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4D87549F-AC67-4DB0-A34A-431FAA35347F}" xr6:coauthVersionLast="43" xr6:coauthVersionMax="43" xr10:uidLastSave="{00000000-0000-0000-0000-000000000000}"/>
  <workbookProtection workbookAlgorithmName="SHA-512" workbookHashValue="HosQZZOgVlD95i5LtoSahuh1O9lVaq85RhRYsUBdjVunBF4HojFDyodxUEnpX+5LPnU4w9QcHN3gLQon8Tl7ig==" workbookSaltValue="4bHHqSjt9K8hHoK7XyAZXA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debel1.1">OFFSET('karta zgłoszeniowa'!$AD$3,MATCH('karta zgłoszeniowa'!$AI$3,'karta zgłoszeniowa'!$AC$4:$AC$1170,0),0,COUNTIF('karta zgłoszeniowa'!$AC$4:$AC$1170,'karta zgłoszeniowa'!$AI$3),1)</definedName>
    <definedName name="debel1.10">OFFSET('karta zgłoszeniowa'!$AD$3,MATCH('karta zgłoszeniowa'!$AI$12,'karta zgłoszeniowa'!$AC$4:$AC$1170,0),0,COUNTIF('karta zgłoszeniowa'!$AC$4:$AC$1170,'karta zgłoszeniowa'!$AI$12),1)</definedName>
    <definedName name="debel1.2">OFFSET('karta zgłoszeniowa'!$AD$3,MATCH('karta zgłoszeniowa'!$AI$4,'karta zgłoszeniowa'!$AC$4:$AC$1170,0),0,COUNTIF('karta zgłoszeniowa'!$AC$4:$AC$1170,'karta zgłoszeniowa'!$AI$4),1)</definedName>
    <definedName name="debel1.3">OFFSET('karta zgłoszeniowa'!$AD$3,MATCH('karta zgłoszeniowa'!$AI$5,'karta zgłoszeniowa'!$AC$4:$AC$1170,0),0,COUNTIF('karta zgłoszeniowa'!$AC$4:$AC$1170,'karta zgłoszeniowa'!$AI$5),1)</definedName>
    <definedName name="debel1.4">OFFSET('karta zgłoszeniowa'!$AD$3,MATCH('karta zgłoszeniowa'!$AI$6,'karta zgłoszeniowa'!$AC$4:$AC$1170,0),0,COUNTIF('karta zgłoszeniowa'!$AC$4:$AC$1170,'karta zgłoszeniowa'!$AI$6),1)</definedName>
    <definedName name="debel1.5">OFFSET('karta zgłoszeniowa'!$AD$3,MATCH('karta zgłoszeniowa'!$AI$7,'karta zgłoszeniowa'!$AC$4:$AC$1170,0),0,COUNTIF('karta zgłoszeniowa'!$AC$4:$AC$1170,'karta zgłoszeniowa'!$AI$7),1)</definedName>
    <definedName name="debel1.6">OFFSET('karta zgłoszeniowa'!$AD$3,MATCH('karta zgłoszeniowa'!$AI$8,'karta zgłoszeniowa'!$AC$4:$AC$1170,0),0,COUNTIF('karta zgłoszeniowa'!$AC$4:$AC$1170,'karta zgłoszeniowa'!$AI$8),1)</definedName>
    <definedName name="debel1.7">OFFSET('karta zgłoszeniowa'!$AD$3,MATCH('karta zgłoszeniowa'!$AI$9,'karta zgłoszeniowa'!$AC$4:$AC$1170,0),0,COUNTIF('karta zgłoszeniowa'!$AC$4:$AC$1170,'karta zgłoszeniowa'!$AI$9),1)</definedName>
    <definedName name="debel1.8">OFFSET('karta zgłoszeniowa'!$AD$3,MATCH('karta zgłoszeniowa'!$AI$10,'karta zgłoszeniowa'!$AC$4:$AC$1170,0),0,COUNTIF('karta zgłoszeniowa'!$AC$4:$AC$1170,'karta zgłoszeniowa'!$AI$10),1)</definedName>
    <definedName name="debel1.9">OFFSET('karta zgłoszeniowa'!$AD$3,MATCH('karta zgłoszeniowa'!$AI$11,'karta zgłoszeniowa'!$AC$4:$AC$1170,0),0,COUNTIF('karta zgłoszeniowa'!$AC$4:$AC$1170,'karta zgłoszeniowa'!$AI$11),1)</definedName>
    <definedName name="debel2.1">OFFSET('karta zgłoszeniowa'!$AD$3,MATCH('karta zgłoszeniowa'!$AL$3,'karta zgłoszeniowa'!$AC$4:$AC$1170,0),0,COUNTIF('karta zgłoszeniowa'!$AC$4:$AC$1170,'karta zgłoszeniowa'!$AL$3),1)</definedName>
    <definedName name="debel2.10">OFFSET('karta zgłoszeniowa'!$AD$3,MATCH('karta zgłoszeniowa'!$AL$12,'karta zgłoszeniowa'!$AC$4:$AC$1170,0),0,COUNTIF('karta zgłoszeniowa'!$AC$4:$AC$1170,'karta zgłoszeniowa'!$AL$12),1)</definedName>
    <definedName name="debel2.2">OFFSET('karta zgłoszeniowa'!$AD$3,MATCH('karta zgłoszeniowa'!$AL$4,'karta zgłoszeniowa'!$AC$4:$AC$1170,0),0,COUNTIF('karta zgłoszeniowa'!$AC$4:$AC$1170,'karta zgłoszeniowa'!$AL$4),1)</definedName>
    <definedName name="debel2.3">OFFSET('karta zgłoszeniowa'!$AD$3,MATCH('karta zgłoszeniowa'!$AL$5,'karta zgłoszeniowa'!$AC$4:$AC$1170,0),0,COUNTIF('karta zgłoszeniowa'!$AC$4:$AC$1170,'karta zgłoszeniowa'!$AL$5),1)</definedName>
    <definedName name="debel2.4">OFFSET('karta zgłoszeniowa'!$AD$3,MATCH('karta zgłoszeniowa'!$AL$6,'karta zgłoszeniowa'!$AC$4:$AC$1170,0),0,COUNTIF('karta zgłoszeniowa'!$AC$4:$AC$1170,'karta zgłoszeniowa'!$AL$6),1)</definedName>
    <definedName name="debel2.5">OFFSET('karta zgłoszeniowa'!$AD$3,MATCH('karta zgłoszeniowa'!$AL$7,'karta zgłoszeniowa'!$AC$4:$AC$1170,0),0,COUNTIF('karta zgłoszeniowa'!$AC$4:$AC$1170,'karta zgłoszeniowa'!$AL$7),1)</definedName>
    <definedName name="debel2.6">OFFSET('karta zgłoszeniowa'!$AD$3,MATCH('karta zgłoszeniowa'!$AL$8,'karta zgłoszeniowa'!$AC$4:$AC$1170,0),0,COUNTIF('karta zgłoszeniowa'!$AC$4:$AC$1170,'karta zgłoszeniowa'!$AL$8),1)</definedName>
    <definedName name="debel2.7">OFFSET('karta zgłoszeniowa'!$AD$3,MATCH('karta zgłoszeniowa'!$AL$9,'karta zgłoszeniowa'!$AC$4:$AC$1170,0),0,COUNTIF('karta zgłoszeniowa'!$AC$4:$AC$1170,'karta zgłoszeniowa'!$AL$9),1)</definedName>
    <definedName name="debel2.8">OFFSET('karta zgłoszeniowa'!$AD$3,MATCH('karta zgłoszeniowa'!$AL$10,'karta zgłoszeniowa'!$AC$4:$AC$1170,0),0,COUNTIF('karta zgłoszeniowa'!$AC$4:$AC$1170,'karta zgłoszeniowa'!$AL$10),1)</definedName>
    <definedName name="debel2.9">OFFSET('karta zgłoszeniowa'!$AD$3,MATCH('karta zgłoszeniowa'!$AL$11,'karta zgłoszeniowa'!$AC$4:$AC$1170,0),0,COUNTIF('karta zgłoszeniowa'!$AC$4:$AC$1170,'karta zgłoszeniowa'!$AL$11),1)</definedName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mix1.1">OFFSET('karta zgłoszeniowa'!$AD$3,MATCH('karta zgłoszeniowa'!$AR$3,'karta zgłoszeniowa'!$AC$4:$AC$1170,0),0,COUNTIF('karta zgłoszeniowa'!$AC$4:$AC$1170,'karta zgłoszeniowa'!$AR$3),1)</definedName>
    <definedName name="mix1.10">OFFSET('karta zgłoszeniowa'!$AD$3,MATCH('karta zgłoszeniowa'!$AR$12,'karta zgłoszeniowa'!$AC$4:$AC$1170,0),0,COUNTIF('karta zgłoszeniowa'!$AC$4:$AC$1170,'karta zgłoszeniowa'!$AR$12),1)</definedName>
    <definedName name="mix1.2">OFFSET('karta zgłoszeniowa'!$AD$3,MATCH('karta zgłoszeniowa'!$AR$4,'karta zgłoszeniowa'!$AC$4:$AC$1170,0),0,COUNTIF('karta zgłoszeniowa'!$AC$4:$AC$1170,'karta zgłoszeniowa'!$AR$4),1)</definedName>
    <definedName name="mix1.3">OFFSET('karta zgłoszeniowa'!$AD$3,MATCH('karta zgłoszeniowa'!$AR$5,'karta zgłoszeniowa'!$AC$4:$AC$1170,0),0,COUNTIF('karta zgłoszeniowa'!$AC$4:$AC$1170,'karta zgłoszeniowa'!$AR$5),1)</definedName>
    <definedName name="mix1.4">OFFSET('karta zgłoszeniowa'!$AD$3,MATCH('karta zgłoszeniowa'!$AR$6,'karta zgłoszeniowa'!$AC$4:$AC$1170,0),0,COUNTIF('karta zgłoszeniowa'!$AC$4:$AC$1170,'karta zgłoszeniowa'!$AR$6),1)</definedName>
    <definedName name="mix1.5">OFFSET('karta zgłoszeniowa'!$AD$3,MATCH('karta zgłoszeniowa'!$AR$7,'karta zgłoszeniowa'!$AC$4:$AC$1170,0),0,COUNTIF('karta zgłoszeniowa'!$AC$4:$AC$1170,'karta zgłoszeniowa'!$AR$7),1)</definedName>
    <definedName name="mix1.6">OFFSET('karta zgłoszeniowa'!$AD$3,MATCH('karta zgłoszeniowa'!$AR$8,'karta zgłoszeniowa'!$AC$4:$AC$1170,0),0,COUNTIF('karta zgłoszeniowa'!$AC$4:$AC$1170,'karta zgłoszeniowa'!$AR$8),1)</definedName>
    <definedName name="mix1.7">OFFSET('karta zgłoszeniowa'!$AD$3,MATCH('karta zgłoszeniowa'!$AR$9,'karta zgłoszeniowa'!$AC$4:$AC$1170,0),0,COUNTIF('karta zgłoszeniowa'!$AC$4:$AC$1170,'karta zgłoszeniowa'!$AR$9),1)</definedName>
    <definedName name="mix1.8">OFFSET('karta zgłoszeniowa'!$AD$3,MATCH('karta zgłoszeniowa'!$AR$10,'karta zgłoszeniowa'!$AC$4:$AC$1170,0),0,COUNTIF('karta zgłoszeniowa'!$AC$4:$AC$1170,'karta zgłoszeniowa'!$AR$10),1)</definedName>
    <definedName name="mix1.9">OFFSET('karta zgłoszeniowa'!$AD$3,MATCH('karta zgłoszeniowa'!$AR$11,'karta zgłoszeniowa'!$AC$4:$AC$1170,0),0,COUNTIF('karta zgłoszeniowa'!$AC$4:$AC$1170,'karta zgłoszeniowa'!$AR$11),1)</definedName>
    <definedName name="mix2.1">OFFSET('karta zgłoszeniowa'!$AD$3,MATCH('karta zgłoszeniowa'!$AU$3,'karta zgłoszeniowa'!$AC$4:$AC$1170,0),0,COUNTIF('karta zgłoszeniowa'!$AC$4:$AC$1170,'karta zgłoszeniowa'!$AU$3),1)</definedName>
    <definedName name="mix2.10">OFFSET('karta zgłoszeniowa'!$AD$3,MATCH('karta zgłoszeniowa'!$AU$12,'karta zgłoszeniowa'!$AC$4:$AC$1170,0),0,COUNTIF('karta zgłoszeniowa'!$AC$4:$AC$1170,'karta zgłoszeniowa'!$AU$12),1)</definedName>
    <definedName name="mix2.2">OFFSET('karta zgłoszeniowa'!$AD$3,MATCH('karta zgłoszeniowa'!$AU$4,'karta zgłoszeniowa'!$AC$4:$AC$1170,0),0,COUNTIF('karta zgłoszeniowa'!$AC$4:$AC$1170,'karta zgłoszeniowa'!$AU$4),1)</definedName>
    <definedName name="mix2.3">OFFSET('karta zgłoszeniowa'!$AD$3,MATCH('karta zgłoszeniowa'!$AU$5,'karta zgłoszeniowa'!$AC$4:$AC$1170,0),0,COUNTIF('karta zgłoszeniowa'!$AC$4:$AC$1170,'karta zgłoszeniowa'!$AU$5),1)</definedName>
    <definedName name="mix2.4">OFFSET('karta zgłoszeniowa'!$AD$3,MATCH('karta zgłoszeniowa'!$AU$6,'karta zgłoszeniowa'!$AC$4:$AC$1170,0),0,COUNTIF('karta zgłoszeniowa'!$AC$4:$AC$1170,'karta zgłoszeniowa'!$AU$6),1)</definedName>
    <definedName name="mix2.5">OFFSET('karta zgłoszeniowa'!$AD$3,MATCH('karta zgłoszeniowa'!$AU$7,'karta zgłoszeniowa'!$AC$4:$AC$1170,0),0,COUNTIF('karta zgłoszeniowa'!$AC$4:$AC$1170,'karta zgłoszeniowa'!$AU$7),1)</definedName>
    <definedName name="mix2.6">OFFSET('karta zgłoszeniowa'!$AD$3,MATCH('karta zgłoszeniowa'!$AU$8,'karta zgłoszeniowa'!$AC$4:$AC$1170,0),0,COUNTIF('karta zgłoszeniowa'!$AC$4:$AC$1170,'karta zgłoszeniowa'!$AU$8),1)</definedName>
    <definedName name="mix2.7">OFFSET('karta zgłoszeniowa'!$AD$3,MATCH('karta zgłoszeniowa'!$AU$9,'karta zgłoszeniowa'!$AC$4:$AC$1170,0),0,COUNTIF('karta zgłoszeniowa'!$AC$4:$AC$1170,'karta zgłoszeniowa'!$AU$9),1)</definedName>
    <definedName name="mix2.8">OFFSET('karta zgłoszeniowa'!$AD$3,MATCH('karta zgłoszeniowa'!$AU$10,'karta zgłoszeniowa'!$AC$4:$AC$1170,0),0,COUNTIF('karta zgłoszeniowa'!$AC$4:$AC$1170,'karta zgłoszeniowa'!$AU$10),1)</definedName>
    <definedName name="mix2.9">OFFSET('karta zgłoszeniowa'!$AD$3,MATCH('karta zgłoszeniowa'!$AU$11,'karta zgłoszeniowa'!$AC$4:$AC$1170,0),0,COUNTIF('karta zgłoszeniowa'!$AC$4:$AC$1170,'karta zgłoszeniowa'!$AU$11),1)</definedName>
    <definedName name="Rok">OFFSET('karta zgłoszeniowa'!$E$23,MATCH('karta zgłoszeniowa'!$L$1&amp;'karta zgłoszeniowa'!$L$3,'karta zgłoszeniowa'!$D$24:$D$1518&amp;'karta zgłoszeniowa'!$K$1137:$K$1518,0),0,COUNTIFS('karta zgłoszeniowa'!$D$24:$D$1518,'karta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pivotCaches>
    <pivotCache cacheId="1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" i="3" l="1"/>
  <c r="M1" i="3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C3" i="3" s="1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34" i="4"/>
  <c r="V1161" i="3"/>
  <c r="V1162" i="3"/>
  <c r="V1163" i="3"/>
  <c r="V1164" i="3"/>
  <c r="V1165" i="3"/>
  <c r="V1166" i="3"/>
  <c r="V1167" i="3"/>
  <c r="V1168" i="3"/>
  <c r="V1169" i="3"/>
  <c r="V1170" i="3"/>
  <c r="V1171" i="3"/>
  <c r="V1172" i="3"/>
  <c r="V1173" i="3"/>
  <c r="V1174" i="3"/>
  <c r="V1175" i="3"/>
  <c r="V1176" i="3"/>
  <c r="V1177" i="3"/>
  <c r="V1178" i="3"/>
  <c r="V1179" i="3"/>
  <c r="V1180" i="3"/>
  <c r="V1181" i="3"/>
  <c r="V1182" i="3"/>
  <c r="V1183" i="3"/>
  <c r="V1184" i="3"/>
  <c r="V1185" i="3"/>
  <c r="V1186" i="3"/>
  <c r="V1187" i="3"/>
  <c r="V1188" i="3"/>
  <c r="V1189" i="3"/>
  <c r="V1190" i="3"/>
  <c r="V1191" i="3"/>
  <c r="V1192" i="3"/>
  <c r="V1193" i="3"/>
  <c r="V1194" i="3"/>
  <c r="V1195" i="3"/>
  <c r="V1196" i="3"/>
  <c r="V1197" i="3"/>
  <c r="V1198" i="3"/>
  <c r="V1199" i="3"/>
  <c r="V1200" i="3"/>
  <c r="V1201" i="3"/>
  <c r="V1202" i="3"/>
  <c r="V1203" i="3"/>
  <c r="V1204" i="3"/>
  <c r="V1205" i="3"/>
  <c r="V1206" i="3"/>
  <c r="V1207" i="3"/>
  <c r="V1208" i="3"/>
  <c r="V1209" i="3"/>
  <c r="V1210" i="3"/>
  <c r="V1211" i="3"/>
  <c r="V1212" i="3"/>
  <c r="V1213" i="3"/>
  <c r="V1214" i="3"/>
  <c r="V1215" i="3"/>
  <c r="V1216" i="3"/>
  <c r="V1217" i="3"/>
  <c r="V1218" i="3"/>
  <c r="V1219" i="3"/>
  <c r="V1220" i="3"/>
  <c r="V1221" i="3"/>
  <c r="V1222" i="3"/>
  <c r="V1223" i="3"/>
  <c r="V1224" i="3"/>
  <c r="V1225" i="3"/>
  <c r="V1226" i="3"/>
  <c r="V1227" i="3"/>
  <c r="V1228" i="3"/>
  <c r="V1229" i="3"/>
  <c r="V1230" i="3"/>
  <c r="V1231" i="3"/>
  <c r="V1232" i="3"/>
  <c r="V1233" i="3"/>
  <c r="V1234" i="3"/>
  <c r="V1235" i="3"/>
  <c r="V1236" i="3"/>
  <c r="V1237" i="3"/>
  <c r="V1238" i="3"/>
  <c r="V1239" i="3"/>
  <c r="V1240" i="3"/>
  <c r="V1241" i="3"/>
  <c r="V1242" i="3"/>
  <c r="V1243" i="3"/>
  <c r="V1244" i="3"/>
  <c r="V1245" i="3"/>
  <c r="V1246" i="3"/>
  <c r="V1247" i="3"/>
  <c r="V1248" i="3"/>
  <c r="V1249" i="3"/>
  <c r="V1250" i="3"/>
  <c r="V1251" i="3"/>
  <c r="V1252" i="3"/>
  <c r="V1253" i="3"/>
  <c r="V1254" i="3"/>
  <c r="V1255" i="3"/>
  <c r="V1256" i="3"/>
  <c r="V1257" i="3"/>
  <c r="V1258" i="3"/>
  <c r="V1259" i="3"/>
  <c r="V1260" i="3"/>
  <c r="V1261" i="3"/>
  <c r="V1262" i="3"/>
  <c r="V1263" i="3"/>
  <c r="V1264" i="3"/>
  <c r="V1265" i="3"/>
  <c r="V1266" i="3"/>
  <c r="V1267" i="3"/>
  <c r="V1268" i="3"/>
  <c r="V1269" i="3"/>
  <c r="V1270" i="3"/>
  <c r="V1271" i="3"/>
  <c r="V1272" i="3"/>
  <c r="V1273" i="3"/>
  <c r="V1274" i="3"/>
  <c r="V1275" i="3"/>
  <c r="V1276" i="3"/>
  <c r="V1277" i="3"/>
  <c r="V1278" i="3"/>
  <c r="V1279" i="3"/>
  <c r="V1280" i="3"/>
  <c r="V1281" i="3"/>
  <c r="V1282" i="3"/>
  <c r="V1283" i="3"/>
  <c r="V1284" i="3"/>
  <c r="V1285" i="3"/>
  <c r="V1286" i="3"/>
  <c r="V1287" i="3"/>
  <c r="V1288" i="3"/>
  <c r="V1289" i="3"/>
  <c r="V1290" i="3"/>
  <c r="V1291" i="3"/>
  <c r="V1292" i="3"/>
  <c r="V1293" i="3"/>
  <c r="V1294" i="3"/>
  <c r="V1295" i="3"/>
  <c r="V1296" i="3"/>
  <c r="V1297" i="3"/>
  <c r="V1298" i="3"/>
  <c r="V1299" i="3"/>
  <c r="V1300" i="3"/>
  <c r="V1301" i="3"/>
  <c r="V1302" i="3"/>
  <c r="V1303" i="3"/>
  <c r="V1304" i="3"/>
  <c r="V1305" i="3"/>
  <c r="V1306" i="3"/>
  <c r="V1307" i="3"/>
  <c r="V1308" i="3"/>
  <c r="V1309" i="3"/>
  <c r="V1310" i="3"/>
  <c r="V1311" i="3"/>
  <c r="V1312" i="3"/>
  <c r="V1313" i="3"/>
  <c r="V1314" i="3"/>
  <c r="V1315" i="3"/>
  <c r="V1316" i="3"/>
  <c r="V1317" i="3"/>
  <c r="V1318" i="3"/>
  <c r="V1319" i="3"/>
  <c r="V1320" i="3"/>
  <c r="V1321" i="3"/>
  <c r="V1322" i="3"/>
  <c r="V1323" i="3"/>
  <c r="V1324" i="3"/>
  <c r="V1325" i="3"/>
  <c r="V1326" i="3"/>
  <c r="V1327" i="3"/>
  <c r="V1328" i="3"/>
  <c r="V1329" i="3"/>
  <c r="V1330" i="3"/>
  <c r="V1331" i="3"/>
  <c r="V1332" i="3"/>
  <c r="V1333" i="3"/>
  <c r="V1334" i="3"/>
  <c r="V1335" i="3"/>
  <c r="V1336" i="3"/>
  <c r="V1337" i="3"/>
  <c r="V1338" i="3"/>
  <c r="V1339" i="3"/>
  <c r="V1340" i="3"/>
  <c r="V1341" i="3"/>
  <c r="V1342" i="3"/>
  <c r="V1343" i="3"/>
  <c r="V1344" i="3"/>
  <c r="V1345" i="3"/>
  <c r="V1346" i="3"/>
  <c r="V1347" i="3"/>
  <c r="V1348" i="3"/>
  <c r="V1349" i="3"/>
  <c r="V1350" i="3"/>
  <c r="V1351" i="3"/>
  <c r="V1352" i="3"/>
  <c r="V1353" i="3"/>
  <c r="V1354" i="3"/>
  <c r="V1355" i="3"/>
  <c r="V1356" i="3"/>
  <c r="F460" i="3"/>
  <c r="C461" i="3"/>
  <c r="D461" i="3" s="1"/>
  <c r="F461" i="3"/>
  <c r="C462" i="3"/>
  <c r="D462" i="3" s="1"/>
  <c r="F462" i="3"/>
  <c r="C463" i="3"/>
  <c r="D463" i="3" s="1"/>
  <c r="F463" i="3"/>
  <c r="C464" i="3"/>
  <c r="D464" i="3" s="1"/>
  <c r="F464" i="3"/>
  <c r="F465" i="3"/>
  <c r="F466" i="3"/>
  <c r="F467" i="3"/>
  <c r="F468" i="3"/>
  <c r="F469" i="3"/>
  <c r="F470" i="3"/>
  <c r="F471" i="3"/>
  <c r="F472" i="3"/>
  <c r="K472" i="3" s="1"/>
  <c r="R472" i="3" s="1"/>
  <c r="F473" i="3"/>
  <c r="K473" i="3" s="1"/>
  <c r="R473" i="3" s="1"/>
  <c r="F474" i="3"/>
  <c r="F475" i="3"/>
  <c r="F476" i="3"/>
  <c r="F477" i="3"/>
  <c r="F478" i="3"/>
  <c r="F479" i="3"/>
  <c r="F480" i="3"/>
  <c r="K480" i="3" s="1"/>
  <c r="F481" i="3"/>
  <c r="F482" i="3"/>
  <c r="F483" i="3"/>
  <c r="F484" i="3"/>
  <c r="F485" i="3"/>
  <c r="K485" i="3" s="1"/>
  <c r="R485" i="3" s="1"/>
  <c r="F486" i="3"/>
  <c r="F487" i="3"/>
  <c r="F488" i="3"/>
  <c r="K488" i="3" s="1"/>
  <c r="F489" i="3"/>
  <c r="F490" i="3"/>
  <c r="F491" i="3"/>
  <c r="F492" i="3"/>
  <c r="K492" i="3" s="1"/>
  <c r="F493" i="3"/>
  <c r="F494" i="3"/>
  <c r="F495" i="3"/>
  <c r="F496" i="3"/>
  <c r="K496" i="3" s="1"/>
  <c r="R496" i="3" s="1"/>
  <c r="F497" i="3"/>
  <c r="K497" i="3" s="1"/>
  <c r="R497" i="3" s="1"/>
  <c r="F498" i="3"/>
  <c r="F499" i="3"/>
  <c r="F500" i="3"/>
  <c r="F501" i="3"/>
  <c r="F502" i="3"/>
  <c r="F503" i="3"/>
  <c r="F504" i="3"/>
  <c r="K504" i="3" s="1"/>
  <c r="F505" i="3"/>
  <c r="F506" i="3"/>
  <c r="F507" i="3"/>
  <c r="F508" i="3"/>
  <c r="K508" i="3" s="1"/>
  <c r="F509" i="3"/>
  <c r="F510" i="3"/>
  <c r="F511" i="3"/>
  <c r="F512" i="3"/>
  <c r="K512" i="3" s="1"/>
  <c r="F513" i="3"/>
  <c r="F514" i="3"/>
  <c r="F515" i="3"/>
  <c r="F516" i="3"/>
  <c r="K516" i="3" s="1"/>
  <c r="F517" i="3"/>
  <c r="F518" i="3"/>
  <c r="F519" i="3"/>
  <c r="F520" i="3"/>
  <c r="K520" i="3" s="1"/>
  <c r="F521" i="3"/>
  <c r="K521" i="3" s="1"/>
  <c r="F522" i="3"/>
  <c r="F523" i="3"/>
  <c r="F524" i="3"/>
  <c r="K524" i="3" s="1"/>
  <c r="R524" i="3" s="1"/>
  <c r="F525" i="3"/>
  <c r="F526" i="3"/>
  <c r="F527" i="3"/>
  <c r="F528" i="3"/>
  <c r="K528" i="3" s="1"/>
  <c r="F529" i="3"/>
  <c r="F530" i="3"/>
  <c r="F531" i="3"/>
  <c r="F532" i="3"/>
  <c r="F533" i="3"/>
  <c r="F534" i="3"/>
  <c r="F535" i="3"/>
  <c r="F536" i="3"/>
  <c r="F537" i="3"/>
  <c r="F538" i="3"/>
  <c r="F539" i="3"/>
  <c r="F540" i="3"/>
  <c r="K540" i="3" s="1"/>
  <c r="F541" i="3"/>
  <c r="F542" i="3"/>
  <c r="F543" i="3"/>
  <c r="F544" i="3"/>
  <c r="K544" i="3" s="1"/>
  <c r="Q544" i="3" s="1"/>
  <c r="F545" i="3"/>
  <c r="K545" i="3" s="1"/>
  <c r="F546" i="3"/>
  <c r="F547" i="3"/>
  <c r="F548" i="3"/>
  <c r="F549" i="3"/>
  <c r="F550" i="3"/>
  <c r="F551" i="3"/>
  <c r="F552" i="3"/>
  <c r="K552" i="3" s="1"/>
  <c r="F553" i="3"/>
  <c r="F554" i="3"/>
  <c r="F555" i="3"/>
  <c r="F556" i="3"/>
  <c r="K556" i="3" s="1"/>
  <c r="Q556" i="3" s="1"/>
  <c r="F557" i="3"/>
  <c r="F558" i="3"/>
  <c r="F559" i="3"/>
  <c r="F560" i="3"/>
  <c r="F561" i="3"/>
  <c r="F562" i="3"/>
  <c r="F563" i="3"/>
  <c r="F564" i="3"/>
  <c r="K564" i="3" s="1"/>
  <c r="F565" i="3"/>
  <c r="F566" i="3"/>
  <c r="F567" i="3"/>
  <c r="F568" i="3"/>
  <c r="K568" i="3" s="1"/>
  <c r="F569" i="3"/>
  <c r="K569" i="3" s="1"/>
  <c r="F570" i="3"/>
  <c r="F571" i="3"/>
  <c r="F572" i="3"/>
  <c r="K572" i="3" s="1"/>
  <c r="F573" i="3"/>
  <c r="F574" i="3"/>
  <c r="F575" i="3"/>
  <c r="F576" i="3"/>
  <c r="K576" i="3" s="1"/>
  <c r="F577" i="3"/>
  <c r="F578" i="3"/>
  <c r="F579" i="3"/>
  <c r="F580" i="3"/>
  <c r="K580" i="3" s="1"/>
  <c r="F581" i="3"/>
  <c r="K581" i="3" s="1"/>
  <c r="F582" i="3"/>
  <c r="F583" i="3"/>
  <c r="F584" i="3"/>
  <c r="K584" i="3" s="1"/>
  <c r="F585" i="3"/>
  <c r="F586" i="3"/>
  <c r="F587" i="3"/>
  <c r="F588" i="3"/>
  <c r="K588" i="3" s="1"/>
  <c r="F589" i="3"/>
  <c r="F590" i="3"/>
  <c r="F591" i="3"/>
  <c r="F592" i="3"/>
  <c r="K592" i="3" s="1"/>
  <c r="F593" i="3"/>
  <c r="F594" i="3"/>
  <c r="F595" i="3"/>
  <c r="F596" i="3"/>
  <c r="K596" i="3" s="1"/>
  <c r="F597" i="3"/>
  <c r="F598" i="3"/>
  <c r="F599" i="3"/>
  <c r="F600" i="3"/>
  <c r="K600" i="3" s="1"/>
  <c r="F601" i="3"/>
  <c r="F602" i="3"/>
  <c r="F603" i="3"/>
  <c r="F604" i="3"/>
  <c r="K604" i="3" s="1"/>
  <c r="F605" i="3"/>
  <c r="K605" i="3" s="1"/>
  <c r="F606" i="3"/>
  <c r="F607" i="3"/>
  <c r="F608" i="3"/>
  <c r="K608" i="3" s="1"/>
  <c r="F609" i="3"/>
  <c r="F610" i="3"/>
  <c r="F611" i="3"/>
  <c r="F612" i="3"/>
  <c r="K612" i="3" s="1"/>
  <c r="F613" i="3"/>
  <c r="F614" i="3"/>
  <c r="F615" i="3"/>
  <c r="F616" i="3"/>
  <c r="K616" i="3" s="1"/>
  <c r="F617" i="3"/>
  <c r="K617" i="3" s="1"/>
  <c r="F618" i="3"/>
  <c r="F619" i="3"/>
  <c r="F620" i="3"/>
  <c r="F621" i="3"/>
  <c r="F622" i="3"/>
  <c r="F623" i="3"/>
  <c r="F624" i="3"/>
  <c r="K624" i="3" s="1"/>
  <c r="F625" i="3"/>
  <c r="F626" i="3"/>
  <c r="F627" i="3"/>
  <c r="F628" i="3"/>
  <c r="K628" i="3" s="1"/>
  <c r="F629" i="3"/>
  <c r="K629" i="3" s="1"/>
  <c r="F630" i="3"/>
  <c r="F631" i="3"/>
  <c r="F632" i="3"/>
  <c r="F633" i="3"/>
  <c r="F634" i="3"/>
  <c r="F635" i="3"/>
  <c r="F636" i="3"/>
  <c r="K636" i="3" s="1"/>
  <c r="F637" i="3"/>
  <c r="F638" i="3"/>
  <c r="F639" i="3"/>
  <c r="F640" i="3"/>
  <c r="K640" i="3" s="1"/>
  <c r="F641" i="3"/>
  <c r="K641" i="3" s="1"/>
  <c r="F642" i="3"/>
  <c r="F643" i="3"/>
  <c r="F644" i="3"/>
  <c r="K644" i="3" s="1"/>
  <c r="F645" i="3"/>
  <c r="F646" i="3"/>
  <c r="F647" i="3"/>
  <c r="F648" i="3"/>
  <c r="K648" i="3" s="1"/>
  <c r="F649" i="3"/>
  <c r="F650" i="3"/>
  <c r="F651" i="3"/>
  <c r="F652" i="3"/>
  <c r="K652" i="3" s="1"/>
  <c r="F653" i="3"/>
  <c r="K653" i="3" s="1"/>
  <c r="F654" i="3"/>
  <c r="F655" i="3"/>
  <c r="F656" i="3"/>
  <c r="K656" i="3" s="1"/>
  <c r="F657" i="3"/>
  <c r="F658" i="3"/>
  <c r="F659" i="3"/>
  <c r="F660" i="3"/>
  <c r="K660" i="3" s="1"/>
  <c r="F661" i="3"/>
  <c r="F662" i="3"/>
  <c r="F663" i="3"/>
  <c r="F664" i="3"/>
  <c r="K664" i="3" s="1"/>
  <c r="F665" i="3"/>
  <c r="K665" i="3" s="1"/>
  <c r="F666" i="3"/>
  <c r="F667" i="3"/>
  <c r="F668" i="3"/>
  <c r="K668" i="3" s="1"/>
  <c r="F669" i="3"/>
  <c r="F670" i="3"/>
  <c r="F671" i="3"/>
  <c r="F672" i="3"/>
  <c r="K672" i="3" s="1"/>
  <c r="F673" i="3"/>
  <c r="F674" i="3"/>
  <c r="F675" i="3"/>
  <c r="F676" i="3"/>
  <c r="K676" i="3" s="1"/>
  <c r="F677" i="3"/>
  <c r="K677" i="3" s="1"/>
  <c r="F678" i="3"/>
  <c r="F679" i="3"/>
  <c r="F680" i="3"/>
  <c r="K680" i="3" s="1"/>
  <c r="F681" i="3"/>
  <c r="F682" i="3"/>
  <c r="F683" i="3"/>
  <c r="F684" i="3"/>
  <c r="K684" i="3" s="1"/>
  <c r="F685" i="3"/>
  <c r="F686" i="3"/>
  <c r="F687" i="3"/>
  <c r="F688" i="3"/>
  <c r="K688" i="3" s="1"/>
  <c r="F689" i="3"/>
  <c r="K689" i="3" s="1"/>
  <c r="F690" i="3"/>
  <c r="F691" i="3"/>
  <c r="F692" i="3"/>
  <c r="F693" i="3"/>
  <c r="F694" i="3"/>
  <c r="F695" i="3"/>
  <c r="F696" i="3"/>
  <c r="K696" i="3" s="1"/>
  <c r="F697" i="3"/>
  <c r="F698" i="3"/>
  <c r="F699" i="3"/>
  <c r="F700" i="3"/>
  <c r="K700" i="3" s="1"/>
  <c r="F701" i="3"/>
  <c r="F702" i="3"/>
  <c r="F703" i="3"/>
  <c r="F704" i="3"/>
  <c r="F705" i="3"/>
  <c r="F706" i="3"/>
  <c r="F707" i="3"/>
  <c r="F708" i="3"/>
  <c r="K708" i="3" s="1"/>
  <c r="F709" i="3"/>
  <c r="F710" i="3"/>
  <c r="F711" i="3"/>
  <c r="F712" i="3"/>
  <c r="K712" i="3" s="1"/>
  <c r="F713" i="3"/>
  <c r="K713" i="3" s="1"/>
  <c r="F714" i="3"/>
  <c r="F715" i="3"/>
  <c r="F716" i="3"/>
  <c r="K716" i="3" s="1"/>
  <c r="F717" i="3"/>
  <c r="F718" i="3"/>
  <c r="F719" i="3"/>
  <c r="F720" i="3"/>
  <c r="K720" i="3" s="1"/>
  <c r="F721" i="3"/>
  <c r="F722" i="3"/>
  <c r="F723" i="3"/>
  <c r="F724" i="3"/>
  <c r="K724" i="3" s="1"/>
  <c r="F725" i="3"/>
  <c r="K725" i="3" s="1"/>
  <c r="F726" i="3"/>
  <c r="F727" i="3"/>
  <c r="F728" i="3"/>
  <c r="K728" i="3" s="1"/>
  <c r="F729" i="3"/>
  <c r="F730" i="3"/>
  <c r="F731" i="3"/>
  <c r="F732" i="3"/>
  <c r="K732" i="3" s="1"/>
  <c r="F733" i="3"/>
  <c r="F734" i="3"/>
  <c r="F735" i="3"/>
  <c r="F736" i="3"/>
  <c r="K736" i="3" s="1"/>
  <c r="F737" i="3"/>
  <c r="K737" i="3" s="1"/>
  <c r="F738" i="3"/>
  <c r="F739" i="3"/>
  <c r="F740" i="3"/>
  <c r="K740" i="3" s="1"/>
  <c r="F741" i="3"/>
  <c r="F742" i="3"/>
  <c r="F743" i="3"/>
  <c r="F744" i="3"/>
  <c r="K744" i="3" s="1"/>
  <c r="F745" i="3"/>
  <c r="F746" i="3"/>
  <c r="F747" i="3"/>
  <c r="F748" i="3"/>
  <c r="K748" i="3" s="1"/>
  <c r="F749" i="3"/>
  <c r="K749" i="3" s="1"/>
  <c r="F750" i="3"/>
  <c r="F751" i="3"/>
  <c r="F752" i="3"/>
  <c r="K752" i="3" s="1"/>
  <c r="F753" i="3"/>
  <c r="F754" i="3"/>
  <c r="F755" i="3"/>
  <c r="F756" i="3"/>
  <c r="K756" i="3" s="1"/>
  <c r="F757" i="3"/>
  <c r="F758" i="3"/>
  <c r="F759" i="3"/>
  <c r="F760" i="3"/>
  <c r="K760" i="3" s="1"/>
  <c r="R760" i="3" s="1"/>
  <c r="F761" i="3"/>
  <c r="K761" i="3" s="1"/>
  <c r="F762" i="3"/>
  <c r="F763" i="3"/>
  <c r="F764" i="3"/>
  <c r="F765" i="3"/>
  <c r="F766" i="3"/>
  <c r="F767" i="3"/>
  <c r="F768" i="3"/>
  <c r="K768" i="3" s="1"/>
  <c r="F769" i="3"/>
  <c r="F770" i="3"/>
  <c r="F771" i="3"/>
  <c r="F772" i="3"/>
  <c r="K772" i="3" s="1"/>
  <c r="F773" i="3"/>
  <c r="F774" i="3"/>
  <c r="F775" i="3"/>
  <c r="F776" i="3"/>
  <c r="K776" i="3" s="1"/>
  <c r="F777" i="3"/>
  <c r="F778" i="3"/>
  <c r="F779" i="3"/>
  <c r="F780" i="3"/>
  <c r="K780" i="3" s="1"/>
  <c r="F781" i="3"/>
  <c r="F782" i="3"/>
  <c r="F783" i="3"/>
  <c r="F784" i="3"/>
  <c r="K784" i="3" s="1"/>
  <c r="F785" i="3"/>
  <c r="K785" i="3" s="1"/>
  <c r="F786" i="3"/>
  <c r="F787" i="3"/>
  <c r="F788" i="3"/>
  <c r="K788" i="3" s="1"/>
  <c r="F789" i="3"/>
  <c r="F790" i="3"/>
  <c r="F791" i="3"/>
  <c r="F792" i="3"/>
  <c r="K792" i="3" s="1"/>
  <c r="F793" i="3"/>
  <c r="F794" i="3"/>
  <c r="F795" i="3"/>
  <c r="F796" i="3"/>
  <c r="J796" i="3" s="1"/>
  <c r="F797" i="3"/>
  <c r="J797" i="3" s="1"/>
  <c r="F798" i="3"/>
  <c r="J798" i="3" s="1"/>
  <c r="F799" i="3"/>
  <c r="K799" i="3" s="1"/>
  <c r="F800" i="3"/>
  <c r="J800" i="3" s="1"/>
  <c r="F801" i="3"/>
  <c r="J801" i="3" s="1"/>
  <c r="F802" i="3"/>
  <c r="J802" i="3" s="1"/>
  <c r="F803" i="3"/>
  <c r="F804" i="3"/>
  <c r="K804" i="3" s="1"/>
  <c r="F805" i="3"/>
  <c r="J805" i="3" s="1"/>
  <c r="F806" i="3"/>
  <c r="F807" i="3"/>
  <c r="J807" i="3" s="1"/>
  <c r="F808" i="3"/>
  <c r="J808" i="3" s="1"/>
  <c r="F809" i="3"/>
  <c r="J809" i="3" s="1"/>
  <c r="F810" i="3"/>
  <c r="F811" i="3"/>
  <c r="K811" i="3" s="1"/>
  <c r="F812" i="3"/>
  <c r="J812" i="3" s="1"/>
  <c r="F813" i="3"/>
  <c r="J813" i="3" s="1"/>
  <c r="F814" i="3"/>
  <c r="J814" i="3" s="1"/>
  <c r="F815" i="3"/>
  <c r="J815" i="3" s="1"/>
  <c r="F816" i="3"/>
  <c r="K816" i="3" s="1"/>
  <c r="Q816" i="3" s="1"/>
  <c r="F817" i="3"/>
  <c r="J817" i="3" s="1"/>
  <c r="F818" i="3"/>
  <c r="F819" i="3"/>
  <c r="F820" i="3"/>
  <c r="J820" i="3" s="1"/>
  <c r="F821" i="3"/>
  <c r="K821" i="3" s="1"/>
  <c r="F822" i="3"/>
  <c r="F823" i="3"/>
  <c r="J823" i="3" s="1"/>
  <c r="F824" i="3"/>
  <c r="K824" i="3" s="1"/>
  <c r="F825" i="3"/>
  <c r="J825" i="3" s="1"/>
  <c r="F826" i="3"/>
  <c r="F827" i="3"/>
  <c r="F828" i="3"/>
  <c r="K828" i="3" s="1"/>
  <c r="F829" i="3"/>
  <c r="F830" i="3"/>
  <c r="F831" i="3"/>
  <c r="J831" i="3" s="1"/>
  <c r="F832" i="3"/>
  <c r="J832" i="3" s="1"/>
  <c r="F833" i="3"/>
  <c r="J833" i="3" s="1"/>
  <c r="F834" i="3"/>
  <c r="F835" i="3"/>
  <c r="J835" i="3" s="1"/>
  <c r="F836" i="3"/>
  <c r="J836" i="3" s="1"/>
  <c r="F837" i="3"/>
  <c r="J837" i="3" s="1"/>
  <c r="F838" i="3"/>
  <c r="F839" i="3"/>
  <c r="F840" i="3"/>
  <c r="K840" i="3" s="1"/>
  <c r="Q840" i="3" s="1"/>
  <c r="F841" i="3"/>
  <c r="J841" i="3" s="1"/>
  <c r="F842" i="3"/>
  <c r="F843" i="3"/>
  <c r="J843" i="3" s="1"/>
  <c r="F844" i="3"/>
  <c r="J844" i="3" s="1"/>
  <c r="F845" i="3"/>
  <c r="J845" i="3" s="1"/>
  <c r="F846" i="3"/>
  <c r="J846" i="3" s="1"/>
  <c r="F847" i="3"/>
  <c r="J847" i="3" s="1"/>
  <c r="F848" i="3"/>
  <c r="K848" i="3" s="1"/>
  <c r="F849" i="3"/>
  <c r="J849" i="3" s="1"/>
  <c r="F850" i="3"/>
  <c r="J850" i="3" s="1"/>
  <c r="F851" i="3"/>
  <c r="J851" i="3" s="1"/>
  <c r="F852" i="3"/>
  <c r="K852" i="3" s="1"/>
  <c r="F853" i="3"/>
  <c r="F854" i="3"/>
  <c r="F855" i="3"/>
  <c r="J855" i="3" s="1"/>
  <c r="F856" i="3"/>
  <c r="J856" i="3" s="1"/>
  <c r="F857" i="3"/>
  <c r="K857" i="3" s="1"/>
  <c r="F858" i="3"/>
  <c r="F859" i="3"/>
  <c r="G859" i="3" s="1"/>
  <c r="F860" i="3"/>
  <c r="J860" i="3" s="1"/>
  <c r="F861" i="3"/>
  <c r="G861" i="3" s="1"/>
  <c r="F862" i="3"/>
  <c r="F863" i="3"/>
  <c r="G863" i="3" s="1"/>
  <c r="H863" i="3" s="1"/>
  <c r="F864" i="3"/>
  <c r="G864" i="3" s="1"/>
  <c r="F865" i="3"/>
  <c r="J865" i="3" s="1"/>
  <c r="F866" i="3"/>
  <c r="F867" i="3"/>
  <c r="F868" i="3"/>
  <c r="J868" i="3" s="1"/>
  <c r="F869" i="3"/>
  <c r="G869" i="3" s="1"/>
  <c r="F870" i="3"/>
  <c r="F871" i="3"/>
  <c r="G871" i="3" s="1"/>
  <c r="F872" i="3"/>
  <c r="G872" i="3" s="1"/>
  <c r="F873" i="3"/>
  <c r="G873" i="3" s="1"/>
  <c r="F874" i="3"/>
  <c r="J874" i="3" s="1"/>
  <c r="F875" i="3"/>
  <c r="J875" i="3" s="1"/>
  <c r="F876" i="3"/>
  <c r="K876" i="3" s="1"/>
  <c r="F877" i="3"/>
  <c r="F878" i="3"/>
  <c r="F879" i="3"/>
  <c r="J879" i="3" s="1"/>
  <c r="F880" i="3"/>
  <c r="J880" i="3" s="1"/>
  <c r="F881" i="3"/>
  <c r="J881" i="3" s="1"/>
  <c r="F882" i="3"/>
  <c r="F883" i="3"/>
  <c r="J883" i="3" s="1"/>
  <c r="F884" i="3"/>
  <c r="J884" i="3" s="1"/>
  <c r="F885" i="3"/>
  <c r="J885" i="3" s="1"/>
  <c r="F886" i="3"/>
  <c r="F887" i="3"/>
  <c r="F888" i="3"/>
  <c r="K888" i="3" s="1"/>
  <c r="F889" i="3"/>
  <c r="J889" i="3" s="1"/>
  <c r="F890" i="3"/>
  <c r="F891" i="3"/>
  <c r="F892" i="3"/>
  <c r="J892" i="3" s="1"/>
  <c r="F893" i="3"/>
  <c r="G893" i="3" s="1"/>
  <c r="F894" i="3"/>
  <c r="J894" i="3" s="1"/>
  <c r="F895" i="3"/>
  <c r="G895" i="3" s="1"/>
  <c r="I895" i="3" s="1"/>
  <c r="F896" i="3"/>
  <c r="K896" i="3" s="1"/>
  <c r="F897" i="3"/>
  <c r="J897" i="3" s="1"/>
  <c r="F898" i="3"/>
  <c r="F899" i="3"/>
  <c r="J899" i="3" s="1"/>
  <c r="F900" i="3"/>
  <c r="K900" i="3" s="1"/>
  <c r="F901" i="3"/>
  <c r="J901" i="3" s="1"/>
  <c r="F902" i="3"/>
  <c r="F903" i="3"/>
  <c r="J903" i="3" s="1"/>
  <c r="F904" i="3"/>
  <c r="J904" i="3" s="1"/>
  <c r="F905" i="3"/>
  <c r="G905" i="3" s="1"/>
  <c r="F906" i="3"/>
  <c r="F907" i="3"/>
  <c r="G907" i="3" s="1"/>
  <c r="F908" i="3"/>
  <c r="J908" i="3" s="1"/>
  <c r="F909" i="3"/>
  <c r="J909" i="3" s="1"/>
  <c r="F910" i="3"/>
  <c r="G910" i="3" s="1"/>
  <c r="F911" i="3"/>
  <c r="J911" i="3" s="1"/>
  <c r="F912" i="3"/>
  <c r="K912" i="3" s="1"/>
  <c r="F913" i="3"/>
  <c r="J913" i="3" s="1"/>
  <c r="F914" i="3"/>
  <c r="F915" i="3"/>
  <c r="J915" i="3" s="1"/>
  <c r="F916" i="3"/>
  <c r="J916" i="3" s="1"/>
  <c r="F917" i="3"/>
  <c r="K917" i="3" s="1"/>
  <c r="F918" i="3"/>
  <c r="J918" i="3" s="1"/>
  <c r="F919" i="3"/>
  <c r="J919" i="3" s="1"/>
  <c r="F920" i="3"/>
  <c r="K920" i="3" s="1"/>
  <c r="F921" i="3"/>
  <c r="J921" i="3" s="1"/>
  <c r="F922" i="3"/>
  <c r="J922" i="3" s="1"/>
  <c r="F923" i="3"/>
  <c r="F924" i="3"/>
  <c r="K924" i="3" s="1"/>
  <c r="F925" i="3"/>
  <c r="F926" i="3"/>
  <c r="F927" i="3"/>
  <c r="G927" i="3" s="1"/>
  <c r="F928" i="3"/>
  <c r="J928" i="3" s="1"/>
  <c r="F929" i="3"/>
  <c r="K929" i="3" s="1"/>
  <c r="F930" i="3"/>
  <c r="F931" i="3"/>
  <c r="G931" i="3" s="1"/>
  <c r="F932" i="3"/>
  <c r="J932" i="3" s="1"/>
  <c r="F933" i="3"/>
  <c r="J933" i="3" s="1"/>
  <c r="F934" i="3"/>
  <c r="F935" i="3"/>
  <c r="F936" i="3"/>
  <c r="K936" i="3" s="1"/>
  <c r="F937" i="3"/>
  <c r="J937" i="3" s="1"/>
  <c r="F938" i="3"/>
  <c r="F939" i="3"/>
  <c r="J939" i="3" s="1"/>
  <c r="F940" i="3"/>
  <c r="J940" i="3" s="1"/>
  <c r="F941" i="3"/>
  <c r="G941" i="3" s="1"/>
  <c r="F942" i="3"/>
  <c r="F943" i="3"/>
  <c r="G943" i="3" s="1"/>
  <c r="F944" i="3"/>
  <c r="G944" i="3" s="1"/>
  <c r="F945" i="3"/>
  <c r="J945" i="3" s="1"/>
  <c r="F946" i="3"/>
  <c r="J946" i="3" s="1"/>
  <c r="F947" i="3"/>
  <c r="J947" i="3" s="1"/>
  <c r="F948" i="3"/>
  <c r="K948" i="3" s="1"/>
  <c r="F949" i="3"/>
  <c r="J949" i="3" s="1"/>
  <c r="F950" i="3"/>
  <c r="F951" i="3"/>
  <c r="F952" i="3"/>
  <c r="J952" i="3" s="1"/>
  <c r="F953" i="3"/>
  <c r="G953" i="3" s="1"/>
  <c r="F954" i="3"/>
  <c r="F955" i="3"/>
  <c r="G955" i="3" s="1"/>
  <c r="F956" i="3"/>
  <c r="J956" i="3" s="1"/>
  <c r="F957" i="3"/>
  <c r="J957" i="3" s="1"/>
  <c r="F958" i="3"/>
  <c r="J958" i="3" s="1"/>
  <c r="F959" i="3"/>
  <c r="G959" i="3" s="1"/>
  <c r="H959" i="3" s="1"/>
  <c r="F960" i="3"/>
  <c r="G960" i="3" s="1"/>
  <c r="F961" i="3"/>
  <c r="J961" i="3" s="1"/>
  <c r="F962" i="3"/>
  <c r="F963" i="3"/>
  <c r="F964" i="3"/>
  <c r="J964" i="3" s="1"/>
  <c r="F965" i="3"/>
  <c r="G965" i="3" s="1"/>
  <c r="F966" i="3"/>
  <c r="F967" i="3"/>
  <c r="J967" i="3" s="1"/>
  <c r="F968" i="3"/>
  <c r="G968" i="3" s="1"/>
  <c r="F969" i="3"/>
  <c r="J969" i="3" s="1"/>
  <c r="F970" i="3"/>
  <c r="J970" i="3" s="1"/>
  <c r="F971" i="3"/>
  <c r="F972" i="3"/>
  <c r="K972" i="3" s="1"/>
  <c r="F973" i="3"/>
  <c r="G973" i="3" s="1"/>
  <c r="F974" i="3"/>
  <c r="F975" i="3"/>
  <c r="J975" i="3" s="1"/>
  <c r="F976" i="3"/>
  <c r="J976" i="3" s="1"/>
  <c r="F977" i="3"/>
  <c r="K977" i="3" s="1"/>
  <c r="F978" i="3"/>
  <c r="F979" i="3"/>
  <c r="G979" i="3" s="1"/>
  <c r="F980" i="3"/>
  <c r="J980" i="3" s="1"/>
  <c r="F981" i="3"/>
  <c r="J981" i="3" s="1"/>
  <c r="F982" i="3"/>
  <c r="F983" i="3"/>
  <c r="F984" i="3"/>
  <c r="G984" i="3" s="1"/>
  <c r="F985" i="3"/>
  <c r="J985" i="3" s="1"/>
  <c r="F986" i="3"/>
  <c r="F987" i="3"/>
  <c r="F988" i="3"/>
  <c r="J988" i="3" s="1"/>
  <c r="F989" i="3"/>
  <c r="G989" i="3" s="1"/>
  <c r="F990" i="3"/>
  <c r="J990" i="3" s="1"/>
  <c r="F991" i="3"/>
  <c r="G991" i="3" s="1"/>
  <c r="H991" i="3" s="1"/>
  <c r="F992" i="3"/>
  <c r="K992" i="3" s="1"/>
  <c r="F993" i="3"/>
  <c r="G993" i="3" s="1"/>
  <c r="F994" i="3"/>
  <c r="G994" i="3" s="1"/>
  <c r="F995" i="3"/>
  <c r="J995" i="3" s="1"/>
  <c r="F996" i="3"/>
  <c r="G996" i="3" s="1"/>
  <c r="F997" i="3"/>
  <c r="J997" i="3" s="1"/>
  <c r="F998" i="3"/>
  <c r="F999" i="3"/>
  <c r="F1000" i="3"/>
  <c r="J1000" i="3" s="1"/>
  <c r="F1001" i="3"/>
  <c r="G1001" i="3" s="1"/>
  <c r="F1002" i="3"/>
  <c r="J1002" i="3" s="1"/>
  <c r="F1003" i="3"/>
  <c r="G1003" i="3" s="1"/>
  <c r="H1003" i="3" s="1"/>
  <c r="F1004" i="3"/>
  <c r="J1004" i="3" s="1"/>
  <c r="F1005" i="3"/>
  <c r="K1005" i="3" s="1"/>
  <c r="F1006" i="3"/>
  <c r="F1007" i="3"/>
  <c r="J1007" i="3" s="1"/>
  <c r="F1008" i="3"/>
  <c r="G1008" i="3" s="1"/>
  <c r="F1009" i="3"/>
  <c r="J1009" i="3" s="1"/>
  <c r="F1010" i="3"/>
  <c r="F1011" i="3"/>
  <c r="F1012" i="3"/>
  <c r="J1012" i="3" s="1"/>
  <c r="F1013" i="3"/>
  <c r="J1013" i="3" s="1"/>
  <c r="F1014" i="3"/>
  <c r="F1015" i="3"/>
  <c r="G1015" i="3" s="1"/>
  <c r="H1015" i="3" s="1"/>
  <c r="F1016" i="3"/>
  <c r="J1016" i="3" s="1"/>
  <c r="F1017" i="3"/>
  <c r="J1017" i="3" s="1"/>
  <c r="F1018" i="3"/>
  <c r="J1018" i="3" s="1"/>
  <c r="F1019" i="3"/>
  <c r="J1019" i="3" s="1"/>
  <c r="F1020" i="3"/>
  <c r="K1020" i="3" s="1"/>
  <c r="F1021" i="3"/>
  <c r="F1022" i="3"/>
  <c r="F1023" i="3"/>
  <c r="J1023" i="3" s="1"/>
  <c r="F1024" i="3"/>
  <c r="J1024" i="3" s="1"/>
  <c r="F1025" i="3"/>
  <c r="K1025" i="3" s="1"/>
  <c r="F1026" i="3"/>
  <c r="F1027" i="3"/>
  <c r="G1027" i="3" s="1"/>
  <c r="H1027" i="3" s="1"/>
  <c r="F1028" i="3"/>
  <c r="G1028" i="3" s="1"/>
  <c r="F1029" i="3"/>
  <c r="K1029" i="3" s="1"/>
  <c r="Q1029" i="3" s="1"/>
  <c r="F1030" i="3"/>
  <c r="F1031" i="3"/>
  <c r="J1031" i="3" s="1"/>
  <c r="F1032" i="3"/>
  <c r="K1032" i="3" s="1"/>
  <c r="F1033" i="3"/>
  <c r="J1033" i="3" s="1"/>
  <c r="F1034" i="3"/>
  <c r="F1035" i="3"/>
  <c r="J1035" i="3" s="1"/>
  <c r="F1036" i="3"/>
  <c r="J1036" i="3" s="1"/>
  <c r="F1037" i="3"/>
  <c r="G1037" i="3" s="1"/>
  <c r="F1038" i="3"/>
  <c r="F1039" i="3"/>
  <c r="G1039" i="3" s="1"/>
  <c r="H1039" i="3" s="1"/>
  <c r="F1040" i="3"/>
  <c r="K1040" i="3" s="1"/>
  <c r="F1041" i="3"/>
  <c r="J1041" i="3" s="1"/>
  <c r="F1042" i="3"/>
  <c r="J1042" i="3" s="1"/>
  <c r="F1043" i="3"/>
  <c r="J1043" i="3" s="1"/>
  <c r="F1044" i="3"/>
  <c r="K1044" i="3" s="1"/>
  <c r="Q1044" i="3" s="1"/>
  <c r="F1045" i="3"/>
  <c r="G1045" i="3" s="1"/>
  <c r="F1046" i="3"/>
  <c r="F1047" i="3"/>
  <c r="J1047" i="3" s="1"/>
  <c r="F1048" i="3"/>
  <c r="J1048" i="3" s="1"/>
  <c r="F1049" i="3"/>
  <c r="J1049" i="3" s="1"/>
  <c r="F1050" i="3"/>
  <c r="F1051" i="3"/>
  <c r="G1051" i="3" s="1"/>
  <c r="H1051" i="3" s="1"/>
  <c r="F1052" i="3"/>
  <c r="J1052" i="3" s="1"/>
  <c r="F1053" i="3"/>
  <c r="J1053" i="3" s="1"/>
  <c r="F1054" i="3"/>
  <c r="F1055" i="3"/>
  <c r="J803" i="3"/>
  <c r="J806" i="3"/>
  <c r="J810" i="3"/>
  <c r="J818" i="3"/>
  <c r="J819" i="3"/>
  <c r="J822" i="3"/>
  <c r="J826" i="3"/>
  <c r="J827" i="3"/>
  <c r="J829" i="3"/>
  <c r="J830" i="3"/>
  <c r="J834" i="3"/>
  <c r="J838" i="3"/>
  <c r="J839" i="3"/>
  <c r="J842" i="3"/>
  <c r="J853" i="3"/>
  <c r="J854" i="3"/>
  <c r="J858" i="3"/>
  <c r="J862" i="3"/>
  <c r="J866" i="3"/>
  <c r="J867" i="3"/>
  <c r="J870" i="3"/>
  <c r="J873" i="3"/>
  <c r="J877" i="3"/>
  <c r="J878" i="3"/>
  <c r="J882" i="3"/>
  <c r="J886" i="3"/>
  <c r="J887" i="3"/>
  <c r="J890" i="3"/>
  <c r="J891" i="3"/>
  <c r="J898" i="3"/>
  <c r="J902" i="3"/>
  <c r="J906" i="3"/>
  <c r="J910" i="3"/>
  <c r="J914" i="3"/>
  <c r="J923" i="3"/>
  <c r="J925" i="3"/>
  <c r="J926" i="3"/>
  <c r="J927" i="3"/>
  <c r="J930" i="3"/>
  <c r="J931" i="3"/>
  <c r="J934" i="3"/>
  <c r="J935" i="3"/>
  <c r="J938" i="3"/>
  <c r="J942" i="3"/>
  <c r="J950" i="3"/>
  <c r="J951" i="3"/>
  <c r="J954" i="3"/>
  <c r="J959" i="3"/>
  <c r="J962" i="3"/>
  <c r="J963" i="3"/>
  <c r="J966" i="3"/>
  <c r="J971" i="3"/>
  <c r="J973" i="3"/>
  <c r="J974" i="3"/>
  <c r="J978" i="3"/>
  <c r="J982" i="3"/>
  <c r="J983" i="3"/>
  <c r="J986" i="3"/>
  <c r="J987" i="3"/>
  <c r="J998" i="3"/>
  <c r="J999" i="3"/>
  <c r="J1005" i="3"/>
  <c r="J1006" i="3"/>
  <c r="J1010" i="3"/>
  <c r="J1011" i="3"/>
  <c r="J1014" i="3"/>
  <c r="J1021" i="3"/>
  <c r="J1022" i="3"/>
  <c r="J1026" i="3"/>
  <c r="J1030" i="3"/>
  <c r="J1034" i="3"/>
  <c r="J1038" i="3"/>
  <c r="J1045" i="3"/>
  <c r="J1046" i="3"/>
  <c r="J1050" i="3"/>
  <c r="J1054" i="3"/>
  <c r="J1055" i="3"/>
  <c r="G461" i="3"/>
  <c r="G462" i="3"/>
  <c r="G463" i="3"/>
  <c r="G464" i="3"/>
  <c r="G875" i="3"/>
  <c r="G887" i="3"/>
  <c r="H887" i="3" s="1"/>
  <c r="G899" i="3"/>
  <c r="G923" i="3"/>
  <c r="G935" i="3"/>
  <c r="G947" i="3"/>
  <c r="G971" i="3"/>
  <c r="H971" i="3" s="1"/>
  <c r="G983" i="3"/>
  <c r="H983" i="3" s="1"/>
  <c r="G995" i="3"/>
  <c r="H995" i="3" s="1"/>
  <c r="G1019" i="3"/>
  <c r="H1019" i="3" s="1"/>
  <c r="G1043" i="3"/>
  <c r="H1043" i="3" s="1"/>
  <c r="G1055" i="3"/>
  <c r="H1055" i="3" s="1"/>
  <c r="F1056" i="3"/>
  <c r="J1056" i="3" s="1"/>
  <c r="F1057" i="3"/>
  <c r="G1057" i="3" s="1"/>
  <c r="I1057" i="3" s="1"/>
  <c r="F1058" i="3"/>
  <c r="J1058" i="3" s="1"/>
  <c r="F1059" i="3"/>
  <c r="J1059" i="3" s="1"/>
  <c r="F1060" i="3"/>
  <c r="J1060" i="3" s="1"/>
  <c r="F1061" i="3"/>
  <c r="G1061" i="3" s="1"/>
  <c r="I1061" i="3" s="1"/>
  <c r="F1062" i="3"/>
  <c r="G1062" i="3" s="1"/>
  <c r="H1062" i="3" s="1"/>
  <c r="F1063" i="3"/>
  <c r="J1063" i="3" s="1"/>
  <c r="F1064" i="3"/>
  <c r="K1064" i="3" s="1"/>
  <c r="F1065" i="3"/>
  <c r="J1065" i="3" s="1"/>
  <c r="F1066" i="3"/>
  <c r="J1066" i="3" s="1"/>
  <c r="F1067" i="3"/>
  <c r="G1067" i="3" s="1"/>
  <c r="H1067" i="3" s="1"/>
  <c r="F1068" i="3"/>
  <c r="J1068" i="3" s="1"/>
  <c r="F1069" i="3"/>
  <c r="K1069" i="3" s="1"/>
  <c r="F1070" i="3"/>
  <c r="J1070" i="3" s="1"/>
  <c r="F1071" i="3"/>
  <c r="G1071" i="3" s="1"/>
  <c r="F1072" i="3"/>
  <c r="J1072" i="3" s="1"/>
  <c r="F1073" i="3"/>
  <c r="J1073" i="3" s="1"/>
  <c r="F1074" i="3"/>
  <c r="J1074" i="3" s="1"/>
  <c r="F1075" i="3"/>
  <c r="K1075" i="3" s="1"/>
  <c r="F1076" i="3"/>
  <c r="K1076" i="3" s="1"/>
  <c r="F1077" i="3"/>
  <c r="G1077" i="3" s="1"/>
  <c r="F1078" i="3"/>
  <c r="J1078" i="3" s="1"/>
  <c r="F1079" i="3"/>
  <c r="G1079" i="3" s="1"/>
  <c r="F1080" i="3"/>
  <c r="G1080" i="3" s="1"/>
  <c r="F1081" i="3"/>
  <c r="G1081" i="3" s="1"/>
  <c r="F1082" i="3"/>
  <c r="J1082" i="3" s="1"/>
  <c r="F1083" i="3"/>
  <c r="G1083" i="3" s="1"/>
  <c r="F1084" i="3"/>
  <c r="J1084" i="3" s="1"/>
  <c r="F1085" i="3"/>
  <c r="G1085" i="3" s="1"/>
  <c r="F1086" i="3"/>
  <c r="G1086" i="3" s="1"/>
  <c r="F1087" i="3"/>
  <c r="J1087" i="3" s="1"/>
  <c r="F1088" i="3"/>
  <c r="K1088" i="3" s="1"/>
  <c r="F1089" i="3"/>
  <c r="J1089" i="3" s="1"/>
  <c r="F1090" i="3"/>
  <c r="G1090" i="3" s="1"/>
  <c r="F1091" i="3"/>
  <c r="G1091" i="3" s="1"/>
  <c r="F1092" i="3"/>
  <c r="J1092" i="3" s="1"/>
  <c r="F1093" i="3"/>
  <c r="K1093" i="3" s="1"/>
  <c r="F1094" i="3"/>
  <c r="K1094" i="3" s="1"/>
  <c r="F1095" i="3"/>
  <c r="J1095" i="3" s="1"/>
  <c r="F1096" i="3"/>
  <c r="J1096" i="3" s="1"/>
  <c r="F1097" i="3"/>
  <c r="G1097" i="3" s="1"/>
  <c r="F1098" i="3"/>
  <c r="G1098" i="3" s="1"/>
  <c r="F1099" i="3"/>
  <c r="G1099" i="3" s="1"/>
  <c r="F1100" i="3"/>
  <c r="K1100" i="3" s="1"/>
  <c r="F1101" i="3"/>
  <c r="G1101" i="3" s="1"/>
  <c r="F1102" i="3"/>
  <c r="J1102" i="3" s="1"/>
  <c r="F1103" i="3"/>
  <c r="G1103" i="3" s="1"/>
  <c r="F1104" i="3"/>
  <c r="J1104" i="3" s="1"/>
  <c r="F1105" i="3"/>
  <c r="K1105" i="3" s="1"/>
  <c r="F1106" i="3"/>
  <c r="K1106" i="3" s="1"/>
  <c r="F1107" i="3"/>
  <c r="K1107" i="3" s="1"/>
  <c r="F1108" i="3"/>
  <c r="J1108" i="3" s="1"/>
  <c r="F1109" i="3"/>
  <c r="J1109" i="3" s="1"/>
  <c r="F1110" i="3"/>
  <c r="J1110" i="3" s="1"/>
  <c r="F1111" i="3"/>
  <c r="J1111" i="3" s="1"/>
  <c r="F1112" i="3"/>
  <c r="G1112" i="3" s="1"/>
  <c r="F1113" i="3"/>
  <c r="G1113" i="3" s="1"/>
  <c r="F1114" i="3"/>
  <c r="G1114" i="3" s="1"/>
  <c r="F1115" i="3"/>
  <c r="F1116" i="3"/>
  <c r="G1116" i="3" s="1"/>
  <c r="F1117" i="3"/>
  <c r="G1117" i="3" s="1"/>
  <c r="F1118" i="3"/>
  <c r="G1118" i="3" s="1"/>
  <c r="F1119" i="3"/>
  <c r="G1119" i="3" s="1"/>
  <c r="F1120" i="3"/>
  <c r="G1120" i="3" s="1"/>
  <c r="F1121" i="3"/>
  <c r="G1121" i="3" s="1"/>
  <c r="F1122" i="3"/>
  <c r="G1122" i="3" s="1"/>
  <c r="F1123" i="3"/>
  <c r="J1123" i="3" s="1"/>
  <c r="F1124" i="3"/>
  <c r="K1124" i="3" s="1"/>
  <c r="F1125" i="3"/>
  <c r="G1125" i="3" s="1"/>
  <c r="F1126" i="3"/>
  <c r="J1126" i="3" s="1"/>
  <c r="F1127" i="3"/>
  <c r="K1127" i="3" s="1"/>
  <c r="F1128" i="3"/>
  <c r="J1128" i="3" s="1"/>
  <c r="F1129" i="3"/>
  <c r="K1129" i="3" s="1"/>
  <c r="R1129" i="3" s="1"/>
  <c r="F1130" i="3"/>
  <c r="J1130" i="3" s="1"/>
  <c r="F1131" i="3"/>
  <c r="G1131" i="3" s="1"/>
  <c r="F1132" i="3"/>
  <c r="G1132" i="3" s="1"/>
  <c r="F1133" i="3"/>
  <c r="F1134" i="3"/>
  <c r="G1134" i="3" s="1"/>
  <c r="F1135" i="3"/>
  <c r="G1135" i="3" s="1"/>
  <c r="F1136" i="3"/>
  <c r="K1136" i="3" s="1"/>
  <c r="G855" i="3"/>
  <c r="G858" i="3"/>
  <c r="G862" i="3"/>
  <c r="G865" i="3"/>
  <c r="G866" i="3"/>
  <c r="G867" i="3"/>
  <c r="G870" i="3"/>
  <c r="G874" i="3"/>
  <c r="G877" i="3"/>
  <c r="G878" i="3"/>
  <c r="G879" i="3"/>
  <c r="G880" i="3"/>
  <c r="G882" i="3"/>
  <c r="G883" i="3"/>
  <c r="G885" i="3"/>
  <c r="G886" i="3"/>
  <c r="G889" i="3"/>
  <c r="G890" i="3"/>
  <c r="G891" i="3"/>
  <c r="G894" i="3"/>
  <c r="G897" i="3"/>
  <c r="H897" i="3" s="1"/>
  <c r="G898" i="3"/>
  <c r="G901" i="3"/>
  <c r="G902" i="3"/>
  <c r="G903" i="3"/>
  <c r="G906" i="3"/>
  <c r="G909" i="3"/>
  <c r="G913" i="3"/>
  <c r="G914" i="3"/>
  <c r="G915" i="3"/>
  <c r="G918" i="3"/>
  <c r="G919" i="3"/>
  <c r="G921" i="3"/>
  <c r="I921" i="3" s="1"/>
  <c r="G922" i="3"/>
  <c r="G925" i="3"/>
  <c r="G926" i="3"/>
  <c r="G930" i="3"/>
  <c r="G933" i="3"/>
  <c r="I933" i="3" s="1"/>
  <c r="G934" i="3"/>
  <c r="G937" i="3"/>
  <c r="G938" i="3"/>
  <c r="G939" i="3"/>
  <c r="G942" i="3"/>
  <c r="G945" i="3"/>
  <c r="G946" i="3"/>
  <c r="G949" i="3"/>
  <c r="G950" i="3"/>
  <c r="G951" i="3"/>
  <c r="G954" i="3"/>
  <c r="G957" i="3"/>
  <c r="G958" i="3"/>
  <c r="G961" i="3"/>
  <c r="G962" i="3"/>
  <c r="G963" i="3"/>
  <c r="G966" i="3"/>
  <c r="G967" i="3"/>
  <c r="G969" i="3"/>
  <c r="G970" i="3"/>
  <c r="G974" i="3"/>
  <c r="G975" i="3"/>
  <c r="G978" i="3"/>
  <c r="G981" i="3"/>
  <c r="G982" i="3"/>
  <c r="G985" i="3"/>
  <c r="G986" i="3"/>
  <c r="G987" i="3"/>
  <c r="G990" i="3"/>
  <c r="G997" i="3"/>
  <c r="G998" i="3"/>
  <c r="G999" i="3"/>
  <c r="H999" i="3" s="1"/>
  <c r="G1002" i="3"/>
  <c r="G1006" i="3"/>
  <c r="G1009" i="3"/>
  <c r="G1010" i="3"/>
  <c r="G1011" i="3"/>
  <c r="H1011" i="3" s="1"/>
  <c r="G1014" i="3"/>
  <c r="G1018" i="3"/>
  <c r="G1021" i="3"/>
  <c r="G1022" i="3"/>
  <c r="G1023" i="3"/>
  <c r="H1023" i="3" s="1"/>
  <c r="G1024" i="3"/>
  <c r="G1026" i="3"/>
  <c r="G1030" i="3"/>
  <c r="G1033" i="3"/>
  <c r="G1034" i="3"/>
  <c r="G1035" i="3"/>
  <c r="H1035" i="3" s="1"/>
  <c r="G1038" i="3"/>
  <c r="G1042" i="3"/>
  <c r="G1046" i="3"/>
  <c r="G1047" i="3"/>
  <c r="H1047" i="3" s="1"/>
  <c r="G1050" i="3"/>
  <c r="G1054" i="3"/>
  <c r="G1065" i="3"/>
  <c r="G1073" i="3"/>
  <c r="G1092" i="3"/>
  <c r="G1109" i="3"/>
  <c r="G1133" i="3"/>
  <c r="J1069" i="3"/>
  <c r="J1071" i="3"/>
  <c r="J1097" i="3"/>
  <c r="J1121" i="3"/>
  <c r="J1133" i="3"/>
  <c r="K471" i="3"/>
  <c r="R471" i="3" s="1"/>
  <c r="K474" i="3"/>
  <c r="K475" i="3"/>
  <c r="K476" i="3"/>
  <c r="K477" i="3"/>
  <c r="R477" i="3" s="1"/>
  <c r="K478" i="3"/>
  <c r="R478" i="3" s="1"/>
  <c r="K479" i="3"/>
  <c r="R479" i="3" s="1"/>
  <c r="K482" i="3"/>
  <c r="R482" i="3" s="1"/>
  <c r="K483" i="3"/>
  <c r="R483" i="3" s="1"/>
  <c r="K484" i="3"/>
  <c r="R484" i="3" s="1"/>
  <c r="K486" i="3"/>
  <c r="R486" i="3" s="1"/>
  <c r="K487" i="3"/>
  <c r="K489" i="3"/>
  <c r="R489" i="3" s="1"/>
  <c r="K490" i="3"/>
  <c r="R490" i="3" s="1"/>
  <c r="K491" i="3"/>
  <c r="R491" i="3" s="1"/>
  <c r="K494" i="3"/>
  <c r="R494" i="3" s="1"/>
  <c r="K495" i="3"/>
  <c r="R495" i="3" s="1"/>
  <c r="K498" i="3"/>
  <c r="R498" i="3" s="1"/>
  <c r="K499" i="3"/>
  <c r="K500" i="3"/>
  <c r="K501" i="3"/>
  <c r="R501" i="3" s="1"/>
  <c r="K502" i="3"/>
  <c r="R502" i="3" s="1"/>
  <c r="K503" i="3"/>
  <c r="R503" i="3" s="1"/>
  <c r="K506" i="3"/>
  <c r="K507" i="3"/>
  <c r="K509" i="3"/>
  <c r="K510" i="3"/>
  <c r="K511" i="3"/>
  <c r="K513" i="3"/>
  <c r="K514" i="3"/>
  <c r="K515" i="3"/>
  <c r="K518" i="3"/>
  <c r="K519" i="3"/>
  <c r="K522" i="3"/>
  <c r="K523" i="3"/>
  <c r="K525" i="3"/>
  <c r="R525" i="3" s="1"/>
  <c r="K526" i="3"/>
  <c r="K527" i="3"/>
  <c r="K530" i="3"/>
  <c r="K531" i="3"/>
  <c r="K532" i="3"/>
  <c r="Q532" i="3" s="1"/>
  <c r="K533" i="3"/>
  <c r="K534" i="3"/>
  <c r="K535" i="3"/>
  <c r="K536" i="3"/>
  <c r="K537" i="3"/>
  <c r="R537" i="3" s="1"/>
  <c r="K538" i="3"/>
  <c r="R538" i="3" s="1"/>
  <c r="K539" i="3"/>
  <c r="K542" i="3"/>
  <c r="K543" i="3"/>
  <c r="K546" i="3"/>
  <c r="K547" i="3"/>
  <c r="K548" i="3"/>
  <c r="K549" i="3"/>
  <c r="R549" i="3" s="1"/>
  <c r="K550" i="3"/>
  <c r="R550" i="3" s="1"/>
  <c r="K551" i="3"/>
  <c r="R551" i="3" s="1"/>
  <c r="K553" i="3"/>
  <c r="K554" i="3"/>
  <c r="K555" i="3"/>
  <c r="K557" i="3"/>
  <c r="K558" i="3"/>
  <c r="K559" i="3"/>
  <c r="K560" i="3"/>
  <c r="K561" i="3"/>
  <c r="R561" i="3" s="1"/>
  <c r="K562" i="3"/>
  <c r="R562" i="3" s="1"/>
  <c r="K563" i="3"/>
  <c r="R563" i="3" s="1"/>
  <c r="K565" i="3"/>
  <c r="R565" i="3" s="1"/>
  <c r="K566" i="3"/>
  <c r="K567" i="3"/>
  <c r="K570" i="3"/>
  <c r="K571" i="3"/>
  <c r="K573" i="3"/>
  <c r="R573" i="3" s="1"/>
  <c r="K574" i="3"/>
  <c r="R574" i="3" s="1"/>
  <c r="K575" i="3"/>
  <c r="R575" i="3" s="1"/>
  <c r="K577" i="3"/>
  <c r="R577" i="3" s="1"/>
  <c r="K578" i="3"/>
  <c r="R578" i="3" s="1"/>
  <c r="K579" i="3"/>
  <c r="K582" i="3"/>
  <c r="K583" i="3"/>
  <c r="K585" i="3"/>
  <c r="R585" i="3" s="1"/>
  <c r="K586" i="3"/>
  <c r="R586" i="3" s="1"/>
  <c r="K587" i="3"/>
  <c r="R587" i="3" s="1"/>
  <c r="K589" i="3"/>
  <c r="K590" i="3"/>
  <c r="R590" i="3" s="1"/>
  <c r="K591" i="3"/>
  <c r="K593" i="3"/>
  <c r="K594" i="3"/>
  <c r="K595" i="3"/>
  <c r="K597" i="3"/>
  <c r="R597" i="3" s="1"/>
  <c r="K598" i="3"/>
  <c r="R598" i="3" s="1"/>
  <c r="K599" i="3"/>
  <c r="R599" i="3" s="1"/>
  <c r="K601" i="3"/>
  <c r="K602" i="3"/>
  <c r="K603" i="3"/>
  <c r="R603" i="3" s="1"/>
  <c r="K606" i="3"/>
  <c r="K607" i="3"/>
  <c r="K609" i="3"/>
  <c r="R609" i="3" s="1"/>
  <c r="K610" i="3"/>
  <c r="R610" i="3" s="1"/>
  <c r="K611" i="3"/>
  <c r="R611" i="3" s="1"/>
  <c r="K613" i="3"/>
  <c r="K614" i="3"/>
  <c r="K615" i="3"/>
  <c r="K618" i="3"/>
  <c r="K619" i="3"/>
  <c r="K620" i="3"/>
  <c r="K621" i="3"/>
  <c r="R621" i="3" s="1"/>
  <c r="K622" i="3"/>
  <c r="R622" i="3" s="1"/>
  <c r="K623" i="3"/>
  <c r="R623" i="3" s="1"/>
  <c r="K625" i="3"/>
  <c r="K626" i="3"/>
  <c r="K627" i="3"/>
  <c r="K630" i="3"/>
  <c r="K631" i="3"/>
  <c r="K632" i="3"/>
  <c r="K633" i="3"/>
  <c r="R633" i="3" s="1"/>
  <c r="K634" i="3"/>
  <c r="K635" i="3"/>
  <c r="K637" i="3"/>
  <c r="K638" i="3"/>
  <c r="K639" i="3"/>
  <c r="K642" i="3"/>
  <c r="K643" i="3"/>
  <c r="K645" i="3"/>
  <c r="R645" i="3" s="1"/>
  <c r="K646" i="3"/>
  <c r="K647" i="3"/>
  <c r="K649" i="3"/>
  <c r="K650" i="3"/>
  <c r="K651" i="3"/>
  <c r="K654" i="3"/>
  <c r="K655" i="3"/>
  <c r="K657" i="3"/>
  <c r="K658" i="3"/>
  <c r="K659" i="3"/>
  <c r="K661" i="3"/>
  <c r="K662" i="3"/>
  <c r="K663" i="3"/>
  <c r="K666" i="3"/>
  <c r="K667" i="3"/>
  <c r="K669" i="3"/>
  <c r="R669" i="3" s="1"/>
  <c r="K670" i="3"/>
  <c r="K671" i="3"/>
  <c r="K673" i="3"/>
  <c r="K674" i="3"/>
  <c r="K675" i="3"/>
  <c r="K678" i="3"/>
  <c r="K679" i="3"/>
  <c r="K681" i="3"/>
  <c r="R681" i="3" s="1"/>
  <c r="K682" i="3"/>
  <c r="K683" i="3"/>
  <c r="K685" i="3"/>
  <c r="K686" i="3"/>
  <c r="K687" i="3"/>
  <c r="K690" i="3"/>
  <c r="K691" i="3"/>
  <c r="K692" i="3"/>
  <c r="K693" i="3"/>
  <c r="R693" i="3" s="1"/>
  <c r="K694" i="3"/>
  <c r="R694" i="3" s="1"/>
  <c r="K695" i="3"/>
  <c r="K697" i="3"/>
  <c r="K698" i="3"/>
  <c r="K699" i="3"/>
  <c r="K701" i="3"/>
  <c r="K702" i="3"/>
  <c r="K703" i="3"/>
  <c r="K704" i="3"/>
  <c r="K705" i="3"/>
  <c r="R705" i="3" s="1"/>
  <c r="K706" i="3"/>
  <c r="K707" i="3"/>
  <c r="R707" i="3" s="1"/>
  <c r="K709" i="3"/>
  <c r="K710" i="3"/>
  <c r="K711" i="3"/>
  <c r="K714" i="3"/>
  <c r="K715" i="3"/>
  <c r="K717" i="3"/>
  <c r="R717" i="3" s="1"/>
  <c r="K718" i="3"/>
  <c r="K719" i="3"/>
  <c r="K721" i="3"/>
  <c r="R721" i="3" s="1"/>
  <c r="K722" i="3"/>
  <c r="K723" i="3"/>
  <c r="K726" i="3"/>
  <c r="K727" i="3"/>
  <c r="K729" i="3"/>
  <c r="R729" i="3" s="1"/>
  <c r="K730" i="3"/>
  <c r="K731" i="3"/>
  <c r="K733" i="3"/>
  <c r="K734" i="3"/>
  <c r="R734" i="3" s="1"/>
  <c r="K735" i="3"/>
  <c r="K738" i="3"/>
  <c r="K739" i="3"/>
  <c r="K741" i="3"/>
  <c r="K742" i="3"/>
  <c r="K743" i="3"/>
  <c r="K745" i="3"/>
  <c r="K746" i="3"/>
  <c r="K747" i="3"/>
  <c r="R747" i="3" s="1"/>
  <c r="K750" i="3"/>
  <c r="K751" i="3"/>
  <c r="K753" i="3"/>
  <c r="K754" i="3"/>
  <c r="K755" i="3"/>
  <c r="K757" i="3"/>
  <c r="K758" i="3"/>
  <c r="K759" i="3"/>
  <c r="K762" i="3"/>
  <c r="K763" i="3"/>
  <c r="K764" i="3"/>
  <c r="K765" i="3"/>
  <c r="K766" i="3"/>
  <c r="K767" i="3"/>
  <c r="K769" i="3"/>
  <c r="K770" i="3"/>
  <c r="K771" i="3"/>
  <c r="K773" i="3"/>
  <c r="K774" i="3"/>
  <c r="K777" i="3"/>
  <c r="K778" i="3"/>
  <c r="K779" i="3"/>
  <c r="K781" i="3"/>
  <c r="K782" i="3"/>
  <c r="K783" i="3"/>
  <c r="K786" i="3"/>
  <c r="K789" i="3"/>
  <c r="K790" i="3"/>
  <c r="K791" i="3"/>
  <c r="K793" i="3"/>
  <c r="K794" i="3"/>
  <c r="K795" i="3"/>
  <c r="K798" i="3"/>
  <c r="K800" i="3"/>
  <c r="K801" i="3"/>
  <c r="K803" i="3"/>
  <c r="K805" i="3"/>
  <c r="K806" i="3"/>
  <c r="K807" i="3"/>
  <c r="K810" i="3"/>
  <c r="K812" i="3"/>
  <c r="K813" i="3"/>
  <c r="K815" i="3"/>
  <c r="K817" i="3"/>
  <c r="K818" i="3"/>
  <c r="K819" i="3"/>
  <c r="K822" i="3"/>
  <c r="K823" i="3"/>
  <c r="K825" i="3"/>
  <c r="R825" i="3" s="1"/>
  <c r="K826" i="3"/>
  <c r="K827" i="3"/>
  <c r="K829" i="3"/>
  <c r="K830" i="3"/>
  <c r="K831" i="3"/>
  <c r="K834" i="3"/>
  <c r="K835" i="3"/>
  <c r="K837" i="3"/>
  <c r="K838" i="3"/>
  <c r="R838" i="3" s="1"/>
  <c r="K839" i="3"/>
  <c r="K841" i="3"/>
  <c r="K842" i="3"/>
  <c r="K843" i="3"/>
  <c r="K846" i="3"/>
  <c r="K847" i="3"/>
  <c r="K849" i="3"/>
  <c r="K850" i="3"/>
  <c r="K851" i="3"/>
  <c r="R851" i="3" s="1"/>
  <c r="K853" i="3"/>
  <c r="K854" i="3"/>
  <c r="K855" i="3"/>
  <c r="K858" i="3"/>
  <c r="K859" i="3"/>
  <c r="K861" i="3"/>
  <c r="K862" i="3"/>
  <c r="K863" i="3"/>
  <c r="K865" i="3"/>
  <c r="R865" i="3" s="1"/>
  <c r="K866" i="3"/>
  <c r="K867" i="3"/>
  <c r="K870" i="3"/>
  <c r="K871" i="3"/>
  <c r="K873" i="3"/>
  <c r="K874" i="3"/>
  <c r="K875" i="3"/>
  <c r="K877" i="3"/>
  <c r="R877" i="3" s="1"/>
  <c r="K878" i="3"/>
  <c r="K879" i="3"/>
  <c r="K882" i="3"/>
  <c r="K883" i="3"/>
  <c r="K886" i="3"/>
  <c r="K887" i="3"/>
  <c r="Q887" i="3" s="1"/>
  <c r="K889" i="3"/>
  <c r="R889" i="3" s="1"/>
  <c r="K890" i="3"/>
  <c r="K891" i="3"/>
  <c r="K894" i="3"/>
  <c r="K895" i="3"/>
  <c r="K897" i="3"/>
  <c r="K898" i="3"/>
  <c r="K899" i="3"/>
  <c r="K901" i="3"/>
  <c r="R901" i="3" s="1"/>
  <c r="K902" i="3"/>
  <c r="K903" i="3"/>
  <c r="Q903" i="3" s="1"/>
  <c r="K906" i="3"/>
  <c r="K907" i="3"/>
  <c r="K909" i="3"/>
  <c r="K910" i="3"/>
  <c r="K911" i="3"/>
  <c r="K913" i="3"/>
  <c r="R913" i="3" s="1"/>
  <c r="K914" i="3"/>
  <c r="K915" i="3"/>
  <c r="K918" i="3"/>
  <c r="K919" i="3"/>
  <c r="K922" i="3"/>
  <c r="P922" i="3" s="1"/>
  <c r="K923" i="3"/>
  <c r="Q923" i="3" s="1"/>
  <c r="K925" i="3"/>
  <c r="K926" i="3"/>
  <c r="K927" i="3"/>
  <c r="K930" i="3"/>
  <c r="K931" i="3"/>
  <c r="K933" i="3"/>
  <c r="K934" i="3"/>
  <c r="K935" i="3"/>
  <c r="K937" i="3"/>
  <c r="K938" i="3"/>
  <c r="K939" i="3"/>
  <c r="K942" i="3"/>
  <c r="K943" i="3"/>
  <c r="K944" i="3"/>
  <c r="K946" i="3"/>
  <c r="K947" i="3"/>
  <c r="K949" i="3"/>
  <c r="K950" i="3"/>
  <c r="K951" i="3"/>
  <c r="K954" i="3"/>
  <c r="K955" i="3"/>
  <c r="K957" i="3"/>
  <c r="K958" i="3"/>
  <c r="K959" i="3"/>
  <c r="K961" i="3"/>
  <c r="K962" i="3"/>
  <c r="K963" i="3"/>
  <c r="K966" i="3"/>
  <c r="K967" i="3"/>
  <c r="K970" i="3"/>
  <c r="K971" i="3"/>
  <c r="K973" i="3"/>
  <c r="K974" i="3"/>
  <c r="K975" i="3"/>
  <c r="K978" i="3"/>
  <c r="K979" i="3"/>
  <c r="K982" i="3"/>
  <c r="K983" i="3"/>
  <c r="K985" i="3"/>
  <c r="R985" i="3" s="1"/>
  <c r="K986" i="3"/>
  <c r="K987" i="3"/>
  <c r="K990" i="3"/>
  <c r="K991" i="3"/>
  <c r="K993" i="3"/>
  <c r="K994" i="3"/>
  <c r="K995" i="3"/>
  <c r="Q995" i="3" s="1"/>
  <c r="K997" i="3"/>
  <c r="R997" i="3" s="1"/>
  <c r="K998" i="3"/>
  <c r="K999" i="3"/>
  <c r="K1002" i="3"/>
  <c r="K1003" i="3"/>
  <c r="K1006" i="3"/>
  <c r="K1007" i="3"/>
  <c r="K1009" i="3"/>
  <c r="R1009" i="3" s="1"/>
  <c r="K1010" i="3"/>
  <c r="K1011" i="3"/>
  <c r="K1013" i="3"/>
  <c r="K1014" i="3"/>
  <c r="K1015" i="3"/>
  <c r="K1016" i="3"/>
  <c r="K1017" i="3"/>
  <c r="K1018" i="3"/>
  <c r="K1019" i="3"/>
  <c r="K1021" i="3"/>
  <c r="R1021" i="3" s="1"/>
  <c r="K1022" i="3"/>
  <c r="K1023" i="3"/>
  <c r="K1026" i="3"/>
  <c r="K1027" i="3"/>
  <c r="K1028" i="3"/>
  <c r="K1030" i="3"/>
  <c r="K1031" i="3"/>
  <c r="K1033" i="3"/>
  <c r="R1033" i="3" s="1"/>
  <c r="K1034" i="3"/>
  <c r="K1035" i="3"/>
  <c r="K1038" i="3"/>
  <c r="K1041" i="3"/>
  <c r="K1042" i="3"/>
  <c r="K1043" i="3"/>
  <c r="K1045" i="3"/>
  <c r="R1045" i="3" s="1"/>
  <c r="K1046" i="3"/>
  <c r="K1047" i="3"/>
  <c r="K1050" i="3"/>
  <c r="K1053" i="3"/>
  <c r="K1054" i="3"/>
  <c r="K1055" i="3"/>
  <c r="K1056" i="3"/>
  <c r="K1058" i="3"/>
  <c r="Q1058" i="3" s="1"/>
  <c r="K1061" i="3"/>
  <c r="K1062" i="3"/>
  <c r="K1065" i="3"/>
  <c r="K1067" i="3"/>
  <c r="K1073" i="3"/>
  <c r="K1082" i="3"/>
  <c r="K1085" i="3"/>
  <c r="Q1085" i="3" s="1"/>
  <c r="K1089" i="3"/>
  <c r="K1091" i="3"/>
  <c r="K1097" i="3"/>
  <c r="K1101" i="3"/>
  <c r="K1109" i="3"/>
  <c r="K1115" i="3"/>
  <c r="K1118" i="3"/>
  <c r="K1121" i="3"/>
  <c r="K1133" i="3"/>
  <c r="K467" i="3"/>
  <c r="L467" i="3" s="1"/>
  <c r="K470" i="3"/>
  <c r="M470" i="3" s="1"/>
  <c r="B774" i="4"/>
  <c r="B775" i="4"/>
  <c r="M774" i="4"/>
  <c r="M775" i="4"/>
  <c r="J795" i="3" s="1"/>
  <c r="N774" i="4"/>
  <c r="C774" i="4" s="1"/>
  <c r="N775" i="4"/>
  <c r="C775" i="4" s="1"/>
  <c r="B771" i="4"/>
  <c r="B772" i="4"/>
  <c r="B773" i="4"/>
  <c r="M771" i="4"/>
  <c r="J791" i="3" s="1"/>
  <c r="M772" i="4"/>
  <c r="M773" i="4"/>
  <c r="N771" i="4"/>
  <c r="C771" i="4" s="1"/>
  <c r="N772" i="4"/>
  <c r="C772" i="4" s="1"/>
  <c r="N773" i="4"/>
  <c r="C773" i="4" s="1"/>
  <c r="B762" i="4"/>
  <c r="B763" i="4"/>
  <c r="B764" i="4"/>
  <c r="B765" i="4"/>
  <c r="B766" i="4"/>
  <c r="B767" i="4"/>
  <c r="B768" i="4"/>
  <c r="B769" i="4"/>
  <c r="B770" i="4"/>
  <c r="M762" i="4"/>
  <c r="J782" i="3" s="1"/>
  <c r="M763" i="4"/>
  <c r="M764" i="4"/>
  <c r="J784" i="3" s="1"/>
  <c r="M765" i="4"/>
  <c r="M766" i="4"/>
  <c r="J786" i="3" s="1"/>
  <c r="M767" i="4"/>
  <c r="M768" i="4"/>
  <c r="M769" i="4"/>
  <c r="J789" i="3" s="1"/>
  <c r="M770" i="4"/>
  <c r="J790" i="3" s="1"/>
  <c r="N762" i="4"/>
  <c r="C762" i="4" s="1"/>
  <c r="N763" i="4"/>
  <c r="C763" i="4" s="1"/>
  <c r="N764" i="4"/>
  <c r="C764" i="4" s="1"/>
  <c r="N765" i="4"/>
  <c r="C765" i="4" s="1"/>
  <c r="N766" i="4"/>
  <c r="C766" i="4" s="1"/>
  <c r="N767" i="4"/>
  <c r="C767" i="4" s="1"/>
  <c r="N768" i="4"/>
  <c r="C768" i="4" s="1"/>
  <c r="N769" i="4"/>
  <c r="C769" i="4" s="1"/>
  <c r="N770" i="4"/>
  <c r="C770" i="4" s="1"/>
  <c r="B761" i="4"/>
  <c r="M761" i="4"/>
  <c r="N761" i="4"/>
  <c r="C761" i="4" s="1"/>
  <c r="B759" i="4"/>
  <c r="B760" i="4"/>
  <c r="M759" i="4"/>
  <c r="M760" i="4"/>
  <c r="N759" i="4"/>
  <c r="C759" i="4" s="1"/>
  <c r="N760" i="4"/>
  <c r="C760" i="4" s="1"/>
  <c r="B749" i="4"/>
  <c r="B750" i="4"/>
  <c r="B751" i="4"/>
  <c r="B752" i="4"/>
  <c r="B753" i="4"/>
  <c r="B754" i="4"/>
  <c r="B755" i="4"/>
  <c r="B756" i="4"/>
  <c r="B757" i="4"/>
  <c r="B758" i="4"/>
  <c r="M749" i="4"/>
  <c r="M750" i="4"/>
  <c r="J770" i="3" s="1"/>
  <c r="M751" i="4"/>
  <c r="M752" i="4"/>
  <c r="M753" i="4"/>
  <c r="M754" i="4"/>
  <c r="J774" i="3" s="1"/>
  <c r="M755" i="4"/>
  <c r="M756" i="4"/>
  <c r="J776" i="3" s="1"/>
  <c r="M757" i="4"/>
  <c r="M758" i="4"/>
  <c r="N749" i="4"/>
  <c r="C749" i="4" s="1"/>
  <c r="N750" i="4"/>
  <c r="C750" i="4" s="1"/>
  <c r="N751" i="4"/>
  <c r="C751" i="4" s="1"/>
  <c r="N752" i="4"/>
  <c r="C752" i="4" s="1"/>
  <c r="N753" i="4"/>
  <c r="C753" i="4" s="1"/>
  <c r="N754" i="4"/>
  <c r="C754" i="4" s="1"/>
  <c r="N755" i="4"/>
  <c r="C755" i="4" s="1"/>
  <c r="N756" i="4"/>
  <c r="C756" i="4" s="1"/>
  <c r="N757" i="4"/>
  <c r="C757" i="4" s="1"/>
  <c r="N758" i="4"/>
  <c r="C758" i="4" s="1"/>
  <c r="B748" i="4"/>
  <c r="M748" i="4"/>
  <c r="N748" i="4"/>
  <c r="C748" i="4" s="1"/>
  <c r="B743" i="4"/>
  <c r="B744" i="4"/>
  <c r="B745" i="4"/>
  <c r="B746" i="4"/>
  <c r="B747" i="4"/>
  <c r="M743" i="4"/>
  <c r="M744" i="4"/>
  <c r="J764" i="3" s="1"/>
  <c r="M745" i="4"/>
  <c r="M746" i="4"/>
  <c r="M747" i="4"/>
  <c r="J767" i="3" s="1"/>
  <c r="N743" i="4"/>
  <c r="C743" i="4" s="1"/>
  <c r="N744" i="4"/>
  <c r="C744" i="4" s="1"/>
  <c r="N745" i="4"/>
  <c r="C745" i="4" s="1"/>
  <c r="N746" i="4"/>
  <c r="C746" i="4" s="1"/>
  <c r="N747" i="4"/>
  <c r="C747" i="4" s="1"/>
  <c r="B742" i="4"/>
  <c r="M742" i="4"/>
  <c r="N742" i="4"/>
  <c r="C742" i="4" s="1"/>
  <c r="B740" i="4"/>
  <c r="B741" i="4"/>
  <c r="M740" i="4"/>
  <c r="M741" i="4"/>
  <c r="N740" i="4"/>
  <c r="C740" i="4" s="1"/>
  <c r="N741" i="4"/>
  <c r="C741" i="4" s="1"/>
  <c r="B738" i="4"/>
  <c r="B739" i="4"/>
  <c r="M738" i="4"/>
  <c r="J758" i="3" s="1"/>
  <c r="M739" i="4"/>
  <c r="J759" i="3" s="1"/>
  <c r="N738" i="4"/>
  <c r="C738" i="4" s="1"/>
  <c r="N739" i="4"/>
  <c r="C739" i="4" s="1"/>
  <c r="B736" i="4"/>
  <c r="B737" i="4"/>
  <c r="M736" i="4"/>
  <c r="M737" i="4"/>
  <c r="N736" i="4"/>
  <c r="C736" i="4" s="1"/>
  <c r="N737" i="4"/>
  <c r="C737" i="4" s="1"/>
  <c r="B735" i="4"/>
  <c r="M735" i="4"/>
  <c r="J755" i="3" s="1"/>
  <c r="N735" i="4"/>
  <c r="C735" i="4" s="1"/>
  <c r="B734" i="4"/>
  <c r="M734" i="4"/>
  <c r="N734" i="4"/>
  <c r="C734" i="4" s="1"/>
  <c r="B730" i="4"/>
  <c r="B731" i="4"/>
  <c r="B732" i="4"/>
  <c r="B733" i="4"/>
  <c r="M730" i="4"/>
  <c r="J750" i="3" s="1"/>
  <c r="M731" i="4"/>
  <c r="M732" i="4"/>
  <c r="J752" i="3" s="1"/>
  <c r="M733" i="4"/>
  <c r="J753" i="3" s="1"/>
  <c r="N730" i="4"/>
  <c r="C730" i="4" s="1"/>
  <c r="N731" i="4"/>
  <c r="C731" i="4" s="1"/>
  <c r="N732" i="4"/>
  <c r="C732" i="4" s="1"/>
  <c r="N733" i="4"/>
  <c r="C733" i="4" s="1"/>
  <c r="B729" i="4"/>
  <c r="M729" i="4"/>
  <c r="N729" i="4"/>
  <c r="C729" i="4" s="1"/>
  <c r="B728" i="4"/>
  <c r="M728" i="4"/>
  <c r="J748" i="3" s="1"/>
  <c r="N728" i="4"/>
  <c r="C728" i="4" s="1"/>
  <c r="B726" i="4"/>
  <c r="B727" i="4"/>
  <c r="M726" i="4"/>
  <c r="J746" i="3" s="1"/>
  <c r="M727" i="4"/>
  <c r="J747" i="3" s="1"/>
  <c r="N726" i="4"/>
  <c r="C726" i="4" s="1"/>
  <c r="N727" i="4"/>
  <c r="C727" i="4" s="1"/>
  <c r="B724" i="4"/>
  <c r="B725" i="4"/>
  <c r="M724" i="4"/>
  <c r="M725" i="4"/>
  <c r="N724" i="4"/>
  <c r="C724" i="4" s="1"/>
  <c r="N725" i="4"/>
  <c r="C725" i="4" s="1"/>
  <c r="B723" i="4"/>
  <c r="M723" i="4"/>
  <c r="J743" i="3" s="1"/>
  <c r="N723" i="4"/>
  <c r="C723" i="4" s="1"/>
  <c r="B722" i="4"/>
  <c r="M722" i="4"/>
  <c r="N722" i="4"/>
  <c r="C722" i="4" s="1"/>
  <c r="B721" i="4"/>
  <c r="M721" i="4"/>
  <c r="J741" i="3" s="1"/>
  <c r="N721" i="4"/>
  <c r="C721" i="4" s="1"/>
  <c r="B711" i="4"/>
  <c r="B712" i="4"/>
  <c r="B713" i="4"/>
  <c r="B714" i="4"/>
  <c r="B715" i="4"/>
  <c r="B716" i="4"/>
  <c r="B717" i="4"/>
  <c r="B718" i="4"/>
  <c r="B719" i="4"/>
  <c r="B720" i="4"/>
  <c r="M711" i="4"/>
  <c r="M712" i="4"/>
  <c r="M713" i="4"/>
  <c r="M714" i="4"/>
  <c r="M715" i="4"/>
  <c r="M716" i="4"/>
  <c r="M717" i="4"/>
  <c r="M718" i="4"/>
  <c r="M719" i="4"/>
  <c r="M720" i="4"/>
  <c r="J740" i="3" s="1"/>
  <c r="N711" i="4"/>
  <c r="C711" i="4" s="1"/>
  <c r="N712" i="4"/>
  <c r="C712" i="4" s="1"/>
  <c r="N713" i="4"/>
  <c r="C713" i="4" s="1"/>
  <c r="N714" i="4"/>
  <c r="C714" i="4" s="1"/>
  <c r="N715" i="4"/>
  <c r="C715" i="4" s="1"/>
  <c r="N716" i="4"/>
  <c r="C716" i="4" s="1"/>
  <c r="N717" i="4"/>
  <c r="C717" i="4" s="1"/>
  <c r="N718" i="4"/>
  <c r="C718" i="4" s="1"/>
  <c r="N719" i="4"/>
  <c r="C719" i="4" s="1"/>
  <c r="N720" i="4"/>
  <c r="C720" i="4" s="1"/>
  <c r="B700" i="4"/>
  <c r="B701" i="4"/>
  <c r="B702" i="4"/>
  <c r="B703" i="4"/>
  <c r="B704" i="4"/>
  <c r="B705" i="4"/>
  <c r="B706" i="4"/>
  <c r="B707" i="4"/>
  <c r="B708" i="4"/>
  <c r="B709" i="4"/>
  <c r="B710" i="4"/>
  <c r="M700" i="4"/>
  <c r="M701" i="4"/>
  <c r="M702" i="4"/>
  <c r="M703" i="4"/>
  <c r="M704" i="4"/>
  <c r="M705" i="4"/>
  <c r="M706" i="4"/>
  <c r="J726" i="3" s="1"/>
  <c r="M707" i="4"/>
  <c r="M708" i="4"/>
  <c r="J728" i="3" s="1"/>
  <c r="M709" i="4"/>
  <c r="J729" i="3" s="1"/>
  <c r="M710" i="4"/>
  <c r="N700" i="4"/>
  <c r="C700" i="4" s="1"/>
  <c r="N701" i="4"/>
  <c r="C701" i="4" s="1"/>
  <c r="N702" i="4"/>
  <c r="C702" i="4" s="1"/>
  <c r="N703" i="4"/>
  <c r="C703" i="4" s="1"/>
  <c r="N704" i="4"/>
  <c r="C704" i="4" s="1"/>
  <c r="N705" i="4"/>
  <c r="C705" i="4" s="1"/>
  <c r="N706" i="4"/>
  <c r="C706" i="4" s="1"/>
  <c r="N707" i="4"/>
  <c r="C707" i="4" s="1"/>
  <c r="N708" i="4"/>
  <c r="C708" i="4" s="1"/>
  <c r="N709" i="4"/>
  <c r="C709" i="4" s="1"/>
  <c r="N710" i="4"/>
  <c r="C710" i="4" s="1"/>
  <c r="B698" i="4"/>
  <c r="B699" i="4"/>
  <c r="M698" i="4"/>
  <c r="J718" i="3" s="1"/>
  <c r="M699" i="4"/>
  <c r="N698" i="4"/>
  <c r="C698" i="4" s="1"/>
  <c r="N699" i="4"/>
  <c r="C699" i="4" s="1"/>
  <c r="B696" i="4"/>
  <c r="B697" i="4"/>
  <c r="M696" i="4"/>
  <c r="J716" i="3" s="1"/>
  <c r="M697" i="4"/>
  <c r="J717" i="3" s="1"/>
  <c r="N696" i="4"/>
  <c r="C696" i="4" s="1"/>
  <c r="N697" i="4"/>
  <c r="C697" i="4" s="1"/>
  <c r="B694" i="4"/>
  <c r="B695" i="4"/>
  <c r="M694" i="4"/>
  <c r="J714" i="3" s="1"/>
  <c r="M695" i="4"/>
  <c r="N694" i="4"/>
  <c r="C694" i="4" s="1"/>
  <c r="N695" i="4"/>
  <c r="C695" i="4" s="1"/>
  <c r="B691" i="4"/>
  <c r="B692" i="4"/>
  <c r="B693" i="4"/>
  <c r="M691" i="4"/>
  <c r="J711" i="3" s="1"/>
  <c r="M692" i="4"/>
  <c r="J712" i="3" s="1"/>
  <c r="M693" i="4"/>
  <c r="N691" i="4"/>
  <c r="C691" i="4" s="1"/>
  <c r="N692" i="4"/>
  <c r="C692" i="4" s="1"/>
  <c r="N693" i="4"/>
  <c r="C693" i="4" s="1"/>
  <c r="B689" i="4"/>
  <c r="B690" i="4"/>
  <c r="M689" i="4"/>
  <c r="M690" i="4"/>
  <c r="J710" i="3" s="1"/>
  <c r="N689" i="4"/>
  <c r="C689" i="4" s="1"/>
  <c r="N690" i="4"/>
  <c r="C690" i="4" s="1"/>
  <c r="B687" i="4"/>
  <c r="B688" i="4"/>
  <c r="M687" i="4"/>
  <c r="M688" i="4"/>
  <c r="N687" i="4"/>
  <c r="C687" i="4" s="1"/>
  <c r="N688" i="4"/>
  <c r="C688" i="4" s="1"/>
  <c r="B686" i="4"/>
  <c r="M686" i="4"/>
  <c r="J706" i="3" s="1"/>
  <c r="N686" i="4"/>
  <c r="C686" i="4" s="1"/>
  <c r="B684" i="4"/>
  <c r="B685" i="4"/>
  <c r="M684" i="4"/>
  <c r="J704" i="3" s="1"/>
  <c r="M685" i="4"/>
  <c r="N684" i="4"/>
  <c r="C684" i="4" s="1"/>
  <c r="N685" i="4"/>
  <c r="C685" i="4" s="1"/>
  <c r="B681" i="4"/>
  <c r="B682" i="4"/>
  <c r="B683" i="4"/>
  <c r="M681" i="4"/>
  <c r="M682" i="4"/>
  <c r="J702" i="3" s="1"/>
  <c r="M683" i="4"/>
  <c r="N681" i="4"/>
  <c r="C681" i="4" s="1"/>
  <c r="N682" i="4"/>
  <c r="C682" i="4" s="1"/>
  <c r="N683" i="4"/>
  <c r="C683" i="4" s="1"/>
  <c r="B675" i="4"/>
  <c r="B676" i="4"/>
  <c r="B677" i="4"/>
  <c r="B678" i="4"/>
  <c r="B679" i="4"/>
  <c r="B680" i="4"/>
  <c r="M675" i="4"/>
  <c r="M676" i="4"/>
  <c r="M677" i="4"/>
  <c r="M678" i="4"/>
  <c r="J698" i="3" s="1"/>
  <c r="M679" i="4"/>
  <c r="J699" i="3" s="1"/>
  <c r="M680" i="4"/>
  <c r="N675" i="4"/>
  <c r="C675" i="4" s="1"/>
  <c r="N676" i="4"/>
  <c r="C676" i="4" s="1"/>
  <c r="N677" i="4"/>
  <c r="C677" i="4" s="1"/>
  <c r="N678" i="4"/>
  <c r="C678" i="4" s="1"/>
  <c r="N679" i="4"/>
  <c r="C679" i="4" s="1"/>
  <c r="N680" i="4"/>
  <c r="C680" i="4" s="1"/>
  <c r="B674" i="4"/>
  <c r="M674" i="4"/>
  <c r="N674" i="4"/>
  <c r="C674" i="4" s="1"/>
  <c r="B671" i="4"/>
  <c r="B672" i="4"/>
  <c r="B673" i="4"/>
  <c r="M671" i="4"/>
  <c r="M672" i="4"/>
  <c r="J692" i="3" s="1"/>
  <c r="M673" i="4"/>
  <c r="N671" i="4"/>
  <c r="C671" i="4" s="1"/>
  <c r="N672" i="4"/>
  <c r="C672" i="4" s="1"/>
  <c r="N673" i="4"/>
  <c r="C673" i="4" s="1"/>
  <c r="B670" i="4"/>
  <c r="M670" i="4"/>
  <c r="J690" i="3" s="1"/>
  <c r="N670" i="4"/>
  <c r="C670" i="4" s="1"/>
  <c r="B669" i="4"/>
  <c r="M669" i="4"/>
  <c r="N669" i="4"/>
  <c r="C669" i="4" s="1"/>
  <c r="B668" i="4"/>
  <c r="M668" i="4"/>
  <c r="N668" i="4"/>
  <c r="C668" i="4" s="1"/>
  <c r="B664" i="4"/>
  <c r="B665" i="4"/>
  <c r="B666" i="4"/>
  <c r="B667" i="4"/>
  <c r="M664" i="4"/>
  <c r="M665" i="4"/>
  <c r="M666" i="4"/>
  <c r="J686" i="3" s="1"/>
  <c r="M667" i="4"/>
  <c r="J687" i="3" s="1"/>
  <c r="N664" i="4"/>
  <c r="C664" i="4" s="1"/>
  <c r="N665" i="4"/>
  <c r="C665" i="4" s="1"/>
  <c r="N666" i="4"/>
  <c r="C666" i="4" s="1"/>
  <c r="N667" i="4"/>
  <c r="C667" i="4" s="1"/>
  <c r="B663" i="4"/>
  <c r="M663" i="4"/>
  <c r="N663" i="4"/>
  <c r="C663" i="4" s="1"/>
  <c r="B662" i="4"/>
  <c r="M662" i="4"/>
  <c r="J682" i="3" s="1"/>
  <c r="N662" i="4"/>
  <c r="C662" i="4" s="1"/>
  <c r="B661" i="4"/>
  <c r="M661" i="4"/>
  <c r="N661" i="4"/>
  <c r="C661" i="4" s="1"/>
  <c r="B660" i="4"/>
  <c r="M660" i="4"/>
  <c r="J680" i="3" s="1"/>
  <c r="N660" i="4"/>
  <c r="C660" i="4" s="1"/>
  <c r="B655" i="4"/>
  <c r="B656" i="4"/>
  <c r="B657" i="4"/>
  <c r="B658" i="4"/>
  <c r="B659" i="4"/>
  <c r="M655" i="4"/>
  <c r="J675" i="3" s="1"/>
  <c r="M656" i="4"/>
  <c r="M657" i="4"/>
  <c r="M658" i="4"/>
  <c r="J678" i="3" s="1"/>
  <c r="M659" i="4"/>
  <c r="N655" i="4"/>
  <c r="C655" i="4" s="1"/>
  <c r="N656" i="4"/>
  <c r="C656" i="4" s="1"/>
  <c r="N657" i="4"/>
  <c r="C657" i="4" s="1"/>
  <c r="N658" i="4"/>
  <c r="C658" i="4" s="1"/>
  <c r="N659" i="4"/>
  <c r="C659" i="4" s="1"/>
  <c r="B654" i="4"/>
  <c r="M654" i="4"/>
  <c r="J674" i="3" s="1"/>
  <c r="N654" i="4"/>
  <c r="C654" i="4" s="1"/>
  <c r="B653" i="4"/>
  <c r="M653" i="4"/>
  <c r="N653" i="4"/>
  <c r="C653" i="4" s="1"/>
  <c r="B652" i="4"/>
  <c r="M652" i="4"/>
  <c r="N652" i="4"/>
  <c r="C652" i="4" s="1"/>
  <c r="B649" i="4"/>
  <c r="B650" i="4"/>
  <c r="B651" i="4"/>
  <c r="M649" i="4"/>
  <c r="M650" i="4"/>
  <c r="J670" i="3" s="1"/>
  <c r="M651" i="4"/>
  <c r="N649" i="4"/>
  <c r="C649" i="4" s="1"/>
  <c r="N650" i="4"/>
  <c r="C650" i="4" s="1"/>
  <c r="N651" i="4"/>
  <c r="C651" i="4" s="1"/>
  <c r="B648" i="4"/>
  <c r="M648" i="4"/>
  <c r="J668" i="3" s="1"/>
  <c r="N648" i="4"/>
  <c r="C648" i="4" s="1"/>
  <c r="B647" i="4"/>
  <c r="M647" i="4"/>
  <c r="N647" i="4"/>
  <c r="C647" i="4" s="1"/>
  <c r="B646" i="4"/>
  <c r="M646" i="4"/>
  <c r="N646" i="4"/>
  <c r="C646" i="4" s="1"/>
  <c r="B637" i="4"/>
  <c r="B638" i="4"/>
  <c r="B639" i="4"/>
  <c r="B640" i="4"/>
  <c r="B641" i="4"/>
  <c r="B642" i="4"/>
  <c r="B643" i="4"/>
  <c r="B644" i="4"/>
  <c r="B645" i="4"/>
  <c r="M637" i="4"/>
  <c r="J657" i="3" s="1"/>
  <c r="M638" i="4"/>
  <c r="M639" i="4"/>
  <c r="M640" i="4"/>
  <c r="M641" i="4"/>
  <c r="M642" i="4"/>
  <c r="M643" i="4"/>
  <c r="J663" i="3" s="1"/>
  <c r="M644" i="4"/>
  <c r="J664" i="3" s="1"/>
  <c r="M645" i="4"/>
  <c r="N637" i="4"/>
  <c r="C637" i="4" s="1"/>
  <c r="N638" i="4"/>
  <c r="C638" i="4" s="1"/>
  <c r="N639" i="4"/>
  <c r="C639" i="4" s="1"/>
  <c r="N640" i="4"/>
  <c r="C640" i="4" s="1"/>
  <c r="N641" i="4"/>
  <c r="C641" i="4" s="1"/>
  <c r="N642" i="4"/>
  <c r="C642" i="4" s="1"/>
  <c r="N643" i="4"/>
  <c r="C643" i="4" s="1"/>
  <c r="N644" i="4"/>
  <c r="C644" i="4" s="1"/>
  <c r="N645" i="4"/>
  <c r="C645" i="4" s="1"/>
  <c r="B636" i="4"/>
  <c r="M636" i="4"/>
  <c r="J656" i="3" s="1"/>
  <c r="N636" i="4"/>
  <c r="C636" i="4" s="1"/>
  <c r="B635" i="4"/>
  <c r="M635" i="4"/>
  <c r="N635" i="4"/>
  <c r="C635" i="4" s="1"/>
  <c r="B632" i="4"/>
  <c r="B633" i="4"/>
  <c r="B634" i="4"/>
  <c r="M632" i="4"/>
  <c r="M633" i="4"/>
  <c r="M634" i="4"/>
  <c r="J654" i="3" s="1"/>
  <c r="N632" i="4"/>
  <c r="C632" i="4" s="1"/>
  <c r="N633" i="4"/>
  <c r="C633" i="4" s="1"/>
  <c r="N634" i="4"/>
  <c r="C634" i="4" s="1"/>
  <c r="B630" i="4"/>
  <c r="B631" i="4"/>
  <c r="M630" i="4"/>
  <c r="J650" i="3" s="1"/>
  <c r="M631" i="4"/>
  <c r="J651" i="3" s="1"/>
  <c r="N630" i="4"/>
  <c r="C630" i="4" s="1"/>
  <c r="N631" i="4"/>
  <c r="C631" i="4" s="1"/>
  <c r="B627" i="4"/>
  <c r="B628" i="4"/>
  <c r="B629" i="4"/>
  <c r="M627" i="4"/>
  <c r="M628" i="4"/>
  <c r="M629" i="4"/>
  <c r="N627" i="4"/>
  <c r="C627" i="4" s="1"/>
  <c r="N628" i="4"/>
  <c r="C628" i="4" s="1"/>
  <c r="N629" i="4"/>
  <c r="C629" i="4" s="1"/>
  <c r="B625" i="4"/>
  <c r="B626" i="4"/>
  <c r="M625" i="4"/>
  <c r="M626" i="4"/>
  <c r="N625" i="4"/>
  <c r="C625" i="4" s="1"/>
  <c r="N626" i="4"/>
  <c r="C626" i="4" s="1"/>
  <c r="B623" i="4"/>
  <c r="B624" i="4"/>
  <c r="M623" i="4"/>
  <c r="M624" i="4"/>
  <c r="N623" i="4"/>
  <c r="C623" i="4" s="1"/>
  <c r="N624" i="4"/>
  <c r="C624" i="4" s="1"/>
  <c r="B622" i="4"/>
  <c r="M622" i="4"/>
  <c r="J642" i="3" s="1"/>
  <c r="N622" i="4"/>
  <c r="C622" i="4" s="1"/>
  <c r="B620" i="4"/>
  <c r="B621" i="4"/>
  <c r="M620" i="4"/>
  <c r="M621" i="4"/>
  <c r="N620" i="4"/>
  <c r="C620" i="4" s="1"/>
  <c r="N621" i="4"/>
  <c r="C621" i="4" s="1"/>
  <c r="B619" i="4"/>
  <c r="M619" i="4"/>
  <c r="J639" i="3" s="1"/>
  <c r="N619" i="4"/>
  <c r="C619" i="4" s="1"/>
  <c r="B617" i="4"/>
  <c r="B618" i="4"/>
  <c r="M617" i="4"/>
  <c r="M618" i="4"/>
  <c r="J638" i="3" s="1"/>
  <c r="N617" i="4"/>
  <c r="C617" i="4" s="1"/>
  <c r="N618" i="4"/>
  <c r="C618" i="4" s="1"/>
  <c r="B613" i="4"/>
  <c r="B614" i="4"/>
  <c r="B615" i="4"/>
  <c r="B616" i="4"/>
  <c r="M613" i="4"/>
  <c r="J633" i="3" s="1"/>
  <c r="M614" i="4"/>
  <c r="J634" i="3" s="1"/>
  <c r="M615" i="4"/>
  <c r="M616" i="4"/>
  <c r="N613" i="4"/>
  <c r="C613" i="4" s="1"/>
  <c r="N614" i="4"/>
  <c r="C614" i="4" s="1"/>
  <c r="N615" i="4"/>
  <c r="C615" i="4" s="1"/>
  <c r="N616" i="4"/>
  <c r="C616" i="4" s="1"/>
  <c r="B612" i="4"/>
  <c r="M612" i="4"/>
  <c r="J632" i="3" s="1"/>
  <c r="N612" i="4"/>
  <c r="C612" i="4" s="1"/>
  <c r="B610" i="4"/>
  <c r="B611" i="4"/>
  <c r="M610" i="4"/>
  <c r="M611" i="4"/>
  <c r="N610" i="4"/>
  <c r="C610" i="4" s="1"/>
  <c r="N611" i="4"/>
  <c r="C611" i="4" s="1"/>
  <c r="B606" i="4"/>
  <c r="B607" i="4"/>
  <c r="B608" i="4"/>
  <c r="B609" i="4"/>
  <c r="M606" i="4"/>
  <c r="J626" i="3" s="1"/>
  <c r="M607" i="4"/>
  <c r="J627" i="3" s="1"/>
  <c r="M608" i="4"/>
  <c r="M609" i="4"/>
  <c r="N606" i="4"/>
  <c r="C606" i="4" s="1"/>
  <c r="N607" i="4"/>
  <c r="C607" i="4" s="1"/>
  <c r="N608" i="4"/>
  <c r="C608" i="4" s="1"/>
  <c r="N609" i="4"/>
  <c r="C609" i="4" s="1"/>
  <c r="B603" i="4"/>
  <c r="B604" i="4"/>
  <c r="B605" i="4"/>
  <c r="M603" i="4"/>
  <c r="M604" i="4"/>
  <c r="M605" i="4"/>
  <c r="N603" i="4"/>
  <c r="C603" i="4" s="1"/>
  <c r="N604" i="4"/>
  <c r="C604" i="4" s="1"/>
  <c r="N605" i="4"/>
  <c r="C605" i="4" s="1"/>
  <c r="B602" i="4"/>
  <c r="M602" i="4"/>
  <c r="J622" i="3" s="1"/>
  <c r="N602" i="4"/>
  <c r="C602" i="4" s="1"/>
  <c r="B598" i="4"/>
  <c r="B599" i="4"/>
  <c r="B600" i="4"/>
  <c r="B601" i="4"/>
  <c r="M598" i="4"/>
  <c r="J618" i="3" s="1"/>
  <c r="M599" i="4"/>
  <c r="M600" i="4"/>
  <c r="J620" i="3" s="1"/>
  <c r="M601" i="4"/>
  <c r="J621" i="3" s="1"/>
  <c r="N598" i="4"/>
  <c r="C598" i="4" s="1"/>
  <c r="N599" i="4"/>
  <c r="C599" i="4" s="1"/>
  <c r="N600" i="4"/>
  <c r="C600" i="4" s="1"/>
  <c r="N601" i="4"/>
  <c r="C601" i="4" s="1"/>
  <c r="B596" i="4"/>
  <c r="B597" i="4"/>
  <c r="M596" i="4"/>
  <c r="M597" i="4"/>
  <c r="N596" i="4"/>
  <c r="C596" i="4" s="1"/>
  <c r="N597" i="4"/>
  <c r="C597" i="4" s="1"/>
  <c r="B595" i="4"/>
  <c r="M595" i="4"/>
  <c r="N595" i="4"/>
  <c r="C595" i="4" s="1"/>
  <c r="B594" i="4"/>
  <c r="M594" i="4"/>
  <c r="J614" i="3" s="1"/>
  <c r="N594" i="4"/>
  <c r="C594" i="4" s="1"/>
  <c r="B591" i="4"/>
  <c r="B592" i="4"/>
  <c r="B593" i="4"/>
  <c r="M591" i="4"/>
  <c r="M592" i="4"/>
  <c r="M593" i="4"/>
  <c r="N591" i="4"/>
  <c r="C591" i="4" s="1"/>
  <c r="N592" i="4"/>
  <c r="C592" i="4" s="1"/>
  <c r="N593" i="4"/>
  <c r="C593" i="4" s="1"/>
  <c r="B590" i="4"/>
  <c r="M590" i="4"/>
  <c r="N590" i="4"/>
  <c r="C590" i="4" s="1"/>
  <c r="B589" i="4"/>
  <c r="M589" i="4"/>
  <c r="J609" i="3" s="1"/>
  <c r="N589" i="4"/>
  <c r="C589" i="4" s="1"/>
  <c r="B584" i="4"/>
  <c r="B585" i="4"/>
  <c r="B586" i="4"/>
  <c r="B587" i="4"/>
  <c r="B588" i="4"/>
  <c r="M584" i="4"/>
  <c r="J604" i="3" s="1"/>
  <c r="M585" i="4"/>
  <c r="J605" i="3" s="1"/>
  <c r="M586" i="4"/>
  <c r="J606" i="3" s="1"/>
  <c r="M587" i="4"/>
  <c r="M588" i="4"/>
  <c r="J608" i="3" s="1"/>
  <c r="N584" i="4"/>
  <c r="C584" i="4" s="1"/>
  <c r="N585" i="4"/>
  <c r="C585" i="4" s="1"/>
  <c r="N586" i="4"/>
  <c r="C586" i="4" s="1"/>
  <c r="N587" i="4"/>
  <c r="C587" i="4" s="1"/>
  <c r="N588" i="4"/>
  <c r="C588" i="4" s="1"/>
  <c r="B578" i="4"/>
  <c r="B579" i="4"/>
  <c r="B580" i="4"/>
  <c r="B581" i="4"/>
  <c r="B582" i="4"/>
  <c r="B583" i="4"/>
  <c r="M578" i="4"/>
  <c r="J598" i="3" s="1"/>
  <c r="M579" i="4"/>
  <c r="M580" i="4"/>
  <c r="M581" i="4"/>
  <c r="M582" i="4"/>
  <c r="J602" i="3" s="1"/>
  <c r="M583" i="4"/>
  <c r="J603" i="3" s="1"/>
  <c r="N578" i="4"/>
  <c r="C578" i="4" s="1"/>
  <c r="N579" i="4"/>
  <c r="C579" i="4" s="1"/>
  <c r="N580" i="4"/>
  <c r="C580" i="4" s="1"/>
  <c r="N581" i="4"/>
  <c r="C581" i="4" s="1"/>
  <c r="N582" i="4"/>
  <c r="C582" i="4" s="1"/>
  <c r="N583" i="4"/>
  <c r="C583" i="4" s="1"/>
  <c r="B575" i="4"/>
  <c r="B576" i="4"/>
  <c r="B577" i="4"/>
  <c r="M575" i="4"/>
  <c r="M576" i="4"/>
  <c r="M577" i="4"/>
  <c r="J597" i="3" s="1"/>
  <c r="N575" i="4"/>
  <c r="C575" i="4" s="1"/>
  <c r="N576" i="4"/>
  <c r="C576" i="4" s="1"/>
  <c r="N577" i="4"/>
  <c r="C577" i="4" s="1"/>
  <c r="B573" i="4"/>
  <c r="B574" i="4"/>
  <c r="M573" i="4"/>
  <c r="J593" i="3" s="1"/>
  <c r="M574" i="4"/>
  <c r="J594" i="3" s="1"/>
  <c r="N573" i="4"/>
  <c r="C573" i="4" s="1"/>
  <c r="N574" i="4"/>
  <c r="C574" i="4" s="1"/>
  <c r="B562" i="4"/>
  <c r="B563" i="4"/>
  <c r="B564" i="4"/>
  <c r="B565" i="4"/>
  <c r="B566" i="4"/>
  <c r="B567" i="4"/>
  <c r="B568" i="4"/>
  <c r="B569" i="4"/>
  <c r="B570" i="4"/>
  <c r="B571" i="4"/>
  <c r="B572" i="4"/>
  <c r="M562" i="4"/>
  <c r="J582" i="3" s="1"/>
  <c r="M563" i="4"/>
  <c r="M564" i="4"/>
  <c r="J584" i="3" s="1"/>
  <c r="M565" i="4"/>
  <c r="J585" i="3" s="1"/>
  <c r="M566" i="4"/>
  <c r="J586" i="3" s="1"/>
  <c r="M567" i="4"/>
  <c r="M568" i="4"/>
  <c r="M569" i="4"/>
  <c r="M570" i="4"/>
  <c r="J590" i="3" s="1"/>
  <c r="M571" i="4"/>
  <c r="J591" i="3" s="1"/>
  <c r="M572" i="4"/>
  <c r="N562" i="4"/>
  <c r="C562" i="4" s="1"/>
  <c r="N563" i="4"/>
  <c r="C563" i="4" s="1"/>
  <c r="N564" i="4"/>
  <c r="C564" i="4" s="1"/>
  <c r="N565" i="4"/>
  <c r="C565" i="4" s="1"/>
  <c r="N566" i="4"/>
  <c r="C566" i="4" s="1"/>
  <c r="N567" i="4"/>
  <c r="C567" i="4" s="1"/>
  <c r="N568" i="4"/>
  <c r="C568" i="4" s="1"/>
  <c r="N569" i="4"/>
  <c r="C569" i="4" s="1"/>
  <c r="N570" i="4"/>
  <c r="C570" i="4" s="1"/>
  <c r="N571" i="4"/>
  <c r="C571" i="4" s="1"/>
  <c r="N572" i="4"/>
  <c r="C572" i="4" s="1"/>
  <c r="B161" i="4"/>
  <c r="B432" i="4"/>
  <c r="B433" i="4"/>
  <c r="M161" i="4"/>
  <c r="M432" i="4"/>
  <c r="M433" i="4"/>
  <c r="N161" i="4"/>
  <c r="C161" i="4" s="1"/>
  <c r="N432" i="4"/>
  <c r="C432" i="4" s="1"/>
  <c r="N433" i="4"/>
  <c r="C433" i="4" s="1"/>
  <c r="B431" i="4"/>
  <c r="M431" i="4"/>
  <c r="N431" i="4"/>
  <c r="C431" i="4" s="1"/>
  <c r="B167" i="4"/>
  <c r="B429" i="4"/>
  <c r="B182" i="4"/>
  <c r="B430" i="4"/>
  <c r="M167" i="4"/>
  <c r="M429" i="4"/>
  <c r="M182" i="4"/>
  <c r="M430" i="4"/>
  <c r="N167" i="4"/>
  <c r="C167" i="4" s="1"/>
  <c r="N429" i="4"/>
  <c r="C429" i="4" s="1"/>
  <c r="N182" i="4"/>
  <c r="C182" i="4" s="1"/>
  <c r="N430" i="4"/>
  <c r="C430" i="4" s="1"/>
  <c r="B455" i="4"/>
  <c r="B105" i="4"/>
  <c r="B359" i="4"/>
  <c r="B360" i="4"/>
  <c r="B181" i="4"/>
  <c r="B158" i="4"/>
  <c r="B159" i="4"/>
  <c r="B160" i="4"/>
  <c r="B166" i="4"/>
  <c r="M455" i="4"/>
  <c r="M105" i="4"/>
  <c r="M359" i="4"/>
  <c r="M360" i="4"/>
  <c r="M181" i="4"/>
  <c r="M158" i="4"/>
  <c r="M159" i="4"/>
  <c r="M160" i="4"/>
  <c r="M166" i="4"/>
  <c r="N455" i="4"/>
  <c r="C455" i="4" s="1"/>
  <c r="N105" i="4"/>
  <c r="C105" i="4" s="1"/>
  <c r="N359" i="4"/>
  <c r="C359" i="4" s="1"/>
  <c r="N360" i="4"/>
  <c r="C360" i="4" s="1"/>
  <c r="N181" i="4"/>
  <c r="C181" i="4" s="1"/>
  <c r="N158" i="4"/>
  <c r="C158" i="4" s="1"/>
  <c r="N159" i="4"/>
  <c r="C159" i="4" s="1"/>
  <c r="N160" i="4"/>
  <c r="C160" i="4" s="1"/>
  <c r="N166" i="4"/>
  <c r="C166" i="4" s="1"/>
  <c r="B427" i="4"/>
  <c r="B428" i="4"/>
  <c r="B454" i="4"/>
  <c r="M427" i="4"/>
  <c r="M428" i="4"/>
  <c r="M454" i="4"/>
  <c r="N427" i="4"/>
  <c r="C427" i="4" s="1"/>
  <c r="N428" i="4"/>
  <c r="C428" i="4" s="1"/>
  <c r="N454" i="4"/>
  <c r="C454" i="4" s="1"/>
  <c r="B170" i="4"/>
  <c r="B188" i="4"/>
  <c r="B448" i="4"/>
  <c r="B449" i="4"/>
  <c r="B450" i="4"/>
  <c r="B451" i="4"/>
  <c r="B358" i="4"/>
  <c r="B420" i="4"/>
  <c r="B154" i="4"/>
  <c r="B155" i="4"/>
  <c r="B156" i="4"/>
  <c r="B180" i="4"/>
  <c r="B165" i="4"/>
  <c r="B104" i="4"/>
  <c r="B421" i="4"/>
  <c r="B422" i="4"/>
  <c r="B423" i="4"/>
  <c r="B424" i="4"/>
  <c r="B506" i="4"/>
  <c r="B157" i="4"/>
  <c r="B452" i="4"/>
  <c r="B453" i="4"/>
  <c r="B425" i="4"/>
  <c r="B426" i="4"/>
  <c r="M170" i="4"/>
  <c r="M188" i="4"/>
  <c r="M448" i="4"/>
  <c r="M449" i="4"/>
  <c r="M450" i="4"/>
  <c r="M451" i="4"/>
  <c r="M358" i="4"/>
  <c r="M420" i="4"/>
  <c r="M154" i="4"/>
  <c r="M155" i="4"/>
  <c r="M156" i="4"/>
  <c r="M180" i="4"/>
  <c r="M165" i="4"/>
  <c r="M104" i="4"/>
  <c r="M421" i="4"/>
  <c r="M422" i="4"/>
  <c r="M423" i="4"/>
  <c r="M424" i="4"/>
  <c r="M506" i="4"/>
  <c r="M157" i="4"/>
  <c r="M452" i="4"/>
  <c r="M453" i="4"/>
  <c r="M425" i="4"/>
  <c r="M426" i="4"/>
  <c r="N170" i="4"/>
  <c r="C170" i="4" s="1"/>
  <c r="N188" i="4"/>
  <c r="C188" i="4" s="1"/>
  <c r="N448" i="4"/>
  <c r="C448" i="4" s="1"/>
  <c r="N449" i="4"/>
  <c r="C449" i="4" s="1"/>
  <c r="N450" i="4"/>
  <c r="C450" i="4" s="1"/>
  <c r="N451" i="4"/>
  <c r="C451" i="4" s="1"/>
  <c r="N358" i="4"/>
  <c r="C358" i="4" s="1"/>
  <c r="N420" i="4"/>
  <c r="C420" i="4" s="1"/>
  <c r="N154" i="4"/>
  <c r="C154" i="4" s="1"/>
  <c r="N155" i="4"/>
  <c r="C155" i="4" s="1"/>
  <c r="N156" i="4"/>
  <c r="C156" i="4" s="1"/>
  <c r="N180" i="4"/>
  <c r="C180" i="4" s="1"/>
  <c r="N165" i="4"/>
  <c r="C165" i="4" s="1"/>
  <c r="N104" i="4"/>
  <c r="C104" i="4" s="1"/>
  <c r="N421" i="4"/>
  <c r="C421" i="4" s="1"/>
  <c r="N422" i="4"/>
  <c r="C422" i="4" s="1"/>
  <c r="N423" i="4"/>
  <c r="C423" i="4" s="1"/>
  <c r="N424" i="4"/>
  <c r="C424" i="4" s="1"/>
  <c r="N506" i="4"/>
  <c r="C506" i="4" s="1"/>
  <c r="N157" i="4"/>
  <c r="C157" i="4" s="1"/>
  <c r="N452" i="4"/>
  <c r="C452" i="4" s="1"/>
  <c r="N453" i="4"/>
  <c r="C453" i="4" s="1"/>
  <c r="N425" i="4"/>
  <c r="C425" i="4" s="1"/>
  <c r="N426" i="4"/>
  <c r="C426" i="4" s="1"/>
  <c r="B415" i="4"/>
  <c r="B151" i="4"/>
  <c r="B152" i="4"/>
  <c r="B153" i="4"/>
  <c r="B175" i="4"/>
  <c r="B176" i="4"/>
  <c r="B164" i="4"/>
  <c r="B96" i="4"/>
  <c r="B97" i="4"/>
  <c r="B98" i="4"/>
  <c r="B499" i="4"/>
  <c r="B437" i="4"/>
  <c r="B416" i="4"/>
  <c r="B417" i="4"/>
  <c r="B418" i="4"/>
  <c r="B502" i="4"/>
  <c r="B503" i="4"/>
  <c r="B438" i="4"/>
  <c r="B500" i="4"/>
  <c r="B504" i="4"/>
  <c r="B439" i="4"/>
  <c r="B185" i="4"/>
  <c r="B186" i="4"/>
  <c r="B187" i="4"/>
  <c r="B440" i="4"/>
  <c r="B441" i="4"/>
  <c r="B442" i="4"/>
  <c r="B177" i="4"/>
  <c r="B178" i="4"/>
  <c r="B179" i="4"/>
  <c r="B99" i="4"/>
  <c r="B100" i="4"/>
  <c r="B101" i="4"/>
  <c r="B102" i="4"/>
  <c r="B103" i="4"/>
  <c r="B443" i="4"/>
  <c r="B444" i="4"/>
  <c r="B445" i="4"/>
  <c r="B446" i="4"/>
  <c r="B447" i="4"/>
  <c r="B419" i="4"/>
  <c r="B505" i="4"/>
  <c r="M415" i="4"/>
  <c r="M151" i="4"/>
  <c r="M152" i="4"/>
  <c r="M153" i="4"/>
  <c r="M175" i="4"/>
  <c r="M176" i="4"/>
  <c r="M164" i="4"/>
  <c r="M96" i="4"/>
  <c r="M97" i="4"/>
  <c r="M98" i="4"/>
  <c r="M499" i="4"/>
  <c r="M437" i="4"/>
  <c r="M416" i="4"/>
  <c r="M417" i="4"/>
  <c r="M418" i="4"/>
  <c r="M502" i="4"/>
  <c r="M503" i="4"/>
  <c r="M438" i="4"/>
  <c r="M500" i="4"/>
  <c r="M504" i="4"/>
  <c r="M439" i="4"/>
  <c r="M185" i="4"/>
  <c r="M186" i="4"/>
  <c r="M187" i="4"/>
  <c r="M440" i="4"/>
  <c r="M441" i="4"/>
  <c r="M442" i="4"/>
  <c r="M177" i="4"/>
  <c r="M178" i="4"/>
  <c r="J524" i="3" s="1"/>
  <c r="M179" i="4"/>
  <c r="M99" i="4"/>
  <c r="M100" i="4"/>
  <c r="M101" i="4"/>
  <c r="M102" i="4"/>
  <c r="M103" i="4"/>
  <c r="M443" i="4"/>
  <c r="M444" i="4"/>
  <c r="M445" i="4"/>
  <c r="M446" i="4"/>
  <c r="M447" i="4"/>
  <c r="M419" i="4"/>
  <c r="M505" i="4"/>
  <c r="N415" i="4"/>
  <c r="C415" i="4" s="1"/>
  <c r="N151" i="4"/>
  <c r="C151" i="4" s="1"/>
  <c r="N152" i="4"/>
  <c r="C152" i="4" s="1"/>
  <c r="N153" i="4"/>
  <c r="C153" i="4" s="1"/>
  <c r="N175" i="4"/>
  <c r="C175" i="4" s="1"/>
  <c r="N176" i="4"/>
  <c r="C176" i="4" s="1"/>
  <c r="N164" i="4"/>
  <c r="C164" i="4" s="1"/>
  <c r="N96" i="4"/>
  <c r="C96" i="4" s="1"/>
  <c r="N97" i="4"/>
  <c r="C97" i="4" s="1"/>
  <c r="N98" i="4"/>
  <c r="C98" i="4" s="1"/>
  <c r="N499" i="4"/>
  <c r="C499" i="4" s="1"/>
  <c r="N437" i="4"/>
  <c r="C437" i="4" s="1"/>
  <c r="N416" i="4"/>
  <c r="C416" i="4" s="1"/>
  <c r="N417" i="4"/>
  <c r="C417" i="4" s="1"/>
  <c r="N418" i="4"/>
  <c r="C418" i="4" s="1"/>
  <c r="N502" i="4"/>
  <c r="C502" i="4" s="1"/>
  <c r="N503" i="4"/>
  <c r="C503" i="4" s="1"/>
  <c r="N438" i="4"/>
  <c r="C438" i="4" s="1"/>
  <c r="N500" i="4"/>
  <c r="C500" i="4" s="1"/>
  <c r="N504" i="4"/>
  <c r="C504" i="4" s="1"/>
  <c r="N439" i="4"/>
  <c r="C439" i="4" s="1"/>
  <c r="N185" i="4"/>
  <c r="C185" i="4" s="1"/>
  <c r="N186" i="4"/>
  <c r="C186" i="4" s="1"/>
  <c r="N187" i="4"/>
  <c r="C187" i="4" s="1"/>
  <c r="N440" i="4"/>
  <c r="C440" i="4" s="1"/>
  <c r="N441" i="4"/>
  <c r="C441" i="4" s="1"/>
  <c r="N442" i="4"/>
  <c r="C442" i="4" s="1"/>
  <c r="N177" i="4"/>
  <c r="C177" i="4" s="1"/>
  <c r="N178" i="4"/>
  <c r="C178" i="4" s="1"/>
  <c r="N179" i="4"/>
  <c r="C179" i="4" s="1"/>
  <c r="N99" i="4"/>
  <c r="C99" i="4" s="1"/>
  <c r="N100" i="4"/>
  <c r="C100" i="4" s="1"/>
  <c r="N101" i="4"/>
  <c r="C101" i="4" s="1"/>
  <c r="N102" i="4"/>
  <c r="C102" i="4" s="1"/>
  <c r="N103" i="4"/>
  <c r="C103" i="4" s="1"/>
  <c r="N443" i="4"/>
  <c r="C443" i="4" s="1"/>
  <c r="N444" i="4"/>
  <c r="C444" i="4" s="1"/>
  <c r="N445" i="4"/>
  <c r="C445" i="4" s="1"/>
  <c r="N446" i="4"/>
  <c r="C446" i="4" s="1"/>
  <c r="N447" i="4"/>
  <c r="C447" i="4" s="1"/>
  <c r="N419" i="4"/>
  <c r="C419" i="4" s="1"/>
  <c r="N505" i="4"/>
  <c r="C505" i="4" s="1"/>
  <c r="B436" i="4"/>
  <c r="B357" i="4"/>
  <c r="M436" i="4"/>
  <c r="M357" i="4"/>
  <c r="N436" i="4"/>
  <c r="C436" i="4" s="1"/>
  <c r="N357" i="4"/>
  <c r="C357" i="4" s="1"/>
  <c r="B150" i="4"/>
  <c r="B413" i="4"/>
  <c r="B435" i="4"/>
  <c r="M150" i="4"/>
  <c r="M413" i="4"/>
  <c r="M435" i="4"/>
  <c r="N150" i="4"/>
  <c r="C150" i="4" s="1"/>
  <c r="N413" i="4"/>
  <c r="C413" i="4" s="1"/>
  <c r="N435" i="4"/>
  <c r="C435" i="4" s="1"/>
  <c r="B149" i="4"/>
  <c r="M149" i="4"/>
  <c r="N149" i="4"/>
  <c r="C149" i="4" s="1"/>
  <c r="B163" i="4"/>
  <c r="B94" i="4"/>
  <c r="B95" i="4"/>
  <c r="B434" i="4"/>
  <c r="B414" i="4"/>
  <c r="B501" i="4"/>
  <c r="B169" i="4"/>
  <c r="M163" i="4"/>
  <c r="M94" i="4"/>
  <c r="M95" i="4"/>
  <c r="M434" i="4"/>
  <c r="M414" i="4"/>
  <c r="M501" i="4"/>
  <c r="M169" i="4"/>
  <c r="N163" i="4"/>
  <c r="C163" i="4" s="1"/>
  <c r="N94" i="4"/>
  <c r="C94" i="4" s="1"/>
  <c r="N95" i="4"/>
  <c r="C95" i="4" s="1"/>
  <c r="N434" i="4"/>
  <c r="C434" i="4" s="1"/>
  <c r="N414" i="4"/>
  <c r="C414" i="4" s="1"/>
  <c r="N501" i="4"/>
  <c r="C501" i="4" s="1"/>
  <c r="N169" i="4"/>
  <c r="C169" i="4" s="1"/>
  <c r="B173" i="4"/>
  <c r="B174" i="4"/>
  <c r="B162" i="4"/>
  <c r="M173" i="4"/>
  <c r="M174" i="4"/>
  <c r="M162" i="4"/>
  <c r="N173" i="4"/>
  <c r="C173" i="4" s="1"/>
  <c r="N174" i="4"/>
  <c r="C174" i="4" s="1"/>
  <c r="N162" i="4"/>
  <c r="C162" i="4" s="1"/>
  <c r="B172" i="4"/>
  <c r="B404" i="4"/>
  <c r="B146" i="4"/>
  <c r="B147" i="4"/>
  <c r="B148" i="4"/>
  <c r="M172" i="4"/>
  <c r="M404" i="4"/>
  <c r="M146" i="4"/>
  <c r="M147" i="4"/>
  <c r="M148" i="4"/>
  <c r="N172" i="4"/>
  <c r="C172" i="4" s="1"/>
  <c r="N404" i="4"/>
  <c r="C404" i="4" s="1"/>
  <c r="N146" i="4"/>
  <c r="C146" i="4" s="1"/>
  <c r="N147" i="4"/>
  <c r="C147" i="4" s="1"/>
  <c r="N148" i="4"/>
  <c r="C148" i="4" s="1"/>
  <c r="B171" i="4"/>
  <c r="M171" i="4"/>
  <c r="J474" i="3" s="1"/>
  <c r="N171" i="4"/>
  <c r="C171" i="4" s="1"/>
  <c r="B184" i="4"/>
  <c r="B561" i="4"/>
  <c r="M184" i="4"/>
  <c r="M561" i="4"/>
  <c r="N184" i="4"/>
  <c r="C184" i="4" s="1"/>
  <c r="N561" i="4"/>
  <c r="C561" i="4" s="1"/>
  <c r="B168" i="4"/>
  <c r="B460" i="4"/>
  <c r="B183" i="4"/>
  <c r="M168" i="4"/>
  <c r="M460" i="4"/>
  <c r="M183" i="4"/>
  <c r="J471" i="3" s="1"/>
  <c r="N168" i="4"/>
  <c r="C168" i="4" s="1"/>
  <c r="N460" i="4"/>
  <c r="C460" i="4" s="1"/>
  <c r="N183" i="4"/>
  <c r="C183" i="4" s="1"/>
  <c r="B398" i="4"/>
  <c r="M398" i="4"/>
  <c r="N398" i="4"/>
  <c r="C398" i="4" s="1"/>
  <c r="B116" i="4"/>
  <c r="B397" i="4"/>
  <c r="M116" i="4"/>
  <c r="J466" i="3" s="1"/>
  <c r="M397" i="4"/>
  <c r="N116" i="4"/>
  <c r="C116" i="4" s="1"/>
  <c r="N397" i="4"/>
  <c r="C397" i="4" s="1"/>
  <c r="B354" i="4"/>
  <c r="B16" i="4"/>
  <c r="B93" i="4"/>
  <c r="B144" i="4"/>
  <c r="B476" i="4"/>
  <c r="M354" i="4"/>
  <c r="M16" i="4"/>
  <c r="M93" i="4"/>
  <c r="M144" i="4"/>
  <c r="J464" i="3" s="1"/>
  <c r="M476" i="4"/>
  <c r="J465" i="3" s="1"/>
  <c r="N354" i="4"/>
  <c r="C354" i="4" s="1"/>
  <c r="N16" i="4"/>
  <c r="C16" i="4" s="1"/>
  <c r="N93" i="4"/>
  <c r="C93" i="4" s="1"/>
  <c r="N144" i="4"/>
  <c r="C144" i="4" s="1"/>
  <c r="N476" i="4"/>
  <c r="C476" i="4" s="1"/>
  <c r="J1135" i="3" l="1"/>
  <c r="K1099" i="3"/>
  <c r="Q1099" i="3" s="1"/>
  <c r="G896" i="3"/>
  <c r="J1061" i="3"/>
  <c r="J463" i="3"/>
  <c r="K1087" i="3"/>
  <c r="G911" i="3"/>
  <c r="H911" i="3" s="1"/>
  <c r="J895" i="3"/>
  <c r="J863" i="3"/>
  <c r="J468" i="3"/>
  <c r="G1075" i="3"/>
  <c r="G1031" i="3"/>
  <c r="H1031" i="3" s="1"/>
  <c r="J526" i="3"/>
  <c r="G1029" i="3"/>
  <c r="J993" i="3"/>
  <c r="J525" i="3"/>
  <c r="J522" i="3"/>
  <c r="J461" i="3"/>
  <c r="J519" i="3"/>
  <c r="J788" i="3"/>
  <c r="J1129" i="3"/>
  <c r="K1128" i="3"/>
  <c r="K921" i="3"/>
  <c r="N921" i="3" s="1"/>
  <c r="K885" i="3"/>
  <c r="Q885" i="3" s="1"/>
  <c r="J1125" i="3"/>
  <c r="G1053" i="3"/>
  <c r="G1005" i="3"/>
  <c r="J1029" i="3"/>
  <c r="K1057" i="3"/>
  <c r="R1057" i="3" s="1"/>
  <c r="J1105" i="3"/>
  <c r="G1106" i="3"/>
  <c r="K1117" i="3"/>
  <c r="M1117" i="3" s="1"/>
  <c r="K969" i="3"/>
  <c r="J1101" i="3"/>
  <c r="G1105" i="3"/>
  <c r="K1116" i="3"/>
  <c r="M1116" i="3" s="1"/>
  <c r="G1007" i="3"/>
  <c r="H1007" i="3" s="1"/>
  <c r="J720" i="3"/>
  <c r="J1093" i="3"/>
  <c r="G1093" i="3"/>
  <c r="G1041" i="3"/>
  <c r="H1041" i="3" s="1"/>
  <c r="K1114" i="3"/>
  <c r="K1081" i="3"/>
  <c r="M1081" i="3" s="1"/>
  <c r="J1086" i="3"/>
  <c r="G1017" i="3"/>
  <c r="H1017" i="3" s="1"/>
  <c r="G876" i="3"/>
  <c r="J1040" i="3"/>
  <c r="K1113" i="3"/>
  <c r="R1113" i="3" s="1"/>
  <c r="K1077" i="3"/>
  <c r="K981" i="3"/>
  <c r="K945" i="3"/>
  <c r="J1085" i="3"/>
  <c r="G1089" i="3"/>
  <c r="J1077" i="3"/>
  <c r="J612" i="3"/>
  <c r="J624" i="3"/>
  <c r="J648" i="3"/>
  <c r="J792" i="3"/>
  <c r="K1110" i="3"/>
  <c r="L1110" i="3" s="1"/>
  <c r="J1122" i="3"/>
  <c r="J1001" i="3"/>
  <c r="J773" i="3"/>
  <c r="K1125" i="3"/>
  <c r="K1039" i="3"/>
  <c r="L1039" i="3" s="1"/>
  <c r="K956" i="3"/>
  <c r="K941" i="3"/>
  <c r="M941" i="3" s="1"/>
  <c r="K872" i="3"/>
  <c r="Q872" i="3" s="1"/>
  <c r="J1120" i="3"/>
  <c r="G1129" i="3"/>
  <c r="G1074" i="3"/>
  <c r="J1062" i="3"/>
  <c r="J1039" i="3"/>
  <c r="K1122" i="3"/>
  <c r="K1103" i="3"/>
  <c r="M1103" i="3" s="1"/>
  <c r="G992" i="3"/>
  <c r="H992" i="3" s="1"/>
  <c r="K1102" i="3"/>
  <c r="M1102" i="3" s="1"/>
  <c r="G1111" i="3"/>
  <c r="G1072" i="3"/>
  <c r="G1013" i="3"/>
  <c r="H1013" i="3" s="1"/>
  <c r="J1037" i="3"/>
  <c r="K1119" i="3"/>
  <c r="L1119" i="3" s="1"/>
  <c r="K1074" i="3"/>
  <c r="L1074" i="3" s="1"/>
  <c r="K1051" i="3"/>
  <c r="L1051" i="3" s="1"/>
  <c r="K833" i="3"/>
  <c r="L833" i="3" s="1"/>
  <c r="K797" i="3"/>
  <c r="J1098" i="3"/>
  <c r="G1110" i="3"/>
  <c r="G1066" i="3"/>
  <c r="H1066" i="3" s="1"/>
  <c r="G881" i="3"/>
  <c r="G857" i="3"/>
  <c r="I857" i="3" s="1"/>
  <c r="K1098" i="3"/>
  <c r="M1098" i="3" s="1"/>
  <c r="K1049" i="3"/>
  <c r="K965" i="3"/>
  <c r="L965" i="3" s="1"/>
  <c r="J955" i="3"/>
  <c r="K809" i="3"/>
  <c r="M809" i="3" s="1"/>
  <c r="G917" i="3"/>
  <c r="I917" i="3" s="1"/>
  <c r="J1003" i="3"/>
  <c r="K1134" i="3"/>
  <c r="M1134" i="3" s="1"/>
  <c r="K893" i="3"/>
  <c r="P893" i="3" s="1"/>
  <c r="G977" i="3"/>
  <c r="H977" i="3" s="1"/>
  <c r="K1086" i="3"/>
  <c r="G929" i="3"/>
  <c r="I929" i="3" s="1"/>
  <c r="K1131" i="3"/>
  <c r="Q1131" i="3" s="1"/>
  <c r="K1095" i="3"/>
  <c r="J653" i="3"/>
  <c r="K1066" i="3"/>
  <c r="M1066" i="3" s="1"/>
  <c r="K989" i="3"/>
  <c r="L989" i="3" s="1"/>
  <c r="K881" i="3"/>
  <c r="P881" i="3" s="1"/>
  <c r="J1106" i="3"/>
  <c r="G1016" i="3"/>
  <c r="H1016" i="3" s="1"/>
  <c r="J1027" i="3"/>
  <c r="J992" i="3"/>
  <c r="J917" i="3"/>
  <c r="J859" i="3"/>
  <c r="J821" i="3"/>
  <c r="J989" i="3"/>
  <c r="J953" i="3"/>
  <c r="J896" i="3"/>
  <c r="J1025" i="3"/>
  <c r="J968" i="3"/>
  <c r="J857" i="3"/>
  <c r="K1001" i="3"/>
  <c r="R1001" i="3" s="1"/>
  <c r="G1049" i="3"/>
  <c r="H1049" i="3" s="1"/>
  <c r="J1131" i="3"/>
  <c r="K1078" i="3"/>
  <c r="P1078" i="3" s="1"/>
  <c r="K1059" i="3"/>
  <c r="L1059" i="3" s="1"/>
  <c r="K953" i="3"/>
  <c r="N953" i="3" s="1"/>
  <c r="K845" i="3"/>
  <c r="L845" i="3" s="1"/>
  <c r="G1070" i="3"/>
  <c r="G860" i="3"/>
  <c r="I860" i="3" s="1"/>
  <c r="J1057" i="3"/>
  <c r="J893" i="3"/>
  <c r="J521" i="3"/>
  <c r="J629" i="3"/>
  <c r="J737" i="3"/>
  <c r="K905" i="3"/>
  <c r="J1094" i="3"/>
  <c r="G1130" i="3"/>
  <c r="G1094" i="3"/>
  <c r="G1069" i="3"/>
  <c r="G1025" i="3"/>
  <c r="H1025" i="3" s="1"/>
  <c r="J965" i="3"/>
  <c r="J929" i="3"/>
  <c r="J872" i="3"/>
  <c r="J665" i="3"/>
  <c r="K1130" i="3"/>
  <c r="P1130" i="3" s="1"/>
  <c r="G908" i="3"/>
  <c r="I908" i="3" s="1"/>
  <c r="J944" i="3"/>
  <c r="J905" i="3"/>
  <c r="J869" i="3"/>
  <c r="J848" i="3"/>
  <c r="K1071" i="3"/>
  <c r="R1071" i="3" s="1"/>
  <c r="J1118" i="3"/>
  <c r="G1040" i="3"/>
  <c r="I1040" i="3" s="1"/>
  <c r="G1004" i="3"/>
  <c r="I1004" i="3" s="1"/>
  <c r="J977" i="3"/>
  <c r="J713" i="3"/>
  <c r="J473" i="3"/>
  <c r="J617" i="3"/>
  <c r="J761" i="3"/>
  <c r="K1070" i="3"/>
  <c r="K884" i="3"/>
  <c r="M884" i="3" s="1"/>
  <c r="J1117" i="3"/>
  <c r="J1083" i="3"/>
  <c r="G1059" i="3"/>
  <c r="H1059" i="3" s="1"/>
  <c r="J941" i="3"/>
  <c r="J824" i="3"/>
  <c r="K1037" i="3"/>
  <c r="R1037" i="3" s="1"/>
  <c r="K869" i="3"/>
  <c r="J1113" i="3"/>
  <c r="J1081" i="3"/>
  <c r="G1058" i="3"/>
  <c r="H1058" i="3" s="1"/>
  <c r="J581" i="3"/>
  <c r="J725" i="3"/>
  <c r="J1107" i="3"/>
  <c r="G1078" i="3"/>
  <c r="G980" i="3"/>
  <c r="H980" i="3" s="1"/>
  <c r="G884" i="3"/>
  <c r="I884" i="3" s="1"/>
  <c r="J920" i="3"/>
  <c r="J1015" i="3"/>
  <c r="J943" i="3"/>
  <c r="J871" i="3"/>
  <c r="K1083" i="3"/>
  <c r="L1083" i="3" s="1"/>
  <c r="J1134" i="3"/>
  <c r="J1119" i="3"/>
  <c r="G972" i="3"/>
  <c r="G956" i="3"/>
  <c r="I956" i="3" s="1"/>
  <c r="J1028" i="3"/>
  <c r="K1126" i="3"/>
  <c r="K1111" i="3"/>
  <c r="L1111" i="3" s="1"/>
  <c r="K1068" i="3"/>
  <c r="L1068" i="3" s="1"/>
  <c r="K968" i="3"/>
  <c r="P968" i="3" s="1"/>
  <c r="J1099" i="3"/>
  <c r="J1080" i="3"/>
  <c r="G1128" i="3"/>
  <c r="G1107" i="3"/>
  <c r="G1087" i="3"/>
  <c r="G920" i="3"/>
  <c r="G1126" i="3"/>
  <c r="K1123" i="3"/>
  <c r="K1080" i="3"/>
  <c r="K1052" i="3"/>
  <c r="L1052" i="3" s="1"/>
  <c r="K980" i="3"/>
  <c r="M980" i="3" s="1"/>
  <c r="K908" i="3"/>
  <c r="P908" i="3" s="1"/>
  <c r="K836" i="3"/>
  <c r="J1116" i="3"/>
  <c r="J1075" i="3"/>
  <c r="G1123" i="3"/>
  <c r="G1052" i="3"/>
  <c r="H1052" i="3" s="1"/>
  <c r="G1020" i="3"/>
  <c r="J775" i="3"/>
  <c r="K1079" i="3"/>
  <c r="J1114" i="3"/>
  <c r="G1104" i="3"/>
  <c r="G1068" i="3"/>
  <c r="H1068" i="3" s="1"/>
  <c r="G932" i="3"/>
  <c r="I932" i="3" s="1"/>
  <c r="J994" i="3"/>
  <c r="K1135" i="3"/>
  <c r="L1135" i="3" s="1"/>
  <c r="K1092" i="3"/>
  <c r="L1092" i="3" s="1"/>
  <c r="K1063" i="3"/>
  <c r="L1063" i="3" s="1"/>
  <c r="G1102" i="3"/>
  <c r="J1051" i="3"/>
  <c r="J979" i="3"/>
  <c r="J907" i="3"/>
  <c r="K1104" i="3"/>
  <c r="K1090" i="3"/>
  <c r="L1090" i="3" s="1"/>
  <c r="K1004" i="3"/>
  <c r="O1004" i="3" s="1"/>
  <c r="K932" i="3"/>
  <c r="L932" i="3" s="1"/>
  <c r="K860" i="3"/>
  <c r="J1124" i="3"/>
  <c r="G1063" i="3"/>
  <c r="H1063" i="3" s="1"/>
  <c r="G928" i="3"/>
  <c r="H928" i="3" s="1"/>
  <c r="J991" i="3"/>
  <c r="J861" i="3"/>
  <c r="G1076" i="3"/>
  <c r="K796" i="3"/>
  <c r="J1132" i="3"/>
  <c r="G1136" i="3"/>
  <c r="G1084" i="3"/>
  <c r="G1032" i="3"/>
  <c r="H1032" i="3" s="1"/>
  <c r="G940" i="3"/>
  <c r="G888" i="3"/>
  <c r="I888" i="3" s="1"/>
  <c r="J472" i="3"/>
  <c r="J616" i="3"/>
  <c r="J640" i="3"/>
  <c r="J700" i="3"/>
  <c r="J756" i="3"/>
  <c r="J760" i="3"/>
  <c r="K808" i="3"/>
  <c r="L808" i="3" s="1"/>
  <c r="J1079" i="3"/>
  <c r="G1096" i="3"/>
  <c r="G1044" i="3"/>
  <c r="H1044" i="3" s="1"/>
  <c r="G952" i="3"/>
  <c r="H952" i="3" s="1"/>
  <c r="G900" i="3"/>
  <c r="H900" i="3" s="1"/>
  <c r="J804" i="3"/>
  <c r="G1124" i="3"/>
  <c r="K1132" i="3"/>
  <c r="K1120" i="3"/>
  <c r="N1120" i="3" s="1"/>
  <c r="K1108" i="3"/>
  <c r="M1108" i="3" s="1"/>
  <c r="K1096" i="3"/>
  <c r="P1096" i="3" s="1"/>
  <c r="K1084" i="3"/>
  <c r="N1084" i="3" s="1"/>
  <c r="K1072" i="3"/>
  <c r="Q1072" i="3" s="1"/>
  <c r="K1060" i="3"/>
  <c r="M1060" i="3" s="1"/>
  <c r="K1048" i="3"/>
  <c r="N1048" i="3" s="1"/>
  <c r="K1036" i="3"/>
  <c r="K1024" i="3"/>
  <c r="L1024" i="3" s="1"/>
  <c r="K1012" i="3"/>
  <c r="K1000" i="3"/>
  <c r="L1000" i="3" s="1"/>
  <c r="K988" i="3"/>
  <c r="K976" i="3"/>
  <c r="M976" i="3" s="1"/>
  <c r="K964" i="3"/>
  <c r="R964" i="3" s="1"/>
  <c r="K952" i="3"/>
  <c r="L952" i="3" s="1"/>
  <c r="K940" i="3"/>
  <c r="M940" i="3" s="1"/>
  <c r="K928" i="3"/>
  <c r="Q928" i="3" s="1"/>
  <c r="K916" i="3"/>
  <c r="M916" i="3" s="1"/>
  <c r="K904" i="3"/>
  <c r="L904" i="3" s="1"/>
  <c r="K892" i="3"/>
  <c r="K880" i="3"/>
  <c r="L880" i="3" s="1"/>
  <c r="K868" i="3"/>
  <c r="K856" i="3"/>
  <c r="L856" i="3" s="1"/>
  <c r="K844" i="3"/>
  <c r="K832" i="3"/>
  <c r="P832" i="3" s="1"/>
  <c r="K820" i="3"/>
  <c r="M820" i="3" s="1"/>
  <c r="J1090" i="3"/>
  <c r="G1108" i="3"/>
  <c r="G1095" i="3"/>
  <c r="G1082" i="3"/>
  <c r="G1056" i="3"/>
  <c r="H1056" i="3" s="1"/>
  <c r="G964" i="3"/>
  <c r="H964" i="3" s="1"/>
  <c r="G912" i="3"/>
  <c r="I912" i="3" s="1"/>
  <c r="J1067" i="3"/>
  <c r="J1044" i="3"/>
  <c r="J1032" i="3"/>
  <c r="J1020" i="3"/>
  <c r="J1008" i="3"/>
  <c r="J996" i="3"/>
  <c r="J984" i="3"/>
  <c r="J972" i="3"/>
  <c r="J960" i="3"/>
  <c r="J948" i="3"/>
  <c r="J936" i="3"/>
  <c r="J924" i="3"/>
  <c r="J912" i="3"/>
  <c r="J900" i="3"/>
  <c r="J888" i="3"/>
  <c r="J876" i="3"/>
  <c r="J864" i="3"/>
  <c r="J852" i="3"/>
  <c r="J840" i="3"/>
  <c r="J828" i="3"/>
  <c r="J816" i="3"/>
  <c r="J480" i="3"/>
  <c r="J652" i="3"/>
  <c r="J660" i="3"/>
  <c r="J676" i="3"/>
  <c r="G976" i="3"/>
  <c r="H976" i="3" s="1"/>
  <c r="G924" i="3"/>
  <c r="H924" i="3" s="1"/>
  <c r="J1088" i="3"/>
  <c r="J1076" i="3"/>
  <c r="G988" i="3"/>
  <c r="H988" i="3" s="1"/>
  <c r="G936" i="3"/>
  <c r="I936" i="3" s="1"/>
  <c r="J787" i="3"/>
  <c r="J739" i="3"/>
  <c r="J715" i="3"/>
  <c r="J703" i="3"/>
  <c r="J691" i="3"/>
  <c r="J667" i="3"/>
  <c r="J655" i="3"/>
  <c r="J631" i="3"/>
  <c r="J607" i="3"/>
  <c r="J595" i="3"/>
  <c r="J523" i="3"/>
  <c r="J684" i="3"/>
  <c r="J696" i="3"/>
  <c r="J1100" i="3"/>
  <c r="G1000" i="3"/>
  <c r="H1000" i="3" s="1"/>
  <c r="G948" i="3"/>
  <c r="H948" i="3" s="1"/>
  <c r="G856" i="3"/>
  <c r="I856" i="3" s="1"/>
  <c r="J1064" i="3"/>
  <c r="J799" i="3"/>
  <c r="J636" i="3"/>
  <c r="K1008" i="3"/>
  <c r="M1008" i="3" s="1"/>
  <c r="K996" i="3"/>
  <c r="P996" i="3" s="1"/>
  <c r="K984" i="3"/>
  <c r="M984" i="3" s="1"/>
  <c r="K960" i="3"/>
  <c r="K864" i="3"/>
  <c r="Q864" i="3" s="1"/>
  <c r="J1112" i="3"/>
  <c r="G1064" i="3"/>
  <c r="H1064" i="3" s="1"/>
  <c r="G1012" i="3"/>
  <c r="I1012" i="3" s="1"/>
  <c r="G868" i="3"/>
  <c r="H868" i="3" s="1"/>
  <c r="J811" i="3"/>
  <c r="J1136" i="3"/>
  <c r="G1088" i="3"/>
  <c r="G1036" i="3"/>
  <c r="H1036" i="3" s="1"/>
  <c r="G892" i="3"/>
  <c r="I892" i="3" s="1"/>
  <c r="J628" i="3"/>
  <c r="K787" i="3"/>
  <c r="L787" i="3" s="1"/>
  <c r="K775" i="3"/>
  <c r="N775" i="3" s="1"/>
  <c r="G1100" i="3"/>
  <c r="G1048" i="3"/>
  <c r="H1048" i="3" s="1"/>
  <c r="G904" i="3"/>
  <c r="I904" i="3" s="1"/>
  <c r="H1061" i="3"/>
  <c r="J462" i="3"/>
  <c r="J520" i="3"/>
  <c r="J496" i="3"/>
  <c r="K1112" i="3"/>
  <c r="R1112" i="3" s="1"/>
  <c r="G1060" i="3"/>
  <c r="H1060" i="3" s="1"/>
  <c r="G916" i="3"/>
  <c r="H916" i="3" s="1"/>
  <c r="I1067" i="3"/>
  <c r="I1065" i="3"/>
  <c r="H1065" i="3"/>
  <c r="H464" i="3"/>
  <c r="H463" i="3"/>
  <c r="H461" i="3"/>
  <c r="H462" i="3"/>
  <c r="I462" i="3"/>
  <c r="I463" i="3"/>
  <c r="I464" i="3"/>
  <c r="I461" i="3"/>
  <c r="J643" i="3"/>
  <c r="J619" i="3"/>
  <c r="I939" i="3"/>
  <c r="I926" i="3"/>
  <c r="H873" i="3"/>
  <c r="H947" i="3"/>
  <c r="J793" i="3"/>
  <c r="J781" i="3"/>
  <c r="J769" i="3"/>
  <c r="J745" i="3"/>
  <c r="J697" i="3"/>
  <c r="J685" i="3"/>
  <c r="J673" i="3"/>
  <c r="J649" i="3"/>
  <c r="J637" i="3"/>
  <c r="J625" i="3"/>
  <c r="J613" i="3"/>
  <c r="J601" i="3"/>
  <c r="K541" i="3"/>
  <c r="R541" i="3" s="1"/>
  <c r="K529" i="3"/>
  <c r="L529" i="3" s="1"/>
  <c r="K517" i="3"/>
  <c r="L517" i="3" s="1"/>
  <c r="K505" i="3"/>
  <c r="L505" i="3" s="1"/>
  <c r="K493" i="3"/>
  <c r="R493" i="3" s="1"/>
  <c r="K481" i="3"/>
  <c r="R481" i="3" s="1"/>
  <c r="J719" i="3"/>
  <c r="J707" i="3"/>
  <c r="J695" i="3"/>
  <c r="J683" i="3"/>
  <c r="J671" i="3"/>
  <c r="J659" i="3"/>
  <c r="J647" i="3"/>
  <c r="J635" i="3"/>
  <c r="J623" i="3"/>
  <c r="J611" i="3"/>
  <c r="J599" i="3"/>
  <c r="J587" i="3"/>
  <c r="J467" i="3"/>
  <c r="H1057" i="3"/>
  <c r="H951" i="3"/>
  <c r="I859" i="3"/>
  <c r="H859" i="3"/>
  <c r="H963" i="3"/>
  <c r="H937" i="3"/>
  <c r="H871" i="3"/>
  <c r="I1060" i="3"/>
  <c r="H975" i="3"/>
  <c r="I883" i="3"/>
  <c r="H987" i="3"/>
  <c r="H934" i="3"/>
  <c r="H895" i="3"/>
  <c r="I907" i="3"/>
  <c r="I881" i="3"/>
  <c r="I983" i="3"/>
  <c r="H919" i="3"/>
  <c r="I905" i="3"/>
  <c r="H943" i="3"/>
  <c r="I930" i="3"/>
  <c r="I878" i="3"/>
  <c r="I1062" i="3"/>
  <c r="H955" i="3"/>
  <c r="H877" i="3"/>
  <c r="I864" i="3"/>
  <c r="H921" i="3"/>
  <c r="H967" i="3"/>
  <c r="I902" i="3"/>
  <c r="I876" i="3"/>
  <c r="H979" i="3"/>
  <c r="H930" i="3"/>
  <c r="H1002" i="3"/>
  <c r="I1002" i="3"/>
  <c r="I910" i="3"/>
  <c r="H910" i="3"/>
  <c r="I922" i="3"/>
  <c r="H922" i="3"/>
  <c r="H1026" i="3"/>
  <c r="I1026" i="3"/>
  <c r="H974" i="3"/>
  <c r="I974" i="3"/>
  <c r="H961" i="3"/>
  <c r="I961" i="3"/>
  <c r="I882" i="3"/>
  <c r="H882" i="3"/>
  <c r="H869" i="3"/>
  <c r="I869" i="3"/>
  <c r="H899" i="3"/>
  <c r="I899" i="3"/>
  <c r="I911" i="3"/>
  <c r="H902" i="3"/>
  <c r="H876" i="3"/>
  <c r="H1053" i="3"/>
  <c r="I1053" i="3"/>
  <c r="H1038" i="3"/>
  <c r="I1038" i="3"/>
  <c r="H986" i="3"/>
  <c r="I986" i="3"/>
  <c r="H973" i="3"/>
  <c r="I973" i="3"/>
  <c r="H960" i="3"/>
  <c r="I960" i="3"/>
  <c r="H946" i="3"/>
  <c r="I946" i="3"/>
  <c r="I920" i="3"/>
  <c r="H920" i="3"/>
  <c r="I894" i="3"/>
  <c r="H894" i="3"/>
  <c r="H855" i="3"/>
  <c r="I855" i="3"/>
  <c r="H1050" i="3"/>
  <c r="I1050" i="3"/>
  <c r="H1037" i="3"/>
  <c r="I1037" i="3"/>
  <c r="H1024" i="3"/>
  <c r="I1024" i="3"/>
  <c r="H998" i="3"/>
  <c r="I998" i="3"/>
  <c r="H985" i="3"/>
  <c r="I985" i="3"/>
  <c r="H972" i="3"/>
  <c r="I972" i="3"/>
  <c r="H958" i="3"/>
  <c r="I958" i="3"/>
  <c r="H945" i="3"/>
  <c r="I945" i="3"/>
  <c r="I906" i="3"/>
  <c r="H906" i="3"/>
  <c r="H893" i="3"/>
  <c r="I893" i="3"/>
  <c r="I880" i="3"/>
  <c r="H880" i="3"/>
  <c r="H867" i="3"/>
  <c r="I867" i="3"/>
  <c r="H875" i="3"/>
  <c r="I875" i="3"/>
  <c r="I1055" i="3"/>
  <c r="I1047" i="3"/>
  <c r="I1039" i="3"/>
  <c r="I1023" i="3"/>
  <c r="I1015" i="3"/>
  <c r="I1007" i="3"/>
  <c r="I999" i="3"/>
  <c r="I991" i="3"/>
  <c r="I975" i="3"/>
  <c r="I967" i="3"/>
  <c r="I959" i="3"/>
  <c r="I951" i="3"/>
  <c r="I943" i="3"/>
  <c r="I919" i="3"/>
  <c r="H883" i="3"/>
  <c r="H1028" i="3"/>
  <c r="I1028" i="3"/>
  <c r="I870" i="3"/>
  <c r="H870" i="3"/>
  <c r="H1010" i="3"/>
  <c r="I1010" i="3"/>
  <c r="H997" i="3"/>
  <c r="I997" i="3"/>
  <c r="H984" i="3"/>
  <c r="I984" i="3"/>
  <c r="H970" i="3"/>
  <c r="I970" i="3"/>
  <c r="H957" i="3"/>
  <c r="I957" i="3"/>
  <c r="H944" i="3"/>
  <c r="I944" i="3"/>
  <c r="H931" i="3"/>
  <c r="I931" i="3"/>
  <c r="I918" i="3"/>
  <c r="H918" i="3"/>
  <c r="H879" i="3"/>
  <c r="I879" i="3"/>
  <c r="I866" i="3"/>
  <c r="H866" i="3"/>
  <c r="I934" i="3"/>
  <c r="H926" i="3"/>
  <c r="I1041" i="3"/>
  <c r="H950" i="3"/>
  <c r="I950" i="3"/>
  <c r="H1014" i="3"/>
  <c r="I1014" i="3"/>
  <c r="K814" i="3"/>
  <c r="Q814" i="3" s="1"/>
  <c r="K802" i="3"/>
  <c r="P802" i="3" s="1"/>
  <c r="H1022" i="3"/>
  <c r="I1022" i="3"/>
  <c r="H1009" i="3"/>
  <c r="I1009" i="3"/>
  <c r="H996" i="3"/>
  <c r="I996" i="3"/>
  <c r="H982" i="3"/>
  <c r="I982" i="3"/>
  <c r="H969" i="3"/>
  <c r="I969" i="3"/>
  <c r="H956" i="3"/>
  <c r="H891" i="3"/>
  <c r="I891" i="3"/>
  <c r="H865" i="3"/>
  <c r="I865" i="3"/>
  <c r="I873" i="3"/>
  <c r="H989" i="3"/>
  <c r="I989" i="3"/>
  <c r="I858" i="3"/>
  <c r="H858" i="3"/>
  <c r="H1001" i="3"/>
  <c r="I1001" i="3"/>
  <c r="H909" i="3"/>
  <c r="I909" i="3"/>
  <c r="H1034" i="3"/>
  <c r="I1034" i="3"/>
  <c r="H1021" i="3"/>
  <c r="I1021" i="3"/>
  <c r="H1008" i="3"/>
  <c r="I1008" i="3"/>
  <c r="H994" i="3"/>
  <c r="I994" i="3"/>
  <c r="H981" i="3"/>
  <c r="I981" i="3"/>
  <c r="H968" i="3"/>
  <c r="I968" i="3"/>
  <c r="H942" i="3"/>
  <c r="I942" i="3"/>
  <c r="H929" i="3"/>
  <c r="H903" i="3"/>
  <c r="I903" i="3"/>
  <c r="I890" i="3"/>
  <c r="H890" i="3"/>
  <c r="H933" i="3"/>
  <c r="H907" i="3"/>
  <c r="H881" i="3"/>
  <c r="H962" i="3"/>
  <c r="I962" i="3"/>
  <c r="I896" i="3"/>
  <c r="H896" i="3"/>
  <c r="I937" i="3"/>
  <c r="H1046" i="3"/>
  <c r="I1046" i="3"/>
  <c r="H1033" i="3"/>
  <c r="I1033" i="3"/>
  <c r="H1020" i="3"/>
  <c r="I1020" i="3"/>
  <c r="H1006" i="3"/>
  <c r="I1006" i="3"/>
  <c r="H993" i="3"/>
  <c r="I993" i="3"/>
  <c r="H954" i="3"/>
  <c r="I954" i="3"/>
  <c r="H941" i="3"/>
  <c r="I941" i="3"/>
  <c r="H915" i="3"/>
  <c r="I915" i="3"/>
  <c r="H889" i="3"/>
  <c r="I889" i="3"/>
  <c r="I862" i="3"/>
  <c r="H862" i="3"/>
  <c r="I863" i="3"/>
  <c r="H1040" i="3"/>
  <c r="H1045" i="3"/>
  <c r="I1045" i="3"/>
  <c r="H1018" i="3"/>
  <c r="I1018" i="3"/>
  <c r="H1005" i="3"/>
  <c r="I1005" i="3"/>
  <c r="H966" i="3"/>
  <c r="I966" i="3"/>
  <c r="H953" i="3"/>
  <c r="I953" i="3"/>
  <c r="I940" i="3"/>
  <c r="H940" i="3"/>
  <c r="H927" i="3"/>
  <c r="I927" i="3"/>
  <c r="I914" i="3"/>
  <c r="H914" i="3"/>
  <c r="H901" i="3"/>
  <c r="I901" i="3"/>
  <c r="I874" i="3"/>
  <c r="H874" i="3"/>
  <c r="H861" i="3"/>
  <c r="I861" i="3"/>
  <c r="I897" i="3"/>
  <c r="I976" i="3"/>
  <c r="H923" i="3"/>
  <c r="I923" i="3"/>
  <c r="H1030" i="3"/>
  <c r="I1030" i="3"/>
  <c r="I1017" i="3"/>
  <c r="H1004" i="3"/>
  <c r="H978" i="3"/>
  <c r="I978" i="3"/>
  <c r="H965" i="3"/>
  <c r="I965" i="3"/>
  <c r="H913" i="3"/>
  <c r="I913" i="3"/>
  <c r="I886" i="3"/>
  <c r="H886" i="3"/>
  <c r="I1051" i="3"/>
  <c r="I1043" i="3"/>
  <c r="I1035" i="3"/>
  <c r="I1027" i="3"/>
  <c r="I1019" i="3"/>
  <c r="I1011" i="3"/>
  <c r="I1003" i="3"/>
  <c r="I995" i="3"/>
  <c r="I987" i="3"/>
  <c r="I979" i="3"/>
  <c r="I971" i="3"/>
  <c r="I963" i="3"/>
  <c r="I955" i="3"/>
  <c r="I947" i="3"/>
  <c r="H939" i="3"/>
  <c r="H905" i="3"/>
  <c r="I871" i="3"/>
  <c r="H1054" i="3"/>
  <c r="I1054" i="3"/>
  <c r="H949" i="3"/>
  <c r="I949" i="3"/>
  <c r="H1042" i="3"/>
  <c r="I1042" i="3"/>
  <c r="H1029" i="3"/>
  <c r="I1029" i="3"/>
  <c r="H990" i="3"/>
  <c r="I990" i="3"/>
  <c r="H938" i="3"/>
  <c r="I938" i="3"/>
  <c r="H925" i="3"/>
  <c r="I925" i="3"/>
  <c r="I898" i="3"/>
  <c r="H898" i="3"/>
  <c r="H885" i="3"/>
  <c r="I885" i="3"/>
  <c r="I872" i="3"/>
  <c r="H872" i="3"/>
  <c r="H935" i="3"/>
  <c r="I935" i="3"/>
  <c r="I887" i="3"/>
  <c r="H878" i="3"/>
  <c r="I877" i="3"/>
  <c r="H864" i="3"/>
  <c r="E462" i="3"/>
  <c r="E464" i="3"/>
  <c r="E461" i="3"/>
  <c r="E463" i="3"/>
  <c r="L1136" i="3"/>
  <c r="M1136" i="3"/>
  <c r="N1136" i="3"/>
  <c r="O1136" i="3"/>
  <c r="P1136" i="3"/>
  <c r="R1136" i="3"/>
  <c r="Q1136" i="3"/>
  <c r="L1124" i="3"/>
  <c r="O1124" i="3"/>
  <c r="M1124" i="3"/>
  <c r="N1124" i="3"/>
  <c r="P1124" i="3"/>
  <c r="R1124" i="3"/>
  <c r="Q1124" i="3"/>
  <c r="P1112" i="3"/>
  <c r="L1100" i="3"/>
  <c r="M1100" i="3"/>
  <c r="O1100" i="3"/>
  <c r="N1100" i="3"/>
  <c r="P1100" i="3"/>
  <c r="R1100" i="3"/>
  <c r="Q1100" i="3"/>
  <c r="L1088" i="3"/>
  <c r="N1088" i="3"/>
  <c r="O1088" i="3"/>
  <c r="M1088" i="3"/>
  <c r="P1088" i="3"/>
  <c r="Q1088" i="3"/>
  <c r="R1088" i="3"/>
  <c r="L1076" i="3"/>
  <c r="M1076" i="3"/>
  <c r="O1076" i="3"/>
  <c r="N1076" i="3"/>
  <c r="P1076" i="3"/>
  <c r="Q1076" i="3"/>
  <c r="R1076" i="3"/>
  <c r="L1064" i="3"/>
  <c r="M1064" i="3"/>
  <c r="N1064" i="3"/>
  <c r="O1064" i="3"/>
  <c r="Q1064" i="3"/>
  <c r="P1064" i="3"/>
  <c r="R1064" i="3"/>
  <c r="L1040" i="3"/>
  <c r="M1040" i="3"/>
  <c r="N1040" i="3"/>
  <c r="O1040" i="3"/>
  <c r="Q1040" i="3"/>
  <c r="P1040" i="3"/>
  <c r="R1040" i="3"/>
  <c r="L1028" i="3"/>
  <c r="M1028" i="3"/>
  <c r="O1028" i="3"/>
  <c r="N1028" i="3"/>
  <c r="P1028" i="3"/>
  <c r="Q1028" i="3"/>
  <c r="R1028" i="3"/>
  <c r="L1016" i="3"/>
  <c r="M1016" i="3"/>
  <c r="O1016" i="3"/>
  <c r="N1016" i="3"/>
  <c r="P1016" i="3"/>
  <c r="Q1016" i="3"/>
  <c r="R1016" i="3"/>
  <c r="L992" i="3"/>
  <c r="O992" i="3"/>
  <c r="M992" i="3"/>
  <c r="Q992" i="3"/>
  <c r="P992" i="3"/>
  <c r="N992" i="3"/>
  <c r="R992" i="3"/>
  <c r="M956" i="3"/>
  <c r="L956" i="3"/>
  <c r="O956" i="3"/>
  <c r="N956" i="3"/>
  <c r="Q956" i="3"/>
  <c r="P956" i="3"/>
  <c r="R956" i="3"/>
  <c r="M944" i="3"/>
  <c r="L944" i="3"/>
  <c r="O944" i="3"/>
  <c r="N944" i="3"/>
  <c r="Q944" i="3"/>
  <c r="P944" i="3"/>
  <c r="R944" i="3"/>
  <c r="L920" i="3"/>
  <c r="M920" i="3"/>
  <c r="O920" i="3"/>
  <c r="N920" i="3"/>
  <c r="Q920" i="3"/>
  <c r="P920" i="3"/>
  <c r="R920" i="3"/>
  <c r="L896" i="3"/>
  <c r="M896" i="3"/>
  <c r="O896" i="3"/>
  <c r="N896" i="3"/>
  <c r="Q896" i="3"/>
  <c r="P896" i="3"/>
  <c r="R896" i="3"/>
  <c r="L884" i="3"/>
  <c r="R884" i="3"/>
  <c r="M860" i="3"/>
  <c r="L860" i="3"/>
  <c r="O860" i="3"/>
  <c r="N860" i="3"/>
  <c r="P860" i="3"/>
  <c r="Q860" i="3"/>
  <c r="R860" i="3"/>
  <c r="L848" i="3"/>
  <c r="O848" i="3"/>
  <c r="M848" i="3"/>
  <c r="N848" i="3"/>
  <c r="Q848" i="3"/>
  <c r="P848" i="3"/>
  <c r="R848" i="3"/>
  <c r="L836" i="3"/>
  <c r="M836" i="3"/>
  <c r="O836" i="3"/>
  <c r="N836" i="3"/>
  <c r="Q836" i="3"/>
  <c r="P836" i="3"/>
  <c r="R836" i="3"/>
  <c r="M824" i="3"/>
  <c r="L824" i="3"/>
  <c r="O824" i="3"/>
  <c r="N824" i="3"/>
  <c r="Q824" i="3"/>
  <c r="P824" i="3"/>
  <c r="R824" i="3"/>
  <c r="L812" i="3"/>
  <c r="M812" i="3"/>
  <c r="O812" i="3"/>
  <c r="N812" i="3"/>
  <c r="Q812" i="3"/>
  <c r="P812" i="3"/>
  <c r="L800" i="3"/>
  <c r="O800" i="3"/>
  <c r="N800" i="3"/>
  <c r="M800" i="3"/>
  <c r="Q800" i="3"/>
  <c r="P800" i="3"/>
  <c r="R800" i="3"/>
  <c r="L788" i="3"/>
  <c r="O788" i="3"/>
  <c r="N788" i="3"/>
  <c r="M788" i="3"/>
  <c r="Q788" i="3"/>
  <c r="P788" i="3"/>
  <c r="R788" i="3"/>
  <c r="M776" i="3"/>
  <c r="L776" i="3"/>
  <c r="O776" i="3"/>
  <c r="N776" i="3"/>
  <c r="Q776" i="3"/>
  <c r="R776" i="3"/>
  <c r="P776" i="3"/>
  <c r="L764" i="3"/>
  <c r="M764" i="3"/>
  <c r="O764" i="3"/>
  <c r="N764" i="3"/>
  <c r="P764" i="3"/>
  <c r="Q764" i="3"/>
  <c r="R764" i="3"/>
  <c r="L752" i="3"/>
  <c r="O752" i="3"/>
  <c r="N752" i="3"/>
  <c r="M752" i="3"/>
  <c r="P752" i="3"/>
  <c r="Q752" i="3"/>
  <c r="R752" i="3"/>
  <c r="M740" i="3"/>
  <c r="L740" i="3"/>
  <c r="O740" i="3"/>
  <c r="N740" i="3"/>
  <c r="Q740" i="3"/>
  <c r="P740" i="3"/>
  <c r="R740" i="3"/>
  <c r="L728" i="3"/>
  <c r="M728" i="3"/>
  <c r="O728" i="3"/>
  <c r="N728" i="3"/>
  <c r="Q728" i="3"/>
  <c r="P728" i="3"/>
  <c r="R728" i="3"/>
  <c r="L716" i="3"/>
  <c r="M716" i="3"/>
  <c r="O716" i="3"/>
  <c r="N716" i="3"/>
  <c r="Q716" i="3"/>
  <c r="P716" i="3"/>
  <c r="R716" i="3"/>
  <c r="M704" i="3"/>
  <c r="L704" i="3"/>
  <c r="N704" i="3"/>
  <c r="O704" i="3"/>
  <c r="Q704" i="3"/>
  <c r="P704" i="3"/>
  <c r="R704" i="3"/>
  <c r="L692" i="3"/>
  <c r="M692" i="3"/>
  <c r="O692" i="3"/>
  <c r="N692" i="3"/>
  <c r="P692" i="3"/>
  <c r="Q692" i="3"/>
  <c r="R692" i="3"/>
  <c r="L680" i="3"/>
  <c r="O680" i="3"/>
  <c r="N680" i="3"/>
  <c r="M680" i="3"/>
  <c r="Q680" i="3"/>
  <c r="P680" i="3"/>
  <c r="R680" i="3"/>
  <c r="L668" i="3"/>
  <c r="M668" i="3"/>
  <c r="O668" i="3"/>
  <c r="N668" i="3"/>
  <c r="Q668" i="3"/>
  <c r="P668" i="3"/>
  <c r="M656" i="3"/>
  <c r="O656" i="3"/>
  <c r="L656" i="3"/>
  <c r="N656" i="3"/>
  <c r="Q656" i="3"/>
  <c r="P656" i="3"/>
  <c r="R656" i="3"/>
  <c r="L644" i="3"/>
  <c r="O644" i="3"/>
  <c r="N644" i="3"/>
  <c r="M644" i="3"/>
  <c r="P644" i="3"/>
  <c r="Q644" i="3"/>
  <c r="R644" i="3"/>
  <c r="L632" i="3"/>
  <c r="M632" i="3"/>
  <c r="O632" i="3"/>
  <c r="N632" i="3"/>
  <c r="Q632" i="3"/>
  <c r="P632" i="3"/>
  <c r="R632" i="3"/>
  <c r="L620" i="3"/>
  <c r="M620" i="3"/>
  <c r="O620" i="3"/>
  <c r="N620" i="3"/>
  <c r="Q620" i="3"/>
  <c r="P620" i="3"/>
  <c r="R620" i="3"/>
  <c r="L608" i="3"/>
  <c r="O608" i="3"/>
  <c r="M608" i="3"/>
  <c r="N608" i="3"/>
  <c r="Q608" i="3"/>
  <c r="P608" i="3"/>
  <c r="R608" i="3"/>
  <c r="L596" i="3"/>
  <c r="M596" i="3"/>
  <c r="N596" i="3"/>
  <c r="O596" i="3"/>
  <c r="Q596" i="3"/>
  <c r="P596" i="3"/>
  <c r="R596" i="3"/>
  <c r="L584" i="3"/>
  <c r="M584" i="3"/>
  <c r="O584" i="3"/>
  <c r="N584" i="3"/>
  <c r="Q584" i="3"/>
  <c r="P584" i="3"/>
  <c r="R584" i="3"/>
  <c r="L572" i="3"/>
  <c r="M572" i="3"/>
  <c r="O572" i="3"/>
  <c r="N572" i="3"/>
  <c r="Q572" i="3"/>
  <c r="P572" i="3"/>
  <c r="R572" i="3"/>
  <c r="M560" i="3"/>
  <c r="L560" i="3"/>
  <c r="O560" i="3"/>
  <c r="N560" i="3"/>
  <c r="P560" i="3"/>
  <c r="Q560" i="3"/>
  <c r="R560" i="3"/>
  <c r="L548" i="3"/>
  <c r="O548" i="3"/>
  <c r="M548" i="3"/>
  <c r="N548" i="3"/>
  <c r="Q548" i="3"/>
  <c r="P548" i="3"/>
  <c r="R548" i="3"/>
  <c r="L536" i="3"/>
  <c r="M536" i="3"/>
  <c r="O536" i="3"/>
  <c r="N536" i="3"/>
  <c r="Q536" i="3"/>
  <c r="P536" i="3"/>
  <c r="R536" i="3"/>
  <c r="L1015" i="3"/>
  <c r="N1015" i="3"/>
  <c r="O1015" i="3"/>
  <c r="M1015" i="3"/>
  <c r="P1015" i="3"/>
  <c r="Q1015" i="3"/>
  <c r="R1015" i="3"/>
  <c r="L991" i="3"/>
  <c r="N991" i="3"/>
  <c r="M991" i="3"/>
  <c r="O991" i="3"/>
  <c r="Q991" i="3"/>
  <c r="P991" i="3"/>
  <c r="R991" i="3"/>
  <c r="L919" i="3"/>
  <c r="N919" i="3"/>
  <c r="O919" i="3"/>
  <c r="M919" i="3"/>
  <c r="Q919" i="3"/>
  <c r="P919" i="3"/>
  <c r="R919" i="3"/>
  <c r="L847" i="3"/>
  <c r="M847" i="3"/>
  <c r="N847" i="3"/>
  <c r="O847" i="3"/>
  <c r="Q847" i="3"/>
  <c r="P847" i="3"/>
  <c r="R847" i="3"/>
  <c r="M823" i="3"/>
  <c r="L823" i="3"/>
  <c r="N823" i="3"/>
  <c r="Q823" i="3"/>
  <c r="P823" i="3"/>
  <c r="O823" i="3"/>
  <c r="R823" i="3"/>
  <c r="L799" i="3"/>
  <c r="N799" i="3"/>
  <c r="M799" i="3"/>
  <c r="Q799" i="3"/>
  <c r="O799" i="3"/>
  <c r="P799" i="3"/>
  <c r="L751" i="3"/>
  <c r="M751" i="3"/>
  <c r="N751" i="3"/>
  <c r="O751" i="3"/>
  <c r="P751" i="3"/>
  <c r="Q751" i="3"/>
  <c r="R751" i="3"/>
  <c r="M727" i="3"/>
  <c r="L727" i="3"/>
  <c r="N727" i="3"/>
  <c r="O727" i="3"/>
  <c r="Q727" i="3"/>
  <c r="P727" i="3"/>
  <c r="R727" i="3"/>
  <c r="L703" i="3"/>
  <c r="N703" i="3"/>
  <c r="M703" i="3"/>
  <c r="O703" i="3"/>
  <c r="Q703" i="3"/>
  <c r="P703" i="3"/>
  <c r="R703" i="3"/>
  <c r="L679" i="3"/>
  <c r="M679" i="3"/>
  <c r="N679" i="3"/>
  <c r="Q679" i="3"/>
  <c r="P679" i="3"/>
  <c r="O679" i="3"/>
  <c r="R679" i="3"/>
  <c r="M655" i="3"/>
  <c r="L655" i="3"/>
  <c r="N655" i="3"/>
  <c r="O655" i="3"/>
  <c r="Q655" i="3"/>
  <c r="P655" i="3"/>
  <c r="L631" i="3"/>
  <c r="M631" i="3"/>
  <c r="N631" i="3"/>
  <c r="O631" i="3"/>
  <c r="Q631" i="3"/>
  <c r="P631" i="3"/>
  <c r="R631" i="3"/>
  <c r="L607" i="3"/>
  <c r="M607" i="3"/>
  <c r="N607" i="3"/>
  <c r="Q607" i="3"/>
  <c r="O607" i="3"/>
  <c r="P607" i="3"/>
  <c r="R607" i="3"/>
  <c r="M583" i="3"/>
  <c r="N583" i="3"/>
  <c r="L583" i="3"/>
  <c r="O583" i="3"/>
  <c r="Q583" i="3"/>
  <c r="R583" i="3"/>
  <c r="P583" i="3"/>
  <c r="L559" i="3"/>
  <c r="M559" i="3"/>
  <c r="N559" i="3"/>
  <c r="O559" i="3"/>
  <c r="P559" i="3"/>
  <c r="Q559" i="3"/>
  <c r="R559" i="3"/>
  <c r="L535" i="3"/>
  <c r="M535" i="3"/>
  <c r="Q535" i="3"/>
  <c r="O535" i="3"/>
  <c r="P535" i="3"/>
  <c r="N535" i="3"/>
  <c r="R535" i="3"/>
  <c r="L511" i="3"/>
  <c r="M511" i="3"/>
  <c r="N511" i="3"/>
  <c r="O511" i="3"/>
  <c r="Q511" i="3"/>
  <c r="P511" i="3"/>
  <c r="L487" i="3"/>
  <c r="M487" i="3"/>
  <c r="N487" i="3"/>
  <c r="O487" i="3"/>
  <c r="Q487" i="3"/>
  <c r="R487" i="3"/>
  <c r="P487" i="3"/>
  <c r="L1134" i="3"/>
  <c r="P1134" i="3"/>
  <c r="L1122" i="3"/>
  <c r="N1122" i="3"/>
  <c r="M1122" i="3"/>
  <c r="O1122" i="3"/>
  <c r="Q1122" i="3"/>
  <c r="P1122" i="3"/>
  <c r="R1122" i="3"/>
  <c r="R1110" i="3"/>
  <c r="L1086" i="3"/>
  <c r="N1086" i="3"/>
  <c r="M1086" i="3"/>
  <c r="O1086" i="3"/>
  <c r="Q1086" i="3"/>
  <c r="P1086" i="3"/>
  <c r="R1086" i="3"/>
  <c r="L1062" i="3"/>
  <c r="M1062" i="3"/>
  <c r="N1062" i="3"/>
  <c r="O1062" i="3"/>
  <c r="Q1062" i="3"/>
  <c r="P1062" i="3"/>
  <c r="R1062" i="3"/>
  <c r="L1050" i="3"/>
  <c r="N1050" i="3"/>
  <c r="M1050" i="3"/>
  <c r="O1050" i="3"/>
  <c r="Q1050" i="3"/>
  <c r="P1050" i="3"/>
  <c r="R1050" i="3"/>
  <c r="L1038" i="3"/>
  <c r="N1038" i="3"/>
  <c r="M1038" i="3"/>
  <c r="O1038" i="3"/>
  <c r="Q1038" i="3"/>
  <c r="P1038" i="3"/>
  <c r="R1038" i="3"/>
  <c r="L1026" i="3"/>
  <c r="M1026" i="3"/>
  <c r="N1026" i="3"/>
  <c r="O1026" i="3"/>
  <c r="Q1026" i="3"/>
  <c r="R1026" i="3"/>
  <c r="P1026" i="3"/>
  <c r="L1014" i="3"/>
  <c r="N1014" i="3"/>
  <c r="M1014" i="3"/>
  <c r="O1014" i="3"/>
  <c r="Q1014" i="3"/>
  <c r="P1014" i="3"/>
  <c r="R1014" i="3"/>
  <c r="M1002" i="3"/>
  <c r="N1002" i="3"/>
  <c r="L1002" i="3"/>
  <c r="O1002" i="3"/>
  <c r="P1002" i="3"/>
  <c r="Q1002" i="3"/>
  <c r="R1002" i="3"/>
  <c r="L990" i="3"/>
  <c r="N990" i="3"/>
  <c r="M990" i="3"/>
  <c r="O990" i="3"/>
  <c r="Q990" i="3"/>
  <c r="P990" i="3"/>
  <c r="R990" i="3"/>
  <c r="L978" i="3"/>
  <c r="N978" i="3"/>
  <c r="M978" i="3"/>
  <c r="O978" i="3"/>
  <c r="Q978" i="3"/>
  <c r="P978" i="3"/>
  <c r="R978" i="3"/>
  <c r="L966" i="3"/>
  <c r="N966" i="3"/>
  <c r="M966" i="3"/>
  <c r="O966" i="3"/>
  <c r="Q966" i="3"/>
  <c r="P966" i="3"/>
  <c r="R966" i="3"/>
  <c r="L954" i="3"/>
  <c r="M954" i="3"/>
  <c r="N954" i="3"/>
  <c r="Q954" i="3"/>
  <c r="O954" i="3"/>
  <c r="P954" i="3"/>
  <c r="R954" i="3"/>
  <c r="M942" i="3"/>
  <c r="L942" i="3"/>
  <c r="N942" i="3"/>
  <c r="O942" i="3"/>
  <c r="Q942" i="3"/>
  <c r="P942" i="3"/>
  <c r="R942" i="3"/>
  <c r="M930" i="3"/>
  <c r="L930" i="3"/>
  <c r="N930" i="3"/>
  <c r="O930" i="3"/>
  <c r="Q930" i="3"/>
  <c r="P930" i="3"/>
  <c r="R930" i="3"/>
  <c r="L918" i="3"/>
  <c r="N918" i="3"/>
  <c r="M918" i="3"/>
  <c r="O918" i="3"/>
  <c r="Q918" i="3"/>
  <c r="P918" i="3"/>
  <c r="R918" i="3"/>
  <c r="L906" i="3"/>
  <c r="M906" i="3"/>
  <c r="N906" i="3"/>
  <c r="O906" i="3"/>
  <c r="Q906" i="3"/>
  <c r="P906" i="3"/>
  <c r="R906" i="3"/>
  <c r="N894" i="3"/>
  <c r="L894" i="3"/>
  <c r="M894" i="3"/>
  <c r="O894" i="3"/>
  <c r="Q894" i="3"/>
  <c r="P894" i="3"/>
  <c r="R894" i="3"/>
  <c r="L882" i="3"/>
  <c r="M882" i="3"/>
  <c r="N882" i="3"/>
  <c r="O882" i="3"/>
  <c r="Q882" i="3"/>
  <c r="R882" i="3"/>
  <c r="P882" i="3"/>
  <c r="M870" i="3"/>
  <c r="L870" i="3"/>
  <c r="N870" i="3"/>
  <c r="O870" i="3"/>
  <c r="Q870" i="3"/>
  <c r="P870" i="3"/>
  <c r="R870" i="3"/>
  <c r="L858" i="3"/>
  <c r="M858" i="3"/>
  <c r="N858" i="3"/>
  <c r="O858" i="3"/>
  <c r="P858" i="3"/>
  <c r="Q858" i="3"/>
  <c r="R858" i="3"/>
  <c r="L846" i="3"/>
  <c r="M846" i="3"/>
  <c r="N846" i="3"/>
  <c r="O846" i="3"/>
  <c r="Q846" i="3"/>
  <c r="P846" i="3"/>
  <c r="R846" i="3"/>
  <c r="M834" i="3"/>
  <c r="L834" i="3"/>
  <c r="N834" i="3"/>
  <c r="O834" i="3"/>
  <c r="Q834" i="3"/>
  <c r="P834" i="3"/>
  <c r="R834" i="3"/>
  <c r="L822" i="3"/>
  <c r="M822" i="3"/>
  <c r="N822" i="3"/>
  <c r="O822" i="3"/>
  <c r="Q822" i="3"/>
  <c r="P822" i="3"/>
  <c r="R822" i="3"/>
  <c r="M810" i="3"/>
  <c r="N810" i="3"/>
  <c r="L810" i="3"/>
  <c r="Q810" i="3"/>
  <c r="P810" i="3"/>
  <c r="O810" i="3"/>
  <c r="R810" i="3"/>
  <c r="L798" i="3"/>
  <c r="M798" i="3"/>
  <c r="N798" i="3"/>
  <c r="O798" i="3"/>
  <c r="Q798" i="3"/>
  <c r="P798" i="3"/>
  <c r="R798" i="3"/>
  <c r="L786" i="3"/>
  <c r="N786" i="3"/>
  <c r="M786" i="3"/>
  <c r="Q786" i="3"/>
  <c r="O786" i="3"/>
  <c r="P786" i="3"/>
  <c r="L774" i="3"/>
  <c r="M774" i="3"/>
  <c r="N774" i="3"/>
  <c r="O774" i="3"/>
  <c r="Q774" i="3"/>
  <c r="P774" i="3"/>
  <c r="R774" i="3"/>
  <c r="L762" i="3"/>
  <c r="M762" i="3"/>
  <c r="N762" i="3"/>
  <c r="O762" i="3"/>
  <c r="Q762" i="3"/>
  <c r="R762" i="3"/>
  <c r="L750" i="3"/>
  <c r="M750" i="3"/>
  <c r="N750" i="3"/>
  <c r="O750" i="3"/>
  <c r="P750" i="3"/>
  <c r="Q750" i="3"/>
  <c r="R750" i="3"/>
  <c r="L738" i="3"/>
  <c r="M738" i="3"/>
  <c r="N738" i="3"/>
  <c r="O738" i="3"/>
  <c r="Q738" i="3"/>
  <c r="P738" i="3"/>
  <c r="R738" i="3"/>
  <c r="M726" i="3"/>
  <c r="L726" i="3"/>
  <c r="O726" i="3"/>
  <c r="N726" i="3"/>
  <c r="Q726" i="3"/>
  <c r="P726" i="3"/>
  <c r="R726" i="3"/>
  <c r="L714" i="3"/>
  <c r="M714" i="3"/>
  <c r="N714" i="3"/>
  <c r="O714" i="3"/>
  <c r="Q714" i="3"/>
  <c r="P714" i="3"/>
  <c r="R714" i="3"/>
  <c r="L702" i="3"/>
  <c r="M702" i="3"/>
  <c r="O702" i="3"/>
  <c r="Q702" i="3"/>
  <c r="P702" i="3"/>
  <c r="N702" i="3"/>
  <c r="R702" i="3"/>
  <c r="L690" i="3"/>
  <c r="M690" i="3"/>
  <c r="N690" i="3"/>
  <c r="O690" i="3"/>
  <c r="Q690" i="3"/>
  <c r="P690" i="3"/>
  <c r="R690" i="3"/>
  <c r="M678" i="3"/>
  <c r="L678" i="3"/>
  <c r="N678" i="3"/>
  <c r="O678" i="3"/>
  <c r="Q678" i="3"/>
  <c r="P678" i="3"/>
  <c r="R678" i="3"/>
  <c r="L666" i="3"/>
  <c r="N666" i="3"/>
  <c r="M666" i="3"/>
  <c r="O666" i="3"/>
  <c r="Q666" i="3"/>
  <c r="P666" i="3"/>
  <c r="R666" i="3"/>
  <c r="L654" i="3"/>
  <c r="M654" i="3"/>
  <c r="N654" i="3"/>
  <c r="O654" i="3"/>
  <c r="Q654" i="3"/>
  <c r="P654" i="3"/>
  <c r="R654" i="3"/>
  <c r="M642" i="3"/>
  <c r="L642" i="3"/>
  <c r="N642" i="3"/>
  <c r="O642" i="3"/>
  <c r="Q642" i="3"/>
  <c r="P642" i="3"/>
  <c r="N630" i="3"/>
  <c r="M630" i="3"/>
  <c r="O630" i="3"/>
  <c r="Q630" i="3"/>
  <c r="P630" i="3"/>
  <c r="L630" i="3"/>
  <c r="R630" i="3"/>
  <c r="L618" i="3"/>
  <c r="M618" i="3"/>
  <c r="N618" i="3"/>
  <c r="O618" i="3"/>
  <c r="Q618" i="3"/>
  <c r="P618" i="3"/>
  <c r="R618" i="3"/>
  <c r="L606" i="3"/>
  <c r="M606" i="3"/>
  <c r="N606" i="3"/>
  <c r="O606" i="3"/>
  <c r="Q606" i="3"/>
  <c r="P606" i="3"/>
  <c r="R606" i="3"/>
  <c r="M594" i="3"/>
  <c r="L594" i="3"/>
  <c r="N594" i="3"/>
  <c r="O594" i="3"/>
  <c r="Q594" i="3"/>
  <c r="P594" i="3"/>
  <c r="R594" i="3"/>
  <c r="L582" i="3"/>
  <c r="M582" i="3"/>
  <c r="N582" i="3"/>
  <c r="O582" i="3"/>
  <c r="Q582" i="3"/>
  <c r="P582" i="3"/>
  <c r="R582" i="3"/>
  <c r="M570" i="3"/>
  <c r="L570" i="3"/>
  <c r="N570" i="3"/>
  <c r="O570" i="3"/>
  <c r="Q570" i="3"/>
  <c r="P570" i="3"/>
  <c r="R570" i="3"/>
  <c r="L558" i="3"/>
  <c r="M558" i="3"/>
  <c r="N558" i="3"/>
  <c r="O558" i="3"/>
  <c r="Q558" i="3"/>
  <c r="P558" i="3"/>
  <c r="R558" i="3"/>
  <c r="L546" i="3"/>
  <c r="M546" i="3"/>
  <c r="N546" i="3"/>
  <c r="O546" i="3"/>
  <c r="Q546" i="3"/>
  <c r="P546" i="3"/>
  <c r="R546" i="3"/>
  <c r="M534" i="3"/>
  <c r="L534" i="3"/>
  <c r="N534" i="3"/>
  <c r="O534" i="3"/>
  <c r="Q534" i="3"/>
  <c r="P534" i="3"/>
  <c r="R534" i="3"/>
  <c r="P762" i="3"/>
  <c r="P1039" i="3"/>
  <c r="L1003" i="3"/>
  <c r="M1003" i="3"/>
  <c r="N1003" i="3"/>
  <c r="O1003" i="3"/>
  <c r="P1003" i="3"/>
  <c r="Q1003" i="3"/>
  <c r="R1003" i="3"/>
  <c r="M955" i="3"/>
  <c r="L955" i="3"/>
  <c r="N955" i="3"/>
  <c r="O955" i="3"/>
  <c r="Q955" i="3"/>
  <c r="P955" i="3"/>
  <c r="R955" i="3"/>
  <c r="L859" i="3"/>
  <c r="M859" i="3"/>
  <c r="N859" i="3"/>
  <c r="O859" i="3"/>
  <c r="P859" i="3"/>
  <c r="Q859" i="3"/>
  <c r="R859" i="3"/>
  <c r="L835" i="3"/>
  <c r="N835" i="3"/>
  <c r="M835" i="3"/>
  <c r="O835" i="3"/>
  <c r="Q835" i="3"/>
  <c r="P835" i="3"/>
  <c r="R835" i="3"/>
  <c r="L811" i="3"/>
  <c r="M811" i="3"/>
  <c r="N811" i="3"/>
  <c r="O811" i="3"/>
  <c r="Q811" i="3"/>
  <c r="P811" i="3"/>
  <c r="R811" i="3"/>
  <c r="L763" i="3"/>
  <c r="M763" i="3"/>
  <c r="N763" i="3"/>
  <c r="O763" i="3"/>
  <c r="Q763" i="3"/>
  <c r="P763" i="3"/>
  <c r="R763" i="3"/>
  <c r="L739" i="3"/>
  <c r="M739" i="3"/>
  <c r="N739" i="3"/>
  <c r="O739" i="3"/>
  <c r="Q739" i="3"/>
  <c r="P739" i="3"/>
  <c r="R739" i="3"/>
  <c r="L715" i="3"/>
  <c r="M715" i="3"/>
  <c r="O715" i="3"/>
  <c r="Q715" i="3"/>
  <c r="P715" i="3"/>
  <c r="R715" i="3"/>
  <c r="N715" i="3"/>
  <c r="M691" i="3"/>
  <c r="L691" i="3"/>
  <c r="N691" i="3"/>
  <c r="O691" i="3"/>
  <c r="Q691" i="3"/>
  <c r="P691" i="3"/>
  <c r="R691" i="3"/>
  <c r="M667" i="3"/>
  <c r="L667" i="3"/>
  <c r="N667" i="3"/>
  <c r="Q667" i="3"/>
  <c r="P667" i="3"/>
  <c r="O667" i="3"/>
  <c r="R667" i="3"/>
  <c r="L643" i="3"/>
  <c r="M643" i="3"/>
  <c r="N643" i="3"/>
  <c r="O643" i="3"/>
  <c r="Q643" i="3"/>
  <c r="P643" i="3"/>
  <c r="R643" i="3"/>
  <c r="L619" i="3"/>
  <c r="M619" i="3"/>
  <c r="N619" i="3"/>
  <c r="O619" i="3"/>
  <c r="Q619" i="3"/>
  <c r="P619" i="3"/>
  <c r="R619" i="3"/>
  <c r="M595" i="3"/>
  <c r="L595" i="3"/>
  <c r="N595" i="3"/>
  <c r="Q595" i="3"/>
  <c r="P595" i="3"/>
  <c r="R595" i="3"/>
  <c r="O595" i="3"/>
  <c r="L571" i="3"/>
  <c r="N571" i="3"/>
  <c r="M571" i="3"/>
  <c r="O571" i="3"/>
  <c r="Q571" i="3"/>
  <c r="P571" i="3"/>
  <c r="R571" i="3"/>
  <c r="M547" i="3"/>
  <c r="L547" i="3"/>
  <c r="N547" i="3"/>
  <c r="O547" i="3"/>
  <c r="Q547" i="3"/>
  <c r="P547" i="3"/>
  <c r="R547" i="3"/>
  <c r="L523" i="3"/>
  <c r="M523" i="3"/>
  <c r="N523" i="3"/>
  <c r="O523" i="3"/>
  <c r="Q523" i="3"/>
  <c r="P523" i="3"/>
  <c r="R523" i="3"/>
  <c r="M499" i="3"/>
  <c r="L499" i="3"/>
  <c r="N499" i="3"/>
  <c r="Q499" i="3"/>
  <c r="P499" i="3"/>
  <c r="R499" i="3"/>
  <c r="L475" i="3"/>
  <c r="N475" i="3"/>
  <c r="M475" i="3"/>
  <c r="Q475" i="3"/>
  <c r="P475" i="3"/>
  <c r="O475" i="3"/>
  <c r="R475" i="3"/>
  <c r="L1133" i="3"/>
  <c r="M1133" i="3"/>
  <c r="N1133" i="3"/>
  <c r="O1133" i="3"/>
  <c r="P1133" i="3"/>
  <c r="R1133" i="3"/>
  <c r="Q1133" i="3"/>
  <c r="L1121" i="3"/>
  <c r="N1121" i="3"/>
  <c r="M1121" i="3"/>
  <c r="O1121" i="3"/>
  <c r="P1121" i="3"/>
  <c r="R1121" i="3"/>
  <c r="Q1121" i="3"/>
  <c r="L1109" i="3"/>
  <c r="N1109" i="3"/>
  <c r="M1109" i="3"/>
  <c r="O1109" i="3"/>
  <c r="P1109" i="3"/>
  <c r="R1109" i="3"/>
  <c r="Q1109" i="3"/>
  <c r="L1097" i="3"/>
  <c r="M1097" i="3"/>
  <c r="N1097" i="3"/>
  <c r="O1097" i="3"/>
  <c r="P1097" i="3"/>
  <c r="R1097" i="3"/>
  <c r="Q1097" i="3"/>
  <c r="L1085" i="3"/>
  <c r="N1085" i="3"/>
  <c r="M1085" i="3"/>
  <c r="O1085" i="3"/>
  <c r="P1085" i="3"/>
  <c r="R1085" i="3"/>
  <c r="L1073" i="3"/>
  <c r="N1073" i="3"/>
  <c r="M1073" i="3"/>
  <c r="O1073" i="3"/>
  <c r="P1073" i="3"/>
  <c r="R1073" i="3"/>
  <c r="Q1073" i="3"/>
  <c r="L1061" i="3"/>
  <c r="M1061" i="3"/>
  <c r="N1061" i="3"/>
  <c r="O1061" i="3"/>
  <c r="P1061" i="3"/>
  <c r="Q1061" i="3"/>
  <c r="R1061" i="3"/>
  <c r="L1049" i="3"/>
  <c r="N1049" i="3"/>
  <c r="M1049" i="3"/>
  <c r="O1049" i="3"/>
  <c r="P1049" i="3"/>
  <c r="R1049" i="3"/>
  <c r="Q1049" i="3"/>
  <c r="L1025" i="3"/>
  <c r="M1025" i="3"/>
  <c r="N1025" i="3"/>
  <c r="O1025" i="3"/>
  <c r="P1025" i="3"/>
  <c r="R1025" i="3"/>
  <c r="Q1025" i="3"/>
  <c r="L1013" i="3"/>
  <c r="N1013" i="3"/>
  <c r="M1013" i="3"/>
  <c r="O1013" i="3"/>
  <c r="Q1013" i="3"/>
  <c r="R1013" i="3"/>
  <c r="P1013" i="3"/>
  <c r="Q989" i="3"/>
  <c r="L977" i="3"/>
  <c r="N977" i="3"/>
  <c r="O977" i="3"/>
  <c r="M977" i="3"/>
  <c r="P977" i="3"/>
  <c r="Q977" i="3"/>
  <c r="R977" i="3"/>
  <c r="P965" i="3"/>
  <c r="Q965" i="3"/>
  <c r="N941" i="3"/>
  <c r="R941" i="3"/>
  <c r="M929" i="3"/>
  <c r="L929" i="3"/>
  <c r="N929" i="3"/>
  <c r="O929" i="3"/>
  <c r="P929" i="3"/>
  <c r="R929" i="3"/>
  <c r="Q929" i="3"/>
  <c r="M917" i="3"/>
  <c r="N917" i="3"/>
  <c r="L917" i="3"/>
  <c r="P917" i="3"/>
  <c r="R917" i="3"/>
  <c r="O917" i="3"/>
  <c r="Q917" i="3"/>
  <c r="L905" i="3"/>
  <c r="M905" i="3"/>
  <c r="N905" i="3"/>
  <c r="O905" i="3"/>
  <c r="P905" i="3"/>
  <c r="Q905" i="3"/>
  <c r="R905" i="3"/>
  <c r="O893" i="3"/>
  <c r="M893" i="3"/>
  <c r="M869" i="3"/>
  <c r="L869" i="3"/>
  <c r="N869" i="3"/>
  <c r="O869" i="3"/>
  <c r="Q869" i="3"/>
  <c r="R869" i="3"/>
  <c r="P869" i="3"/>
  <c r="L857" i="3"/>
  <c r="M857" i="3"/>
  <c r="N857" i="3"/>
  <c r="O857" i="3"/>
  <c r="P857" i="3"/>
  <c r="R857" i="3"/>
  <c r="Q857" i="3"/>
  <c r="L821" i="3"/>
  <c r="M821" i="3"/>
  <c r="N821" i="3"/>
  <c r="O821" i="3"/>
  <c r="P821" i="3"/>
  <c r="Q821" i="3"/>
  <c r="R821" i="3"/>
  <c r="L797" i="3"/>
  <c r="M797" i="3"/>
  <c r="N797" i="3"/>
  <c r="O797" i="3"/>
  <c r="P797" i="3"/>
  <c r="Q797" i="3"/>
  <c r="R797" i="3"/>
  <c r="N785" i="3"/>
  <c r="M785" i="3"/>
  <c r="L785" i="3"/>
  <c r="O785" i="3"/>
  <c r="P785" i="3"/>
  <c r="R785" i="3"/>
  <c r="Q785" i="3"/>
  <c r="L773" i="3"/>
  <c r="M773" i="3"/>
  <c r="N773" i="3"/>
  <c r="O773" i="3"/>
  <c r="P773" i="3"/>
  <c r="Q773" i="3"/>
  <c r="L761" i="3"/>
  <c r="M761" i="3"/>
  <c r="N761" i="3"/>
  <c r="O761" i="3"/>
  <c r="P761" i="3"/>
  <c r="Q761" i="3"/>
  <c r="R761" i="3"/>
  <c r="M749" i="3"/>
  <c r="L749" i="3"/>
  <c r="N749" i="3"/>
  <c r="O749" i="3"/>
  <c r="P749" i="3"/>
  <c r="R749" i="3"/>
  <c r="M737" i="3"/>
  <c r="L737" i="3"/>
  <c r="N737" i="3"/>
  <c r="O737" i="3"/>
  <c r="P737" i="3"/>
  <c r="R737" i="3"/>
  <c r="Q737" i="3"/>
  <c r="M725" i="3"/>
  <c r="L725" i="3"/>
  <c r="N725" i="3"/>
  <c r="O725" i="3"/>
  <c r="P725" i="3"/>
  <c r="Q725" i="3"/>
  <c r="R725" i="3"/>
  <c r="M713" i="3"/>
  <c r="L713" i="3"/>
  <c r="O713" i="3"/>
  <c r="N713" i="3"/>
  <c r="P713" i="3"/>
  <c r="R713" i="3"/>
  <c r="M701" i="3"/>
  <c r="L701" i="3"/>
  <c r="N701" i="3"/>
  <c r="O701" i="3"/>
  <c r="P701" i="3"/>
  <c r="R701" i="3"/>
  <c r="Q701" i="3"/>
  <c r="M689" i="3"/>
  <c r="L689" i="3"/>
  <c r="O689" i="3"/>
  <c r="N689" i="3"/>
  <c r="P689" i="3"/>
  <c r="Q689" i="3"/>
  <c r="R689" i="3"/>
  <c r="M677" i="3"/>
  <c r="L677" i="3"/>
  <c r="N677" i="3"/>
  <c r="O677" i="3"/>
  <c r="P677" i="3"/>
  <c r="R677" i="3"/>
  <c r="M665" i="3"/>
  <c r="L665" i="3"/>
  <c r="N665" i="3"/>
  <c r="P665" i="3"/>
  <c r="O665" i="3"/>
  <c r="Q665" i="3"/>
  <c r="R665" i="3"/>
  <c r="M653" i="3"/>
  <c r="L653" i="3"/>
  <c r="N653" i="3"/>
  <c r="O653" i="3"/>
  <c r="P653" i="3"/>
  <c r="Q653" i="3"/>
  <c r="R653" i="3"/>
  <c r="M641" i="3"/>
  <c r="L641" i="3"/>
  <c r="N641" i="3"/>
  <c r="O641" i="3"/>
  <c r="P641" i="3"/>
  <c r="Q641" i="3"/>
  <c r="R641" i="3"/>
  <c r="M629" i="3"/>
  <c r="N629" i="3"/>
  <c r="L629" i="3"/>
  <c r="O629" i="3"/>
  <c r="P629" i="3"/>
  <c r="Q629" i="3"/>
  <c r="M617" i="3"/>
  <c r="L617" i="3"/>
  <c r="N617" i="3"/>
  <c r="O617" i="3"/>
  <c r="P617" i="3"/>
  <c r="Q617" i="3"/>
  <c r="R617" i="3"/>
  <c r="M605" i="3"/>
  <c r="L605" i="3"/>
  <c r="N605" i="3"/>
  <c r="O605" i="3"/>
  <c r="P605" i="3"/>
  <c r="Q605" i="3"/>
  <c r="R605" i="3"/>
  <c r="M593" i="3"/>
  <c r="L593" i="3"/>
  <c r="N593" i="3"/>
  <c r="P593" i="3"/>
  <c r="O593" i="3"/>
  <c r="Q593" i="3"/>
  <c r="R593" i="3"/>
  <c r="M581" i="3"/>
  <c r="N581" i="3"/>
  <c r="L581" i="3"/>
  <c r="O581" i="3"/>
  <c r="P581" i="3"/>
  <c r="Q581" i="3"/>
  <c r="R581" i="3"/>
  <c r="M569" i="3"/>
  <c r="N569" i="3"/>
  <c r="L569" i="3"/>
  <c r="O569" i="3"/>
  <c r="P569" i="3"/>
  <c r="Q569" i="3"/>
  <c r="R569" i="3"/>
  <c r="M557" i="3"/>
  <c r="L557" i="3"/>
  <c r="N557" i="3"/>
  <c r="O557" i="3"/>
  <c r="Q557" i="3"/>
  <c r="R557" i="3"/>
  <c r="M545" i="3"/>
  <c r="L545" i="3"/>
  <c r="N545" i="3"/>
  <c r="O545" i="3"/>
  <c r="P545" i="3"/>
  <c r="Q545" i="3"/>
  <c r="R545" i="3"/>
  <c r="P557" i="3"/>
  <c r="L943" i="3"/>
  <c r="M943" i="3"/>
  <c r="N943" i="3"/>
  <c r="Q943" i="3"/>
  <c r="O943" i="3"/>
  <c r="P943" i="3"/>
  <c r="R943" i="3"/>
  <c r="N1108" i="3"/>
  <c r="O1108" i="3"/>
  <c r="Q1084" i="3"/>
  <c r="L1048" i="3"/>
  <c r="L1036" i="3"/>
  <c r="N1036" i="3"/>
  <c r="M1036" i="3"/>
  <c r="O1036" i="3"/>
  <c r="P1036" i="3"/>
  <c r="R1036" i="3"/>
  <c r="Q1036" i="3"/>
  <c r="L1012" i="3"/>
  <c r="N1012" i="3"/>
  <c r="M1012" i="3"/>
  <c r="O1012" i="3"/>
  <c r="P1012" i="3"/>
  <c r="R1012" i="3"/>
  <c r="Q1012" i="3"/>
  <c r="L988" i="3"/>
  <c r="N988" i="3"/>
  <c r="M988" i="3"/>
  <c r="O988" i="3"/>
  <c r="P988" i="3"/>
  <c r="R988" i="3"/>
  <c r="Q988" i="3"/>
  <c r="N976" i="3"/>
  <c r="Q976" i="3"/>
  <c r="O964" i="3"/>
  <c r="P964" i="3"/>
  <c r="L892" i="3"/>
  <c r="N892" i="3"/>
  <c r="M892" i="3"/>
  <c r="O892" i="3"/>
  <c r="P892" i="3"/>
  <c r="R892" i="3"/>
  <c r="Q892" i="3"/>
  <c r="L868" i="3"/>
  <c r="M868" i="3"/>
  <c r="N868" i="3"/>
  <c r="O868" i="3"/>
  <c r="P868" i="3"/>
  <c r="Q868" i="3"/>
  <c r="R868" i="3"/>
  <c r="L844" i="3"/>
  <c r="M844" i="3"/>
  <c r="N844" i="3"/>
  <c r="O844" i="3"/>
  <c r="P844" i="3"/>
  <c r="Q844" i="3"/>
  <c r="R844" i="3"/>
  <c r="N832" i="3"/>
  <c r="M832" i="3"/>
  <c r="L820" i="3"/>
  <c r="L796" i="3"/>
  <c r="M796" i="3"/>
  <c r="N796" i="3"/>
  <c r="O796" i="3"/>
  <c r="P796" i="3"/>
  <c r="Q796" i="3"/>
  <c r="R796" i="3"/>
  <c r="M784" i="3"/>
  <c r="N784" i="3"/>
  <c r="L784" i="3"/>
  <c r="O784" i="3"/>
  <c r="P784" i="3"/>
  <c r="R784" i="3"/>
  <c r="L772" i="3"/>
  <c r="M772" i="3"/>
  <c r="N772" i="3"/>
  <c r="O772" i="3"/>
  <c r="P772" i="3"/>
  <c r="Q772" i="3"/>
  <c r="R772" i="3"/>
  <c r="L760" i="3"/>
  <c r="M760" i="3"/>
  <c r="N760" i="3"/>
  <c r="P760" i="3"/>
  <c r="O760" i="3"/>
  <c r="Q760" i="3"/>
  <c r="L748" i="3"/>
  <c r="M748" i="3"/>
  <c r="N748" i="3"/>
  <c r="O748" i="3"/>
  <c r="P748" i="3"/>
  <c r="Q748" i="3"/>
  <c r="R748" i="3"/>
  <c r="L736" i="3"/>
  <c r="M736" i="3"/>
  <c r="N736" i="3"/>
  <c r="O736" i="3"/>
  <c r="P736" i="3"/>
  <c r="R736" i="3"/>
  <c r="Q736" i="3"/>
  <c r="M724" i="3"/>
  <c r="L724" i="3"/>
  <c r="N724" i="3"/>
  <c r="O724" i="3"/>
  <c r="P724" i="3"/>
  <c r="Q724" i="3"/>
  <c r="R724" i="3"/>
  <c r="M712" i="3"/>
  <c r="N712" i="3"/>
  <c r="L712" i="3"/>
  <c r="O712" i="3"/>
  <c r="P712" i="3"/>
  <c r="R712" i="3"/>
  <c r="Q712" i="3"/>
  <c r="L700" i="3"/>
  <c r="M700" i="3"/>
  <c r="O700" i="3"/>
  <c r="N700" i="3"/>
  <c r="P700" i="3"/>
  <c r="R700" i="3"/>
  <c r="Q700" i="3"/>
  <c r="L688" i="3"/>
  <c r="M688" i="3"/>
  <c r="N688" i="3"/>
  <c r="O688" i="3"/>
  <c r="P688" i="3"/>
  <c r="Q688" i="3"/>
  <c r="R688" i="3"/>
  <c r="L676" i="3"/>
  <c r="M676" i="3"/>
  <c r="N676" i="3"/>
  <c r="O676" i="3"/>
  <c r="P676" i="3"/>
  <c r="R676" i="3"/>
  <c r="Q676" i="3"/>
  <c r="M664" i="3"/>
  <c r="L664" i="3"/>
  <c r="N664" i="3"/>
  <c r="O664" i="3"/>
  <c r="P664" i="3"/>
  <c r="Q664" i="3"/>
  <c r="R664" i="3"/>
  <c r="M652" i="3"/>
  <c r="L652" i="3"/>
  <c r="N652" i="3"/>
  <c r="O652" i="3"/>
  <c r="P652" i="3"/>
  <c r="Q652" i="3"/>
  <c r="R652" i="3"/>
  <c r="L640" i="3"/>
  <c r="M640" i="3"/>
  <c r="N640" i="3"/>
  <c r="O640" i="3"/>
  <c r="P640" i="3"/>
  <c r="R640" i="3"/>
  <c r="L628" i="3"/>
  <c r="N628" i="3"/>
  <c r="M628" i="3"/>
  <c r="O628" i="3"/>
  <c r="P628" i="3"/>
  <c r="Q628" i="3"/>
  <c r="R628" i="3"/>
  <c r="L616" i="3"/>
  <c r="M616" i="3"/>
  <c r="N616" i="3"/>
  <c r="O616" i="3"/>
  <c r="P616" i="3"/>
  <c r="Q616" i="3"/>
  <c r="L604" i="3"/>
  <c r="M604" i="3"/>
  <c r="N604" i="3"/>
  <c r="O604" i="3"/>
  <c r="P604" i="3"/>
  <c r="Q604" i="3"/>
  <c r="R604" i="3"/>
  <c r="L592" i="3"/>
  <c r="M592" i="3"/>
  <c r="N592" i="3"/>
  <c r="O592" i="3"/>
  <c r="P592" i="3"/>
  <c r="R592" i="3"/>
  <c r="Q592" i="3"/>
  <c r="M580" i="3"/>
  <c r="L580" i="3"/>
  <c r="N580" i="3"/>
  <c r="P580" i="3"/>
  <c r="O580" i="3"/>
  <c r="Q580" i="3"/>
  <c r="R580" i="3"/>
  <c r="L568" i="3"/>
  <c r="M568" i="3"/>
  <c r="N568" i="3"/>
  <c r="P568" i="3"/>
  <c r="O568" i="3"/>
  <c r="R568" i="3"/>
  <c r="Q568" i="3"/>
  <c r="O499" i="3"/>
  <c r="L1123" i="3"/>
  <c r="M1123" i="3"/>
  <c r="O1123" i="3"/>
  <c r="N1123" i="3"/>
  <c r="P1123" i="3"/>
  <c r="R1123" i="3"/>
  <c r="Q1123" i="3"/>
  <c r="M967" i="3"/>
  <c r="L967" i="3"/>
  <c r="N967" i="3"/>
  <c r="Q967" i="3"/>
  <c r="P967" i="3"/>
  <c r="O967" i="3"/>
  <c r="R967" i="3"/>
  <c r="L1120" i="3"/>
  <c r="R1120" i="3"/>
  <c r="O1119" i="3"/>
  <c r="R1119" i="3"/>
  <c r="Q1119" i="3"/>
  <c r="L1107" i="3"/>
  <c r="N1107" i="3"/>
  <c r="M1107" i="3"/>
  <c r="O1107" i="3"/>
  <c r="P1107" i="3"/>
  <c r="R1107" i="3"/>
  <c r="Q1107" i="3"/>
  <c r="L1095" i="3"/>
  <c r="N1095" i="3"/>
  <c r="M1095" i="3"/>
  <c r="O1095" i="3"/>
  <c r="P1095" i="3"/>
  <c r="R1095" i="3"/>
  <c r="Q1095" i="3"/>
  <c r="O1071" i="3"/>
  <c r="P1071" i="3"/>
  <c r="M1059" i="3"/>
  <c r="R1059" i="3"/>
  <c r="Q1059" i="3"/>
  <c r="L1047" i="3"/>
  <c r="N1047" i="3"/>
  <c r="M1047" i="3"/>
  <c r="O1047" i="3"/>
  <c r="P1047" i="3"/>
  <c r="R1047" i="3"/>
  <c r="Q1047" i="3"/>
  <c r="L1035" i="3"/>
  <c r="N1035" i="3"/>
  <c r="M1035" i="3"/>
  <c r="O1035" i="3"/>
  <c r="P1035" i="3"/>
  <c r="R1035" i="3"/>
  <c r="Q1035" i="3"/>
  <c r="L1023" i="3"/>
  <c r="N1023" i="3"/>
  <c r="M1023" i="3"/>
  <c r="O1023" i="3"/>
  <c r="P1023" i="3"/>
  <c r="R1023" i="3"/>
  <c r="Q1023" i="3"/>
  <c r="L1011" i="3"/>
  <c r="N1011" i="3"/>
  <c r="M1011" i="3"/>
  <c r="O1011" i="3"/>
  <c r="P1011" i="3"/>
  <c r="R1011" i="3"/>
  <c r="L999" i="3"/>
  <c r="N999" i="3"/>
  <c r="M999" i="3"/>
  <c r="O999" i="3"/>
  <c r="P999" i="3"/>
  <c r="R999" i="3"/>
  <c r="Q999" i="3"/>
  <c r="L987" i="3"/>
  <c r="N987" i="3"/>
  <c r="M987" i="3"/>
  <c r="O987" i="3"/>
  <c r="R987" i="3"/>
  <c r="P987" i="3"/>
  <c r="Q987" i="3"/>
  <c r="L975" i="3"/>
  <c r="N975" i="3"/>
  <c r="O975" i="3"/>
  <c r="M975" i="3"/>
  <c r="P975" i="3"/>
  <c r="R975" i="3"/>
  <c r="L963" i="3"/>
  <c r="N963" i="3"/>
  <c r="M963" i="3"/>
  <c r="O963" i="3"/>
  <c r="P963" i="3"/>
  <c r="R963" i="3"/>
  <c r="Q963" i="3"/>
  <c r="L951" i="3"/>
  <c r="N951" i="3"/>
  <c r="O951" i="3"/>
  <c r="M951" i="3"/>
  <c r="P951" i="3"/>
  <c r="R951" i="3"/>
  <c r="Q951" i="3"/>
  <c r="L939" i="3"/>
  <c r="N939" i="3"/>
  <c r="M939" i="3"/>
  <c r="O939" i="3"/>
  <c r="P939" i="3"/>
  <c r="R939" i="3"/>
  <c r="M927" i="3"/>
  <c r="L927" i="3"/>
  <c r="N927" i="3"/>
  <c r="O927" i="3"/>
  <c r="P927" i="3"/>
  <c r="R927" i="3"/>
  <c r="Q927" i="3"/>
  <c r="M915" i="3"/>
  <c r="N915" i="3"/>
  <c r="L915" i="3"/>
  <c r="P915" i="3"/>
  <c r="O915" i="3"/>
  <c r="R915" i="3"/>
  <c r="Q915" i="3"/>
  <c r="L903" i="3"/>
  <c r="M903" i="3"/>
  <c r="N903" i="3"/>
  <c r="O903" i="3"/>
  <c r="P903" i="3"/>
  <c r="R903" i="3"/>
  <c r="L891" i="3"/>
  <c r="N891" i="3"/>
  <c r="M891" i="3"/>
  <c r="O891" i="3"/>
  <c r="P891" i="3"/>
  <c r="R891" i="3"/>
  <c r="Q891" i="3"/>
  <c r="L879" i="3"/>
  <c r="N879" i="3"/>
  <c r="M879" i="3"/>
  <c r="O879" i="3"/>
  <c r="P879" i="3"/>
  <c r="R879" i="3"/>
  <c r="Q879" i="3"/>
  <c r="L867" i="3"/>
  <c r="M867" i="3"/>
  <c r="N867" i="3"/>
  <c r="O867" i="3"/>
  <c r="P867" i="3"/>
  <c r="Q867" i="3"/>
  <c r="R867" i="3"/>
  <c r="M855" i="3"/>
  <c r="N855" i="3"/>
  <c r="L855" i="3"/>
  <c r="O855" i="3"/>
  <c r="P855" i="3"/>
  <c r="R855" i="3"/>
  <c r="Q855" i="3"/>
  <c r="L843" i="3"/>
  <c r="M843" i="3"/>
  <c r="N843" i="3"/>
  <c r="O843" i="3"/>
  <c r="Q843" i="3"/>
  <c r="R843" i="3"/>
  <c r="P843" i="3"/>
  <c r="L831" i="3"/>
  <c r="N831" i="3"/>
  <c r="M831" i="3"/>
  <c r="O831" i="3"/>
  <c r="P831" i="3"/>
  <c r="R831" i="3"/>
  <c r="Q831" i="3"/>
  <c r="L819" i="3"/>
  <c r="N819" i="3"/>
  <c r="M819" i="3"/>
  <c r="O819" i="3"/>
  <c r="P819" i="3"/>
  <c r="Q819" i="3"/>
  <c r="R819" i="3"/>
  <c r="L807" i="3"/>
  <c r="M807" i="3"/>
  <c r="N807" i="3"/>
  <c r="O807" i="3"/>
  <c r="P807" i="3"/>
  <c r="R807" i="3"/>
  <c r="Q807" i="3"/>
  <c r="M795" i="3"/>
  <c r="L795" i="3"/>
  <c r="N795" i="3"/>
  <c r="O795" i="3"/>
  <c r="P795" i="3"/>
  <c r="Q795" i="3"/>
  <c r="R795" i="3"/>
  <c r="L783" i="3"/>
  <c r="M783" i="3"/>
  <c r="N783" i="3"/>
  <c r="O783" i="3"/>
  <c r="P783" i="3"/>
  <c r="R783" i="3"/>
  <c r="Q783" i="3"/>
  <c r="N771" i="3"/>
  <c r="L771" i="3"/>
  <c r="M771" i="3"/>
  <c r="P771" i="3"/>
  <c r="O771" i="3"/>
  <c r="Q771" i="3"/>
  <c r="R771" i="3"/>
  <c r="M759" i="3"/>
  <c r="N759" i="3"/>
  <c r="L759" i="3"/>
  <c r="O759" i="3"/>
  <c r="P759" i="3"/>
  <c r="Q759" i="3"/>
  <c r="R759" i="3"/>
  <c r="L747" i="3"/>
  <c r="N747" i="3"/>
  <c r="M747" i="3"/>
  <c r="O747" i="3"/>
  <c r="P747" i="3"/>
  <c r="Q747" i="3"/>
  <c r="L735" i="3"/>
  <c r="N735" i="3"/>
  <c r="M735" i="3"/>
  <c r="O735" i="3"/>
  <c r="P735" i="3"/>
  <c r="Q735" i="3"/>
  <c r="R735" i="3"/>
  <c r="M723" i="3"/>
  <c r="N723" i="3"/>
  <c r="L723" i="3"/>
  <c r="O723" i="3"/>
  <c r="P723" i="3"/>
  <c r="Q723" i="3"/>
  <c r="R723" i="3"/>
  <c r="L711" i="3"/>
  <c r="M711" i="3"/>
  <c r="N711" i="3"/>
  <c r="O711" i="3"/>
  <c r="P711" i="3"/>
  <c r="R711" i="3"/>
  <c r="Q711" i="3"/>
  <c r="N699" i="3"/>
  <c r="L699" i="3"/>
  <c r="M699" i="3"/>
  <c r="O699" i="3"/>
  <c r="P699" i="3"/>
  <c r="R699" i="3"/>
  <c r="Q699" i="3"/>
  <c r="L687" i="3"/>
  <c r="M687" i="3"/>
  <c r="N687" i="3"/>
  <c r="O687" i="3"/>
  <c r="P687" i="3"/>
  <c r="Q687" i="3"/>
  <c r="R687" i="3"/>
  <c r="L675" i="3"/>
  <c r="N675" i="3"/>
  <c r="M675" i="3"/>
  <c r="O675" i="3"/>
  <c r="P675" i="3"/>
  <c r="R675" i="3"/>
  <c r="Q675" i="3"/>
  <c r="L663" i="3"/>
  <c r="N663" i="3"/>
  <c r="M663" i="3"/>
  <c r="O663" i="3"/>
  <c r="P663" i="3"/>
  <c r="Q663" i="3"/>
  <c r="R663" i="3"/>
  <c r="M651" i="3"/>
  <c r="L651" i="3"/>
  <c r="N651" i="3"/>
  <c r="P651" i="3"/>
  <c r="O651" i="3"/>
  <c r="Q651" i="3"/>
  <c r="R651" i="3"/>
  <c r="N639" i="3"/>
  <c r="M639" i="3"/>
  <c r="L639" i="3"/>
  <c r="O639" i="3"/>
  <c r="P639" i="3"/>
  <c r="R639" i="3"/>
  <c r="Q639" i="3"/>
  <c r="M627" i="3"/>
  <c r="N627" i="3"/>
  <c r="L627" i="3"/>
  <c r="O627" i="3"/>
  <c r="P627" i="3"/>
  <c r="Q627" i="3"/>
  <c r="R627" i="3"/>
  <c r="N615" i="3"/>
  <c r="L615" i="3"/>
  <c r="M615" i="3"/>
  <c r="O615" i="3"/>
  <c r="P615" i="3"/>
  <c r="Q615" i="3"/>
  <c r="R615" i="3"/>
  <c r="L603" i="3"/>
  <c r="N603" i="3"/>
  <c r="M603" i="3"/>
  <c r="O603" i="3"/>
  <c r="P603" i="3"/>
  <c r="Q603" i="3"/>
  <c r="L591" i="3"/>
  <c r="M591" i="3"/>
  <c r="N591" i="3"/>
  <c r="O591" i="3"/>
  <c r="P591" i="3"/>
  <c r="Q591" i="3"/>
  <c r="R591" i="3"/>
  <c r="L579" i="3"/>
  <c r="N579" i="3"/>
  <c r="M579" i="3"/>
  <c r="O579" i="3"/>
  <c r="P579" i="3"/>
  <c r="Q579" i="3"/>
  <c r="R579" i="3"/>
  <c r="N567" i="3"/>
  <c r="L567" i="3"/>
  <c r="M567" i="3"/>
  <c r="P567" i="3"/>
  <c r="O567" i="3"/>
  <c r="Q567" i="3"/>
  <c r="R567" i="3"/>
  <c r="L979" i="3"/>
  <c r="M979" i="3"/>
  <c r="N979" i="3"/>
  <c r="O979" i="3"/>
  <c r="Q979" i="3"/>
  <c r="P979" i="3"/>
  <c r="R979" i="3"/>
  <c r="L1132" i="3"/>
  <c r="M1132" i="3"/>
  <c r="N1132" i="3"/>
  <c r="O1132" i="3"/>
  <c r="P1132" i="3"/>
  <c r="R1132" i="3"/>
  <c r="Q1132" i="3"/>
  <c r="L1130" i="3"/>
  <c r="N1130" i="3"/>
  <c r="M1130" i="3"/>
  <c r="O1130" i="3"/>
  <c r="Q1130" i="3"/>
  <c r="R1130" i="3"/>
  <c r="L1118" i="3"/>
  <c r="N1118" i="3"/>
  <c r="M1118" i="3"/>
  <c r="O1118" i="3"/>
  <c r="P1118" i="3"/>
  <c r="Q1118" i="3"/>
  <c r="R1118" i="3"/>
  <c r="L1106" i="3"/>
  <c r="N1106" i="3"/>
  <c r="M1106" i="3"/>
  <c r="O1106" i="3"/>
  <c r="P1106" i="3"/>
  <c r="Q1106" i="3"/>
  <c r="R1106" i="3"/>
  <c r="L1094" i="3"/>
  <c r="N1094" i="3"/>
  <c r="O1094" i="3"/>
  <c r="P1094" i="3"/>
  <c r="M1094" i="3"/>
  <c r="Q1094" i="3"/>
  <c r="R1094" i="3"/>
  <c r="L1082" i="3"/>
  <c r="N1082" i="3"/>
  <c r="M1082" i="3"/>
  <c r="O1082" i="3"/>
  <c r="P1082" i="3"/>
  <c r="Q1082" i="3"/>
  <c r="R1082" i="3"/>
  <c r="L1070" i="3"/>
  <c r="N1070" i="3"/>
  <c r="M1070" i="3"/>
  <c r="O1070" i="3"/>
  <c r="P1070" i="3"/>
  <c r="Q1070" i="3"/>
  <c r="R1070" i="3"/>
  <c r="L1058" i="3"/>
  <c r="N1058" i="3"/>
  <c r="M1058" i="3"/>
  <c r="O1058" i="3"/>
  <c r="P1058" i="3"/>
  <c r="R1058" i="3"/>
  <c r="N1046" i="3"/>
  <c r="M1046" i="3"/>
  <c r="L1046" i="3"/>
  <c r="O1046" i="3"/>
  <c r="P1046" i="3"/>
  <c r="Q1046" i="3"/>
  <c r="R1046" i="3"/>
  <c r="L1034" i="3"/>
  <c r="N1034" i="3"/>
  <c r="M1034" i="3"/>
  <c r="O1034" i="3"/>
  <c r="P1034" i="3"/>
  <c r="Q1034" i="3"/>
  <c r="R1034" i="3"/>
  <c r="L1022" i="3"/>
  <c r="N1022" i="3"/>
  <c r="M1022" i="3"/>
  <c r="O1022" i="3"/>
  <c r="P1022" i="3"/>
  <c r="Q1022" i="3"/>
  <c r="R1022" i="3"/>
  <c r="L1010" i="3"/>
  <c r="N1010" i="3"/>
  <c r="M1010" i="3"/>
  <c r="O1010" i="3"/>
  <c r="P1010" i="3"/>
  <c r="Q1010" i="3"/>
  <c r="R1010" i="3"/>
  <c r="L998" i="3"/>
  <c r="N998" i="3"/>
  <c r="O998" i="3"/>
  <c r="M998" i="3"/>
  <c r="P998" i="3"/>
  <c r="Q998" i="3"/>
  <c r="R998" i="3"/>
  <c r="L986" i="3"/>
  <c r="N986" i="3"/>
  <c r="M986" i="3"/>
  <c r="O986" i="3"/>
  <c r="P986" i="3"/>
  <c r="Q986" i="3"/>
  <c r="R986" i="3"/>
  <c r="L974" i="3"/>
  <c r="N974" i="3"/>
  <c r="M974" i="3"/>
  <c r="O974" i="3"/>
  <c r="P974" i="3"/>
  <c r="Q974" i="3"/>
  <c r="R974" i="3"/>
  <c r="N962" i="3"/>
  <c r="M962" i="3"/>
  <c r="L962" i="3"/>
  <c r="O962" i="3"/>
  <c r="P962" i="3"/>
  <c r="Q962" i="3"/>
  <c r="R962" i="3"/>
  <c r="L950" i="3"/>
  <c r="N950" i="3"/>
  <c r="M950" i="3"/>
  <c r="O950" i="3"/>
  <c r="P950" i="3"/>
  <c r="Q950" i="3"/>
  <c r="R950" i="3"/>
  <c r="L938" i="3"/>
  <c r="N938" i="3"/>
  <c r="M938" i="3"/>
  <c r="O938" i="3"/>
  <c r="P938" i="3"/>
  <c r="Q938" i="3"/>
  <c r="R938" i="3"/>
  <c r="L926" i="3"/>
  <c r="M926" i="3"/>
  <c r="N926" i="3"/>
  <c r="O926" i="3"/>
  <c r="P926" i="3"/>
  <c r="Q926" i="3"/>
  <c r="R926" i="3"/>
  <c r="M914" i="3"/>
  <c r="L914" i="3"/>
  <c r="N914" i="3"/>
  <c r="O914" i="3"/>
  <c r="P914" i="3"/>
  <c r="Q914" i="3"/>
  <c r="R914" i="3"/>
  <c r="L902" i="3"/>
  <c r="M902" i="3"/>
  <c r="N902" i="3"/>
  <c r="P902" i="3"/>
  <c r="O902" i="3"/>
  <c r="Q902" i="3"/>
  <c r="R902" i="3"/>
  <c r="L890" i="3"/>
  <c r="N890" i="3"/>
  <c r="M890" i="3"/>
  <c r="O890" i="3"/>
  <c r="P890" i="3"/>
  <c r="Q890" i="3"/>
  <c r="R890" i="3"/>
  <c r="L878" i="3"/>
  <c r="N878" i="3"/>
  <c r="M878" i="3"/>
  <c r="O878" i="3"/>
  <c r="P878" i="3"/>
  <c r="Q878" i="3"/>
  <c r="R878" i="3"/>
  <c r="L866" i="3"/>
  <c r="N866" i="3"/>
  <c r="M866" i="3"/>
  <c r="O866" i="3"/>
  <c r="P866" i="3"/>
  <c r="Q866" i="3"/>
  <c r="R866" i="3"/>
  <c r="L854" i="3"/>
  <c r="M854" i="3"/>
  <c r="N854" i="3"/>
  <c r="O854" i="3"/>
  <c r="P854" i="3"/>
  <c r="R854" i="3"/>
  <c r="Q854" i="3"/>
  <c r="L842" i="3"/>
  <c r="M842" i="3"/>
  <c r="N842" i="3"/>
  <c r="O842" i="3"/>
  <c r="P842" i="3"/>
  <c r="R842" i="3"/>
  <c r="Q842" i="3"/>
  <c r="N830" i="3"/>
  <c r="L830" i="3"/>
  <c r="O830" i="3"/>
  <c r="M830" i="3"/>
  <c r="R830" i="3"/>
  <c r="P830" i="3"/>
  <c r="Q830" i="3"/>
  <c r="L818" i="3"/>
  <c r="N818" i="3"/>
  <c r="M818" i="3"/>
  <c r="O818" i="3"/>
  <c r="P818" i="3"/>
  <c r="R818" i="3"/>
  <c r="Q818" i="3"/>
  <c r="L806" i="3"/>
  <c r="M806" i="3"/>
  <c r="N806" i="3"/>
  <c r="O806" i="3"/>
  <c r="P806" i="3"/>
  <c r="R806" i="3"/>
  <c r="Q806" i="3"/>
  <c r="L794" i="3"/>
  <c r="M794" i="3"/>
  <c r="N794" i="3"/>
  <c r="O794" i="3"/>
  <c r="P794" i="3"/>
  <c r="Q794" i="3"/>
  <c r="R794" i="3"/>
  <c r="M782" i="3"/>
  <c r="L782" i="3"/>
  <c r="N782" i="3"/>
  <c r="O782" i="3"/>
  <c r="P782" i="3"/>
  <c r="R782" i="3"/>
  <c r="Q782" i="3"/>
  <c r="L770" i="3"/>
  <c r="M770" i="3"/>
  <c r="N770" i="3"/>
  <c r="O770" i="3"/>
  <c r="P770" i="3"/>
  <c r="Q770" i="3"/>
  <c r="R770" i="3"/>
  <c r="L758" i="3"/>
  <c r="N758" i="3"/>
  <c r="M758" i="3"/>
  <c r="P758" i="3"/>
  <c r="O758" i="3"/>
  <c r="R758" i="3"/>
  <c r="Q758" i="3"/>
  <c r="L746" i="3"/>
  <c r="M746" i="3"/>
  <c r="N746" i="3"/>
  <c r="O746" i="3"/>
  <c r="P746" i="3"/>
  <c r="Q746" i="3"/>
  <c r="R746" i="3"/>
  <c r="M734" i="3"/>
  <c r="N734" i="3"/>
  <c r="L734" i="3"/>
  <c r="O734" i="3"/>
  <c r="Q734" i="3"/>
  <c r="P734" i="3"/>
  <c r="L722" i="3"/>
  <c r="M722" i="3"/>
  <c r="N722" i="3"/>
  <c r="O722" i="3"/>
  <c r="P722" i="3"/>
  <c r="Q722" i="3"/>
  <c r="R722" i="3"/>
  <c r="M710" i="3"/>
  <c r="N710" i="3"/>
  <c r="O710" i="3"/>
  <c r="L710" i="3"/>
  <c r="P710" i="3"/>
  <c r="R710" i="3"/>
  <c r="Q710" i="3"/>
  <c r="M698" i="3"/>
  <c r="L698" i="3"/>
  <c r="N698" i="3"/>
  <c r="O698" i="3"/>
  <c r="P698" i="3"/>
  <c r="R698" i="3"/>
  <c r="Q698" i="3"/>
  <c r="L686" i="3"/>
  <c r="M686" i="3"/>
  <c r="O686" i="3"/>
  <c r="N686" i="3"/>
  <c r="P686" i="3"/>
  <c r="R686" i="3"/>
  <c r="Q686" i="3"/>
  <c r="L674" i="3"/>
  <c r="M674" i="3"/>
  <c r="N674" i="3"/>
  <c r="O674" i="3"/>
  <c r="P674" i="3"/>
  <c r="R674" i="3"/>
  <c r="Q674" i="3"/>
  <c r="M662" i="3"/>
  <c r="L662" i="3"/>
  <c r="N662" i="3"/>
  <c r="O662" i="3"/>
  <c r="P662" i="3"/>
  <c r="Q662" i="3"/>
  <c r="R662" i="3"/>
  <c r="L650" i="3"/>
  <c r="M650" i="3"/>
  <c r="N650" i="3"/>
  <c r="O650" i="3"/>
  <c r="P650" i="3"/>
  <c r="R650" i="3"/>
  <c r="Q650" i="3"/>
  <c r="M638" i="3"/>
  <c r="N638" i="3"/>
  <c r="L638" i="3"/>
  <c r="O638" i="3"/>
  <c r="P638" i="3"/>
  <c r="R638" i="3"/>
  <c r="Q638" i="3"/>
  <c r="L626" i="3"/>
  <c r="M626" i="3"/>
  <c r="N626" i="3"/>
  <c r="O626" i="3"/>
  <c r="P626" i="3"/>
  <c r="Q626" i="3"/>
  <c r="R626" i="3"/>
  <c r="L614" i="3"/>
  <c r="M614" i="3"/>
  <c r="N614" i="3"/>
  <c r="O614" i="3"/>
  <c r="P614" i="3"/>
  <c r="Q614" i="3"/>
  <c r="R614" i="3"/>
  <c r="M602" i="3"/>
  <c r="N602" i="3"/>
  <c r="L602" i="3"/>
  <c r="O602" i="3"/>
  <c r="P602" i="3"/>
  <c r="Q602" i="3"/>
  <c r="R602" i="3"/>
  <c r="Q784" i="3"/>
  <c r="L1099" i="3"/>
  <c r="M1099" i="3"/>
  <c r="O1099" i="3"/>
  <c r="N1099" i="3"/>
  <c r="P1099" i="3"/>
  <c r="R1099" i="3"/>
  <c r="L907" i="3"/>
  <c r="M907" i="3"/>
  <c r="N907" i="3"/>
  <c r="O907" i="3"/>
  <c r="Q907" i="3"/>
  <c r="P907" i="3"/>
  <c r="R907" i="3"/>
  <c r="L1093" i="3"/>
  <c r="M1093" i="3"/>
  <c r="N1093" i="3"/>
  <c r="P1093" i="3"/>
  <c r="O1093" i="3"/>
  <c r="Q1093" i="3"/>
  <c r="L1069" i="3"/>
  <c r="M1069" i="3"/>
  <c r="N1069" i="3"/>
  <c r="P1069" i="3"/>
  <c r="O1069" i="3"/>
  <c r="Q1069" i="3"/>
  <c r="M1045" i="3"/>
  <c r="L1045" i="3"/>
  <c r="P1045" i="3"/>
  <c r="N1045" i="3"/>
  <c r="O1045" i="3"/>
  <c r="Q1045" i="3"/>
  <c r="L1033" i="3"/>
  <c r="M1033" i="3"/>
  <c r="N1033" i="3"/>
  <c r="P1033" i="3"/>
  <c r="O1033" i="3"/>
  <c r="Q1033" i="3"/>
  <c r="L1021" i="3"/>
  <c r="M1021" i="3"/>
  <c r="O1021" i="3"/>
  <c r="P1021" i="3"/>
  <c r="Q1021" i="3"/>
  <c r="N1021" i="3"/>
  <c r="L1009" i="3"/>
  <c r="M1009" i="3"/>
  <c r="N1009" i="3"/>
  <c r="O1009" i="3"/>
  <c r="P1009" i="3"/>
  <c r="Q1009" i="3"/>
  <c r="L997" i="3"/>
  <c r="M997" i="3"/>
  <c r="N997" i="3"/>
  <c r="O997" i="3"/>
  <c r="P997" i="3"/>
  <c r="Q997" i="3"/>
  <c r="M985" i="3"/>
  <c r="L985" i="3"/>
  <c r="N985" i="3"/>
  <c r="O985" i="3"/>
  <c r="P985" i="3"/>
  <c r="Q985" i="3"/>
  <c r="L973" i="3"/>
  <c r="M973" i="3"/>
  <c r="N973" i="3"/>
  <c r="O973" i="3"/>
  <c r="P973" i="3"/>
  <c r="Q973" i="3"/>
  <c r="L961" i="3"/>
  <c r="M961" i="3"/>
  <c r="N961" i="3"/>
  <c r="O961" i="3"/>
  <c r="Q961" i="3"/>
  <c r="P961" i="3"/>
  <c r="L949" i="3"/>
  <c r="N949" i="3"/>
  <c r="O949" i="3"/>
  <c r="M949" i="3"/>
  <c r="P949" i="3"/>
  <c r="Q949" i="3"/>
  <c r="L937" i="3"/>
  <c r="M937" i="3"/>
  <c r="N937" i="3"/>
  <c r="O937" i="3"/>
  <c r="P937" i="3"/>
  <c r="Q937" i="3"/>
  <c r="L925" i="3"/>
  <c r="M925" i="3"/>
  <c r="N925" i="3"/>
  <c r="O925" i="3"/>
  <c r="P925" i="3"/>
  <c r="Q925" i="3"/>
  <c r="M913" i="3"/>
  <c r="L913" i="3"/>
  <c r="N913" i="3"/>
  <c r="O913" i="3"/>
  <c r="P913" i="3"/>
  <c r="Q913" i="3"/>
  <c r="L901" i="3"/>
  <c r="M901" i="3"/>
  <c r="N901" i="3"/>
  <c r="O901" i="3"/>
  <c r="P901" i="3"/>
  <c r="Q901" i="3"/>
  <c r="M889" i="3"/>
  <c r="L889" i="3"/>
  <c r="N889" i="3"/>
  <c r="P889" i="3"/>
  <c r="O889" i="3"/>
  <c r="Q889" i="3"/>
  <c r="M877" i="3"/>
  <c r="L877" i="3"/>
  <c r="N877" i="3"/>
  <c r="O877" i="3"/>
  <c r="P877" i="3"/>
  <c r="Q877" i="3"/>
  <c r="L865" i="3"/>
  <c r="N865" i="3"/>
  <c r="M865" i="3"/>
  <c r="O865" i="3"/>
  <c r="P865" i="3"/>
  <c r="Q865" i="3"/>
  <c r="M853" i="3"/>
  <c r="L853" i="3"/>
  <c r="N853" i="3"/>
  <c r="O853" i="3"/>
  <c r="P853" i="3"/>
  <c r="Q853" i="3"/>
  <c r="R853" i="3"/>
  <c r="L841" i="3"/>
  <c r="M841" i="3"/>
  <c r="N841" i="3"/>
  <c r="O841" i="3"/>
  <c r="Q841" i="3"/>
  <c r="P841" i="3"/>
  <c r="R841" i="3"/>
  <c r="L829" i="3"/>
  <c r="M829" i="3"/>
  <c r="N829" i="3"/>
  <c r="O829" i="3"/>
  <c r="Q829" i="3"/>
  <c r="P829" i="3"/>
  <c r="R829" i="3"/>
  <c r="L817" i="3"/>
  <c r="M817" i="3"/>
  <c r="N817" i="3"/>
  <c r="O817" i="3"/>
  <c r="Q817" i="3"/>
  <c r="P817" i="3"/>
  <c r="R817" i="3"/>
  <c r="M805" i="3"/>
  <c r="L805" i="3"/>
  <c r="N805" i="3"/>
  <c r="O805" i="3"/>
  <c r="Q805" i="3"/>
  <c r="P805" i="3"/>
  <c r="R805" i="3"/>
  <c r="L793" i="3"/>
  <c r="M793" i="3"/>
  <c r="N793" i="3"/>
  <c r="O793" i="3"/>
  <c r="P793" i="3"/>
  <c r="Q793" i="3"/>
  <c r="R793" i="3"/>
  <c r="L781" i="3"/>
  <c r="M781" i="3"/>
  <c r="N781" i="3"/>
  <c r="O781" i="3"/>
  <c r="P781" i="3"/>
  <c r="Q781" i="3"/>
  <c r="R781" i="3"/>
  <c r="L769" i="3"/>
  <c r="M769" i="3"/>
  <c r="N769" i="3"/>
  <c r="O769" i="3"/>
  <c r="P769" i="3"/>
  <c r="Q769" i="3"/>
  <c r="R769" i="3"/>
  <c r="L757" i="3"/>
  <c r="N757" i="3"/>
  <c r="M757" i="3"/>
  <c r="O757" i="3"/>
  <c r="P757" i="3"/>
  <c r="Q757" i="3"/>
  <c r="R757" i="3"/>
  <c r="M745" i="3"/>
  <c r="L745" i="3"/>
  <c r="N745" i="3"/>
  <c r="O745" i="3"/>
  <c r="P745" i="3"/>
  <c r="Q745" i="3"/>
  <c r="R745" i="3"/>
  <c r="L733" i="3"/>
  <c r="M733" i="3"/>
  <c r="N733" i="3"/>
  <c r="O733" i="3"/>
  <c r="Q733" i="3"/>
  <c r="P733" i="3"/>
  <c r="R733" i="3"/>
  <c r="L721" i="3"/>
  <c r="M721" i="3"/>
  <c r="N721" i="3"/>
  <c r="O721" i="3"/>
  <c r="Q721" i="3"/>
  <c r="P721" i="3"/>
  <c r="M709" i="3"/>
  <c r="L709" i="3"/>
  <c r="N709" i="3"/>
  <c r="O709" i="3"/>
  <c r="P709" i="3"/>
  <c r="Q709" i="3"/>
  <c r="R709" i="3"/>
  <c r="L697" i="3"/>
  <c r="M697" i="3"/>
  <c r="N697" i="3"/>
  <c r="O697" i="3"/>
  <c r="P697" i="3"/>
  <c r="Q697" i="3"/>
  <c r="R697" i="3"/>
  <c r="L685" i="3"/>
  <c r="M685" i="3"/>
  <c r="N685" i="3"/>
  <c r="O685" i="3"/>
  <c r="P685" i="3"/>
  <c r="Q685" i="3"/>
  <c r="R685" i="3"/>
  <c r="M673" i="3"/>
  <c r="L673" i="3"/>
  <c r="O673" i="3"/>
  <c r="N673" i="3"/>
  <c r="Q673" i="3"/>
  <c r="P673" i="3"/>
  <c r="R673" i="3"/>
  <c r="L661" i="3"/>
  <c r="M661" i="3"/>
  <c r="N661" i="3"/>
  <c r="O661" i="3"/>
  <c r="Q661" i="3"/>
  <c r="P661" i="3"/>
  <c r="R661" i="3"/>
  <c r="L649" i="3"/>
  <c r="M649" i="3"/>
  <c r="N649" i="3"/>
  <c r="O649" i="3"/>
  <c r="P649" i="3"/>
  <c r="Q649" i="3"/>
  <c r="R649" i="3"/>
  <c r="L637" i="3"/>
  <c r="M637" i="3"/>
  <c r="N637" i="3"/>
  <c r="O637" i="3"/>
  <c r="P637" i="3"/>
  <c r="Q637" i="3"/>
  <c r="R637" i="3"/>
  <c r="M625" i="3"/>
  <c r="L625" i="3"/>
  <c r="N625" i="3"/>
  <c r="O625" i="3"/>
  <c r="Q625" i="3"/>
  <c r="P625" i="3"/>
  <c r="R625" i="3"/>
  <c r="M613" i="3"/>
  <c r="N613" i="3"/>
  <c r="L613" i="3"/>
  <c r="O613" i="3"/>
  <c r="P613" i="3"/>
  <c r="Q613" i="3"/>
  <c r="R613" i="3"/>
  <c r="M601" i="3"/>
  <c r="L601" i="3"/>
  <c r="N601" i="3"/>
  <c r="O601" i="3"/>
  <c r="P601" i="3"/>
  <c r="Q601" i="3"/>
  <c r="R601" i="3"/>
  <c r="L589" i="3"/>
  <c r="M589" i="3"/>
  <c r="N589" i="3"/>
  <c r="O589" i="3"/>
  <c r="P589" i="3"/>
  <c r="Q589" i="3"/>
  <c r="R589" i="3"/>
  <c r="R973" i="3"/>
  <c r="R668" i="3"/>
  <c r="R511" i="3"/>
  <c r="Q1011" i="3"/>
  <c r="Q749" i="3"/>
  <c r="L1075" i="3"/>
  <c r="N1075" i="3"/>
  <c r="M1075" i="3"/>
  <c r="O1075" i="3"/>
  <c r="P1075" i="3"/>
  <c r="Q1075" i="3"/>
  <c r="R1075" i="3"/>
  <c r="M871" i="3"/>
  <c r="L871" i="3"/>
  <c r="N871" i="3"/>
  <c r="O871" i="3"/>
  <c r="P871" i="3"/>
  <c r="Q871" i="3"/>
  <c r="R871" i="3"/>
  <c r="L1129" i="3"/>
  <c r="M1129" i="3"/>
  <c r="N1129" i="3"/>
  <c r="P1129" i="3"/>
  <c r="O1129" i="3"/>
  <c r="Q1129" i="3"/>
  <c r="L1105" i="3"/>
  <c r="M1105" i="3"/>
  <c r="N1105" i="3"/>
  <c r="P1105" i="3"/>
  <c r="O1105" i="3"/>
  <c r="Q1105" i="3"/>
  <c r="L1057" i="3"/>
  <c r="M1057" i="3"/>
  <c r="N1057" i="3"/>
  <c r="O1057" i="3"/>
  <c r="P1057" i="3"/>
  <c r="Q1057" i="3"/>
  <c r="L1128" i="3"/>
  <c r="M1128" i="3"/>
  <c r="N1128" i="3"/>
  <c r="P1128" i="3"/>
  <c r="O1128" i="3"/>
  <c r="Q1128" i="3"/>
  <c r="R1128" i="3"/>
  <c r="O1116" i="3"/>
  <c r="R1116" i="3"/>
  <c r="L1104" i="3"/>
  <c r="M1104" i="3"/>
  <c r="P1104" i="3"/>
  <c r="N1104" i="3"/>
  <c r="O1104" i="3"/>
  <c r="Q1104" i="3"/>
  <c r="R1104" i="3"/>
  <c r="M1080" i="3"/>
  <c r="L1080" i="3"/>
  <c r="P1080" i="3"/>
  <c r="N1080" i="3"/>
  <c r="O1080" i="3"/>
  <c r="Q1080" i="3"/>
  <c r="R1080" i="3"/>
  <c r="L1056" i="3"/>
  <c r="M1056" i="3"/>
  <c r="N1056" i="3"/>
  <c r="O1056" i="3"/>
  <c r="P1056" i="3"/>
  <c r="Q1056" i="3"/>
  <c r="R1056" i="3"/>
  <c r="M1044" i="3"/>
  <c r="L1044" i="3"/>
  <c r="N1044" i="3"/>
  <c r="P1044" i="3"/>
  <c r="O1044" i="3"/>
  <c r="R1044" i="3"/>
  <c r="L1032" i="3"/>
  <c r="M1032" i="3"/>
  <c r="N1032" i="3"/>
  <c r="P1032" i="3"/>
  <c r="O1032" i="3"/>
  <c r="Q1032" i="3"/>
  <c r="R1032" i="3"/>
  <c r="M1020" i="3"/>
  <c r="L1020" i="3"/>
  <c r="N1020" i="3"/>
  <c r="O1020" i="3"/>
  <c r="P1020" i="3"/>
  <c r="Q1020" i="3"/>
  <c r="R1020" i="3"/>
  <c r="L1008" i="3"/>
  <c r="R984" i="3"/>
  <c r="L972" i="3"/>
  <c r="M972" i="3"/>
  <c r="O972" i="3"/>
  <c r="N972" i="3"/>
  <c r="P972" i="3"/>
  <c r="Q972" i="3"/>
  <c r="R972" i="3"/>
  <c r="M960" i="3"/>
  <c r="L960" i="3"/>
  <c r="O960" i="3"/>
  <c r="N960" i="3"/>
  <c r="P960" i="3"/>
  <c r="R960" i="3"/>
  <c r="Q960" i="3"/>
  <c r="L948" i="3"/>
  <c r="M948" i="3"/>
  <c r="O948" i="3"/>
  <c r="N948" i="3"/>
  <c r="P948" i="3"/>
  <c r="Q948" i="3"/>
  <c r="R948" i="3"/>
  <c r="L936" i="3"/>
  <c r="M936" i="3"/>
  <c r="O936" i="3"/>
  <c r="N936" i="3"/>
  <c r="P936" i="3"/>
  <c r="Q936" i="3"/>
  <c r="R936" i="3"/>
  <c r="L924" i="3"/>
  <c r="M924" i="3"/>
  <c r="N924" i="3"/>
  <c r="O924" i="3"/>
  <c r="P924" i="3"/>
  <c r="R924" i="3"/>
  <c r="Q924" i="3"/>
  <c r="L912" i="3"/>
  <c r="M912" i="3"/>
  <c r="O912" i="3"/>
  <c r="N912" i="3"/>
  <c r="P912" i="3"/>
  <c r="Q912" i="3"/>
  <c r="R912" i="3"/>
  <c r="M900" i="3"/>
  <c r="L900" i="3"/>
  <c r="O900" i="3"/>
  <c r="P900" i="3"/>
  <c r="N900" i="3"/>
  <c r="Q900" i="3"/>
  <c r="R900" i="3"/>
  <c r="M888" i="3"/>
  <c r="L888" i="3"/>
  <c r="N888" i="3"/>
  <c r="O888" i="3"/>
  <c r="P888" i="3"/>
  <c r="R888" i="3"/>
  <c r="Q888" i="3"/>
  <c r="L876" i="3"/>
  <c r="M876" i="3"/>
  <c r="N876" i="3"/>
  <c r="O876" i="3"/>
  <c r="P876" i="3"/>
  <c r="Q876" i="3"/>
  <c r="R876" i="3"/>
  <c r="P864" i="3"/>
  <c r="M852" i="3"/>
  <c r="L852" i="3"/>
  <c r="O852" i="3"/>
  <c r="R852" i="3"/>
  <c r="N852" i="3"/>
  <c r="P852" i="3"/>
  <c r="Q852" i="3"/>
  <c r="M840" i="3"/>
  <c r="L840" i="3"/>
  <c r="N840" i="3"/>
  <c r="O840" i="3"/>
  <c r="R840" i="3"/>
  <c r="P840" i="3"/>
  <c r="M828" i="3"/>
  <c r="O828" i="3"/>
  <c r="L828" i="3"/>
  <c r="N828" i="3"/>
  <c r="R828" i="3"/>
  <c r="P828" i="3"/>
  <c r="Q828" i="3"/>
  <c r="M816" i="3"/>
  <c r="L816" i="3"/>
  <c r="O816" i="3"/>
  <c r="N816" i="3"/>
  <c r="R816" i="3"/>
  <c r="P816" i="3"/>
  <c r="M804" i="3"/>
  <c r="L804" i="3"/>
  <c r="N804" i="3"/>
  <c r="O804" i="3"/>
  <c r="R804" i="3"/>
  <c r="P804" i="3"/>
  <c r="Q804" i="3"/>
  <c r="M792" i="3"/>
  <c r="L792" i="3"/>
  <c r="O792" i="3"/>
  <c r="N792" i="3"/>
  <c r="R792" i="3"/>
  <c r="P792" i="3"/>
  <c r="Q792" i="3"/>
  <c r="M780" i="3"/>
  <c r="L780" i="3"/>
  <c r="O780" i="3"/>
  <c r="P780" i="3"/>
  <c r="R780" i="3"/>
  <c r="N780" i="3"/>
  <c r="Q780" i="3"/>
  <c r="L768" i="3"/>
  <c r="M768" i="3"/>
  <c r="N768" i="3"/>
  <c r="O768" i="3"/>
  <c r="R768" i="3"/>
  <c r="P768" i="3"/>
  <c r="Q768" i="3"/>
  <c r="M756" i="3"/>
  <c r="N756" i="3"/>
  <c r="L756" i="3"/>
  <c r="O756" i="3"/>
  <c r="R756" i="3"/>
  <c r="P756" i="3"/>
  <c r="Q756" i="3"/>
  <c r="M744" i="3"/>
  <c r="L744" i="3"/>
  <c r="N744" i="3"/>
  <c r="O744" i="3"/>
  <c r="R744" i="3"/>
  <c r="P744" i="3"/>
  <c r="Q744" i="3"/>
  <c r="L732" i="3"/>
  <c r="M732" i="3"/>
  <c r="N732" i="3"/>
  <c r="R732" i="3"/>
  <c r="O732" i="3"/>
  <c r="Q732" i="3"/>
  <c r="P732" i="3"/>
  <c r="L720" i="3"/>
  <c r="M720" i="3"/>
  <c r="N720" i="3"/>
  <c r="O720" i="3"/>
  <c r="R720" i="3"/>
  <c r="Q720" i="3"/>
  <c r="P720" i="3"/>
  <c r="L708" i="3"/>
  <c r="M708" i="3"/>
  <c r="N708" i="3"/>
  <c r="P708" i="3"/>
  <c r="R708" i="3"/>
  <c r="O708" i="3"/>
  <c r="Q708" i="3"/>
  <c r="L696" i="3"/>
  <c r="M696" i="3"/>
  <c r="N696" i="3"/>
  <c r="O696" i="3"/>
  <c r="R696" i="3"/>
  <c r="P696" i="3"/>
  <c r="Q696" i="3"/>
  <c r="M684" i="3"/>
  <c r="L684" i="3"/>
  <c r="N684" i="3"/>
  <c r="O684" i="3"/>
  <c r="P684" i="3"/>
  <c r="R684" i="3"/>
  <c r="Q684" i="3"/>
  <c r="M672" i="3"/>
  <c r="L672" i="3"/>
  <c r="N672" i="3"/>
  <c r="O672" i="3"/>
  <c r="P672" i="3"/>
  <c r="R672" i="3"/>
  <c r="Q672" i="3"/>
  <c r="L660" i="3"/>
  <c r="M660" i="3"/>
  <c r="N660" i="3"/>
  <c r="O660" i="3"/>
  <c r="P660" i="3"/>
  <c r="R660" i="3"/>
  <c r="Q660" i="3"/>
  <c r="M648" i="3"/>
  <c r="L648" i="3"/>
  <c r="N648" i="3"/>
  <c r="P648" i="3"/>
  <c r="O648" i="3"/>
  <c r="R648" i="3"/>
  <c r="Q648" i="3"/>
  <c r="L636" i="3"/>
  <c r="M636" i="3"/>
  <c r="P636" i="3"/>
  <c r="O636" i="3"/>
  <c r="R636" i="3"/>
  <c r="Q636" i="3"/>
  <c r="N636" i="3"/>
  <c r="R1105" i="3"/>
  <c r="R961" i="3"/>
  <c r="R812" i="3"/>
  <c r="R655" i="3"/>
  <c r="Q713" i="3"/>
  <c r="L1027" i="3"/>
  <c r="M1027" i="3"/>
  <c r="N1027" i="3"/>
  <c r="O1027" i="3"/>
  <c r="Q1027" i="3"/>
  <c r="P1027" i="3"/>
  <c r="R1027" i="3"/>
  <c r="M931" i="3"/>
  <c r="L931" i="3"/>
  <c r="N931" i="3"/>
  <c r="O931" i="3"/>
  <c r="Q931" i="3"/>
  <c r="P931" i="3"/>
  <c r="R931" i="3"/>
  <c r="L1127" i="3"/>
  <c r="M1127" i="3"/>
  <c r="N1127" i="3"/>
  <c r="O1127" i="3"/>
  <c r="P1127" i="3"/>
  <c r="Q1127" i="3"/>
  <c r="R1127" i="3"/>
  <c r="L1115" i="3"/>
  <c r="M1115" i="3"/>
  <c r="N1115" i="3"/>
  <c r="O1115" i="3"/>
  <c r="P1115" i="3"/>
  <c r="Q1115" i="3"/>
  <c r="R1115" i="3"/>
  <c r="L1103" i="3"/>
  <c r="Q1103" i="3"/>
  <c r="L1091" i="3"/>
  <c r="M1091" i="3"/>
  <c r="N1091" i="3"/>
  <c r="O1091" i="3"/>
  <c r="P1091" i="3"/>
  <c r="Q1091" i="3"/>
  <c r="R1091" i="3"/>
  <c r="L1079" i="3"/>
  <c r="M1079" i="3"/>
  <c r="N1079" i="3"/>
  <c r="O1079" i="3"/>
  <c r="P1079" i="3"/>
  <c r="Q1079" i="3"/>
  <c r="R1079" i="3"/>
  <c r="L1067" i="3"/>
  <c r="M1067" i="3"/>
  <c r="N1067" i="3"/>
  <c r="O1067" i="3"/>
  <c r="P1067" i="3"/>
  <c r="Q1067" i="3"/>
  <c r="R1067" i="3"/>
  <c r="L1055" i="3"/>
  <c r="M1055" i="3"/>
  <c r="N1055" i="3"/>
  <c r="O1055" i="3"/>
  <c r="P1055" i="3"/>
  <c r="Q1055" i="3"/>
  <c r="R1055" i="3"/>
  <c r="L1043" i="3"/>
  <c r="M1043" i="3"/>
  <c r="N1043" i="3"/>
  <c r="P1043" i="3"/>
  <c r="O1043" i="3"/>
  <c r="R1043" i="3"/>
  <c r="Q1043" i="3"/>
  <c r="L1031" i="3"/>
  <c r="M1031" i="3"/>
  <c r="N1031" i="3"/>
  <c r="P1031" i="3"/>
  <c r="O1031" i="3"/>
  <c r="Q1031" i="3"/>
  <c r="R1031" i="3"/>
  <c r="L1019" i="3"/>
  <c r="M1019" i="3"/>
  <c r="O1019" i="3"/>
  <c r="P1019" i="3"/>
  <c r="N1019" i="3"/>
  <c r="Q1019" i="3"/>
  <c r="R1019" i="3"/>
  <c r="L1007" i="3"/>
  <c r="M1007" i="3"/>
  <c r="N1007" i="3"/>
  <c r="O1007" i="3"/>
  <c r="P1007" i="3"/>
  <c r="Q1007" i="3"/>
  <c r="R1007" i="3"/>
  <c r="L995" i="3"/>
  <c r="M995" i="3"/>
  <c r="P995" i="3"/>
  <c r="N995" i="3"/>
  <c r="O995" i="3"/>
  <c r="R995" i="3"/>
  <c r="L983" i="3"/>
  <c r="M983" i="3"/>
  <c r="N983" i="3"/>
  <c r="P983" i="3"/>
  <c r="O983" i="3"/>
  <c r="Q983" i="3"/>
  <c r="R983" i="3"/>
  <c r="L971" i="3"/>
  <c r="M971" i="3"/>
  <c r="N971" i="3"/>
  <c r="O971" i="3"/>
  <c r="P971" i="3"/>
  <c r="Q971" i="3"/>
  <c r="R971" i="3"/>
  <c r="L959" i="3"/>
  <c r="M959" i="3"/>
  <c r="O959" i="3"/>
  <c r="N959" i="3"/>
  <c r="P959" i="3"/>
  <c r="R959" i="3"/>
  <c r="L947" i="3"/>
  <c r="M947" i="3"/>
  <c r="O947" i="3"/>
  <c r="N947" i="3"/>
  <c r="P947" i="3"/>
  <c r="Q947" i="3"/>
  <c r="R947" i="3"/>
  <c r="L935" i="3"/>
  <c r="M935" i="3"/>
  <c r="O935" i="3"/>
  <c r="N935" i="3"/>
  <c r="Q935" i="3"/>
  <c r="R935" i="3"/>
  <c r="P935" i="3"/>
  <c r="L923" i="3"/>
  <c r="N923" i="3"/>
  <c r="O923" i="3"/>
  <c r="M923" i="3"/>
  <c r="P923" i="3"/>
  <c r="R923" i="3"/>
  <c r="L911" i="3"/>
  <c r="M911" i="3"/>
  <c r="O911" i="3"/>
  <c r="P911" i="3"/>
  <c r="N911" i="3"/>
  <c r="Q911" i="3"/>
  <c r="R911" i="3"/>
  <c r="L899" i="3"/>
  <c r="M899" i="3"/>
  <c r="O899" i="3"/>
  <c r="N899" i="3"/>
  <c r="P899" i="3"/>
  <c r="Q899" i="3"/>
  <c r="R899" i="3"/>
  <c r="L887" i="3"/>
  <c r="M887" i="3"/>
  <c r="N887" i="3"/>
  <c r="O887" i="3"/>
  <c r="P887" i="3"/>
  <c r="R887" i="3"/>
  <c r="L875" i="3"/>
  <c r="M875" i="3"/>
  <c r="N875" i="3"/>
  <c r="O875" i="3"/>
  <c r="P875" i="3"/>
  <c r="Q875" i="3"/>
  <c r="R875" i="3"/>
  <c r="L863" i="3"/>
  <c r="M863" i="3"/>
  <c r="O863" i="3"/>
  <c r="N863" i="3"/>
  <c r="P863" i="3"/>
  <c r="Q863" i="3"/>
  <c r="R863" i="3"/>
  <c r="L851" i="3"/>
  <c r="M851" i="3"/>
  <c r="N851" i="3"/>
  <c r="O851" i="3"/>
  <c r="P851" i="3"/>
  <c r="Q851" i="3"/>
  <c r="L839" i="3"/>
  <c r="M839" i="3"/>
  <c r="N839" i="3"/>
  <c r="P839" i="3"/>
  <c r="O839" i="3"/>
  <c r="Q839" i="3"/>
  <c r="R839" i="3"/>
  <c r="L827" i="3"/>
  <c r="M827" i="3"/>
  <c r="N827" i="3"/>
  <c r="O827" i="3"/>
  <c r="P827" i="3"/>
  <c r="R827" i="3"/>
  <c r="Q827" i="3"/>
  <c r="L815" i="3"/>
  <c r="M815" i="3"/>
  <c r="N815" i="3"/>
  <c r="O815" i="3"/>
  <c r="Q815" i="3"/>
  <c r="P815" i="3"/>
  <c r="R815" i="3"/>
  <c r="L803" i="3"/>
  <c r="M803" i="3"/>
  <c r="N803" i="3"/>
  <c r="O803" i="3"/>
  <c r="Q803" i="3"/>
  <c r="P803" i="3"/>
  <c r="R803" i="3"/>
  <c r="L791" i="3"/>
  <c r="M791" i="3"/>
  <c r="N791" i="3"/>
  <c r="O791" i="3"/>
  <c r="Q791" i="3"/>
  <c r="P791" i="3"/>
  <c r="R791" i="3"/>
  <c r="L779" i="3"/>
  <c r="M779" i="3"/>
  <c r="N779" i="3"/>
  <c r="P779" i="3"/>
  <c r="O779" i="3"/>
  <c r="Q779" i="3"/>
  <c r="R779" i="3"/>
  <c r="L767" i="3"/>
  <c r="M767" i="3"/>
  <c r="P767" i="3"/>
  <c r="O767" i="3"/>
  <c r="N767" i="3"/>
  <c r="Q767" i="3"/>
  <c r="R767" i="3"/>
  <c r="L755" i="3"/>
  <c r="M755" i="3"/>
  <c r="N755" i="3"/>
  <c r="P755" i="3"/>
  <c r="O755" i="3"/>
  <c r="Q755" i="3"/>
  <c r="R755" i="3"/>
  <c r="L743" i="3"/>
  <c r="M743" i="3"/>
  <c r="N743" i="3"/>
  <c r="P743" i="3"/>
  <c r="O743" i="3"/>
  <c r="Q743" i="3"/>
  <c r="R743" i="3"/>
  <c r="L731" i="3"/>
  <c r="M731" i="3"/>
  <c r="N731" i="3"/>
  <c r="P731" i="3"/>
  <c r="O731" i="3"/>
  <c r="Q731" i="3"/>
  <c r="R731" i="3"/>
  <c r="L719" i="3"/>
  <c r="M719" i="3"/>
  <c r="N719" i="3"/>
  <c r="P719" i="3"/>
  <c r="O719" i="3"/>
  <c r="Q719" i="3"/>
  <c r="R719" i="3"/>
  <c r="L707" i="3"/>
  <c r="M707" i="3"/>
  <c r="N707" i="3"/>
  <c r="P707" i="3"/>
  <c r="O707" i="3"/>
  <c r="Q707" i="3"/>
  <c r="L695" i="3"/>
  <c r="M695" i="3"/>
  <c r="N695" i="3"/>
  <c r="P695" i="3"/>
  <c r="O695" i="3"/>
  <c r="Q695" i="3"/>
  <c r="R695" i="3"/>
  <c r="L683" i="3"/>
  <c r="M683" i="3"/>
  <c r="N683" i="3"/>
  <c r="P683" i="3"/>
  <c r="O683" i="3"/>
  <c r="Q683" i="3"/>
  <c r="R683" i="3"/>
  <c r="L671" i="3"/>
  <c r="M671" i="3"/>
  <c r="N671" i="3"/>
  <c r="O671" i="3"/>
  <c r="P671" i="3"/>
  <c r="Q671" i="3"/>
  <c r="R671" i="3"/>
  <c r="L659" i="3"/>
  <c r="M659" i="3"/>
  <c r="N659" i="3"/>
  <c r="O659" i="3"/>
  <c r="P659" i="3"/>
  <c r="Q659" i="3"/>
  <c r="R659" i="3"/>
  <c r="L647" i="3"/>
  <c r="M647" i="3"/>
  <c r="P647" i="3"/>
  <c r="O647" i="3"/>
  <c r="N647" i="3"/>
  <c r="Q647" i="3"/>
  <c r="R647" i="3"/>
  <c r="L635" i="3"/>
  <c r="M635" i="3"/>
  <c r="N635" i="3"/>
  <c r="P635" i="3"/>
  <c r="O635" i="3"/>
  <c r="Q635" i="3"/>
  <c r="R635" i="3"/>
  <c r="R1093" i="3"/>
  <c r="R949" i="3"/>
  <c r="R799" i="3"/>
  <c r="R642" i="3"/>
  <c r="Q975" i="3"/>
  <c r="Q677" i="3"/>
  <c r="N1051" i="3"/>
  <c r="Q1051" i="3"/>
  <c r="R1051" i="3"/>
  <c r="L895" i="3"/>
  <c r="M895" i="3"/>
  <c r="N895" i="3"/>
  <c r="O895" i="3"/>
  <c r="Q895" i="3"/>
  <c r="R895" i="3"/>
  <c r="P895" i="3"/>
  <c r="L1126" i="3"/>
  <c r="M1126" i="3"/>
  <c r="O1126" i="3"/>
  <c r="N1126" i="3"/>
  <c r="P1126" i="3"/>
  <c r="R1126" i="3"/>
  <c r="Q1126" i="3"/>
  <c r="M1114" i="3"/>
  <c r="L1114" i="3"/>
  <c r="N1114" i="3"/>
  <c r="O1114" i="3"/>
  <c r="Q1114" i="3"/>
  <c r="P1114" i="3"/>
  <c r="R1114" i="3"/>
  <c r="M1090" i="3"/>
  <c r="L1078" i="3"/>
  <c r="M1078" i="3"/>
  <c r="O1078" i="3"/>
  <c r="N1078" i="3"/>
  <c r="Q1078" i="3"/>
  <c r="R1078" i="3"/>
  <c r="M1054" i="3"/>
  <c r="L1054" i="3"/>
  <c r="O1054" i="3"/>
  <c r="N1054" i="3"/>
  <c r="P1054" i="3"/>
  <c r="Q1054" i="3"/>
  <c r="R1054" i="3"/>
  <c r="L1042" i="3"/>
  <c r="M1042" i="3"/>
  <c r="N1042" i="3"/>
  <c r="O1042" i="3"/>
  <c r="P1042" i="3"/>
  <c r="R1042" i="3"/>
  <c r="Q1042" i="3"/>
  <c r="L1030" i="3"/>
  <c r="M1030" i="3"/>
  <c r="N1030" i="3"/>
  <c r="O1030" i="3"/>
  <c r="P1030" i="3"/>
  <c r="R1030" i="3"/>
  <c r="Q1030" i="3"/>
  <c r="L1018" i="3"/>
  <c r="M1018" i="3"/>
  <c r="N1018" i="3"/>
  <c r="O1018" i="3"/>
  <c r="P1018" i="3"/>
  <c r="Q1018" i="3"/>
  <c r="R1018" i="3"/>
  <c r="L1006" i="3"/>
  <c r="M1006" i="3"/>
  <c r="N1006" i="3"/>
  <c r="O1006" i="3"/>
  <c r="P1006" i="3"/>
  <c r="Q1006" i="3"/>
  <c r="R1006" i="3"/>
  <c r="M994" i="3"/>
  <c r="L994" i="3"/>
  <c r="N994" i="3"/>
  <c r="P994" i="3"/>
  <c r="O994" i="3"/>
  <c r="R994" i="3"/>
  <c r="Q994" i="3"/>
  <c r="L982" i="3"/>
  <c r="M982" i="3"/>
  <c r="N982" i="3"/>
  <c r="O982" i="3"/>
  <c r="P982" i="3"/>
  <c r="Q982" i="3"/>
  <c r="R982" i="3"/>
  <c r="M970" i="3"/>
  <c r="L970" i="3"/>
  <c r="N970" i="3"/>
  <c r="O970" i="3"/>
  <c r="P970" i="3"/>
  <c r="Q970" i="3"/>
  <c r="R970" i="3"/>
  <c r="M958" i="3"/>
  <c r="L958" i="3"/>
  <c r="N958" i="3"/>
  <c r="O958" i="3"/>
  <c r="P958" i="3"/>
  <c r="R958" i="3"/>
  <c r="Q958" i="3"/>
  <c r="L946" i="3"/>
  <c r="M946" i="3"/>
  <c r="O946" i="3"/>
  <c r="N946" i="3"/>
  <c r="P946" i="3"/>
  <c r="Q946" i="3"/>
  <c r="R946" i="3"/>
  <c r="L934" i="3"/>
  <c r="M934" i="3"/>
  <c r="O934" i="3"/>
  <c r="N934" i="3"/>
  <c r="P934" i="3"/>
  <c r="Q934" i="3"/>
  <c r="R934" i="3"/>
  <c r="L922" i="3"/>
  <c r="M922" i="3"/>
  <c r="N922" i="3"/>
  <c r="O922" i="3"/>
  <c r="R922" i="3"/>
  <c r="Q922" i="3"/>
  <c r="L910" i="3"/>
  <c r="M910" i="3"/>
  <c r="O910" i="3"/>
  <c r="N910" i="3"/>
  <c r="P910" i="3"/>
  <c r="Q910" i="3"/>
  <c r="R910" i="3"/>
  <c r="L898" i="3"/>
  <c r="M898" i="3"/>
  <c r="O898" i="3"/>
  <c r="N898" i="3"/>
  <c r="P898" i="3"/>
  <c r="Q898" i="3"/>
  <c r="R898" i="3"/>
  <c r="M886" i="3"/>
  <c r="L886" i="3"/>
  <c r="N886" i="3"/>
  <c r="O886" i="3"/>
  <c r="P886" i="3"/>
  <c r="Q886" i="3"/>
  <c r="R886" i="3"/>
  <c r="M874" i="3"/>
  <c r="L874" i="3"/>
  <c r="N874" i="3"/>
  <c r="O874" i="3"/>
  <c r="P874" i="3"/>
  <c r="Q874" i="3"/>
  <c r="R874" i="3"/>
  <c r="L862" i="3"/>
  <c r="O862" i="3"/>
  <c r="N862" i="3"/>
  <c r="M862" i="3"/>
  <c r="P862" i="3"/>
  <c r="Q862" i="3"/>
  <c r="R862" i="3"/>
  <c r="L850" i="3"/>
  <c r="M850" i="3"/>
  <c r="N850" i="3"/>
  <c r="P850" i="3"/>
  <c r="Q850" i="3"/>
  <c r="O850" i="3"/>
  <c r="R850" i="3"/>
  <c r="L838" i="3"/>
  <c r="M838" i="3"/>
  <c r="N838" i="3"/>
  <c r="O838" i="3"/>
  <c r="Q838" i="3"/>
  <c r="P838" i="3"/>
  <c r="M826" i="3"/>
  <c r="L826" i="3"/>
  <c r="N826" i="3"/>
  <c r="Q826" i="3"/>
  <c r="P826" i="3"/>
  <c r="O826" i="3"/>
  <c r="R826" i="3"/>
  <c r="M790" i="3"/>
  <c r="L790" i="3"/>
  <c r="O790" i="3"/>
  <c r="N790" i="3"/>
  <c r="Q790" i="3"/>
  <c r="P790" i="3"/>
  <c r="R790" i="3"/>
  <c r="L778" i="3"/>
  <c r="M778" i="3"/>
  <c r="O778" i="3"/>
  <c r="N778" i="3"/>
  <c r="Q778" i="3"/>
  <c r="P778" i="3"/>
  <c r="R778" i="3"/>
  <c r="L766" i="3"/>
  <c r="M766" i="3"/>
  <c r="N766" i="3"/>
  <c r="O766" i="3"/>
  <c r="P766" i="3"/>
  <c r="Q766" i="3"/>
  <c r="R766" i="3"/>
  <c r="L754" i="3"/>
  <c r="M754" i="3"/>
  <c r="N754" i="3"/>
  <c r="O754" i="3"/>
  <c r="P754" i="3"/>
  <c r="Q754" i="3"/>
  <c r="R754" i="3"/>
  <c r="M742" i="3"/>
  <c r="L742" i="3"/>
  <c r="N742" i="3"/>
  <c r="O742" i="3"/>
  <c r="Q742" i="3"/>
  <c r="P742" i="3"/>
  <c r="R742" i="3"/>
  <c r="M730" i="3"/>
  <c r="L730" i="3"/>
  <c r="N730" i="3"/>
  <c r="O730" i="3"/>
  <c r="Q730" i="3"/>
  <c r="P730" i="3"/>
  <c r="R730" i="3"/>
  <c r="L718" i="3"/>
  <c r="M718" i="3"/>
  <c r="N718" i="3"/>
  <c r="O718" i="3"/>
  <c r="Q718" i="3"/>
  <c r="P718" i="3"/>
  <c r="R718" i="3"/>
  <c r="L706" i="3"/>
  <c r="M706" i="3"/>
  <c r="N706" i="3"/>
  <c r="O706" i="3"/>
  <c r="Q706" i="3"/>
  <c r="P706" i="3"/>
  <c r="R706" i="3"/>
  <c r="L694" i="3"/>
  <c r="M694" i="3"/>
  <c r="N694" i="3"/>
  <c r="O694" i="3"/>
  <c r="P694" i="3"/>
  <c r="Q694" i="3"/>
  <c r="L682" i="3"/>
  <c r="N682" i="3"/>
  <c r="M682" i="3"/>
  <c r="P682" i="3"/>
  <c r="Q682" i="3"/>
  <c r="O682" i="3"/>
  <c r="R682" i="3"/>
  <c r="M670" i="3"/>
  <c r="L670" i="3"/>
  <c r="O670" i="3"/>
  <c r="N670" i="3"/>
  <c r="Q670" i="3"/>
  <c r="P670" i="3"/>
  <c r="R670" i="3"/>
  <c r="M658" i="3"/>
  <c r="L658" i="3"/>
  <c r="O658" i="3"/>
  <c r="N658" i="3"/>
  <c r="Q658" i="3"/>
  <c r="R658" i="3"/>
  <c r="P658" i="3"/>
  <c r="L646" i="3"/>
  <c r="O646" i="3"/>
  <c r="N646" i="3"/>
  <c r="M646" i="3"/>
  <c r="P646" i="3"/>
  <c r="Q646" i="3"/>
  <c r="R646" i="3"/>
  <c r="L634" i="3"/>
  <c r="M634" i="3"/>
  <c r="O634" i="3"/>
  <c r="N634" i="3"/>
  <c r="P634" i="3"/>
  <c r="Q634" i="3"/>
  <c r="R634" i="3"/>
  <c r="R937" i="3"/>
  <c r="R786" i="3"/>
  <c r="R629" i="3"/>
  <c r="Q959" i="3"/>
  <c r="Q640" i="3"/>
  <c r="L1087" i="3"/>
  <c r="N1087" i="3"/>
  <c r="M1087" i="3"/>
  <c r="O1087" i="3"/>
  <c r="P1087" i="3"/>
  <c r="R1087" i="3"/>
  <c r="Q1087" i="3"/>
  <c r="M883" i="3"/>
  <c r="L883" i="3"/>
  <c r="N883" i="3"/>
  <c r="O883" i="3"/>
  <c r="Q883" i="3"/>
  <c r="P883" i="3"/>
  <c r="R883" i="3"/>
  <c r="L1125" i="3"/>
  <c r="M1125" i="3"/>
  <c r="N1125" i="3"/>
  <c r="P1125" i="3"/>
  <c r="O1125" i="3"/>
  <c r="R1125" i="3"/>
  <c r="L1113" i="3"/>
  <c r="O1113" i="3"/>
  <c r="P1113" i="3"/>
  <c r="M1101" i="3"/>
  <c r="L1101" i="3"/>
  <c r="N1101" i="3"/>
  <c r="O1101" i="3"/>
  <c r="P1101" i="3"/>
  <c r="Q1101" i="3"/>
  <c r="R1101" i="3"/>
  <c r="L1089" i="3"/>
  <c r="M1089" i="3"/>
  <c r="N1089" i="3"/>
  <c r="P1089" i="3"/>
  <c r="O1089" i="3"/>
  <c r="Q1089" i="3"/>
  <c r="R1089" i="3"/>
  <c r="L1077" i="3"/>
  <c r="M1077" i="3"/>
  <c r="N1077" i="3"/>
  <c r="O1077" i="3"/>
  <c r="P1077" i="3"/>
  <c r="Q1077" i="3"/>
  <c r="R1077" i="3"/>
  <c r="M1065" i="3"/>
  <c r="N1065" i="3"/>
  <c r="P1065" i="3"/>
  <c r="L1065" i="3"/>
  <c r="O1065" i="3"/>
  <c r="Q1065" i="3"/>
  <c r="R1065" i="3"/>
  <c r="M1053" i="3"/>
  <c r="L1053" i="3"/>
  <c r="N1053" i="3"/>
  <c r="P1053" i="3"/>
  <c r="O1053" i="3"/>
  <c r="Q1053" i="3"/>
  <c r="R1053" i="3"/>
  <c r="M1041" i="3"/>
  <c r="L1041" i="3"/>
  <c r="N1041" i="3"/>
  <c r="P1041" i="3"/>
  <c r="O1041" i="3"/>
  <c r="R1041" i="3"/>
  <c r="Q1041" i="3"/>
  <c r="L1029" i="3"/>
  <c r="M1029" i="3"/>
  <c r="N1029" i="3"/>
  <c r="P1029" i="3"/>
  <c r="O1029" i="3"/>
  <c r="R1029" i="3"/>
  <c r="M1017" i="3"/>
  <c r="L1017" i="3"/>
  <c r="N1017" i="3"/>
  <c r="P1017" i="3"/>
  <c r="O1017" i="3"/>
  <c r="Q1017" i="3"/>
  <c r="R1017" i="3"/>
  <c r="M1005" i="3"/>
  <c r="L1005" i="3"/>
  <c r="N1005" i="3"/>
  <c r="P1005" i="3"/>
  <c r="O1005" i="3"/>
  <c r="Q1005" i="3"/>
  <c r="R1005" i="3"/>
  <c r="L993" i="3"/>
  <c r="M993" i="3"/>
  <c r="N993" i="3"/>
  <c r="P993" i="3"/>
  <c r="O993" i="3"/>
  <c r="Q993" i="3"/>
  <c r="R993" i="3"/>
  <c r="M981" i="3"/>
  <c r="L981" i="3"/>
  <c r="N981" i="3"/>
  <c r="P981" i="3"/>
  <c r="Q981" i="3"/>
  <c r="O981" i="3"/>
  <c r="R981" i="3"/>
  <c r="M969" i="3"/>
  <c r="L969" i="3"/>
  <c r="N969" i="3"/>
  <c r="P969" i="3"/>
  <c r="O969" i="3"/>
  <c r="Q969" i="3"/>
  <c r="R969" i="3"/>
  <c r="M957" i="3"/>
  <c r="L957" i="3"/>
  <c r="N957" i="3"/>
  <c r="P957" i="3"/>
  <c r="Q957" i="3"/>
  <c r="O957" i="3"/>
  <c r="R957" i="3"/>
  <c r="M945" i="3"/>
  <c r="L945" i="3"/>
  <c r="N945" i="3"/>
  <c r="P945" i="3"/>
  <c r="O945" i="3"/>
  <c r="Q945" i="3"/>
  <c r="R945" i="3"/>
  <c r="M933" i="3"/>
  <c r="L933" i="3"/>
  <c r="N933" i="3"/>
  <c r="O933" i="3"/>
  <c r="P933" i="3"/>
  <c r="Q933" i="3"/>
  <c r="R933" i="3"/>
  <c r="L921" i="3"/>
  <c r="M921" i="3"/>
  <c r="P921" i="3"/>
  <c r="Q921" i="3"/>
  <c r="R921" i="3"/>
  <c r="M909" i="3"/>
  <c r="L909" i="3"/>
  <c r="N909" i="3"/>
  <c r="P909" i="3"/>
  <c r="O909" i="3"/>
  <c r="Q909" i="3"/>
  <c r="R909" i="3"/>
  <c r="M897" i="3"/>
  <c r="N897" i="3"/>
  <c r="P897" i="3"/>
  <c r="L897" i="3"/>
  <c r="O897" i="3"/>
  <c r="Q897" i="3"/>
  <c r="R897" i="3"/>
  <c r="M885" i="3"/>
  <c r="P885" i="3"/>
  <c r="O885" i="3"/>
  <c r="M873" i="3"/>
  <c r="L873" i="3"/>
  <c r="N873" i="3"/>
  <c r="P873" i="3"/>
  <c r="O873" i="3"/>
  <c r="Q873" i="3"/>
  <c r="R873" i="3"/>
  <c r="L861" i="3"/>
  <c r="M861" i="3"/>
  <c r="N861" i="3"/>
  <c r="P861" i="3"/>
  <c r="O861" i="3"/>
  <c r="Q861" i="3"/>
  <c r="R861" i="3"/>
  <c r="L849" i="3"/>
  <c r="M849" i="3"/>
  <c r="N849" i="3"/>
  <c r="P849" i="3"/>
  <c r="O849" i="3"/>
  <c r="Q849" i="3"/>
  <c r="R849" i="3"/>
  <c r="L837" i="3"/>
  <c r="M837" i="3"/>
  <c r="N837" i="3"/>
  <c r="P837" i="3"/>
  <c r="Q837" i="3"/>
  <c r="O837" i="3"/>
  <c r="R837" i="3"/>
  <c r="L825" i="3"/>
  <c r="M825" i="3"/>
  <c r="N825" i="3"/>
  <c r="P825" i="3"/>
  <c r="O825" i="3"/>
  <c r="Q825" i="3"/>
  <c r="L813" i="3"/>
  <c r="M813" i="3"/>
  <c r="N813" i="3"/>
  <c r="P813" i="3"/>
  <c r="Q813" i="3"/>
  <c r="O813" i="3"/>
  <c r="R813" i="3"/>
  <c r="L801" i="3"/>
  <c r="N801" i="3"/>
  <c r="P801" i="3"/>
  <c r="O801" i="3"/>
  <c r="Q801" i="3"/>
  <c r="M801" i="3"/>
  <c r="R801" i="3"/>
  <c r="L789" i="3"/>
  <c r="M789" i="3"/>
  <c r="N789" i="3"/>
  <c r="O789" i="3"/>
  <c r="P789" i="3"/>
  <c r="Q789" i="3"/>
  <c r="R789" i="3"/>
  <c r="L777" i="3"/>
  <c r="M777" i="3"/>
  <c r="N777" i="3"/>
  <c r="P777" i="3"/>
  <c r="O777" i="3"/>
  <c r="Q777" i="3"/>
  <c r="R777" i="3"/>
  <c r="L765" i="3"/>
  <c r="M765" i="3"/>
  <c r="P765" i="3"/>
  <c r="O765" i="3"/>
  <c r="N765" i="3"/>
  <c r="Q765" i="3"/>
  <c r="R765" i="3"/>
  <c r="L753" i="3"/>
  <c r="M753" i="3"/>
  <c r="N753" i="3"/>
  <c r="P753" i="3"/>
  <c r="O753" i="3"/>
  <c r="Q753" i="3"/>
  <c r="R753" i="3"/>
  <c r="L741" i="3"/>
  <c r="M741" i="3"/>
  <c r="P741" i="3"/>
  <c r="N741" i="3"/>
  <c r="O741" i="3"/>
  <c r="Q741" i="3"/>
  <c r="R741" i="3"/>
  <c r="R1069" i="3"/>
  <c r="R925" i="3"/>
  <c r="R773" i="3"/>
  <c r="R616" i="3"/>
  <c r="Q1125" i="3"/>
  <c r="Q939" i="3"/>
  <c r="M524" i="3"/>
  <c r="L524" i="3"/>
  <c r="O524" i="3"/>
  <c r="N524" i="3"/>
  <c r="P524" i="3"/>
  <c r="Q524" i="3"/>
  <c r="M512" i="3"/>
  <c r="L512" i="3"/>
  <c r="O512" i="3"/>
  <c r="N512" i="3"/>
  <c r="P512" i="3"/>
  <c r="Q512" i="3"/>
  <c r="M500" i="3"/>
  <c r="L500" i="3"/>
  <c r="O500" i="3"/>
  <c r="N500" i="3"/>
  <c r="P500" i="3"/>
  <c r="Q500" i="3"/>
  <c r="L488" i="3"/>
  <c r="M488" i="3"/>
  <c r="O488" i="3"/>
  <c r="N488" i="3"/>
  <c r="P488" i="3"/>
  <c r="Q488" i="3"/>
  <c r="L476" i="3"/>
  <c r="O476" i="3"/>
  <c r="N476" i="3"/>
  <c r="M476" i="3"/>
  <c r="P476" i="3"/>
  <c r="Q476" i="3"/>
  <c r="R512" i="3"/>
  <c r="L522" i="3"/>
  <c r="N522" i="3"/>
  <c r="M522" i="3"/>
  <c r="O522" i="3"/>
  <c r="Q522" i="3"/>
  <c r="P522" i="3"/>
  <c r="M510" i="3"/>
  <c r="N510" i="3"/>
  <c r="O510" i="3"/>
  <c r="Q510" i="3"/>
  <c r="P510" i="3"/>
  <c r="L510" i="3"/>
  <c r="M498" i="3"/>
  <c r="N498" i="3"/>
  <c r="L498" i="3"/>
  <c r="O498" i="3"/>
  <c r="Q498" i="3"/>
  <c r="P498" i="3"/>
  <c r="L486" i="3"/>
  <c r="N486" i="3"/>
  <c r="M486" i="3"/>
  <c r="O486" i="3"/>
  <c r="Q486" i="3"/>
  <c r="P486" i="3"/>
  <c r="L474" i="3"/>
  <c r="N474" i="3"/>
  <c r="M474" i="3"/>
  <c r="O474" i="3"/>
  <c r="Q474" i="3"/>
  <c r="P474" i="3"/>
  <c r="R510" i="3"/>
  <c r="M533" i="3"/>
  <c r="L533" i="3"/>
  <c r="N533" i="3"/>
  <c r="P533" i="3"/>
  <c r="O533" i="3"/>
  <c r="Q533" i="3"/>
  <c r="M521" i="3"/>
  <c r="L521" i="3"/>
  <c r="N521" i="3"/>
  <c r="O521" i="3"/>
  <c r="P521" i="3"/>
  <c r="Q521" i="3"/>
  <c r="M509" i="3"/>
  <c r="N509" i="3"/>
  <c r="L509" i="3"/>
  <c r="O509" i="3"/>
  <c r="P509" i="3"/>
  <c r="Q509" i="3"/>
  <c r="M497" i="3"/>
  <c r="L497" i="3"/>
  <c r="N497" i="3"/>
  <c r="P497" i="3"/>
  <c r="O497" i="3"/>
  <c r="Q497" i="3"/>
  <c r="M485" i="3"/>
  <c r="L485" i="3"/>
  <c r="N485" i="3"/>
  <c r="O485" i="3"/>
  <c r="P485" i="3"/>
  <c r="Q485" i="3"/>
  <c r="M473" i="3"/>
  <c r="L473" i="3"/>
  <c r="N473" i="3"/>
  <c r="O473" i="3"/>
  <c r="P473" i="3"/>
  <c r="Q473" i="3"/>
  <c r="R522" i="3"/>
  <c r="R509" i="3"/>
  <c r="L556" i="3"/>
  <c r="M556" i="3"/>
  <c r="N556" i="3"/>
  <c r="O556" i="3"/>
  <c r="P556" i="3"/>
  <c r="L544" i="3"/>
  <c r="N544" i="3"/>
  <c r="M544" i="3"/>
  <c r="O544" i="3"/>
  <c r="P544" i="3"/>
  <c r="L532" i="3"/>
  <c r="N532" i="3"/>
  <c r="M532" i="3"/>
  <c r="O532" i="3"/>
  <c r="P532" i="3"/>
  <c r="M520" i="3"/>
  <c r="L520" i="3"/>
  <c r="N520" i="3"/>
  <c r="P520" i="3"/>
  <c r="O520" i="3"/>
  <c r="L508" i="3"/>
  <c r="N508" i="3"/>
  <c r="M508" i="3"/>
  <c r="O508" i="3"/>
  <c r="P508" i="3"/>
  <c r="M496" i="3"/>
  <c r="N496" i="3"/>
  <c r="L496" i="3"/>
  <c r="O496" i="3"/>
  <c r="P496" i="3"/>
  <c r="M484" i="3"/>
  <c r="N484" i="3"/>
  <c r="L484" i="3"/>
  <c r="O484" i="3"/>
  <c r="P484" i="3"/>
  <c r="N472" i="3"/>
  <c r="L472" i="3"/>
  <c r="M472" i="3"/>
  <c r="O472" i="3"/>
  <c r="P472" i="3"/>
  <c r="R521" i="3"/>
  <c r="R508" i="3"/>
  <c r="Q520" i="3"/>
  <c r="M490" i="3"/>
  <c r="M555" i="3"/>
  <c r="L555" i="3"/>
  <c r="N555" i="3"/>
  <c r="O555" i="3"/>
  <c r="P555" i="3"/>
  <c r="Q555" i="3"/>
  <c r="N543" i="3"/>
  <c r="M543" i="3"/>
  <c r="L543" i="3"/>
  <c r="O543" i="3"/>
  <c r="P543" i="3"/>
  <c r="Q543" i="3"/>
  <c r="L531" i="3"/>
  <c r="N531" i="3"/>
  <c r="M531" i="3"/>
  <c r="O531" i="3"/>
  <c r="Q531" i="3"/>
  <c r="P531" i="3"/>
  <c r="L519" i="3"/>
  <c r="N519" i="3"/>
  <c r="M519" i="3"/>
  <c r="O519" i="3"/>
  <c r="P519" i="3"/>
  <c r="Q519" i="3"/>
  <c r="M507" i="3"/>
  <c r="L507" i="3"/>
  <c r="N507" i="3"/>
  <c r="O507" i="3"/>
  <c r="P507" i="3"/>
  <c r="Q507" i="3"/>
  <c r="M495" i="3"/>
  <c r="N495" i="3"/>
  <c r="L495" i="3"/>
  <c r="O495" i="3"/>
  <c r="Q495" i="3"/>
  <c r="P495" i="3"/>
  <c r="L483" i="3"/>
  <c r="M483" i="3"/>
  <c r="N483" i="3"/>
  <c r="O483" i="3"/>
  <c r="P483" i="3"/>
  <c r="Q483" i="3"/>
  <c r="N471" i="3"/>
  <c r="L471" i="3"/>
  <c r="M471" i="3"/>
  <c r="O471" i="3"/>
  <c r="P471" i="3"/>
  <c r="Q471" i="3"/>
  <c r="R533" i="3"/>
  <c r="R520" i="3"/>
  <c r="R507" i="3"/>
  <c r="Q508" i="3"/>
  <c r="L590" i="3"/>
  <c r="M590" i="3"/>
  <c r="N590" i="3"/>
  <c r="O590" i="3"/>
  <c r="P590" i="3"/>
  <c r="Q590" i="3"/>
  <c r="L578" i="3"/>
  <c r="M578" i="3"/>
  <c r="N578" i="3"/>
  <c r="P578" i="3"/>
  <c r="O578" i="3"/>
  <c r="Q578" i="3"/>
  <c r="M566" i="3"/>
  <c r="L566" i="3"/>
  <c r="N566" i="3"/>
  <c r="P566" i="3"/>
  <c r="O566" i="3"/>
  <c r="Q566" i="3"/>
  <c r="L554" i="3"/>
  <c r="M554" i="3"/>
  <c r="N554" i="3"/>
  <c r="P554" i="3"/>
  <c r="O554" i="3"/>
  <c r="Q554" i="3"/>
  <c r="M542" i="3"/>
  <c r="L542" i="3"/>
  <c r="N542" i="3"/>
  <c r="O542" i="3"/>
  <c r="P542" i="3"/>
  <c r="Q542" i="3"/>
  <c r="L530" i="3"/>
  <c r="M530" i="3"/>
  <c r="O530" i="3"/>
  <c r="P530" i="3"/>
  <c r="N530" i="3"/>
  <c r="Q530" i="3"/>
  <c r="L518" i="3"/>
  <c r="M518" i="3"/>
  <c r="N518" i="3"/>
  <c r="P518" i="3"/>
  <c r="Q518" i="3"/>
  <c r="O518" i="3"/>
  <c r="L506" i="3"/>
  <c r="M506" i="3"/>
  <c r="N506" i="3"/>
  <c r="O506" i="3"/>
  <c r="P506" i="3"/>
  <c r="Q506" i="3"/>
  <c r="M494" i="3"/>
  <c r="L494" i="3"/>
  <c r="N494" i="3"/>
  <c r="O494" i="3"/>
  <c r="P494" i="3"/>
  <c r="Q494" i="3"/>
  <c r="M482" i="3"/>
  <c r="N482" i="3"/>
  <c r="P482" i="3"/>
  <c r="L482" i="3"/>
  <c r="O482" i="3"/>
  <c r="Q482" i="3"/>
  <c r="R532" i="3"/>
  <c r="R519" i="3"/>
  <c r="R506" i="3"/>
  <c r="Q496" i="3"/>
  <c r="L577" i="3"/>
  <c r="M577" i="3"/>
  <c r="N577" i="3"/>
  <c r="P577" i="3"/>
  <c r="O577" i="3"/>
  <c r="Q577" i="3"/>
  <c r="L565" i="3"/>
  <c r="N565" i="3"/>
  <c r="M565" i="3"/>
  <c r="P565" i="3"/>
  <c r="O565" i="3"/>
  <c r="Q565" i="3"/>
  <c r="M553" i="3"/>
  <c r="N553" i="3"/>
  <c r="L553" i="3"/>
  <c r="P553" i="3"/>
  <c r="O553" i="3"/>
  <c r="Q553" i="3"/>
  <c r="M493" i="3"/>
  <c r="N493" i="3"/>
  <c r="O493" i="3"/>
  <c r="P493" i="3"/>
  <c r="Q493" i="3"/>
  <c r="R544" i="3"/>
  <c r="R531" i="3"/>
  <c r="R518" i="3"/>
  <c r="Q484" i="3"/>
  <c r="L624" i="3"/>
  <c r="M624" i="3"/>
  <c r="N624" i="3"/>
  <c r="P624" i="3"/>
  <c r="O624" i="3"/>
  <c r="R624" i="3"/>
  <c r="Q624" i="3"/>
  <c r="M612" i="3"/>
  <c r="L612" i="3"/>
  <c r="N612" i="3"/>
  <c r="P612" i="3"/>
  <c r="O612" i="3"/>
  <c r="R612" i="3"/>
  <c r="Q612" i="3"/>
  <c r="M600" i="3"/>
  <c r="L600" i="3"/>
  <c r="N600" i="3"/>
  <c r="O600" i="3"/>
  <c r="P600" i="3"/>
  <c r="R600" i="3"/>
  <c r="Q600" i="3"/>
  <c r="L588" i="3"/>
  <c r="M588" i="3"/>
  <c r="N588" i="3"/>
  <c r="O588" i="3"/>
  <c r="P588" i="3"/>
  <c r="R588" i="3"/>
  <c r="Q588" i="3"/>
  <c r="L576" i="3"/>
  <c r="M576" i="3"/>
  <c r="N576" i="3"/>
  <c r="P576" i="3"/>
  <c r="O576" i="3"/>
  <c r="R576" i="3"/>
  <c r="Q576" i="3"/>
  <c r="L564" i="3"/>
  <c r="M564" i="3"/>
  <c r="N564" i="3"/>
  <c r="P564" i="3"/>
  <c r="O564" i="3"/>
  <c r="R564" i="3"/>
  <c r="Q564" i="3"/>
  <c r="M552" i="3"/>
  <c r="N552" i="3"/>
  <c r="L552" i="3"/>
  <c r="P552" i="3"/>
  <c r="O552" i="3"/>
  <c r="R552" i="3"/>
  <c r="Q552" i="3"/>
  <c r="L540" i="3"/>
  <c r="M540" i="3"/>
  <c r="N540" i="3"/>
  <c r="O540" i="3"/>
  <c r="P540" i="3"/>
  <c r="R540" i="3"/>
  <c r="Q540" i="3"/>
  <c r="L528" i="3"/>
  <c r="M528" i="3"/>
  <c r="N528" i="3"/>
  <c r="O528" i="3"/>
  <c r="P528" i="3"/>
  <c r="R528" i="3"/>
  <c r="Q528" i="3"/>
  <c r="L516" i="3"/>
  <c r="M516" i="3"/>
  <c r="P516" i="3"/>
  <c r="N516" i="3"/>
  <c r="O516" i="3"/>
  <c r="R516" i="3"/>
  <c r="Q516" i="3"/>
  <c r="L504" i="3"/>
  <c r="M504" i="3"/>
  <c r="N504" i="3"/>
  <c r="O504" i="3"/>
  <c r="P504" i="3"/>
  <c r="R504" i="3"/>
  <c r="Q504" i="3"/>
  <c r="L492" i="3"/>
  <c r="O492" i="3"/>
  <c r="N492" i="3"/>
  <c r="M492" i="3"/>
  <c r="P492" i="3"/>
  <c r="R492" i="3"/>
  <c r="Q492" i="3"/>
  <c r="L480" i="3"/>
  <c r="M480" i="3"/>
  <c r="O480" i="3"/>
  <c r="N480" i="3"/>
  <c r="P480" i="3"/>
  <c r="R480" i="3"/>
  <c r="Q480" i="3"/>
  <c r="R556" i="3"/>
  <c r="R543" i="3"/>
  <c r="R530" i="3"/>
  <c r="Q472" i="3"/>
  <c r="L623" i="3"/>
  <c r="M623" i="3"/>
  <c r="N623" i="3"/>
  <c r="P623" i="3"/>
  <c r="O623" i="3"/>
  <c r="Q623" i="3"/>
  <c r="L611" i="3"/>
  <c r="M611" i="3"/>
  <c r="N611" i="3"/>
  <c r="P611" i="3"/>
  <c r="O611" i="3"/>
  <c r="Q611" i="3"/>
  <c r="L599" i="3"/>
  <c r="M599" i="3"/>
  <c r="N599" i="3"/>
  <c r="O599" i="3"/>
  <c r="P599" i="3"/>
  <c r="Q599" i="3"/>
  <c r="L587" i="3"/>
  <c r="M587" i="3"/>
  <c r="N587" i="3"/>
  <c r="O587" i="3"/>
  <c r="P587" i="3"/>
  <c r="Q587" i="3"/>
  <c r="L575" i="3"/>
  <c r="M575" i="3"/>
  <c r="N575" i="3"/>
  <c r="P575" i="3"/>
  <c r="O575" i="3"/>
  <c r="Q575" i="3"/>
  <c r="L563" i="3"/>
  <c r="M563" i="3"/>
  <c r="N563" i="3"/>
  <c r="P563" i="3"/>
  <c r="O563" i="3"/>
  <c r="Q563" i="3"/>
  <c r="L551" i="3"/>
  <c r="M551" i="3"/>
  <c r="N551" i="3"/>
  <c r="P551" i="3"/>
  <c r="O551" i="3"/>
  <c r="Q551" i="3"/>
  <c r="L539" i="3"/>
  <c r="M539" i="3"/>
  <c r="N539" i="3"/>
  <c r="P539" i="3"/>
  <c r="O539" i="3"/>
  <c r="Q539" i="3"/>
  <c r="L527" i="3"/>
  <c r="M527" i="3"/>
  <c r="N527" i="3"/>
  <c r="O527" i="3"/>
  <c r="P527" i="3"/>
  <c r="Q527" i="3"/>
  <c r="L515" i="3"/>
  <c r="M515" i="3"/>
  <c r="O515" i="3"/>
  <c r="N515" i="3"/>
  <c r="P515" i="3"/>
  <c r="Q515" i="3"/>
  <c r="L503" i="3"/>
  <c r="M503" i="3"/>
  <c r="N503" i="3"/>
  <c r="O503" i="3"/>
  <c r="P503" i="3"/>
  <c r="Q503" i="3"/>
  <c r="L491" i="3"/>
  <c r="M491" i="3"/>
  <c r="O491" i="3"/>
  <c r="N491" i="3"/>
  <c r="P491" i="3"/>
  <c r="Q491" i="3"/>
  <c r="L479" i="3"/>
  <c r="M479" i="3"/>
  <c r="O479" i="3"/>
  <c r="N479" i="3"/>
  <c r="P479" i="3"/>
  <c r="Q479" i="3"/>
  <c r="R555" i="3"/>
  <c r="R542" i="3"/>
  <c r="R515" i="3"/>
  <c r="R476" i="3"/>
  <c r="L622" i="3"/>
  <c r="O622" i="3"/>
  <c r="M622" i="3"/>
  <c r="Q622" i="3"/>
  <c r="N622" i="3"/>
  <c r="P622" i="3"/>
  <c r="L610" i="3"/>
  <c r="M610" i="3"/>
  <c r="N610" i="3"/>
  <c r="O610" i="3"/>
  <c r="P610" i="3"/>
  <c r="Q610" i="3"/>
  <c r="M598" i="3"/>
  <c r="L598" i="3"/>
  <c r="N598" i="3"/>
  <c r="O598" i="3"/>
  <c r="P598" i="3"/>
  <c r="Q598" i="3"/>
  <c r="M586" i="3"/>
  <c r="L586" i="3"/>
  <c r="O586" i="3"/>
  <c r="N586" i="3"/>
  <c r="P586" i="3"/>
  <c r="Q586" i="3"/>
  <c r="L574" i="3"/>
  <c r="M574" i="3"/>
  <c r="O574" i="3"/>
  <c r="N574" i="3"/>
  <c r="P574" i="3"/>
  <c r="Q574" i="3"/>
  <c r="L562" i="3"/>
  <c r="M562" i="3"/>
  <c r="O562" i="3"/>
  <c r="P562" i="3"/>
  <c r="N562" i="3"/>
  <c r="Q562" i="3"/>
  <c r="L550" i="3"/>
  <c r="O550" i="3"/>
  <c r="P550" i="3"/>
  <c r="M550" i="3"/>
  <c r="Q550" i="3"/>
  <c r="N550" i="3"/>
  <c r="M538" i="3"/>
  <c r="L538" i="3"/>
  <c r="N538" i="3"/>
  <c r="O538" i="3"/>
  <c r="P538" i="3"/>
  <c r="Q538" i="3"/>
  <c r="M526" i="3"/>
  <c r="L526" i="3"/>
  <c r="O526" i="3"/>
  <c r="N526" i="3"/>
  <c r="P526" i="3"/>
  <c r="Q526" i="3"/>
  <c r="L514" i="3"/>
  <c r="M514" i="3"/>
  <c r="O514" i="3"/>
  <c r="P514" i="3"/>
  <c r="N514" i="3"/>
  <c r="Q514" i="3"/>
  <c r="L502" i="3"/>
  <c r="M502" i="3"/>
  <c r="N502" i="3"/>
  <c r="O502" i="3"/>
  <c r="P502" i="3"/>
  <c r="Q502" i="3"/>
  <c r="L490" i="3"/>
  <c r="O490" i="3"/>
  <c r="N490" i="3"/>
  <c r="P490" i="3"/>
  <c r="Q490" i="3"/>
  <c r="L478" i="3"/>
  <c r="M478" i="3"/>
  <c r="O478" i="3"/>
  <c r="N478" i="3"/>
  <c r="P478" i="3"/>
  <c r="Q478" i="3"/>
  <c r="R554" i="3"/>
  <c r="R527" i="3"/>
  <c r="R514" i="3"/>
  <c r="R488" i="3"/>
  <c r="M729" i="3"/>
  <c r="N729" i="3"/>
  <c r="L729" i="3"/>
  <c r="P729" i="3"/>
  <c r="O729" i="3"/>
  <c r="Q729" i="3"/>
  <c r="M717" i="3"/>
  <c r="L717" i="3"/>
  <c r="N717" i="3"/>
  <c r="P717" i="3"/>
  <c r="O717" i="3"/>
  <c r="Q717" i="3"/>
  <c r="N705" i="3"/>
  <c r="L705" i="3"/>
  <c r="M705" i="3"/>
  <c r="P705" i="3"/>
  <c r="O705" i="3"/>
  <c r="Q705" i="3"/>
  <c r="L693" i="3"/>
  <c r="M693" i="3"/>
  <c r="N693" i="3"/>
  <c r="P693" i="3"/>
  <c r="Q693" i="3"/>
  <c r="O693" i="3"/>
  <c r="M681" i="3"/>
  <c r="N681" i="3"/>
  <c r="L681" i="3"/>
  <c r="P681" i="3"/>
  <c r="O681" i="3"/>
  <c r="Q681" i="3"/>
  <c r="M669" i="3"/>
  <c r="L669" i="3"/>
  <c r="N669" i="3"/>
  <c r="P669" i="3"/>
  <c r="O669" i="3"/>
  <c r="Q669" i="3"/>
  <c r="M657" i="3"/>
  <c r="L657" i="3"/>
  <c r="N657" i="3"/>
  <c r="P657" i="3"/>
  <c r="O657" i="3"/>
  <c r="Q657" i="3"/>
  <c r="L645" i="3"/>
  <c r="M645" i="3"/>
  <c r="N645" i="3"/>
  <c r="P645" i="3"/>
  <c r="O645" i="3"/>
  <c r="Q645" i="3"/>
  <c r="M633" i="3"/>
  <c r="L633" i="3"/>
  <c r="N633" i="3"/>
  <c r="P633" i="3"/>
  <c r="O633" i="3"/>
  <c r="Q633" i="3"/>
  <c r="L621" i="3"/>
  <c r="M621" i="3"/>
  <c r="N621" i="3"/>
  <c r="P621" i="3"/>
  <c r="O621" i="3"/>
  <c r="Q621" i="3"/>
  <c r="M609" i="3"/>
  <c r="N609" i="3"/>
  <c r="P609" i="3"/>
  <c r="L609" i="3"/>
  <c r="O609" i="3"/>
  <c r="Q609" i="3"/>
  <c r="L597" i="3"/>
  <c r="M597" i="3"/>
  <c r="N597" i="3"/>
  <c r="P597" i="3"/>
  <c r="O597" i="3"/>
  <c r="Q597" i="3"/>
  <c r="L585" i="3"/>
  <c r="M585" i="3"/>
  <c r="N585" i="3"/>
  <c r="P585" i="3"/>
  <c r="O585" i="3"/>
  <c r="Q585" i="3"/>
  <c r="M573" i="3"/>
  <c r="L573" i="3"/>
  <c r="N573" i="3"/>
  <c r="P573" i="3"/>
  <c r="O573" i="3"/>
  <c r="Q573" i="3"/>
  <c r="L561" i="3"/>
  <c r="M561" i="3"/>
  <c r="N561" i="3"/>
  <c r="P561" i="3"/>
  <c r="O561" i="3"/>
  <c r="Q561" i="3"/>
  <c r="L549" i="3"/>
  <c r="M549" i="3"/>
  <c r="O549" i="3"/>
  <c r="N549" i="3"/>
  <c r="P549" i="3"/>
  <c r="Q549" i="3"/>
  <c r="M537" i="3"/>
  <c r="L537" i="3"/>
  <c r="N537" i="3"/>
  <c r="O537" i="3"/>
  <c r="P537" i="3"/>
  <c r="Q537" i="3"/>
  <c r="L525" i="3"/>
  <c r="M525" i="3"/>
  <c r="O525" i="3"/>
  <c r="N525" i="3"/>
  <c r="P525" i="3"/>
  <c r="Q525" i="3"/>
  <c r="M513" i="3"/>
  <c r="O513" i="3"/>
  <c r="N513" i="3"/>
  <c r="L513" i="3"/>
  <c r="P513" i="3"/>
  <c r="Q513" i="3"/>
  <c r="L501" i="3"/>
  <c r="M501" i="3"/>
  <c r="O501" i="3"/>
  <c r="N501" i="3"/>
  <c r="P501" i="3"/>
  <c r="Q501" i="3"/>
  <c r="L489" i="3"/>
  <c r="M489" i="3"/>
  <c r="O489" i="3"/>
  <c r="N489" i="3"/>
  <c r="P489" i="3"/>
  <c r="Q489" i="3"/>
  <c r="L477" i="3"/>
  <c r="M477" i="3"/>
  <c r="O477" i="3"/>
  <c r="N477" i="3"/>
  <c r="P477" i="3"/>
  <c r="Q477" i="3"/>
  <c r="R657" i="3"/>
  <c r="R566" i="3"/>
  <c r="R553" i="3"/>
  <c r="R539" i="3"/>
  <c r="R526" i="3"/>
  <c r="R513" i="3"/>
  <c r="R500" i="3"/>
  <c r="R474" i="3"/>
  <c r="G1127" i="3"/>
  <c r="J1127" i="3"/>
  <c r="G1115" i="3"/>
  <c r="J1115" i="3"/>
  <c r="J1103" i="3"/>
  <c r="J1091" i="3"/>
  <c r="K469" i="3"/>
  <c r="O469" i="3" s="1"/>
  <c r="K466" i="3"/>
  <c r="Q466" i="3" s="1"/>
  <c r="K468" i="3"/>
  <c r="L468" i="3" s="1"/>
  <c r="K465" i="3"/>
  <c r="L465" i="3" s="1"/>
  <c r="M467" i="3"/>
  <c r="Q470" i="3"/>
  <c r="Q467" i="3"/>
  <c r="R470" i="3"/>
  <c r="P470" i="3"/>
  <c r="N470" i="3"/>
  <c r="L470" i="3"/>
  <c r="O470" i="3"/>
  <c r="O467" i="3"/>
  <c r="R467" i="3"/>
  <c r="P467" i="3"/>
  <c r="N467" i="3"/>
  <c r="C1172" i="3"/>
  <c r="F1172" i="3"/>
  <c r="C1173" i="3"/>
  <c r="F1173" i="3"/>
  <c r="C1174" i="3"/>
  <c r="F1174" i="3"/>
  <c r="C1175" i="3"/>
  <c r="F1175" i="3"/>
  <c r="C1176" i="3"/>
  <c r="F1176" i="3"/>
  <c r="C1177" i="3"/>
  <c r="F1177" i="3"/>
  <c r="C1178" i="3"/>
  <c r="F1178" i="3"/>
  <c r="C1179" i="3"/>
  <c r="V1160" i="3" s="1"/>
  <c r="F1179" i="3"/>
  <c r="C1152" i="3"/>
  <c r="F1152" i="3"/>
  <c r="C1153" i="3"/>
  <c r="F1153" i="3"/>
  <c r="C1154" i="3"/>
  <c r="F1154" i="3"/>
  <c r="C1155" i="3"/>
  <c r="F1155" i="3"/>
  <c r="C1156" i="3"/>
  <c r="F1156" i="3"/>
  <c r="C1157" i="3"/>
  <c r="F1157" i="3"/>
  <c r="C1158" i="3"/>
  <c r="F1158" i="3"/>
  <c r="C1159" i="3"/>
  <c r="F1159" i="3"/>
  <c r="C1160" i="3"/>
  <c r="F1160" i="3"/>
  <c r="C1161" i="3"/>
  <c r="F1161" i="3"/>
  <c r="C1162" i="3"/>
  <c r="F1162" i="3"/>
  <c r="C1163" i="3"/>
  <c r="F1163" i="3"/>
  <c r="C1164" i="3"/>
  <c r="F1164" i="3"/>
  <c r="C1165" i="3"/>
  <c r="F1165" i="3"/>
  <c r="C1166" i="3"/>
  <c r="F1166" i="3"/>
  <c r="C1167" i="3"/>
  <c r="F1167" i="3"/>
  <c r="C1168" i="3"/>
  <c r="F1168" i="3"/>
  <c r="C1169" i="3"/>
  <c r="F1169" i="3"/>
  <c r="C1170" i="3"/>
  <c r="F1170" i="3"/>
  <c r="C1171" i="3"/>
  <c r="F1171" i="3"/>
  <c r="C1140" i="3"/>
  <c r="F1140" i="3"/>
  <c r="C1141" i="3"/>
  <c r="F1141" i="3"/>
  <c r="C1142" i="3"/>
  <c r="F1142" i="3"/>
  <c r="C1143" i="3"/>
  <c r="F1143" i="3"/>
  <c r="C1144" i="3"/>
  <c r="F1144" i="3"/>
  <c r="C1145" i="3"/>
  <c r="F1145" i="3"/>
  <c r="C1146" i="3"/>
  <c r="F1146" i="3"/>
  <c r="C1147" i="3"/>
  <c r="F1147" i="3"/>
  <c r="C1148" i="3"/>
  <c r="F1148" i="3"/>
  <c r="C1149" i="3"/>
  <c r="F1149" i="3"/>
  <c r="C1150" i="3"/>
  <c r="F1150" i="3"/>
  <c r="C1151" i="3"/>
  <c r="F1151" i="3"/>
  <c r="K464" i="3"/>
  <c r="C1137" i="3"/>
  <c r="F1137" i="3"/>
  <c r="G1137" i="3"/>
  <c r="C1138" i="3"/>
  <c r="F1138" i="3"/>
  <c r="G1138" i="3"/>
  <c r="C1139" i="3"/>
  <c r="F1139" i="3"/>
  <c r="G1139" i="3"/>
  <c r="K462" i="3"/>
  <c r="K463" i="3"/>
  <c r="K461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O1037" i="3" l="1"/>
  <c r="H917" i="3"/>
  <c r="N885" i="3"/>
  <c r="N1113" i="3"/>
  <c r="Q1116" i="3"/>
  <c r="P1119" i="3"/>
  <c r="R965" i="3"/>
  <c r="M1037" i="3"/>
  <c r="P1110" i="3"/>
  <c r="L1037" i="3"/>
  <c r="M1110" i="3"/>
  <c r="L885" i="3"/>
  <c r="C885" i="3" s="1"/>
  <c r="M1113" i="3"/>
  <c r="R1068" i="3"/>
  <c r="P1116" i="3"/>
  <c r="M1119" i="3"/>
  <c r="P904" i="3"/>
  <c r="Q809" i="3"/>
  <c r="O965" i="3"/>
  <c r="R989" i="3"/>
  <c r="Q1110" i="3"/>
  <c r="Q1068" i="3"/>
  <c r="N1116" i="3"/>
  <c r="N1119" i="3"/>
  <c r="C1119" i="3" s="1"/>
  <c r="R809" i="3"/>
  <c r="M965" i="3"/>
  <c r="P989" i="3"/>
  <c r="O1110" i="3"/>
  <c r="I1044" i="3"/>
  <c r="O1068" i="3"/>
  <c r="L1116" i="3"/>
  <c r="Q1048" i="3"/>
  <c r="P809" i="3"/>
  <c r="Q833" i="3"/>
  <c r="N965" i="3"/>
  <c r="O989" i="3"/>
  <c r="N1110" i="3"/>
  <c r="P1037" i="3"/>
  <c r="P1051" i="3"/>
  <c r="P1068" i="3"/>
  <c r="R1048" i="3"/>
  <c r="O809" i="3"/>
  <c r="P833" i="3"/>
  <c r="M989" i="3"/>
  <c r="I1056" i="3"/>
  <c r="O1051" i="3"/>
  <c r="N1068" i="3"/>
  <c r="P1048" i="3"/>
  <c r="L809" i="3"/>
  <c r="N989" i="3"/>
  <c r="O921" i="3"/>
  <c r="M1051" i="3"/>
  <c r="M1068" i="3"/>
  <c r="O1048" i="3"/>
  <c r="N809" i="3"/>
  <c r="I980" i="3"/>
  <c r="R885" i="3"/>
  <c r="Q1113" i="3"/>
  <c r="M1048" i="3"/>
  <c r="O881" i="3"/>
  <c r="I1031" i="3"/>
  <c r="N881" i="3"/>
  <c r="L1004" i="3"/>
  <c r="I1059" i="3"/>
  <c r="M466" i="3"/>
  <c r="N1037" i="3"/>
  <c r="H857" i="3"/>
  <c r="Q941" i="3"/>
  <c r="Q505" i="3"/>
  <c r="P1059" i="3"/>
  <c r="P941" i="3"/>
  <c r="O787" i="3"/>
  <c r="H932" i="3"/>
  <c r="O1059" i="3"/>
  <c r="O941" i="3"/>
  <c r="M968" i="3"/>
  <c r="R928" i="3"/>
  <c r="O505" i="3"/>
  <c r="P505" i="3"/>
  <c r="R505" i="3"/>
  <c r="N505" i="3"/>
  <c r="N1059" i="3"/>
  <c r="O928" i="3"/>
  <c r="L941" i="3"/>
  <c r="O908" i="3"/>
  <c r="M505" i="3"/>
  <c r="P1135" i="3"/>
  <c r="Q1037" i="3"/>
  <c r="R1131" i="3"/>
  <c r="P1131" i="3"/>
  <c r="O1131" i="3"/>
  <c r="L1131" i="3"/>
  <c r="M953" i="3"/>
  <c r="P872" i="3"/>
  <c r="L1098" i="3"/>
  <c r="H1012" i="3"/>
  <c r="L953" i="3"/>
  <c r="N872" i="3"/>
  <c r="R1092" i="3"/>
  <c r="O872" i="3"/>
  <c r="Q1092" i="3"/>
  <c r="M1131" i="3"/>
  <c r="M872" i="3"/>
  <c r="I1013" i="3"/>
  <c r="N1131" i="3"/>
  <c r="L872" i="3"/>
  <c r="R1098" i="3"/>
  <c r="Q953" i="3"/>
  <c r="P1098" i="3"/>
  <c r="R953" i="3"/>
  <c r="Q1098" i="3"/>
  <c r="P953" i="3"/>
  <c r="O1098" i="3"/>
  <c r="I948" i="3"/>
  <c r="O953" i="3"/>
  <c r="N1098" i="3"/>
  <c r="R872" i="3"/>
  <c r="O832" i="3"/>
  <c r="L976" i="3"/>
  <c r="R833" i="3"/>
  <c r="M881" i="3"/>
  <c r="L968" i="3"/>
  <c r="O1112" i="3"/>
  <c r="I868" i="3"/>
  <c r="M814" i="3"/>
  <c r="L832" i="3"/>
  <c r="O833" i="3"/>
  <c r="L881" i="3"/>
  <c r="Q884" i="3"/>
  <c r="M1112" i="3"/>
  <c r="N833" i="3"/>
  <c r="Q1112" i="3"/>
  <c r="P884" i="3"/>
  <c r="R908" i="3"/>
  <c r="R932" i="3"/>
  <c r="L1112" i="3"/>
  <c r="I1058" i="3"/>
  <c r="Q1135" i="3"/>
  <c r="M833" i="3"/>
  <c r="N884" i="3"/>
  <c r="Q908" i="3"/>
  <c r="M932" i="3"/>
  <c r="I1016" i="3"/>
  <c r="N1112" i="3"/>
  <c r="R1103" i="3"/>
  <c r="R1135" i="3"/>
  <c r="Q1120" i="3"/>
  <c r="R1134" i="3"/>
  <c r="O884" i="3"/>
  <c r="N908" i="3"/>
  <c r="P1103" i="3"/>
  <c r="O1135" i="3"/>
  <c r="P1120" i="3"/>
  <c r="R976" i="3"/>
  <c r="Q1134" i="3"/>
  <c r="L908" i="3"/>
  <c r="R968" i="3"/>
  <c r="H860" i="3"/>
  <c r="O1103" i="3"/>
  <c r="N1135" i="3"/>
  <c r="O1120" i="3"/>
  <c r="Q832" i="3"/>
  <c r="P976" i="3"/>
  <c r="N1000" i="3"/>
  <c r="Q881" i="3"/>
  <c r="O1134" i="3"/>
  <c r="Q968" i="3"/>
  <c r="H856" i="3"/>
  <c r="M1120" i="3"/>
  <c r="R881" i="3"/>
  <c r="N1134" i="3"/>
  <c r="N968" i="3"/>
  <c r="H888" i="3"/>
  <c r="N1103" i="3"/>
  <c r="M1135" i="3"/>
  <c r="R832" i="3"/>
  <c r="O976" i="3"/>
  <c r="C976" i="3" s="1"/>
  <c r="M856" i="3"/>
  <c r="O968" i="3"/>
  <c r="O1001" i="3"/>
  <c r="M1001" i="3"/>
  <c r="R1039" i="3"/>
  <c r="R1102" i="3"/>
  <c r="O1092" i="3"/>
  <c r="M1071" i="3"/>
  <c r="M964" i="3"/>
  <c r="L1108" i="3"/>
  <c r="N893" i="3"/>
  <c r="Q1039" i="3"/>
  <c r="I916" i="3"/>
  <c r="I1063" i="3"/>
  <c r="Q1102" i="3"/>
  <c r="P1092" i="3"/>
  <c r="N1071" i="3"/>
  <c r="N964" i="3"/>
  <c r="L893" i="3"/>
  <c r="O1039" i="3"/>
  <c r="P1102" i="3"/>
  <c r="N1092" i="3"/>
  <c r="Q1081" i="3"/>
  <c r="O1117" i="3"/>
  <c r="L1071" i="3"/>
  <c r="L964" i="3"/>
  <c r="M1039" i="3"/>
  <c r="R1081" i="3"/>
  <c r="N1102" i="3"/>
  <c r="M1092" i="3"/>
  <c r="R1117" i="3"/>
  <c r="O1081" i="3"/>
  <c r="Q1117" i="3"/>
  <c r="Q1083" i="3"/>
  <c r="N1039" i="3"/>
  <c r="O1102" i="3"/>
  <c r="L1081" i="3"/>
  <c r="P1117" i="3"/>
  <c r="R1083" i="3"/>
  <c r="R820" i="3"/>
  <c r="N1096" i="3"/>
  <c r="I1066" i="3"/>
  <c r="L493" i="3"/>
  <c r="N802" i="3"/>
  <c r="L1102" i="3"/>
  <c r="P1081" i="3"/>
  <c r="N1117" i="3"/>
  <c r="P1083" i="3"/>
  <c r="Q820" i="3"/>
  <c r="M1096" i="3"/>
  <c r="O802" i="3"/>
  <c r="N1081" i="3"/>
  <c r="L1117" i="3"/>
  <c r="O1083" i="3"/>
  <c r="P820" i="3"/>
  <c r="Q1108" i="3"/>
  <c r="L802" i="3"/>
  <c r="M1083" i="3"/>
  <c r="O820" i="3"/>
  <c r="O952" i="3"/>
  <c r="R1108" i="3"/>
  <c r="Q893" i="3"/>
  <c r="I992" i="3"/>
  <c r="O814" i="3"/>
  <c r="Q1071" i="3"/>
  <c r="N1083" i="3"/>
  <c r="N820" i="3"/>
  <c r="Q964" i="3"/>
  <c r="P1108" i="3"/>
  <c r="R893" i="3"/>
  <c r="P1063" i="3"/>
  <c r="I977" i="3"/>
  <c r="N814" i="3"/>
  <c r="R864" i="3"/>
  <c r="R845" i="3"/>
  <c r="Q1024" i="3"/>
  <c r="Q845" i="3"/>
  <c r="I900" i="3"/>
  <c r="N864" i="3"/>
  <c r="O864" i="3"/>
  <c r="Q880" i="3"/>
  <c r="R1024" i="3"/>
  <c r="P845" i="3"/>
  <c r="L864" i="3"/>
  <c r="R880" i="3"/>
  <c r="P1024" i="3"/>
  <c r="Q1111" i="3"/>
  <c r="O845" i="3"/>
  <c r="R1074" i="3"/>
  <c r="H912" i="3"/>
  <c r="R529" i="3"/>
  <c r="P1066" i="3"/>
  <c r="M864" i="3"/>
  <c r="P880" i="3"/>
  <c r="O1024" i="3"/>
  <c r="R1111" i="3"/>
  <c r="N845" i="3"/>
  <c r="P1074" i="3"/>
  <c r="P1052" i="3"/>
  <c r="H908" i="3"/>
  <c r="Q529" i="3"/>
  <c r="R1066" i="3"/>
  <c r="P1090" i="3"/>
  <c r="O880" i="3"/>
  <c r="N1024" i="3"/>
  <c r="P1111" i="3"/>
  <c r="M845" i="3"/>
  <c r="Q1074" i="3"/>
  <c r="R1052" i="3"/>
  <c r="P529" i="3"/>
  <c r="Q1066" i="3"/>
  <c r="R1090" i="3"/>
  <c r="M880" i="3"/>
  <c r="M1024" i="3"/>
  <c r="C1024" i="3" s="1"/>
  <c r="D1024" i="3" s="1"/>
  <c r="O1111" i="3"/>
  <c r="M1074" i="3"/>
  <c r="Q1052" i="3"/>
  <c r="O529" i="3"/>
  <c r="N880" i="3"/>
  <c r="N1111" i="3"/>
  <c r="O1074" i="3"/>
  <c r="N1052" i="3"/>
  <c r="N529" i="3"/>
  <c r="N1066" i="3"/>
  <c r="O1090" i="3"/>
  <c r="M1111" i="3"/>
  <c r="N1074" i="3"/>
  <c r="O1052" i="3"/>
  <c r="Q1090" i="3"/>
  <c r="M529" i="3"/>
  <c r="L1066" i="3"/>
  <c r="N1090" i="3"/>
  <c r="M1052" i="3"/>
  <c r="H884" i="3"/>
  <c r="O1066" i="3"/>
  <c r="Q802" i="3"/>
  <c r="N856" i="3"/>
  <c r="O1000" i="3"/>
  <c r="O1096" i="3"/>
  <c r="P1001" i="3"/>
  <c r="I928" i="3"/>
  <c r="L940" i="3"/>
  <c r="P932" i="3"/>
  <c r="L466" i="3"/>
  <c r="C466" i="3" s="1"/>
  <c r="M802" i="3"/>
  <c r="Q952" i="3"/>
  <c r="L1096" i="3"/>
  <c r="N1001" i="3"/>
  <c r="R787" i="3"/>
  <c r="Q932" i="3"/>
  <c r="I924" i="3"/>
  <c r="R952" i="3"/>
  <c r="L1001" i="3"/>
  <c r="P787" i="3"/>
  <c r="R1063" i="3"/>
  <c r="N932" i="3"/>
  <c r="C932" i="3" s="1"/>
  <c r="I1025" i="3"/>
  <c r="P952" i="3"/>
  <c r="Q787" i="3"/>
  <c r="Q1063" i="3"/>
  <c r="M908" i="3"/>
  <c r="O932" i="3"/>
  <c r="Q808" i="3"/>
  <c r="Q856" i="3"/>
  <c r="M952" i="3"/>
  <c r="P1000" i="3"/>
  <c r="R1084" i="3"/>
  <c r="M787" i="3"/>
  <c r="O1063" i="3"/>
  <c r="R808" i="3"/>
  <c r="P856" i="3"/>
  <c r="N952" i="3"/>
  <c r="Q1000" i="3"/>
  <c r="P1084" i="3"/>
  <c r="N787" i="3"/>
  <c r="N1063" i="3"/>
  <c r="I1032" i="3"/>
  <c r="P808" i="3"/>
  <c r="R856" i="3"/>
  <c r="R1000" i="3"/>
  <c r="Q1096" i="3"/>
  <c r="M775" i="3"/>
  <c r="M1063" i="3"/>
  <c r="I1049" i="3"/>
  <c r="R802" i="3"/>
  <c r="O856" i="3"/>
  <c r="M1000" i="3"/>
  <c r="R1096" i="3"/>
  <c r="Q1001" i="3"/>
  <c r="L775" i="3"/>
  <c r="I1052" i="3"/>
  <c r="I964" i="3"/>
  <c r="R980" i="3"/>
  <c r="P980" i="3"/>
  <c r="Q980" i="3"/>
  <c r="R1004" i="3"/>
  <c r="I952" i="3"/>
  <c r="I1068" i="3"/>
  <c r="N980" i="3"/>
  <c r="Q1004" i="3"/>
  <c r="L980" i="3"/>
  <c r="P1004" i="3"/>
  <c r="O980" i="3"/>
  <c r="N1004" i="3"/>
  <c r="M1004" i="3"/>
  <c r="P928" i="3"/>
  <c r="L814" i="3"/>
  <c r="Q996" i="3"/>
  <c r="O808" i="3"/>
  <c r="N928" i="3"/>
  <c r="O1084" i="3"/>
  <c r="N996" i="3"/>
  <c r="N808" i="3"/>
  <c r="L928" i="3"/>
  <c r="R1060" i="3"/>
  <c r="L1084" i="3"/>
  <c r="L996" i="3"/>
  <c r="M808" i="3"/>
  <c r="M928" i="3"/>
  <c r="Q1060" i="3"/>
  <c r="M1084" i="3"/>
  <c r="N466" i="3"/>
  <c r="R1008" i="3"/>
  <c r="Q940" i="3"/>
  <c r="R1072" i="3"/>
  <c r="Q1008" i="3"/>
  <c r="R940" i="3"/>
  <c r="P1072" i="3"/>
  <c r="R775" i="3"/>
  <c r="H892" i="3"/>
  <c r="I1036" i="3"/>
  <c r="P1008" i="3"/>
  <c r="P940" i="3"/>
  <c r="M1072" i="3"/>
  <c r="P775" i="3"/>
  <c r="Q481" i="3"/>
  <c r="R814" i="3"/>
  <c r="O1008" i="3"/>
  <c r="Q916" i="3"/>
  <c r="O940" i="3"/>
  <c r="O1072" i="3"/>
  <c r="Q775" i="3"/>
  <c r="P814" i="3"/>
  <c r="N1008" i="3"/>
  <c r="R916" i="3"/>
  <c r="N940" i="3"/>
  <c r="N1072" i="3"/>
  <c r="O775" i="3"/>
  <c r="L1072" i="3"/>
  <c r="Q541" i="3"/>
  <c r="Q984" i="3"/>
  <c r="M996" i="3"/>
  <c r="P916" i="3"/>
  <c r="P1060" i="3"/>
  <c r="I1048" i="3"/>
  <c r="I1064" i="3"/>
  <c r="P541" i="3"/>
  <c r="P984" i="3"/>
  <c r="O916" i="3"/>
  <c r="O1060" i="3"/>
  <c r="H936" i="3"/>
  <c r="I1000" i="3"/>
  <c r="O541" i="3"/>
  <c r="C1006" i="3"/>
  <c r="D1006" i="3" s="1"/>
  <c r="C887" i="3"/>
  <c r="O984" i="3"/>
  <c r="N916" i="3"/>
  <c r="L1060" i="3"/>
  <c r="N541" i="3"/>
  <c r="C946" i="3"/>
  <c r="C1114" i="3"/>
  <c r="C900" i="3"/>
  <c r="N984" i="3"/>
  <c r="C889" i="3"/>
  <c r="C913" i="3"/>
  <c r="D913" i="3" s="1"/>
  <c r="C985" i="3"/>
  <c r="E985" i="3" s="1"/>
  <c r="C926" i="3"/>
  <c r="C979" i="3"/>
  <c r="D979" i="3" s="1"/>
  <c r="C1047" i="3"/>
  <c r="Q904" i="3"/>
  <c r="L916" i="3"/>
  <c r="N1060" i="3"/>
  <c r="C1025" i="3"/>
  <c r="D1025" i="3" s="1"/>
  <c r="I988" i="3"/>
  <c r="L541" i="3"/>
  <c r="L984" i="3"/>
  <c r="R904" i="3"/>
  <c r="M541" i="3"/>
  <c r="O904" i="3"/>
  <c r="R996" i="3"/>
  <c r="N904" i="3"/>
  <c r="G467" i="3"/>
  <c r="O996" i="3"/>
  <c r="M904" i="3"/>
  <c r="H904" i="3"/>
  <c r="Q468" i="3"/>
  <c r="R517" i="3"/>
  <c r="Q517" i="3"/>
  <c r="O466" i="3"/>
  <c r="O468" i="3"/>
  <c r="O517" i="3"/>
  <c r="P517" i="3"/>
  <c r="N517" i="3"/>
  <c r="M517" i="3"/>
  <c r="O465" i="3"/>
  <c r="V1124" i="3"/>
  <c r="V1150" i="3"/>
  <c r="V1138" i="3"/>
  <c r="C1089" i="3"/>
  <c r="D1089" i="3" s="1"/>
  <c r="C1068" i="3"/>
  <c r="D1068" i="3" s="1"/>
  <c r="V1129" i="3"/>
  <c r="V1159" i="3"/>
  <c r="V1153" i="3"/>
  <c r="E1163" i="3"/>
  <c r="V1144" i="3"/>
  <c r="V1119" i="3"/>
  <c r="V1148" i="3"/>
  <c r="E1168" i="3"/>
  <c r="V1149" i="3"/>
  <c r="V1128" i="3"/>
  <c r="E1161" i="3"/>
  <c r="V1142" i="3"/>
  <c r="V1118" i="3"/>
  <c r="AA938" i="3"/>
  <c r="E1149" i="3"/>
  <c r="V1130" i="3"/>
  <c r="V1143" i="3"/>
  <c r="V1136" i="3"/>
  <c r="V1121" i="3"/>
  <c r="V1141" i="3"/>
  <c r="V1157" i="3"/>
  <c r="V1154" i="3"/>
  <c r="V1123" i="3"/>
  <c r="V1137" i="3"/>
  <c r="V1122" i="3"/>
  <c r="V1158" i="3"/>
  <c r="V1127" i="3"/>
  <c r="V1147" i="3"/>
  <c r="V1135" i="3"/>
  <c r="E1171" i="3"/>
  <c r="V1152" i="3"/>
  <c r="V1140" i="3"/>
  <c r="V1134" i="3"/>
  <c r="V1156" i="3"/>
  <c r="V1126" i="3"/>
  <c r="V1146" i="3"/>
  <c r="E1151" i="3"/>
  <c r="V1132" i="3"/>
  <c r="V1125" i="3"/>
  <c r="V1151" i="3"/>
  <c r="V1139" i="3"/>
  <c r="V1155" i="3"/>
  <c r="V1131" i="3"/>
  <c r="V1145" i="3"/>
  <c r="V1133" i="3"/>
  <c r="V1120" i="3"/>
  <c r="AA963" i="3"/>
  <c r="AA954" i="3"/>
  <c r="O481" i="3"/>
  <c r="C969" i="3"/>
  <c r="C1053" i="3"/>
  <c r="D1053" i="3" s="1"/>
  <c r="C883" i="3"/>
  <c r="C910" i="3"/>
  <c r="C914" i="3"/>
  <c r="C974" i="3"/>
  <c r="E974" i="3" s="1"/>
  <c r="C927" i="3"/>
  <c r="D927" i="3" s="1"/>
  <c r="C869" i="3"/>
  <c r="C930" i="3"/>
  <c r="C990" i="3"/>
  <c r="AA895" i="3"/>
  <c r="AA870" i="3"/>
  <c r="AA858" i="3"/>
  <c r="AA847" i="3"/>
  <c r="AA861" i="3"/>
  <c r="AA836" i="3"/>
  <c r="AA967" i="3"/>
  <c r="AA968" i="3"/>
  <c r="AA943" i="3"/>
  <c r="AA865" i="3"/>
  <c r="AA867" i="3"/>
  <c r="AA842" i="3"/>
  <c r="AA930" i="3"/>
  <c r="P481" i="3"/>
  <c r="AA908" i="3"/>
  <c r="AA883" i="3"/>
  <c r="AA846" i="3"/>
  <c r="AA860" i="3"/>
  <c r="AA874" i="3"/>
  <c r="AA849" i="3"/>
  <c r="AA837" i="3"/>
  <c r="AA956" i="3"/>
  <c r="AA891" i="3"/>
  <c r="AA840" i="3"/>
  <c r="AA856" i="3"/>
  <c r="AA881" i="3"/>
  <c r="AA961" i="3"/>
  <c r="AA955" i="3"/>
  <c r="R469" i="3"/>
  <c r="M469" i="3"/>
  <c r="N481" i="3"/>
  <c r="C1082" i="3"/>
  <c r="C1076" i="3"/>
  <c r="AA921" i="3"/>
  <c r="AA871" i="3"/>
  <c r="AA859" i="3"/>
  <c r="AA873" i="3"/>
  <c r="AA887" i="3"/>
  <c r="AA850" i="3"/>
  <c r="AA940" i="3"/>
  <c r="AA905" i="3"/>
  <c r="AA964" i="3"/>
  <c r="Q469" i="3"/>
  <c r="L481" i="3"/>
  <c r="AA934" i="3"/>
  <c r="AA896" i="3"/>
  <c r="AA884" i="3"/>
  <c r="AA900" i="3"/>
  <c r="AA862" i="3"/>
  <c r="AA863" i="3"/>
  <c r="AA838" i="3"/>
  <c r="AA969" i="3"/>
  <c r="AA853" i="3"/>
  <c r="AA880" i="3"/>
  <c r="AA894" i="3"/>
  <c r="AA949" i="3"/>
  <c r="AA882" i="3"/>
  <c r="M481" i="3"/>
  <c r="AA947" i="3"/>
  <c r="AA909" i="3"/>
  <c r="AA897" i="3"/>
  <c r="AA872" i="3"/>
  <c r="AA886" i="3"/>
  <c r="AA876" i="3"/>
  <c r="AA892" i="3"/>
  <c r="AA918" i="3"/>
  <c r="AA879" i="3"/>
  <c r="AA890" i="3"/>
  <c r="AA907" i="3"/>
  <c r="AA962" i="3"/>
  <c r="AA848" i="3"/>
  <c r="AA960" i="3"/>
  <c r="AA922" i="3"/>
  <c r="AA885" i="3"/>
  <c r="AA939" i="3"/>
  <c r="AA875" i="3"/>
  <c r="AA851" i="3"/>
  <c r="AA893" i="3"/>
  <c r="AA904" i="3"/>
  <c r="AA952" i="3"/>
  <c r="AA937" i="3"/>
  <c r="AA902" i="3"/>
  <c r="AA935" i="3"/>
  <c r="AA910" i="3"/>
  <c r="AA898" i="3"/>
  <c r="AA899" i="3"/>
  <c r="AA953" i="3"/>
  <c r="AA888" i="3"/>
  <c r="AA889" i="3"/>
  <c r="AA864" i="3"/>
  <c r="AA931" i="3"/>
  <c r="AA906" i="3"/>
  <c r="AA916" i="3"/>
  <c r="AA920" i="3"/>
  <c r="AA950" i="3"/>
  <c r="AA958" i="3"/>
  <c r="C981" i="3"/>
  <c r="C995" i="3"/>
  <c r="E995" i="3" s="1"/>
  <c r="C876" i="3"/>
  <c r="D876" i="3" s="1"/>
  <c r="C986" i="3"/>
  <c r="E986" i="3" s="1"/>
  <c r="C892" i="3"/>
  <c r="D892" i="3" s="1"/>
  <c r="C1036" i="3"/>
  <c r="E1036" i="3" s="1"/>
  <c r="C943" i="3"/>
  <c r="AA844" i="3"/>
  <c r="AA948" i="3"/>
  <c r="AA923" i="3"/>
  <c r="AA911" i="3"/>
  <c r="AA912" i="3"/>
  <c r="AA966" i="3"/>
  <c r="AA915" i="3"/>
  <c r="AA944" i="3"/>
  <c r="AA919" i="3"/>
  <c r="AA866" i="3"/>
  <c r="AA928" i="3"/>
  <c r="C859" i="3"/>
  <c r="C919" i="3"/>
  <c r="C944" i="3"/>
  <c r="AA914" i="3"/>
  <c r="AA936" i="3"/>
  <c r="AA951" i="3"/>
  <c r="AA878" i="3"/>
  <c r="AA901" i="3"/>
  <c r="AA877" i="3"/>
  <c r="AA932" i="3"/>
  <c r="AA926" i="3"/>
  <c r="AA933" i="3"/>
  <c r="AA913" i="3"/>
  <c r="AA855" i="3"/>
  <c r="AA843" i="3"/>
  <c r="AA924" i="3"/>
  <c r="AA965" i="3"/>
  <c r="AA927" i="3"/>
  <c r="AA929" i="3"/>
  <c r="AA903" i="3"/>
  <c r="AA839" i="3"/>
  <c r="AA957" i="3"/>
  <c r="AA841" i="3"/>
  <c r="AA946" i="3"/>
  <c r="AA925" i="3"/>
  <c r="C1133" i="3"/>
  <c r="C1110" i="3"/>
  <c r="AA869" i="3"/>
  <c r="AA857" i="3"/>
  <c r="AA845" i="3"/>
  <c r="AA868" i="3"/>
  <c r="AA941" i="3"/>
  <c r="AA942" i="3"/>
  <c r="AA917" i="3"/>
  <c r="AA852" i="3"/>
  <c r="AA970" i="3"/>
  <c r="AA945" i="3"/>
  <c r="AA854" i="3"/>
  <c r="AA959" i="3"/>
  <c r="H467" i="3"/>
  <c r="I467" i="3"/>
  <c r="AA448" i="3" s="1"/>
  <c r="D883" i="3"/>
  <c r="E883" i="3"/>
  <c r="C837" i="3"/>
  <c r="G837" i="3"/>
  <c r="P469" i="3"/>
  <c r="M468" i="3"/>
  <c r="C538" i="3"/>
  <c r="G538" i="3"/>
  <c r="C586" i="3"/>
  <c r="G586" i="3"/>
  <c r="C491" i="3"/>
  <c r="G491" i="3"/>
  <c r="C515" i="3"/>
  <c r="G515" i="3"/>
  <c r="C539" i="3"/>
  <c r="G539" i="3"/>
  <c r="C563" i="3"/>
  <c r="G563" i="3"/>
  <c r="C587" i="3"/>
  <c r="G587" i="3"/>
  <c r="C611" i="3"/>
  <c r="G611" i="3"/>
  <c r="C482" i="3"/>
  <c r="G482" i="3"/>
  <c r="C507" i="3"/>
  <c r="G507" i="3"/>
  <c r="C555" i="3"/>
  <c r="G555" i="3"/>
  <c r="C486" i="3"/>
  <c r="G486" i="3"/>
  <c r="C500" i="3"/>
  <c r="G500" i="3"/>
  <c r="C524" i="3"/>
  <c r="G524" i="3"/>
  <c r="C1029" i="3"/>
  <c r="C826" i="3"/>
  <c r="G826" i="3"/>
  <c r="C994" i="3"/>
  <c r="C895" i="3"/>
  <c r="C683" i="3"/>
  <c r="G683" i="3"/>
  <c r="C767" i="3"/>
  <c r="G767" i="3"/>
  <c r="C851" i="3"/>
  <c r="G851" i="3"/>
  <c r="C959" i="3"/>
  <c r="C1043" i="3"/>
  <c r="C924" i="3"/>
  <c r="C745" i="3"/>
  <c r="G745" i="3"/>
  <c r="C746" i="3"/>
  <c r="G746" i="3"/>
  <c r="C830" i="3"/>
  <c r="G830" i="3"/>
  <c r="C890" i="3"/>
  <c r="C1034" i="3"/>
  <c r="C735" i="3"/>
  <c r="G735" i="3"/>
  <c r="C819" i="3"/>
  <c r="G819" i="3"/>
  <c r="C903" i="3"/>
  <c r="C1011" i="3"/>
  <c r="C604" i="3"/>
  <c r="G604" i="3"/>
  <c r="C796" i="3"/>
  <c r="G796" i="3"/>
  <c r="C677" i="3"/>
  <c r="G677" i="3"/>
  <c r="C761" i="3"/>
  <c r="G761" i="3"/>
  <c r="C845" i="3"/>
  <c r="G845" i="3"/>
  <c r="C929" i="3"/>
  <c r="C989" i="3"/>
  <c r="C667" i="3"/>
  <c r="G667" i="3"/>
  <c r="C594" i="3"/>
  <c r="G594" i="3"/>
  <c r="C678" i="3"/>
  <c r="G678" i="3"/>
  <c r="C738" i="3"/>
  <c r="G738" i="3"/>
  <c r="C906" i="3"/>
  <c r="C1050" i="3"/>
  <c r="C799" i="3"/>
  <c r="G799" i="3"/>
  <c r="E1053" i="3"/>
  <c r="C680" i="3"/>
  <c r="G680" i="3"/>
  <c r="C741" i="3"/>
  <c r="G741" i="3"/>
  <c r="C825" i="3"/>
  <c r="G825" i="3"/>
  <c r="C909" i="3"/>
  <c r="C682" i="3"/>
  <c r="G682" i="3"/>
  <c r="C766" i="3"/>
  <c r="G766" i="3"/>
  <c r="C850" i="3"/>
  <c r="G850" i="3"/>
  <c r="C934" i="3"/>
  <c r="C791" i="3"/>
  <c r="G791" i="3"/>
  <c r="C875" i="3"/>
  <c r="C983" i="3"/>
  <c r="C696" i="3"/>
  <c r="G696" i="3"/>
  <c r="C780" i="3"/>
  <c r="G780" i="3"/>
  <c r="C888" i="3"/>
  <c r="C948" i="3"/>
  <c r="C829" i="3"/>
  <c r="G829" i="3"/>
  <c r="C686" i="3"/>
  <c r="G686" i="3"/>
  <c r="C770" i="3"/>
  <c r="G770" i="3"/>
  <c r="C639" i="3"/>
  <c r="G639" i="3"/>
  <c r="C699" i="3"/>
  <c r="G699" i="3"/>
  <c r="C843" i="3"/>
  <c r="G843" i="3"/>
  <c r="C1035" i="3"/>
  <c r="C701" i="3"/>
  <c r="G701" i="3"/>
  <c r="C1013" i="3"/>
  <c r="C835" i="3"/>
  <c r="G835" i="3"/>
  <c r="C786" i="3"/>
  <c r="G786" i="3"/>
  <c r="C810" i="3"/>
  <c r="G810" i="3"/>
  <c r="C870" i="3"/>
  <c r="C511" i="3"/>
  <c r="G511" i="3"/>
  <c r="C679" i="3"/>
  <c r="G679" i="3"/>
  <c r="C847" i="3"/>
  <c r="G847" i="3"/>
  <c r="C536" i="3"/>
  <c r="G536" i="3"/>
  <c r="C704" i="3"/>
  <c r="G704" i="3"/>
  <c r="C764" i="3"/>
  <c r="G764" i="3"/>
  <c r="C848" i="3"/>
  <c r="G848" i="3"/>
  <c r="C992" i="3"/>
  <c r="C562" i="3"/>
  <c r="G562" i="3"/>
  <c r="C476" i="3"/>
  <c r="G476" i="3"/>
  <c r="C661" i="3"/>
  <c r="G661" i="3"/>
  <c r="C652" i="3"/>
  <c r="G652" i="3"/>
  <c r="C593" i="3"/>
  <c r="G593" i="3"/>
  <c r="M465" i="3"/>
  <c r="C573" i="3"/>
  <c r="G573" i="3"/>
  <c r="C669" i="3"/>
  <c r="G669" i="3"/>
  <c r="C717" i="3"/>
  <c r="G717" i="3"/>
  <c r="C576" i="3"/>
  <c r="G576" i="3"/>
  <c r="C477" i="3"/>
  <c r="G477" i="3"/>
  <c r="C501" i="3"/>
  <c r="G501" i="3"/>
  <c r="C525" i="3"/>
  <c r="G525" i="3"/>
  <c r="C549" i="3"/>
  <c r="G549" i="3"/>
  <c r="C597" i="3"/>
  <c r="G597" i="3"/>
  <c r="C621" i="3"/>
  <c r="G621" i="3"/>
  <c r="C645" i="3"/>
  <c r="G645" i="3"/>
  <c r="C693" i="3"/>
  <c r="G693" i="3"/>
  <c r="C516" i="3"/>
  <c r="G516" i="3"/>
  <c r="C600" i="3"/>
  <c r="G600" i="3"/>
  <c r="C553" i="3"/>
  <c r="G553" i="3"/>
  <c r="C506" i="3"/>
  <c r="G506" i="3"/>
  <c r="C530" i="3"/>
  <c r="G530" i="3"/>
  <c r="C554" i="3"/>
  <c r="G554" i="3"/>
  <c r="C578" i="3"/>
  <c r="G578" i="3"/>
  <c r="C706" i="3"/>
  <c r="G706" i="3"/>
  <c r="C790" i="3"/>
  <c r="G790" i="3"/>
  <c r="C874" i="3"/>
  <c r="C958" i="3"/>
  <c r="C1018" i="3"/>
  <c r="C647" i="3"/>
  <c r="G647" i="3"/>
  <c r="C731" i="3"/>
  <c r="G731" i="3"/>
  <c r="C899" i="3"/>
  <c r="C1007" i="3"/>
  <c r="C1027" i="3"/>
  <c r="C636" i="3"/>
  <c r="G636" i="3"/>
  <c r="C1032" i="3"/>
  <c r="C625" i="3"/>
  <c r="G625" i="3"/>
  <c r="C685" i="3"/>
  <c r="G685" i="3"/>
  <c r="C769" i="3"/>
  <c r="G769" i="3"/>
  <c r="C853" i="3"/>
  <c r="G853" i="3"/>
  <c r="C877" i="3"/>
  <c r="C1045" i="3"/>
  <c r="C626" i="3"/>
  <c r="G626" i="3"/>
  <c r="C734" i="3"/>
  <c r="G734" i="3"/>
  <c r="C854" i="3"/>
  <c r="G854" i="3"/>
  <c r="AA835" i="3" s="1"/>
  <c r="C998" i="3"/>
  <c r="C723" i="3"/>
  <c r="G723" i="3"/>
  <c r="C783" i="3"/>
  <c r="G783" i="3"/>
  <c r="C951" i="3"/>
  <c r="C568" i="3"/>
  <c r="G568" i="3"/>
  <c r="C736" i="3"/>
  <c r="G736" i="3"/>
  <c r="C784" i="3"/>
  <c r="G784" i="3"/>
  <c r="C1048" i="3"/>
  <c r="C617" i="3"/>
  <c r="G617" i="3"/>
  <c r="C725" i="3"/>
  <c r="G725" i="3"/>
  <c r="C595" i="3"/>
  <c r="G595" i="3"/>
  <c r="C715" i="3"/>
  <c r="G715" i="3"/>
  <c r="C955" i="3"/>
  <c r="C618" i="3"/>
  <c r="G618" i="3"/>
  <c r="C642" i="3"/>
  <c r="G642" i="3"/>
  <c r="C702" i="3"/>
  <c r="G702" i="3"/>
  <c r="C1014" i="3"/>
  <c r="C727" i="3"/>
  <c r="G727" i="3"/>
  <c r="C560" i="3"/>
  <c r="G560" i="3"/>
  <c r="C620" i="3"/>
  <c r="G620" i="3"/>
  <c r="C492" i="3"/>
  <c r="G492" i="3"/>
  <c r="C484" i="3"/>
  <c r="G484" i="3"/>
  <c r="C801" i="3"/>
  <c r="G801" i="3"/>
  <c r="C710" i="3"/>
  <c r="G710" i="3"/>
  <c r="C591" i="3"/>
  <c r="G591" i="3"/>
  <c r="C596" i="3"/>
  <c r="G596" i="3"/>
  <c r="C470" i="3"/>
  <c r="G470" i="3"/>
  <c r="C544" i="3"/>
  <c r="G544" i="3"/>
  <c r="C473" i="3"/>
  <c r="G473" i="3"/>
  <c r="C497" i="3"/>
  <c r="G497" i="3"/>
  <c r="C521" i="3"/>
  <c r="G521" i="3"/>
  <c r="C498" i="3"/>
  <c r="G498" i="3"/>
  <c r="C765" i="3"/>
  <c r="G765" i="3"/>
  <c r="C849" i="3"/>
  <c r="G849" i="3"/>
  <c r="C933" i="3"/>
  <c r="C993" i="3"/>
  <c r="C730" i="3"/>
  <c r="G730" i="3"/>
  <c r="C815" i="3"/>
  <c r="G815" i="3"/>
  <c r="C923" i="3"/>
  <c r="C720" i="3"/>
  <c r="G720" i="3"/>
  <c r="C804" i="3"/>
  <c r="G804" i="3"/>
  <c r="C828" i="3"/>
  <c r="G828" i="3"/>
  <c r="C972" i="3"/>
  <c r="C709" i="3"/>
  <c r="G709" i="3"/>
  <c r="C901" i="3"/>
  <c r="C925" i="3"/>
  <c r="C949" i="3"/>
  <c r="C973" i="3"/>
  <c r="C997" i="3"/>
  <c r="C1021" i="3"/>
  <c r="C794" i="3"/>
  <c r="G794" i="3"/>
  <c r="C938" i="3"/>
  <c r="C962" i="3"/>
  <c r="C867" i="3"/>
  <c r="C975" i="3"/>
  <c r="C676" i="3"/>
  <c r="G676" i="3"/>
  <c r="C760" i="3"/>
  <c r="G760" i="3"/>
  <c r="C844" i="3"/>
  <c r="G844" i="3"/>
  <c r="C988" i="3"/>
  <c r="C557" i="3"/>
  <c r="G557" i="3"/>
  <c r="C641" i="3"/>
  <c r="G641" i="3"/>
  <c r="C749" i="3"/>
  <c r="G749" i="3"/>
  <c r="C917" i="3"/>
  <c r="C1037" i="3"/>
  <c r="C558" i="3"/>
  <c r="G558" i="3"/>
  <c r="C726" i="3"/>
  <c r="G726" i="3"/>
  <c r="C894" i="3"/>
  <c r="C954" i="3"/>
  <c r="C559" i="3"/>
  <c r="G559" i="3"/>
  <c r="C991" i="3"/>
  <c r="C788" i="3"/>
  <c r="G788" i="3"/>
  <c r="C872" i="3"/>
  <c r="C956" i="3"/>
  <c r="C1016" i="3"/>
  <c r="C508" i="3"/>
  <c r="G508" i="3"/>
  <c r="C615" i="3"/>
  <c r="G615" i="3"/>
  <c r="C809" i="3"/>
  <c r="G809" i="3"/>
  <c r="D990" i="3"/>
  <c r="E990" i="3"/>
  <c r="C631" i="3"/>
  <c r="G631" i="3"/>
  <c r="C495" i="3"/>
  <c r="G495" i="3"/>
  <c r="C520" i="3"/>
  <c r="G520" i="3"/>
  <c r="C873" i="3"/>
  <c r="C897" i="3"/>
  <c r="C1017" i="3"/>
  <c r="C646" i="3"/>
  <c r="G646" i="3"/>
  <c r="C1042" i="3"/>
  <c r="C671" i="3"/>
  <c r="G671" i="3"/>
  <c r="C755" i="3"/>
  <c r="G755" i="3"/>
  <c r="C1031" i="3"/>
  <c r="C660" i="3"/>
  <c r="G660" i="3"/>
  <c r="C744" i="3"/>
  <c r="G744" i="3"/>
  <c r="C912" i="3"/>
  <c r="C793" i="3"/>
  <c r="G793" i="3"/>
  <c r="C650" i="3"/>
  <c r="G650" i="3"/>
  <c r="C878" i="3"/>
  <c r="C1022" i="3"/>
  <c r="C1046" i="3"/>
  <c r="C807" i="3"/>
  <c r="G807" i="3"/>
  <c r="C915" i="3"/>
  <c r="C592" i="3"/>
  <c r="G592" i="3"/>
  <c r="C581" i="3"/>
  <c r="G581" i="3"/>
  <c r="C833" i="3"/>
  <c r="G833" i="3"/>
  <c r="C977" i="3"/>
  <c r="C763" i="3"/>
  <c r="G763" i="3"/>
  <c r="C630" i="3"/>
  <c r="G630" i="3"/>
  <c r="C834" i="3"/>
  <c r="G834" i="3"/>
  <c r="C1038" i="3"/>
  <c r="C644" i="3"/>
  <c r="G644" i="3"/>
  <c r="C728" i="3"/>
  <c r="G728" i="3"/>
  <c r="C812" i="3"/>
  <c r="G812" i="3"/>
  <c r="C514" i="3"/>
  <c r="G514" i="3"/>
  <c r="C601" i="3"/>
  <c r="G601" i="3"/>
  <c r="C675" i="3"/>
  <c r="G675" i="3"/>
  <c r="C540" i="3"/>
  <c r="G540" i="3"/>
  <c r="G529" i="3"/>
  <c r="C577" i="3"/>
  <c r="G577" i="3"/>
  <c r="P465" i="3"/>
  <c r="P468" i="3"/>
  <c r="C513" i="3"/>
  <c r="G513" i="3"/>
  <c r="C609" i="3"/>
  <c r="G609" i="3"/>
  <c r="C526" i="3"/>
  <c r="G526" i="3"/>
  <c r="C598" i="3"/>
  <c r="G598" i="3"/>
  <c r="C479" i="3"/>
  <c r="G479" i="3"/>
  <c r="C503" i="3"/>
  <c r="G503" i="3"/>
  <c r="C527" i="3"/>
  <c r="G527" i="3"/>
  <c r="C551" i="3"/>
  <c r="G551" i="3"/>
  <c r="C575" i="3"/>
  <c r="G575" i="3"/>
  <c r="C599" i="3"/>
  <c r="G599" i="3"/>
  <c r="C623" i="3"/>
  <c r="G623" i="3"/>
  <c r="C480" i="3"/>
  <c r="G480" i="3"/>
  <c r="C624" i="3"/>
  <c r="G624" i="3"/>
  <c r="C471" i="3"/>
  <c r="G471" i="3"/>
  <c r="C496" i="3"/>
  <c r="G496" i="3"/>
  <c r="C474" i="3"/>
  <c r="G474" i="3"/>
  <c r="C522" i="3"/>
  <c r="G522" i="3"/>
  <c r="C512" i="3"/>
  <c r="G512" i="3"/>
  <c r="C789" i="3"/>
  <c r="G789" i="3"/>
  <c r="C957" i="3"/>
  <c r="C1041" i="3"/>
  <c r="C670" i="3"/>
  <c r="G670" i="3"/>
  <c r="C898" i="3"/>
  <c r="C982" i="3"/>
  <c r="C839" i="3"/>
  <c r="G839" i="3"/>
  <c r="C947" i="3"/>
  <c r="C684" i="3"/>
  <c r="G684" i="3"/>
  <c r="C852" i="3"/>
  <c r="G852" i="3"/>
  <c r="C649" i="3"/>
  <c r="G649" i="3"/>
  <c r="C733" i="3"/>
  <c r="G733" i="3"/>
  <c r="C818" i="3"/>
  <c r="G818" i="3"/>
  <c r="C579" i="3"/>
  <c r="G579" i="3"/>
  <c r="C663" i="3"/>
  <c r="G663" i="3"/>
  <c r="C747" i="3"/>
  <c r="G747" i="3"/>
  <c r="C891" i="3"/>
  <c r="C999" i="3"/>
  <c r="C616" i="3"/>
  <c r="G616" i="3"/>
  <c r="C700" i="3"/>
  <c r="G700" i="3"/>
  <c r="C868" i="3"/>
  <c r="C1012" i="3"/>
  <c r="C665" i="3"/>
  <c r="G665" i="3"/>
  <c r="C773" i="3"/>
  <c r="G773" i="3"/>
  <c r="C475" i="3"/>
  <c r="G475" i="3"/>
  <c r="C643" i="3"/>
  <c r="G643" i="3"/>
  <c r="C582" i="3"/>
  <c r="G582" i="3"/>
  <c r="C666" i="3"/>
  <c r="G666" i="3"/>
  <c r="C978" i="3"/>
  <c r="C1002" i="3"/>
  <c r="C607" i="3"/>
  <c r="G607" i="3"/>
  <c r="C655" i="3"/>
  <c r="G655" i="3"/>
  <c r="C823" i="3"/>
  <c r="G823" i="3"/>
  <c r="C584" i="3"/>
  <c r="G584" i="3"/>
  <c r="C668" i="3"/>
  <c r="G668" i="3"/>
  <c r="C896" i="3"/>
  <c r="C1040" i="3"/>
  <c r="C534" i="3"/>
  <c r="G534" i="3"/>
  <c r="N465" i="3"/>
  <c r="N468" i="3"/>
  <c r="C505" i="3"/>
  <c r="G505" i="3"/>
  <c r="C543" i="3"/>
  <c r="G543" i="3"/>
  <c r="R465" i="3"/>
  <c r="R468" i="3"/>
  <c r="C681" i="3"/>
  <c r="G681" i="3"/>
  <c r="C729" i="3"/>
  <c r="G729" i="3"/>
  <c r="C502" i="3"/>
  <c r="G502" i="3"/>
  <c r="C550" i="3"/>
  <c r="G550" i="3"/>
  <c r="C574" i="3"/>
  <c r="G574" i="3"/>
  <c r="C622" i="3"/>
  <c r="G622" i="3"/>
  <c r="C564" i="3"/>
  <c r="G564" i="3"/>
  <c r="C519" i="3"/>
  <c r="G519" i="3"/>
  <c r="C510" i="3"/>
  <c r="G510" i="3"/>
  <c r="C488" i="3"/>
  <c r="G488" i="3"/>
  <c r="C754" i="3"/>
  <c r="G754" i="3"/>
  <c r="C838" i="3"/>
  <c r="G838" i="3"/>
  <c r="C922" i="3"/>
  <c r="C1051" i="3"/>
  <c r="C695" i="3"/>
  <c r="G695" i="3"/>
  <c r="C779" i="3"/>
  <c r="G779" i="3"/>
  <c r="C863" i="3"/>
  <c r="C971" i="3"/>
  <c r="C1055" i="3"/>
  <c r="C931" i="3"/>
  <c r="C936" i="3"/>
  <c r="C1020" i="3"/>
  <c r="C589" i="3"/>
  <c r="G589" i="3"/>
  <c r="C613" i="3"/>
  <c r="G613" i="3"/>
  <c r="C673" i="3"/>
  <c r="G673" i="3"/>
  <c r="C817" i="3"/>
  <c r="G817" i="3"/>
  <c r="C674" i="3"/>
  <c r="G674" i="3"/>
  <c r="C758" i="3"/>
  <c r="G758" i="3"/>
  <c r="C902" i="3"/>
  <c r="C603" i="3"/>
  <c r="G603" i="3"/>
  <c r="C627" i="3"/>
  <c r="G627" i="3"/>
  <c r="C771" i="3"/>
  <c r="G771" i="3"/>
  <c r="C831" i="3"/>
  <c r="G831" i="3"/>
  <c r="C855" i="3"/>
  <c r="C1023" i="3"/>
  <c r="C640" i="3"/>
  <c r="G640" i="3"/>
  <c r="C724" i="3"/>
  <c r="G724" i="3"/>
  <c r="C689" i="3"/>
  <c r="G689" i="3"/>
  <c r="C857" i="3"/>
  <c r="C941" i="3"/>
  <c r="C1001" i="3"/>
  <c r="C523" i="3"/>
  <c r="G523" i="3"/>
  <c r="C691" i="3"/>
  <c r="G691" i="3"/>
  <c r="C811" i="3"/>
  <c r="G811" i="3"/>
  <c r="C750" i="3"/>
  <c r="G750" i="3"/>
  <c r="C918" i="3"/>
  <c r="C752" i="3"/>
  <c r="G752" i="3"/>
  <c r="C836" i="3"/>
  <c r="G836" i="3"/>
  <c r="C467" i="3"/>
  <c r="C610" i="3"/>
  <c r="G610" i="3"/>
  <c r="C531" i="3"/>
  <c r="G531" i="3"/>
  <c r="D914" i="3"/>
  <c r="E914" i="3"/>
  <c r="C628" i="3"/>
  <c r="G628" i="3"/>
  <c r="C478" i="3"/>
  <c r="G478" i="3"/>
  <c r="C504" i="3"/>
  <c r="G504" i="3"/>
  <c r="C813" i="3"/>
  <c r="G813" i="3"/>
  <c r="C694" i="3"/>
  <c r="G694" i="3"/>
  <c r="C635" i="3"/>
  <c r="G635" i="3"/>
  <c r="C719" i="3"/>
  <c r="G719" i="3"/>
  <c r="D887" i="3"/>
  <c r="E887" i="3"/>
  <c r="D995" i="3"/>
  <c r="C768" i="3"/>
  <c r="G768" i="3"/>
  <c r="C960" i="3"/>
  <c r="C1044" i="3"/>
  <c r="C757" i="3"/>
  <c r="G757" i="3"/>
  <c r="C614" i="3"/>
  <c r="G614" i="3"/>
  <c r="C638" i="3"/>
  <c r="G638" i="3"/>
  <c r="C698" i="3"/>
  <c r="G698" i="3"/>
  <c r="C782" i="3"/>
  <c r="G782" i="3"/>
  <c r="C842" i="3"/>
  <c r="G842" i="3"/>
  <c r="C687" i="3"/>
  <c r="G687" i="3"/>
  <c r="C939" i="3"/>
  <c r="C664" i="3"/>
  <c r="G664" i="3"/>
  <c r="D1036" i="3"/>
  <c r="D943" i="3"/>
  <c r="E943" i="3"/>
  <c r="C605" i="3"/>
  <c r="G605" i="3"/>
  <c r="C629" i="3"/>
  <c r="G629" i="3"/>
  <c r="C713" i="3"/>
  <c r="G713" i="3"/>
  <c r="C797" i="3"/>
  <c r="G797" i="3"/>
  <c r="C606" i="3"/>
  <c r="G606" i="3"/>
  <c r="C690" i="3"/>
  <c r="G690" i="3"/>
  <c r="C774" i="3"/>
  <c r="G774" i="3"/>
  <c r="C858" i="3"/>
  <c r="C942" i="3"/>
  <c r="C487" i="3"/>
  <c r="G487" i="3"/>
  <c r="C608" i="3"/>
  <c r="G608" i="3"/>
  <c r="C692" i="3"/>
  <c r="G692" i="3"/>
  <c r="C776" i="3"/>
  <c r="D776" i="3" s="1"/>
  <c r="G776" i="3"/>
  <c r="C860" i="3"/>
  <c r="C920" i="3"/>
  <c r="D910" i="3"/>
  <c r="E910" i="3"/>
  <c r="C547" i="3"/>
  <c r="G547" i="3"/>
  <c r="C762" i="3"/>
  <c r="G762" i="3"/>
  <c r="C633" i="3"/>
  <c r="G633" i="3"/>
  <c r="C705" i="3"/>
  <c r="G705" i="3"/>
  <c r="C566" i="3"/>
  <c r="G566" i="3"/>
  <c r="C585" i="3"/>
  <c r="G585" i="3"/>
  <c r="C518" i="3"/>
  <c r="G518" i="3"/>
  <c r="C472" i="3"/>
  <c r="G472" i="3"/>
  <c r="C753" i="3"/>
  <c r="G753" i="3"/>
  <c r="C778" i="3"/>
  <c r="G778" i="3"/>
  <c r="C862" i="3"/>
  <c r="C803" i="3"/>
  <c r="G803" i="3"/>
  <c r="C648" i="3"/>
  <c r="G648" i="3"/>
  <c r="C708" i="3"/>
  <c r="G708" i="3"/>
  <c r="C792" i="3"/>
  <c r="G792" i="3"/>
  <c r="D900" i="3"/>
  <c r="E900" i="3"/>
  <c r="C841" i="3"/>
  <c r="G841" i="3"/>
  <c r="D889" i="3"/>
  <c r="E889" i="3"/>
  <c r="E913" i="3"/>
  <c r="D926" i="3"/>
  <c r="E926" i="3"/>
  <c r="C795" i="3"/>
  <c r="G795" i="3"/>
  <c r="D1047" i="3"/>
  <c r="E1047" i="3"/>
  <c r="C580" i="3"/>
  <c r="G580" i="3"/>
  <c r="C832" i="3"/>
  <c r="G832" i="3"/>
  <c r="E1025" i="3"/>
  <c r="C571" i="3"/>
  <c r="G571" i="3"/>
  <c r="D859" i="3"/>
  <c r="E859" i="3"/>
  <c r="C546" i="3"/>
  <c r="G546" i="3"/>
  <c r="C798" i="3"/>
  <c r="G798" i="3"/>
  <c r="C535" i="3"/>
  <c r="G535" i="3"/>
  <c r="C583" i="3"/>
  <c r="G583" i="3"/>
  <c r="C703" i="3"/>
  <c r="G703" i="3"/>
  <c r="D919" i="3"/>
  <c r="E919" i="3"/>
  <c r="C548" i="3"/>
  <c r="G548" i="3"/>
  <c r="D944" i="3"/>
  <c r="E944" i="3"/>
  <c r="C490" i="3"/>
  <c r="G490" i="3"/>
  <c r="D969" i="3"/>
  <c r="E969" i="3"/>
  <c r="C707" i="3"/>
  <c r="G707" i="3"/>
  <c r="D930" i="3"/>
  <c r="E930" i="3"/>
  <c r="C537" i="3"/>
  <c r="G537" i="3"/>
  <c r="C657" i="3"/>
  <c r="G657" i="3"/>
  <c r="C494" i="3"/>
  <c r="G494" i="3"/>
  <c r="C489" i="3"/>
  <c r="G489" i="3"/>
  <c r="C561" i="3"/>
  <c r="G561" i="3"/>
  <c r="C556" i="3"/>
  <c r="G556" i="3"/>
  <c r="C509" i="3"/>
  <c r="G509" i="3"/>
  <c r="P466" i="3"/>
  <c r="L469" i="3"/>
  <c r="C528" i="3"/>
  <c r="G528" i="3"/>
  <c r="C552" i="3"/>
  <c r="G552" i="3"/>
  <c r="C612" i="3"/>
  <c r="G612" i="3"/>
  <c r="C485" i="3"/>
  <c r="G485" i="3"/>
  <c r="C533" i="3"/>
  <c r="G533" i="3"/>
  <c r="C921" i="3"/>
  <c r="C1005" i="3"/>
  <c r="C634" i="3"/>
  <c r="G634" i="3"/>
  <c r="C718" i="3"/>
  <c r="G718" i="3"/>
  <c r="C886" i="3"/>
  <c r="C970" i="3"/>
  <c r="C1030" i="3"/>
  <c r="C659" i="3"/>
  <c r="G659" i="3"/>
  <c r="C743" i="3"/>
  <c r="G743" i="3"/>
  <c r="C911" i="3"/>
  <c r="C1019" i="3"/>
  <c r="C816" i="3"/>
  <c r="G816" i="3"/>
  <c r="C871" i="3"/>
  <c r="C697" i="3"/>
  <c r="G697" i="3"/>
  <c r="C781" i="3"/>
  <c r="G781" i="3"/>
  <c r="C865" i="3"/>
  <c r="C937" i="3"/>
  <c r="C961" i="3"/>
  <c r="C1009" i="3"/>
  <c r="C1033" i="3"/>
  <c r="C866" i="3"/>
  <c r="C1010" i="3"/>
  <c r="C567" i="3"/>
  <c r="G567" i="3"/>
  <c r="C651" i="3"/>
  <c r="G651" i="3"/>
  <c r="C711" i="3"/>
  <c r="G711" i="3"/>
  <c r="C963" i="3"/>
  <c r="C748" i="3"/>
  <c r="G748" i="3"/>
  <c r="C545" i="3"/>
  <c r="G545" i="3"/>
  <c r="C569" i="3"/>
  <c r="G569" i="3"/>
  <c r="C737" i="3"/>
  <c r="G737" i="3"/>
  <c r="C821" i="3"/>
  <c r="G821" i="3"/>
  <c r="C965" i="3"/>
  <c r="C739" i="3"/>
  <c r="G739" i="3"/>
  <c r="C570" i="3"/>
  <c r="G570" i="3"/>
  <c r="C714" i="3"/>
  <c r="G714" i="3"/>
  <c r="C882" i="3"/>
  <c r="C1026" i="3"/>
  <c r="C632" i="3"/>
  <c r="G632" i="3"/>
  <c r="C656" i="3"/>
  <c r="G656" i="3"/>
  <c r="C716" i="3"/>
  <c r="G716" i="3"/>
  <c r="C483" i="3"/>
  <c r="G483" i="3"/>
  <c r="D869" i="3"/>
  <c r="E869" i="3"/>
  <c r="C846" i="3"/>
  <c r="G846" i="3"/>
  <c r="C542" i="3"/>
  <c r="G542" i="3"/>
  <c r="D981" i="3"/>
  <c r="E981" i="3"/>
  <c r="C588" i="3"/>
  <c r="G588" i="3"/>
  <c r="C590" i="3"/>
  <c r="G590" i="3"/>
  <c r="D946" i="3"/>
  <c r="E946" i="3"/>
  <c r="R466" i="3"/>
  <c r="N469" i="3"/>
  <c r="C493" i="3"/>
  <c r="G493" i="3"/>
  <c r="C517" i="3"/>
  <c r="G517" i="3"/>
  <c r="C565" i="3"/>
  <c r="G565" i="3"/>
  <c r="C532" i="3"/>
  <c r="G532" i="3"/>
  <c r="C777" i="3"/>
  <c r="G777" i="3"/>
  <c r="C861" i="3"/>
  <c r="C945" i="3"/>
  <c r="C658" i="3"/>
  <c r="G658" i="3"/>
  <c r="C742" i="3"/>
  <c r="G742" i="3"/>
  <c r="C802" i="3"/>
  <c r="G802" i="3"/>
  <c r="C1054" i="3"/>
  <c r="C827" i="3"/>
  <c r="G827" i="3"/>
  <c r="C935" i="3"/>
  <c r="C672" i="3"/>
  <c r="G672" i="3"/>
  <c r="C732" i="3"/>
  <c r="G732" i="3"/>
  <c r="C756" i="3"/>
  <c r="G756" i="3"/>
  <c r="C840" i="3"/>
  <c r="G840" i="3"/>
  <c r="C637" i="3"/>
  <c r="G637" i="3"/>
  <c r="C721" i="3"/>
  <c r="G721" i="3"/>
  <c r="C805" i="3"/>
  <c r="G805" i="3"/>
  <c r="C907" i="3"/>
  <c r="C602" i="3"/>
  <c r="G602" i="3"/>
  <c r="C662" i="3"/>
  <c r="G662" i="3"/>
  <c r="C722" i="3"/>
  <c r="G722" i="3"/>
  <c r="C806" i="3"/>
  <c r="G806" i="3"/>
  <c r="C950" i="3"/>
  <c r="C759" i="3"/>
  <c r="G759" i="3"/>
  <c r="C879" i="3"/>
  <c r="C987" i="3"/>
  <c r="C967" i="3"/>
  <c r="C688" i="3"/>
  <c r="G688" i="3"/>
  <c r="C712" i="3"/>
  <c r="G712" i="3"/>
  <c r="C772" i="3"/>
  <c r="G772" i="3"/>
  <c r="C653" i="3"/>
  <c r="G653" i="3"/>
  <c r="C785" i="3"/>
  <c r="G785" i="3"/>
  <c r="C905" i="3"/>
  <c r="C1049" i="3"/>
  <c r="C499" i="3"/>
  <c r="G499" i="3"/>
  <c r="C619" i="3"/>
  <c r="G619" i="3"/>
  <c r="C1003" i="3"/>
  <c r="C654" i="3"/>
  <c r="G654" i="3"/>
  <c r="C822" i="3"/>
  <c r="G822" i="3"/>
  <c r="C966" i="3"/>
  <c r="C751" i="3"/>
  <c r="G751" i="3"/>
  <c r="C1015" i="3"/>
  <c r="C572" i="3"/>
  <c r="G572" i="3"/>
  <c r="C740" i="3"/>
  <c r="G740" i="3"/>
  <c r="C800" i="3"/>
  <c r="G800" i="3"/>
  <c r="C824" i="3"/>
  <c r="G824" i="3"/>
  <c r="C1028" i="3"/>
  <c r="C1067" i="3"/>
  <c r="C1116" i="3"/>
  <c r="C1132" i="3"/>
  <c r="C1097" i="3"/>
  <c r="D1076" i="3"/>
  <c r="E1076" i="3"/>
  <c r="C1077" i="3"/>
  <c r="C1091" i="3"/>
  <c r="C1056" i="3"/>
  <c r="C1057" i="3"/>
  <c r="C1129" i="3"/>
  <c r="C1135" i="3"/>
  <c r="C1059" i="3"/>
  <c r="C1121" i="3"/>
  <c r="C1098" i="3"/>
  <c r="C1101" i="3"/>
  <c r="C1126" i="3"/>
  <c r="C1080" i="3"/>
  <c r="C1099" i="3"/>
  <c r="C1106" i="3"/>
  <c r="C1100" i="3"/>
  <c r="C1066" i="3"/>
  <c r="C1115" i="3"/>
  <c r="C1075" i="3"/>
  <c r="C1061" i="3"/>
  <c r="C1122" i="3"/>
  <c r="C1063" i="3"/>
  <c r="C1124" i="3"/>
  <c r="C1130" i="3"/>
  <c r="C1123" i="3"/>
  <c r="C1085" i="3"/>
  <c r="C1062" i="3"/>
  <c r="C1065" i="3"/>
  <c r="C1125" i="3"/>
  <c r="C1104" i="3"/>
  <c r="C1070" i="3"/>
  <c r="C1107" i="3"/>
  <c r="C1064" i="3"/>
  <c r="D1114" i="3"/>
  <c r="E1114" i="3"/>
  <c r="C1079" i="3"/>
  <c r="C1109" i="3"/>
  <c r="C1086" i="3"/>
  <c r="D1082" i="3"/>
  <c r="E1082" i="3"/>
  <c r="C1087" i="3"/>
  <c r="C1128" i="3"/>
  <c r="C1105" i="3"/>
  <c r="C1069" i="3"/>
  <c r="C1093" i="3"/>
  <c r="C1094" i="3"/>
  <c r="C1131" i="3"/>
  <c r="C1088" i="3"/>
  <c r="D1133" i="3"/>
  <c r="E1133" i="3"/>
  <c r="D1110" i="3"/>
  <c r="E1110" i="3"/>
  <c r="C1112" i="3"/>
  <c r="C1118" i="3"/>
  <c r="C1113" i="3"/>
  <c r="C1078" i="3"/>
  <c r="C1127" i="3"/>
  <c r="C1092" i="3"/>
  <c r="C1081" i="3"/>
  <c r="C1058" i="3"/>
  <c r="C1095" i="3"/>
  <c r="C1108" i="3"/>
  <c r="C1073" i="3"/>
  <c r="C1134" i="3"/>
  <c r="C1136" i="3"/>
  <c r="V1117" i="3" s="1"/>
  <c r="Q465" i="3"/>
  <c r="K460" i="3"/>
  <c r="D1148" i="3"/>
  <c r="E1148" i="3"/>
  <c r="D1141" i="3"/>
  <c r="E1141" i="3"/>
  <c r="D1167" i="3"/>
  <c r="E1167" i="3"/>
  <c r="D1155" i="3"/>
  <c r="E1155" i="3"/>
  <c r="D1177" i="3"/>
  <c r="E1177" i="3"/>
  <c r="D1137" i="3"/>
  <c r="E1137" i="3"/>
  <c r="D1140" i="3"/>
  <c r="E1140" i="3"/>
  <c r="D1160" i="3"/>
  <c r="E1160" i="3"/>
  <c r="D1154" i="3"/>
  <c r="E1154" i="3"/>
  <c r="D1176" i="3"/>
  <c r="E1176" i="3"/>
  <c r="D1146" i="3"/>
  <c r="E1146" i="3"/>
  <c r="D1166" i="3"/>
  <c r="E1166" i="3"/>
  <c r="D1145" i="3"/>
  <c r="E1145" i="3"/>
  <c r="D1159" i="3"/>
  <c r="E1159" i="3"/>
  <c r="D1153" i="3"/>
  <c r="E1153" i="3"/>
  <c r="D1175" i="3"/>
  <c r="E1175" i="3"/>
  <c r="D1165" i="3"/>
  <c r="E1165" i="3"/>
  <c r="D1139" i="3"/>
  <c r="E1139" i="3"/>
  <c r="D1144" i="3"/>
  <c r="E1144" i="3"/>
  <c r="D1164" i="3"/>
  <c r="E1164" i="3"/>
  <c r="D1158" i="3"/>
  <c r="E1158" i="3"/>
  <c r="D1174" i="3"/>
  <c r="E1174" i="3"/>
  <c r="D1147" i="3"/>
  <c r="E1147" i="3"/>
  <c r="D1150" i="3"/>
  <c r="E1150" i="3"/>
  <c r="D1170" i="3"/>
  <c r="E1170" i="3"/>
  <c r="D1152" i="3"/>
  <c r="E1152" i="3"/>
  <c r="D1138" i="3"/>
  <c r="E1138" i="3"/>
  <c r="D1143" i="3"/>
  <c r="E1143" i="3"/>
  <c r="D1179" i="3"/>
  <c r="E1179" i="3"/>
  <c r="D1173" i="3"/>
  <c r="E1173" i="3"/>
  <c r="D1169" i="3"/>
  <c r="E1169" i="3"/>
  <c r="D1157" i="3"/>
  <c r="E1157" i="3"/>
  <c r="D1142" i="3"/>
  <c r="E1142" i="3"/>
  <c r="D1162" i="3"/>
  <c r="E1162" i="3"/>
  <c r="D1156" i="3"/>
  <c r="E1156" i="3"/>
  <c r="D1178" i="3"/>
  <c r="E1178" i="3"/>
  <c r="D1172" i="3"/>
  <c r="E1172" i="3"/>
  <c r="D1171" i="3"/>
  <c r="D1149" i="3"/>
  <c r="D1161" i="3"/>
  <c r="D1151" i="3"/>
  <c r="D1163" i="3"/>
  <c r="D1168" i="3"/>
  <c r="D1119" i="3" l="1"/>
  <c r="E1119" i="3"/>
  <c r="D885" i="3"/>
  <c r="E885" i="3"/>
  <c r="C1083" i="3"/>
  <c r="C1102" i="3"/>
  <c r="C881" i="3"/>
  <c r="D881" i="3" s="1"/>
  <c r="C1071" i="3"/>
  <c r="D1071" i="3" s="1"/>
  <c r="E1071" i="3"/>
  <c r="C1008" i="3"/>
  <c r="C529" i="3"/>
  <c r="C820" i="3"/>
  <c r="C968" i="3"/>
  <c r="C953" i="3"/>
  <c r="C1004" i="3"/>
  <c r="C1039" i="3"/>
  <c r="C1120" i="3"/>
  <c r="C884" i="3"/>
  <c r="C814" i="3"/>
  <c r="C1103" i="3"/>
  <c r="D1103" i="3" s="1"/>
  <c r="C468" i="3"/>
  <c r="D468" i="3" s="1"/>
  <c r="C1000" i="3"/>
  <c r="C787" i="3"/>
  <c r="D787" i="3" s="1"/>
  <c r="C1090" i="3"/>
  <c r="C1111" i="3"/>
  <c r="D1111" i="3" s="1"/>
  <c r="C1117" i="3"/>
  <c r="D1117" i="3" s="1"/>
  <c r="C908" i="3"/>
  <c r="C880" i="3"/>
  <c r="D880" i="3" s="1"/>
  <c r="G820" i="3"/>
  <c r="C541" i="3"/>
  <c r="C856" i="3"/>
  <c r="D856" i="3" s="1"/>
  <c r="C481" i="3"/>
  <c r="E1103" i="3"/>
  <c r="E1004" i="3"/>
  <c r="D1004" i="3"/>
  <c r="D976" i="3"/>
  <c r="E976" i="3"/>
  <c r="G481" i="3"/>
  <c r="G466" i="3"/>
  <c r="I466" i="3" s="1"/>
  <c r="AA447" i="3" s="1"/>
  <c r="D985" i="3"/>
  <c r="G787" i="3"/>
  <c r="C1052" i="3"/>
  <c r="E1052" i="3" s="1"/>
  <c r="C1074" i="3"/>
  <c r="V1046" i="3" s="1"/>
  <c r="C864" i="3"/>
  <c r="C893" i="3"/>
  <c r="E893" i="3" s="1"/>
  <c r="C1096" i="3"/>
  <c r="C964" i="3"/>
  <c r="C1060" i="3"/>
  <c r="C928" i="3"/>
  <c r="C775" i="3"/>
  <c r="C952" i="3"/>
  <c r="E979" i="3"/>
  <c r="E892" i="3"/>
  <c r="E1024" i="3"/>
  <c r="C904" i="3"/>
  <c r="D904" i="3" s="1"/>
  <c r="C808" i="3"/>
  <c r="C980" i="3"/>
  <c r="V960" i="3" s="1"/>
  <c r="E1068" i="3"/>
  <c r="G775" i="3"/>
  <c r="H775" i="3" s="1"/>
  <c r="G808" i="3"/>
  <c r="C984" i="3"/>
  <c r="G814" i="3"/>
  <c r="AA793" i="3" s="1"/>
  <c r="C996" i="3"/>
  <c r="C940" i="3"/>
  <c r="C1072" i="3"/>
  <c r="C1084" i="3"/>
  <c r="D974" i="3"/>
  <c r="AA827" i="3"/>
  <c r="E1089" i="3"/>
  <c r="G541" i="3"/>
  <c r="C916" i="3"/>
  <c r="E927" i="3"/>
  <c r="E876" i="3"/>
  <c r="E1006" i="3"/>
  <c r="AA810" i="3"/>
  <c r="AA805" i="3"/>
  <c r="AA802" i="3"/>
  <c r="AA808" i="3"/>
  <c r="V1115" i="3"/>
  <c r="AA812" i="3"/>
  <c r="AA796" i="3"/>
  <c r="AA811" i="3"/>
  <c r="AA798" i="3"/>
  <c r="AA797" i="3"/>
  <c r="AA804" i="3"/>
  <c r="AA806" i="3"/>
  <c r="AA813" i="3"/>
  <c r="AA799" i="3"/>
  <c r="AA809" i="3"/>
  <c r="AA803" i="3"/>
  <c r="AA786" i="3"/>
  <c r="AA830" i="3"/>
  <c r="AA801" i="3"/>
  <c r="AA800" i="3"/>
  <c r="AA807" i="3"/>
  <c r="V1069" i="3"/>
  <c r="E1117" i="3"/>
  <c r="D986" i="3"/>
  <c r="AA823" i="3"/>
  <c r="E880" i="3"/>
  <c r="V1086" i="3"/>
  <c r="V1073" i="3"/>
  <c r="V1109" i="3"/>
  <c r="V1088" i="3"/>
  <c r="V1103" i="3"/>
  <c r="V1107" i="3"/>
  <c r="V1072" i="3"/>
  <c r="V1062" i="3"/>
  <c r="V1068" i="3"/>
  <c r="V1082" i="3"/>
  <c r="V1083" i="3"/>
  <c r="D1008" i="3"/>
  <c r="E1008" i="3"/>
  <c r="V1059" i="3"/>
  <c r="V1077" i="3"/>
  <c r="V986" i="3"/>
  <c r="V1098" i="3"/>
  <c r="V1097" i="3"/>
  <c r="V1108" i="3"/>
  <c r="V1085" i="3"/>
  <c r="V1084" i="3"/>
  <c r="V1094" i="3"/>
  <c r="V1106" i="3"/>
  <c r="V1099" i="3"/>
  <c r="V1067" i="3"/>
  <c r="V1079" i="3"/>
  <c r="AA818" i="3"/>
  <c r="V1093" i="3"/>
  <c r="V1090" i="3"/>
  <c r="V1096" i="3"/>
  <c r="V1095" i="3"/>
  <c r="V1102" i="3"/>
  <c r="C465" i="3"/>
  <c r="E465" i="3" s="1"/>
  <c r="G465" i="3"/>
  <c r="AA829" i="3"/>
  <c r="V1066" i="3"/>
  <c r="V1060" i="3"/>
  <c r="AA814" i="3"/>
  <c r="V1081" i="3"/>
  <c r="V1089" i="3"/>
  <c r="V1075" i="3"/>
  <c r="V1111" i="3"/>
  <c r="V1101" i="3"/>
  <c r="V1116" i="3"/>
  <c r="AA817" i="3"/>
  <c r="AA819" i="3"/>
  <c r="V1104" i="3"/>
  <c r="AA822" i="3"/>
  <c r="V1076" i="3"/>
  <c r="V1071" i="3"/>
  <c r="V1070" i="3"/>
  <c r="V1110" i="3"/>
  <c r="AA821" i="3"/>
  <c r="AA833" i="3"/>
  <c r="V1112" i="3"/>
  <c r="V1074" i="3"/>
  <c r="V1087" i="3"/>
  <c r="V1078" i="3"/>
  <c r="V1105" i="3"/>
  <c r="V1080" i="3"/>
  <c r="V1113" i="3"/>
  <c r="V992" i="3"/>
  <c r="AA826" i="3"/>
  <c r="AA825" i="3"/>
  <c r="AA831" i="3"/>
  <c r="V983" i="3"/>
  <c r="V1018" i="3"/>
  <c r="AA824" i="3"/>
  <c r="AA815" i="3"/>
  <c r="V1091" i="3"/>
  <c r="V993" i="3"/>
  <c r="AA816" i="3"/>
  <c r="AA832" i="3"/>
  <c r="V1114" i="3"/>
  <c r="AA820" i="3"/>
  <c r="AA828" i="3"/>
  <c r="V1057" i="3"/>
  <c r="AA834" i="3"/>
  <c r="V1092" i="3"/>
  <c r="V1100" i="3"/>
  <c r="V1012" i="3"/>
  <c r="V1029" i="3"/>
  <c r="V1063" i="3"/>
  <c r="D672" i="3"/>
  <c r="H519" i="3"/>
  <c r="I519" i="3"/>
  <c r="AA500" i="3" s="1"/>
  <c r="D592" i="3"/>
  <c r="D953" i="3"/>
  <c r="E953" i="3"/>
  <c r="D959" i="3"/>
  <c r="E959" i="3"/>
  <c r="H524" i="3"/>
  <c r="I524" i="3"/>
  <c r="AA505" i="3" s="1"/>
  <c r="H611" i="3"/>
  <c r="I611" i="3"/>
  <c r="AA592" i="3" s="1"/>
  <c r="H586" i="3"/>
  <c r="I586" i="3"/>
  <c r="AA567" i="3" s="1"/>
  <c r="H800" i="3"/>
  <c r="I800" i="3"/>
  <c r="H654" i="3"/>
  <c r="I654" i="3"/>
  <c r="AA635" i="3" s="1"/>
  <c r="D653" i="3"/>
  <c r="E653" i="3"/>
  <c r="D950" i="3"/>
  <c r="E950" i="3"/>
  <c r="H721" i="3"/>
  <c r="D935" i="3"/>
  <c r="E935" i="3"/>
  <c r="H777" i="3"/>
  <c r="I846" i="3"/>
  <c r="H846" i="3"/>
  <c r="D656" i="3"/>
  <c r="E656" i="3"/>
  <c r="I821" i="3"/>
  <c r="H821" i="3"/>
  <c r="E711" i="3"/>
  <c r="V692" i="3" s="1"/>
  <c r="D711" i="3"/>
  <c r="H781" i="3"/>
  <c r="I781" i="3"/>
  <c r="AA762" i="3" s="1"/>
  <c r="H659" i="3"/>
  <c r="I659" i="3"/>
  <c r="AA640" i="3" s="1"/>
  <c r="D657" i="3"/>
  <c r="E657" i="3"/>
  <c r="H803" i="3"/>
  <c r="I803" i="3"/>
  <c r="E585" i="3"/>
  <c r="V566" i="3" s="1"/>
  <c r="D585" i="3"/>
  <c r="D713" i="3"/>
  <c r="E713" i="3"/>
  <c r="D664" i="3"/>
  <c r="E664" i="3"/>
  <c r="H638" i="3"/>
  <c r="I638" i="3"/>
  <c r="AA619" i="3" s="1"/>
  <c r="H813" i="3"/>
  <c r="I813" i="3"/>
  <c r="H610" i="3"/>
  <c r="H691" i="3"/>
  <c r="I691" i="3"/>
  <c r="AA672" i="3" s="1"/>
  <c r="H724" i="3"/>
  <c r="H603" i="3"/>
  <c r="I603" i="3"/>
  <c r="AA584" i="3" s="1"/>
  <c r="D613" i="3"/>
  <c r="E613" i="3"/>
  <c r="E695" i="3"/>
  <c r="D695" i="3"/>
  <c r="D519" i="3"/>
  <c r="E519" i="3"/>
  <c r="V500" i="3" s="1"/>
  <c r="D729" i="3"/>
  <c r="E729" i="3"/>
  <c r="D465" i="3"/>
  <c r="D823" i="3"/>
  <c r="E823" i="3"/>
  <c r="E582" i="3"/>
  <c r="D582" i="3"/>
  <c r="H700" i="3"/>
  <c r="I700" i="3"/>
  <c r="AA681" i="3" s="1"/>
  <c r="H818" i="3"/>
  <c r="I818" i="3"/>
  <c r="E839" i="3"/>
  <c r="D839" i="3"/>
  <c r="D480" i="3"/>
  <c r="E480" i="3"/>
  <c r="D601" i="3"/>
  <c r="E601" i="3"/>
  <c r="V582" i="3" s="1"/>
  <c r="E834" i="3"/>
  <c r="D834" i="3"/>
  <c r="E915" i="3"/>
  <c r="D915" i="3"/>
  <c r="H744" i="3"/>
  <c r="D1017" i="3"/>
  <c r="E1017" i="3"/>
  <c r="D809" i="3"/>
  <c r="E809" i="3"/>
  <c r="D991" i="3"/>
  <c r="E991" i="3"/>
  <c r="H749" i="3"/>
  <c r="H676" i="3"/>
  <c r="I676" i="3"/>
  <c r="AA657" i="3" s="1"/>
  <c r="D925" i="3"/>
  <c r="E925" i="3"/>
  <c r="H815" i="3"/>
  <c r="I815" i="3"/>
  <c r="H521" i="3"/>
  <c r="I521" i="3"/>
  <c r="H702" i="3"/>
  <c r="I702" i="3"/>
  <c r="AA683" i="3" s="1"/>
  <c r="H725" i="3"/>
  <c r="I725" i="3"/>
  <c r="AA706" i="3" s="1"/>
  <c r="E951" i="3"/>
  <c r="D951" i="3"/>
  <c r="D1045" i="3"/>
  <c r="E1045" i="3"/>
  <c r="D636" i="3"/>
  <c r="E636" i="3"/>
  <c r="D790" i="3"/>
  <c r="E790" i="3"/>
  <c r="D597" i="3"/>
  <c r="E597" i="3"/>
  <c r="V578" i="3" s="1"/>
  <c r="D717" i="3"/>
  <c r="E717" i="3"/>
  <c r="V698" i="3" s="1"/>
  <c r="H835" i="3"/>
  <c r="I835" i="3"/>
  <c r="D699" i="3"/>
  <c r="E699" i="3"/>
  <c r="D780" i="3"/>
  <c r="H682" i="3"/>
  <c r="I682" i="3"/>
  <c r="AA663" i="3" s="1"/>
  <c r="D594" i="3"/>
  <c r="E594" i="3"/>
  <c r="D677" i="3"/>
  <c r="E1034" i="3"/>
  <c r="D1034" i="3"/>
  <c r="H851" i="3"/>
  <c r="I851" i="3"/>
  <c r="D524" i="3"/>
  <c r="E524" i="3"/>
  <c r="V505" i="3" s="1"/>
  <c r="D611" i="3"/>
  <c r="E611" i="3"/>
  <c r="D586" i="3"/>
  <c r="E586" i="3"/>
  <c r="D865" i="3"/>
  <c r="E865" i="3"/>
  <c r="D768" i="3"/>
  <c r="I582" i="3"/>
  <c r="AA563" i="3" s="1"/>
  <c r="H582" i="3"/>
  <c r="D949" i="3"/>
  <c r="E949" i="3"/>
  <c r="H699" i="3"/>
  <c r="I699" i="3"/>
  <c r="AA680" i="3" s="1"/>
  <c r="H806" i="3"/>
  <c r="I806" i="3"/>
  <c r="D721" i="3"/>
  <c r="H827" i="3"/>
  <c r="I827" i="3"/>
  <c r="D777" i="3"/>
  <c r="D846" i="3"/>
  <c r="E846" i="3"/>
  <c r="H632" i="3"/>
  <c r="I632" i="3"/>
  <c r="AA613" i="3" s="1"/>
  <c r="D821" i="3"/>
  <c r="E821" i="3"/>
  <c r="H651" i="3"/>
  <c r="I651" i="3"/>
  <c r="AA632" i="3" s="1"/>
  <c r="D781" i="3"/>
  <c r="E781" i="3"/>
  <c r="E659" i="3"/>
  <c r="V640" i="3" s="1"/>
  <c r="D659" i="3"/>
  <c r="I798" i="3"/>
  <c r="H798" i="3"/>
  <c r="D1000" i="3"/>
  <c r="E1000" i="3"/>
  <c r="D803" i="3"/>
  <c r="E803" i="3"/>
  <c r="D942" i="3"/>
  <c r="E942" i="3"/>
  <c r="H629" i="3"/>
  <c r="I629" i="3"/>
  <c r="AA610" i="3" s="1"/>
  <c r="D939" i="3"/>
  <c r="E939" i="3"/>
  <c r="D638" i="3"/>
  <c r="E638" i="3"/>
  <c r="D813" i="3"/>
  <c r="E813" i="3"/>
  <c r="D610" i="3"/>
  <c r="D691" i="3"/>
  <c r="E691" i="3"/>
  <c r="D724" i="3"/>
  <c r="D603" i="3"/>
  <c r="E603" i="3"/>
  <c r="H589" i="3"/>
  <c r="D1051" i="3"/>
  <c r="E1051" i="3"/>
  <c r="H681" i="3"/>
  <c r="D1039" i="3"/>
  <c r="E1039" i="3"/>
  <c r="D700" i="3"/>
  <c r="E700" i="3"/>
  <c r="D818" i="3"/>
  <c r="E818" i="3"/>
  <c r="D982" i="3"/>
  <c r="E982" i="3"/>
  <c r="H522" i="3"/>
  <c r="I522" i="3"/>
  <c r="AA503" i="3" s="1"/>
  <c r="H623" i="3"/>
  <c r="I623" i="3"/>
  <c r="AA604" i="3" s="1"/>
  <c r="H630" i="3"/>
  <c r="H807" i="3"/>
  <c r="I807" i="3"/>
  <c r="D744" i="3"/>
  <c r="D897" i="3"/>
  <c r="E897" i="3"/>
  <c r="D749" i="3"/>
  <c r="D676" i="3"/>
  <c r="E676" i="3"/>
  <c r="V657" i="3" s="1"/>
  <c r="D901" i="3"/>
  <c r="E901" i="3"/>
  <c r="D815" i="3"/>
  <c r="E815" i="3"/>
  <c r="D521" i="3"/>
  <c r="E521" i="3"/>
  <c r="D702" i="3"/>
  <c r="E702" i="3"/>
  <c r="D725" i="3"/>
  <c r="E725" i="3"/>
  <c r="H783" i="3"/>
  <c r="D877" i="3"/>
  <c r="E877" i="3"/>
  <c r="D1027" i="3"/>
  <c r="E1027" i="3"/>
  <c r="H706" i="3"/>
  <c r="I706" i="3"/>
  <c r="AA687" i="3" s="1"/>
  <c r="H600" i="3"/>
  <c r="H669" i="3"/>
  <c r="I847" i="3"/>
  <c r="H847" i="3"/>
  <c r="D835" i="3"/>
  <c r="E835" i="3"/>
  <c r="H639" i="3"/>
  <c r="I639" i="3"/>
  <c r="AA620" i="3" s="1"/>
  <c r="I696" i="3"/>
  <c r="AA677" i="3" s="1"/>
  <c r="H696" i="3"/>
  <c r="D682" i="3"/>
  <c r="E682" i="3"/>
  <c r="D968" i="3"/>
  <c r="E968" i="3"/>
  <c r="H787" i="3"/>
  <c r="I787" i="3"/>
  <c r="AA768" i="3" s="1"/>
  <c r="D940" i="3"/>
  <c r="E940" i="3"/>
  <c r="D890" i="3"/>
  <c r="E890" i="3"/>
  <c r="D851" i="3"/>
  <c r="E851" i="3"/>
  <c r="H587" i="3"/>
  <c r="I587" i="3"/>
  <c r="AA568" i="3" s="1"/>
  <c r="H711" i="3"/>
  <c r="I711" i="3"/>
  <c r="AA692" i="3" s="1"/>
  <c r="H664" i="3"/>
  <c r="I664" i="3"/>
  <c r="AA645" i="3" s="1"/>
  <c r="H839" i="3"/>
  <c r="I839" i="3"/>
  <c r="D923" i="3"/>
  <c r="E923" i="3"/>
  <c r="H597" i="3"/>
  <c r="I597" i="3"/>
  <c r="AA578" i="3" s="1"/>
  <c r="I740" i="3"/>
  <c r="AA721" i="3" s="1"/>
  <c r="H740" i="3"/>
  <c r="D1003" i="3"/>
  <c r="E1003" i="3"/>
  <c r="D772" i="3"/>
  <c r="D806" i="3"/>
  <c r="E806" i="3"/>
  <c r="H637" i="3"/>
  <c r="I637" i="3"/>
  <c r="AA618" i="3" s="1"/>
  <c r="E827" i="3"/>
  <c r="D827" i="3"/>
  <c r="H590" i="3"/>
  <c r="I590" i="3"/>
  <c r="AA571" i="3" s="1"/>
  <c r="D632" i="3"/>
  <c r="E632" i="3"/>
  <c r="H737" i="3"/>
  <c r="I737" i="3"/>
  <c r="AA718" i="3" s="1"/>
  <c r="D651" i="3"/>
  <c r="E651" i="3"/>
  <c r="H697" i="3"/>
  <c r="I697" i="3"/>
  <c r="AA678" i="3" s="1"/>
  <c r="D1030" i="3"/>
  <c r="E1030" i="3"/>
  <c r="D798" i="3"/>
  <c r="E798" i="3"/>
  <c r="H795" i="3"/>
  <c r="I795" i="3"/>
  <c r="AA776" i="3" s="1"/>
  <c r="I841" i="3"/>
  <c r="H841" i="3"/>
  <c r="D862" i="3"/>
  <c r="E862" i="3"/>
  <c r="D858" i="3"/>
  <c r="E858" i="3"/>
  <c r="D629" i="3"/>
  <c r="E629" i="3"/>
  <c r="V610" i="3" s="1"/>
  <c r="H687" i="3"/>
  <c r="I687" i="3"/>
  <c r="AA668" i="3" s="1"/>
  <c r="H614" i="3"/>
  <c r="I614" i="3"/>
  <c r="AA595" i="3" s="1"/>
  <c r="D467" i="3"/>
  <c r="E467" i="3"/>
  <c r="V448" i="3" s="1"/>
  <c r="H523" i="3"/>
  <c r="I523" i="3"/>
  <c r="AA504" i="3" s="1"/>
  <c r="H640" i="3"/>
  <c r="I640" i="3"/>
  <c r="AA621" i="3" s="1"/>
  <c r="E902" i="3"/>
  <c r="D902" i="3"/>
  <c r="D589" i="3"/>
  <c r="D922" i="3"/>
  <c r="E922" i="3"/>
  <c r="D681" i="3"/>
  <c r="D775" i="3"/>
  <c r="E775" i="3"/>
  <c r="H643" i="3"/>
  <c r="I643" i="3"/>
  <c r="AA624" i="3" s="1"/>
  <c r="H616" i="3"/>
  <c r="I616" i="3"/>
  <c r="AA597" i="3" s="1"/>
  <c r="H733" i="3"/>
  <c r="D898" i="3"/>
  <c r="E898" i="3"/>
  <c r="D522" i="3"/>
  <c r="E522" i="3"/>
  <c r="V503" i="3" s="1"/>
  <c r="D623" i="3"/>
  <c r="E623" i="3"/>
  <c r="D630" i="3"/>
  <c r="D807" i="3"/>
  <c r="E807" i="3"/>
  <c r="H660" i="3"/>
  <c r="I660" i="3"/>
  <c r="AA641" i="3" s="1"/>
  <c r="D873" i="3"/>
  <c r="E873" i="3"/>
  <c r="H641" i="3"/>
  <c r="D975" i="3"/>
  <c r="E975" i="3"/>
  <c r="H709" i="3"/>
  <c r="H730" i="3"/>
  <c r="H596" i="3"/>
  <c r="H642" i="3"/>
  <c r="I642" i="3"/>
  <c r="AA623" i="3" s="1"/>
  <c r="H617" i="3"/>
  <c r="I617" i="3"/>
  <c r="AA598" i="3" s="1"/>
  <c r="D783" i="3"/>
  <c r="H853" i="3"/>
  <c r="I853" i="3"/>
  <c r="E1007" i="3"/>
  <c r="D1007" i="3"/>
  <c r="D706" i="3"/>
  <c r="E706" i="3"/>
  <c r="D600" i="3"/>
  <c r="D669" i="3"/>
  <c r="D847" i="3"/>
  <c r="E847" i="3"/>
  <c r="E1013" i="3"/>
  <c r="D1013" i="3"/>
  <c r="D639" i="3"/>
  <c r="E639" i="3"/>
  <c r="D696" i="3"/>
  <c r="E696" i="3"/>
  <c r="D909" i="3"/>
  <c r="E909" i="3"/>
  <c r="D908" i="3"/>
  <c r="E908" i="3"/>
  <c r="H796" i="3"/>
  <c r="I796" i="3"/>
  <c r="H830" i="3"/>
  <c r="I830" i="3"/>
  <c r="H767" i="3"/>
  <c r="I767" i="3"/>
  <c r="AA748" i="3" s="1"/>
  <c r="D587" i="3"/>
  <c r="E587" i="3"/>
  <c r="E861" i="3"/>
  <c r="D861" i="3"/>
  <c r="E648" i="3"/>
  <c r="D648" i="3"/>
  <c r="H823" i="3"/>
  <c r="I823" i="3"/>
  <c r="D893" i="3"/>
  <c r="H780" i="3"/>
  <c r="H722" i="3"/>
  <c r="D637" i="3"/>
  <c r="E637" i="3"/>
  <c r="D1054" i="3"/>
  <c r="E1054" i="3"/>
  <c r="D590" i="3"/>
  <c r="E590" i="3"/>
  <c r="D1026" i="3"/>
  <c r="E1026" i="3"/>
  <c r="D737" i="3"/>
  <c r="E737" i="3"/>
  <c r="D697" i="3"/>
  <c r="E697" i="3"/>
  <c r="D970" i="3"/>
  <c r="E970" i="3"/>
  <c r="D795" i="3"/>
  <c r="E795" i="3"/>
  <c r="D841" i="3"/>
  <c r="E841" i="3"/>
  <c r="H778" i="3"/>
  <c r="H705" i="3"/>
  <c r="D920" i="3"/>
  <c r="E920" i="3"/>
  <c r="H774" i="3"/>
  <c r="I774" i="3"/>
  <c r="AA755" i="3" s="1"/>
  <c r="H605" i="3"/>
  <c r="I605" i="3"/>
  <c r="AA586" i="3" s="1"/>
  <c r="D687" i="3"/>
  <c r="E687" i="3"/>
  <c r="D614" i="3"/>
  <c r="E614" i="3"/>
  <c r="I836" i="3"/>
  <c r="H836" i="3"/>
  <c r="D523" i="3"/>
  <c r="E523" i="3"/>
  <c r="V504" i="3" s="1"/>
  <c r="D640" i="3"/>
  <c r="E640" i="3"/>
  <c r="H758" i="3"/>
  <c r="I758" i="3"/>
  <c r="AA739" i="3" s="1"/>
  <c r="D1020" i="3"/>
  <c r="E1020" i="3"/>
  <c r="I838" i="3"/>
  <c r="H838" i="3"/>
  <c r="H622" i="3"/>
  <c r="I622" i="3"/>
  <c r="AA603" i="3" s="1"/>
  <c r="H655" i="3"/>
  <c r="I655" i="3"/>
  <c r="AA636" i="3" s="1"/>
  <c r="D643" i="3"/>
  <c r="E643" i="3"/>
  <c r="D616" i="3"/>
  <c r="E616" i="3"/>
  <c r="D733" i="3"/>
  <c r="H814" i="3"/>
  <c r="I814" i="3"/>
  <c r="I474" i="3"/>
  <c r="AA455" i="3" s="1"/>
  <c r="H474" i="3"/>
  <c r="H599" i="3"/>
  <c r="I599" i="3"/>
  <c r="AA580" i="3" s="1"/>
  <c r="H598" i="3"/>
  <c r="I598" i="3"/>
  <c r="AA579" i="3" s="1"/>
  <c r="H763" i="3"/>
  <c r="E1046" i="3"/>
  <c r="D1046" i="3"/>
  <c r="D660" i="3"/>
  <c r="E660" i="3"/>
  <c r="H520" i="3"/>
  <c r="I520" i="3"/>
  <c r="AA501" i="3" s="1"/>
  <c r="H615" i="3"/>
  <c r="E954" i="3"/>
  <c r="D954" i="3"/>
  <c r="D641" i="3"/>
  <c r="D867" i="3"/>
  <c r="E867" i="3"/>
  <c r="D709" i="3"/>
  <c r="D730" i="3"/>
  <c r="D596" i="3"/>
  <c r="D642" i="3"/>
  <c r="E642" i="3"/>
  <c r="V623" i="3" s="1"/>
  <c r="D617" i="3"/>
  <c r="E617" i="3"/>
  <c r="V598" i="3" s="1"/>
  <c r="H723" i="3"/>
  <c r="D853" i="3"/>
  <c r="E853" i="3"/>
  <c r="D899" i="3"/>
  <c r="E899" i="3"/>
  <c r="H525" i="3"/>
  <c r="I525" i="3"/>
  <c r="AA506" i="3" s="1"/>
  <c r="H679" i="3"/>
  <c r="H701" i="3"/>
  <c r="H770" i="3"/>
  <c r="I770" i="3"/>
  <c r="AA751" i="3" s="1"/>
  <c r="E983" i="3"/>
  <c r="D983" i="3"/>
  <c r="H825" i="3"/>
  <c r="I825" i="3"/>
  <c r="H799" i="3"/>
  <c r="I799" i="3"/>
  <c r="H667" i="3"/>
  <c r="I667" i="3"/>
  <c r="AA648" i="3" s="1"/>
  <c r="D796" i="3"/>
  <c r="E796" i="3"/>
  <c r="E830" i="3"/>
  <c r="D830" i="3"/>
  <c r="D767" i="3"/>
  <c r="E767" i="3"/>
  <c r="D805" i="3"/>
  <c r="E805" i="3"/>
  <c r="H713" i="3"/>
  <c r="I713" i="3"/>
  <c r="AA694" i="3" s="1"/>
  <c r="I729" i="3"/>
  <c r="AA710" i="3" s="1"/>
  <c r="H729" i="3"/>
  <c r="D788" i="3"/>
  <c r="E788" i="3"/>
  <c r="D661" i="3"/>
  <c r="D800" i="3"/>
  <c r="E800" i="3"/>
  <c r="D722" i="3"/>
  <c r="H802" i="3"/>
  <c r="I802" i="3"/>
  <c r="E882" i="3"/>
  <c r="D882" i="3"/>
  <c r="D871" i="3"/>
  <c r="E871" i="3"/>
  <c r="D778" i="3"/>
  <c r="D705" i="3"/>
  <c r="D860" i="3"/>
  <c r="E860" i="3"/>
  <c r="D774" i="3"/>
  <c r="E774" i="3"/>
  <c r="D605" i="3"/>
  <c r="E605" i="3"/>
  <c r="H757" i="3"/>
  <c r="H719" i="3"/>
  <c r="I719" i="3"/>
  <c r="AA700" i="3" s="1"/>
  <c r="E836" i="3"/>
  <c r="D836" i="3"/>
  <c r="E1001" i="3"/>
  <c r="D1001" i="3"/>
  <c r="D1023" i="3"/>
  <c r="E1023" i="3"/>
  <c r="D758" i="3"/>
  <c r="E758" i="3"/>
  <c r="D936" i="3"/>
  <c r="E936" i="3"/>
  <c r="D838" i="3"/>
  <c r="E838" i="3"/>
  <c r="D622" i="3"/>
  <c r="E622" i="3"/>
  <c r="D655" i="3"/>
  <c r="E655" i="3"/>
  <c r="V636" i="3" s="1"/>
  <c r="H475" i="3"/>
  <c r="D999" i="3"/>
  <c r="E999" i="3"/>
  <c r="H649" i="3"/>
  <c r="I649" i="3"/>
  <c r="AA630" i="3" s="1"/>
  <c r="D814" i="3"/>
  <c r="E814" i="3"/>
  <c r="D474" i="3"/>
  <c r="E474" i="3"/>
  <c r="V455" i="3" s="1"/>
  <c r="D599" i="3"/>
  <c r="E599" i="3"/>
  <c r="D598" i="3"/>
  <c r="E598" i="3"/>
  <c r="I812" i="3"/>
  <c r="H812" i="3"/>
  <c r="D763" i="3"/>
  <c r="E1022" i="3"/>
  <c r="D1022" i="3"/>
  <c r="E1031" i="3"/>
  <c r="D1031" i="3"/>
  <c r="D520" i="3"/>
  <c r="E520" i="3"/>
  <c r="V501" i="3" s="1"/>
  <c r="D615" i="3"/>
  <c r="D894" i="3"/>
  <c r="E894" i="3"/>
  <c r="D962" i="3"/>
  <c r="E962" i="3"/>
  <c r="D972" i="3"/>
  <c r="E972" i="3"/>
  <c r="D993" i="3"/>
  <c r="E993" i="3"/>
  <c r="H473" i="3"/>
  <c r="I473" i="3"/>
  <c r="AA454" i="3" s="1"/>
  <c r="D932" i="3"/>
  <c r="E932" i="3"/>
  <c r="H618" i="3"/>
  <c r="I618" i="3"/>
  <c r="AA599" i="3" s="1"/>
  <c r="D1048" i="3"/>
  <c r="E1048" i="3"/>
  <c r="D723" i="3"/>
  <c r="H769" i="3"/>
  <c r="I769" i="3"/>
  <c r="AA750" i="3" s="1"/>
  <c r="H731" i="3"/>
  <c r="D525" i="3"/>
  <c r="E525" i="3"/>
  <c r="V506" i="3" s="1"/>
  <c r="E992" i="3"/>
  <c r="D992" i="3"/>
  <c r="D679" i="3"/>
  <c r="D701" i="3"/>
  <c r="D770" i="3"/>
  <c r="E770" i="3"/>
  <c r="D875" i="3"/>
  <c r="E875" i="3"/>
  <c r="E825" i="3"/>
  <c r="D825" i="3"/>
  <c r="D799" i="3"/>
  <c r="E799" i="3"/>
  <c r="D667" i="3"/>
  <c r="E667" i="3"/>
  <c r="H604" i="3"/>
  <c r="I604" i="3"/>
  <c r="AA585" i="3" s="1"/>
  <c r="H746" i="3"/>
  <c r="I746" i="3"/>
  <c r="AA727" i="3" s="1"/>
  <c r="H683" i="3"/>
  <c r="I683" i="3"/>
  <c r="AA664" i="3" s="1"/>
  <c r="D822" i="3"/>
  <c r="E822" i="3"/>
  <c r="D743" i="3"/>
  <c r="E743" i="3"/>
  <c r="D808" i="3"/>
  <c r="E808" i="3"/>
  <c r="I834" i="3"/>
  <c r="H834" i="3"/>
  <c r="D1014" i="3"/>
  <c r="E1014" i="3"/>
  <c r="H677" i="3"/>
  <c r="H619" i="3"/>
  <c r="I619" i="3"/>
  <c r="AA600" i="3" s="1"/>
  <c r="D712" i="3"/>
  <c r="E712" i="3"/>
  <c r="I840" i="3"/>
  <c r="H840" i="3"/>
  <c r="H588" i="3"/>
  <c r="D886" i="3"/>
  <c r="E886" i="3"/>
  <c r="H688" i="3"/>
  <c r="H662" i="3"/>
  <c r="D840" i="3"/>
  <c r="E840" i="3"/>
  <c r="D802" i="3"/>
  <c r="E802" i="3"/>
  <c r="D588" i="3"/>
  <c r="H714" i="3"/>
  <c r="I714" i="3"/>
  <c r="AA695" i="3" s="1"/>
  <c r="E1010" i="3"/>
  <c r="D1010" i="3"/>
  <c r="D984" i="3"/>
  <c r="E984" i="3"/>
  <c r="H718" i="3"/>
  <c r="I718" i="3"/>
  <c r="AA699" i="3" s="1"/>
  <c r="H612" i="3"/>
  <c r="I612" i="3"/>
  <c r="AA593" i="3" s="1"/>
  <c r="H707" i="3"/>
  <c r="I707" i="3"/>
  <c r="AA688" i="3" s="1"/>
  <c r="I753" i="3"/>
  <c r="AA734" i="3" s="1"/>
  <c r="H753" i="3"/>
  <c r="H633" i="3"/>
  <c r="I633" i="3"/>
  <c r="AA614" i="3" s="1"/>
  <c r="H776" i="3"/>
  <c r="I776" i="3"/>
  <c r="AA757" i="3" s="1"/>
  <c r="H690" i="3"/>
  <c r="I690" i="3"/>
  <c r="AA671" i="3" s="1"/>
  <c r="D757" i="3"/>
  <c r="D719" i="3"/>
  <c r="E719" i="3"/>
  <c r="H752" i="3"/>
  <c r="I752" i="3"/>
  <c r="AA733" i="3" s="1"/>
  <c r="E941" i="3"/>
  <c r="D941" i="3"/>
  <c r="D855" i="3"/>
  <c r="E855" i="3"/>
  <c r="I674" i="3"/>
  <c r="AA655" i="3" s="1"/>
  <c r="H674" i="3"/>
  <c r="D931" i="3"/>
  <c r="E931" i="3"/>
  <c r="H754" i="3"/>
  <c r="E1040" i="3"/>
  <c r="D1040" i="3"/>
  <c r="H607" i="3"/>
  <c r="I607" i="3"/>
  <c r="AA588" i="3" s="1"/>
  <c r="D475" i="3"/>
  <c r="D891" i="3"/>
  <c r="E891" i="3"/>
  <c r="D649" i="3"/>
  <c r="E649" i="3"/>
  <c r="H670" i="3"/>
  <c r="I670" i="3"/>
  <c r="AA651" i="3" s="1"/>
  <c r="H496" i="3"/>
  <c r="I496" i="3"/>
  <c r="AA477" i="3" s="1"/>
  <c r="H526" i="3"/>
  <c r="I526" i="3"/>
  <c r="AA507" i="3" s="1"/>
  <c r="D812" i="3"/>
  <c r="E812" i="3"/>
  <c r="E977" i="3"/>
  <c r="D977" i="3"/>
  <c r="D878" i="3"/>
  <c r="E878" i="3"/>
  <c r="H755" i="3"/>
  <c r="I755" i="3"/>
  <c r="AA736" i="3" s="1"/>
  <c r="H726" i="3"/>
  <c r="I726" i="3"/>
  <c r="AA707" i="3" s="1"/>
  <c r="E938" i="3"/>
  <c r="D938" i="3"/>
  <c r="H828" i="3"/>
  <c r="I828" i="3"/>
  <c r="D933" i="3"/>
  <c r="E933" i="3"/>
  <c r="D473" i="3"/>
  <c r="E473" i="3"/>
  <c r="V454" i="3" s="1"/>
  <c r="H620" i="3"/>
  <c r="I620" i="3"/>
  <c r="AA601" i="3" s="1"/>
  <c r="D618" i="3"/>
  <c r="E618" i="3"/>
  <c r="E998" i="3"/>
  <c r="D998" i="3"/>
  <c r="D769" i="3"/>
  <c r="E769" i="3"/>
  <c r="D731" i="3"/>
  <c r="H693" i="3"/>
  <c r="I848" i="3"/>
  <c r="H848" i="3"/>
  <c r="D964" i="3"/>
  <c r="E964" i="3"/>
  <c r="H686" i="3"/>
  <c r="I686" i="3"/>
  <c r="AA667" i="3" s="1"/>
  <c r="H791" i="3"/>
  <c r="I791" i="3"/>
  <c r="AA772" i="3" s="1"/>
  <c r="H741" i="3"/>
  <c r="I741" i="3"/>
  <c r="AA722" i="3" s="1"/>
  <c r="D1050" i="3"/>
  <c r="E1050" i="3"/>
  <c r="E989" i="3"/>
  <c r="D989" i="3"/>
  <c r="D604" i="3"/>
  <c r="E604" i="3"/>
  <c r="D746" i="3"/>
  <c r="E746" i="3"/>
  <c r="D683" i="3"/>
  <c r="E683" i="3"/>
  <c r="I837" i="3"/>
  <c r="H837" i="3"/>
  <c r="D824" i="3"/>
  <c r="E824" i="3"/>
  <c r="H656" i="3"/>
  <c r="I656" i="3"/>
  <c r="AA637" i="3" s="1"/>
  <c r="D694" i="3"/>
  <c r="H695" i="3"/>
  <c r="I695" i="3"/>
  <c r="AA676" i="3" s="1"/>
  <c r="D646" i="3"/>
  <c r="D626" i="3"/>
  <c r="E626" i="3"/>
  <c r="H717" i="3"/>
  <c r="I717" i="3"/>
  <c r="AA698" i="3" s="1"/>
  <c r="D735" i="3"/>
  <c r="H712" i="3"/>
  <c r="I712" i="3"/>
  <c r="AA693" i="3" s="1"/>
  <c r="D619" i="3"/>
  <c r="E619" i="3"/>
  <c r="D1015" i="3"/>
  <c r="E1015" i="3"/>
  <c r="D688" i="3"/>
  <c r="D662" i="3"/>
  <c r="H756" i="3"/>
  <c r="I756" i="3"/>
  <c r="AA737" i="3" s="1"/>
  <c r="H742" i="3"/>
  <c r="D714" i="3"/>
  <c r="E714" i="3"/>
  <c r="D866" i="3"/>
  <c r="E866" i="3"/>
  <c r="H816" i="3"/>
  <c r="I816" i="3"/>
  <c r="D718" i="3"/>
  <c r="E718" i="3"/>
  <c r="D612" i="3"/>
  <c r="E612" i="3"/>
  <c r="D707" i="3"/>
  <c r="E707" i="3"/>
  <c r="H792" i="3"/>
  <c r="I792" i="3"/>
  <c r="AA773" i="3" s="1"/>
  <c r="D753" i="3"/>
  <c r="E753" i="3"/>
  <c r="D633" i="3"/>
  <c r="E633" i="3"/>
  <c r="E776" i="3"/>
  <c r="D690" i="3"/>
  <c r="E690" i="3"/>
  <c r="I842" i="3"/>
  <c r="H842" i="3"/>
  <c r="D1044" i="3"/>
  <c r="E1044" i="3"/>
  <c r="H635" i="3"/>
  <c r="I635" i="3"/>
  <c r="AA616" i="3" s="1"/>
  <c r="H628" i="3"/>
  <c r="I628" i="3"/>
  <c r="AA609" i="3" s="1"/>
  <c r="D752" i="3"/>
  <c r="E752" i="3"/>
  <c r="D857" i="3"/>
  <c r="E857" i="3"/>
  <c r="H831" i="3"/>
  <c r="I831" i="3"/>
  <c r="D674" i="3"/>
  <c r="E674" i="3"/>
  <c r="V655" i="3" s="1"/>
  <c r="E1055" i="3"/>
  <c r="D1055" i="3"/>
  <c r="D754" i="3"/>
  <c r="D896" i="3"/>
  <c r="E896" i="3"/>
  <c r="D607" i="3"/>
  <c r="E607" i="3"/>
  <c r="I773" i="3"/>
  <c r="AA754" i="3" s="1"/>
  <c r="H773" i="3"/>
  <c r="H747" i="3"/>
  <c r="I747" i="3"/>
  <c r="AA728" i="3" s="1"/>
  <c r="I852" i="3"/>
  <c r="H852" i="3"/>
  <c r="D670" i="3"/>
  <c r="E670" i="3"/>
  <c r="D496" i="3"/>
  <c r="E496" i="3"/>
  <c r="V477" i="3" s="1"/>
  <c r="D526" i="3"/>
  <c r="E526" i="3"/>
  <c r="V507" i="3" s="1"/>
  <c r="H728" i="3"/>
  <c r="I728" i="3"/>
  <c r="AA709" i="3" s="1"/>
  <c r="I833" i="3"/>
  <c r="H833" i="3"/>
  <c r="H650" i="3"/>
  <c r="I650" i="3"/>
  <c r="AA631" i="3" s="1"/>
  <c r="D755" i="3"/>
  <c r="E755" i="3"/>
  <c r="D726" i="3"/>
  <c r="E726" i="3"/>
  <c r="D988" i="3"/>
  <c r="E988" i="3"/>
  <c r="H794" i="3"/>
  <c r="D828" i="3"/>
  <c r="E828" i="3"/>
  <c r="I849" i="3"/>
  <c r="H849" i="3"/>
  <c r="H591" i="3"/>
  <c r="I591" i="3"/>
  <c r="AA572" i="3" s="1"/>
  <c r="D620" i="3"/>
  <c r="E620" i="3"/>
  <c r="D955" i="3"/>
  <c r="E955" i="3"/>
  <c r="H784" i="3"/>
  <c r="I784" i="3"/>
  <c r="AA765" i="3" s="1"/>
  <c r="I854" i="3"/>
  <c r="H854" i="3"/>
  <c r="H685" i="3"/>
  <c r="I685" i="3"/>
  <c r="AA666" i="3" s="1"/>
  <c r="H647" i="3"/>
  <c r="I647" i="3"/>
  <c r="AA628" i="3" s="1"/>
  <c r="D693" i="3"/>
  <c r="H593" i="3"/>
  <c r="I593" i="3"/>
  <c r="AA574" i="3" s="1"/>
  <c r="D848" i="3"/>
  <c r="E848" i="3"/>
  <c r="I820" i="3"/>
  <c r="H820" i="3"/>
  <c r="D686" i="3"/>
  <c r="E686" i="3"/>
  <c r="D791" i="3"/>
  <c r="E791" i="3"/>
  <c r="D741" i="3"/>
  <c r="E741" i="3"/>
  <c r="D906" i="3"/>
  <c r="E906" i="3"/>
  <c r="D929" i="3"/>
  <c r="E929" i="3"/>
  <c r="D1011" i="3"/>
  <c r="E1011" i="3"/>
  <c r="H745" i="3"/>
  <c r="I745" i="3"/>
  <c r="AA726" i="3" s="1"/>
  <c r="D895" i="3"/>
  <c r="E895" i="3"/>
  <c r="D837" i="3"/>
  <c r="E837" i="3"/>
  <c r="D965" i="3"/>
  <c r="E965" i="3"/>
  <c r="H585" i="3"/>
  <c r="I585" i="3"/>
  <c r="AA566" i="3" s="1"/>
  <c r="D627" i="3"/>
  <c r="E627" i="3"/>
  <c r="D912" i="3"/>
  <c r="E912" i="3"/>
  <c r="H790" i="3"/>
  <c r="I790" i="3"/>
  <c r="AA771" i="3" s="1"/>
  <c r="D967" i="3"/>
  <c r="E967" i="3"/>
  <c r="H602" i="3"/>
  <c r="I602" i="3"/>
  <c r="AA583" i="3" s="1"/>
  <c r="D756" i="3"/>
  <c r="E756" i="3"/>
  <c r="D742" i="3"/>
  <c r="D1033" i="3"/>
  <c r="E1033" i="3"/>
  <c r="D816" i="3"/>
  <c r="E816" i="3"/>
  <c r="H634" i="3"/>
  <c r="I634" i="3"/>
  <c r="AA615" i="3" s="1"/>
  <c r="H703" i="3"/>
  <c r="I703" i="3"/>
  <c r="AA684" i="3" s="1"/>
  <c r="D792" i="3"/>
  <c r="E792" i="3"/>
  <c r="H472" i="3"/>
  <c r="I472" i="3"/>
  <c r="AA453" i="3" s="1"/>
  <c r="H762" i="3"/>
  <c r="H692" i="3"/>
  <c r="I692" i="3"/>
  <c r="AA673" i="3" s="1"/>
  <c r="H606" i="3"/>
  <c r="I606" i="3"/>
  <c r="AA587" i="3" s="1"/>
  <c r="D842" i="3"/>
  <c r="E842" i="3"/>
  <c r="D960" i="3"/>
  <c r="E960" i="3"/>
  <c r="D635" i="3"/>
  <c r="E635" i="3"/>
  <c r="D628" i="3"/>
  <c r="E628" i="3"/>
  <c r="E918" i="3"/>
  <c r="D918" i="3"/>
  <c r="H689" i="3"/>
  <c r="D831" i="3"/>
  <c r="E831" i="3"/>
  <c r="H817" i="3"/>
  <c r="I817" i="3"/>
  <c r="D971" i="3"/>
  <c r="E971" i="3"/>
  <c r="H668" i="3"/>
  <c r="I668" i="3"/>
  <c r="AA649" i="3" s="1"/>
  <c r="D1002" i="3"/>
  <c r="E1002" i="3"/>
  <c r="D773" i="3"/>
  <c r="E773" i="3"/>
  <c r="V754" i="3" s="1"/>
  <c r="D747" i="3"/>
  <c r="E747" i="3"/>
  <c r="V728" i="3" s="1"/>
  <c r="D852" i="3"/>
  <c r="E852" i="3"/>
  <c r="D1041" i="3"/>
  <c r="E1041" i="3"/>
  <c r="H471" i="3"/>
  <c r="I471" i="3"/>
  <c r="AA452" i="3" s="1"/>
  <c r="H609" i="3"/>
  <c r="I609" i="3"/>
  <c r="AA590" i="3" s="1"/>
  <c r="G468" i="3"/>
  <c r="D728" i="3"/>
  <c r="E728" i="3"/>
  <c r="E833" i="3"/>
  <c r="D833" i="3"/>
  <c r="D650" i="3"/>
  <c r="E650" i="3"/>
  <c r="H671" i="3"/>
  <c r="I671" i="3"/>
  <c r="AA652" i="3" s="1"/>
  <c r="H631" i="3"/>
  <c r="I631" i="3"/>
  <c r="AA612" i="3" s="1"/>
  <c r="E1016" i="3"/>
  <c r="D1016" i="3"/>
  <c r="D928" i="3"/>
  <c r="E928" i="3"/>
  <c r="D794" i="3"/>
  <c r="H804" i="3"/>
  <c r="I804" i="3"/>
  <c r="D849" i="3"/>
  <c r="E849" i="3"/>
  <c r="D591" i="3"/>
  <c r="E591" i="3"/>
  <c r="H715" i="3"/>
  <c r="I715" i="3"/>
  <c r="AA696" i="3" s="1"/>
  <c r="D784" i="3"/>
  <c r="E784" i="3"/>
  <c r="V765" i="3" s="1"/>
  <c r="E854" i="3"/>
  <c r="D854" i="3"/>
  <c r="D685" i="3"/>
  <c r="E685" i="3"/>
  <c r="D647" i="3"/>
  <c r="E647" i="3"/>
  <c r="H645" i="3"/>
  <c r="D593" i="3"/>
  <c r="E593" i="3"/>
  <c r="H764" i="3"/>
  <c r="I764" i="3"/>
  <c r="AA745" i="3" s="1"/>
  <c r="D870" i="3"/>
  <c r="E870" i="3"/>
  <c r="D820" i="3"/>
  <c r="E820" i="3"/>
  <c r="H829" i="3"/>
  <c r="I829" i="3"/>
  <c r="D934" i="3"/>
  <c r="E934" i="3"/>
  <c r="H680" i="3"/>
  <c r="I680" i="3"/>
  <c r="AA661" i="3" s="1"/>
  <c r="H738" i="3"/>
  <c r="I845" i="3"/>
  <c r="H845" i="3"/>
  <c r="D903" i="3"/>
  <c r="E903" i="3"/>
  <c r="D745" i="3"/>
  <c r="E745" i="3"/>
  <c r="D994" i="3"/>
  <c r="E994" i="3"/>
  <c r="D759" i="3"/>
  <c r="E759" i="3"/>
  <c r="H657" i="3"/>
  <c r="I657" i="3"/>
  <c r="AA638" i="3" s="1"/>
  <c r="E698" i="3"/>
  <c r="D698" i="3"/>
  <c r="I613" i="3"/>
  <c r="AA594" i="3" s="1"/>
  <c r="H613" i="3"/>
  <c r="H480" i="3"/>
  <c r="I480" i="3"/>
  <c r="D760" i="3"/>
  <c r="E760" i="3"/>
  <c r="D786" i="3"/>
  <c r="E786" i="3"/>
  <c r="D654" i="3"/>
  <c r="E654" i="3"/>
  <c r="D751" i="3"/>
  <c r="D602" i="3"/>
  <c r="E602" i="3"/>
  <c r="H658" i="3"/>
  <c r="D884" i="3"/>
  <c r="E884" i="3"/>
  <c r="H748" i="3"/>
  <c r="I748" i="3"/>
  <c r="AA729" i="3" s="1"/>
  <c r="D1009" i="3"/>
  <c r="E1009" i="3"/>
  <c r="E1019" i="3"/>
  <c r="D1019" i="3"/>
  <c r="D634" i="3"/>
  <c r="E634" i="3"/>
  <c r="V615" i="3" s="1"/>
  <c r="D703" i="3"/>
  <c r="E703" i="3"/>
  <c r="V684" i="3" s="1"/>
  <c r="I832" i="3"/>
  <c r="H832" i="3"/>
  <c r="H708" i="3"/>
  <c r="D472" i="3"/>
  <c r="E472" i="3"/>
  <c r="V453" i="3" s="1"/>
  <c r="D762" i="3"/>
  <c r="D692" i="3"/>
  <c r="E692" i="3"/>
  <c r="D606" i="3"/>
  <c r="E606" i="3"/>
  <c r="V587" i="3" s="1"/>
  <c r="H782" i="3"/>
  <c r="I782" i="3"/>
  <c r="AA763" i="3" s="1"/>
  <c r="H750" i="3"/>
  <c r="I750" i="3"/>
  <c r="AA731" i="3" s="1"/>
  <c r="D689" i="3"/>
  <c r="H771" i="3"/>
  <c r="D817" i="3"/>
  <c r="E817" i="3"/>
  <c r="D863" i="3"/>
  <c r="E863" i="3"/>
  <c r="D668" i="3"/>
  <c r="E668" i="3"/>
  <c r="V649" i="3" s="1"/>
  <c r="D978" i="3"/>
  <c r="E978" i="3"/>
  <c r="H665" i="3"/>
  <c r="I665" i="3"/>
  <c r="AA646" i="3" s="1"/>
  <c r="H663" i="3"/>
  <c r="I663" i="3"/>
  <c r="AA644" i="3" s="1"/>
  <c r="H684" i="3"/>
  <c r="I684" i="3"/>
  <c r="AA665" i="3" s="1"/>
  <c r="D957" i="3"/>
  <c r="E957" i="3"/>
  <c r="D471" i="3"/>
  <c r="E471" i="3"/>
  <c r="V452" i="3" s="1"/>
  <c r="D609" i="3"/>
  <c r="E609" i="3"/>
  <c r="V590" i="3" s="1"/>
  <c r="H644" i="3"/>
  <c r="H581" i="3"/>
  <c r="I581" i="3"/>
  <c r="AA562" i="3" s="1"/>
  <c r="H793" i="3"/>
  <c r="I793" i="3"/>
  <c r="AA774" i="3" s="1"/>
  <c r="D671" i="3"/>
  <c r="E671" i="3"/>
  <c r="D631" i="3"/>
  <c r="E631" i="3"/>
  <c r="D956" i="3"/>
  <c r="E956" i="3"/>
  <c r="I844" i="3"/>
  <c r="H844" i="3"/>
  <c r="D1021" i="3"/>
  <c r="E1021" i="3"/>
  <c r="D804" i="3"/>
  <c r="E804" i="3"/>
  <c r="H765" i="3"/>
  <c r="H710" i="3"/>
  <c r="I710" i="3"/>
  <c r="AA691" i="3" s="1"/>
  <c r="D715" i="3"/>
  <c r="E715" i="3"/>
  <c r="V696" i="3" s="1"/>
  <c r="H736" i="3"/>
  <c r="H734" i="3"/>
  <c r="H625" i="3"/>
  <c r="I625" i="3"/>
  <c r="AA606" i="3" s="1"/>
  <c r="D1018" i="3"/>
  <c r="E1018" i="3"/>
  <c r="D645" i="3"/>
  <c r="H652" i="3"/>
  <c r="I652" i="3"/>
  <c r="AA633" i="3" s="1"/>
  <c r="D764" i="3"/>
  <c r="E764" i="3"/>
  <c r="I810" i="3"/>
  <c r="H810" i="3"/>
  <c r="D1035" i="3"/>
  <c r="E1035" i="3"/>
  <c r="D829" i="3"/>
  <c r="E829" i="3"/>
  <c r="I850" i="3"/>
  <c r="H850" i="3"/>
  <c r="D680" i="3"/>
  <c r="E680" i="3"/>
  <c r="D738" i="3"/>
  <c r="D845" i="3"/>
  <c r="E845" i="3"/>
  <c r="H819" i="3"/>
  <c r="I819" i="3"/>
  <c r="D924" i="3"/>
  <c r="E924" i="3"/>
  <c r="H826" i="3"/>
  <c r="I826" i="3"/>
  <c r="H653" i="3"/>
  <c r="I653" i="3"/>
  <c r="AA634" i="3" s="1"/>
  <c r="D811" i="3"/>
  <c r="E811" i="3"/>
  <c r="H465" i="3"/>
  <c r="I465" i="3"/>
  <c r="H809" i="3"/>
  <c r="I809" i="3"/>
  <c r="D470" i="3"/>
  <c r="H636" i="3"/>
  <c r="I636" i="3"/>
  <c r="AA617" i="3" s="1"/>
  <c r="H594" i="3"/>
  <c r="I594" i="3"/>
  <c r="AA575" i="3" s="1"/>
  <c r="D740" i="3"/>
  <c r="E740" i="3"/>
  <c r="E1049" i="3"/>
  <c r="D1049" i="3"/>
  <c r="D987" i="3"/>
  <c r="E987" i="3"/>
  <c r="E1028" i="3"/>
  <c r="D1028" i="3"/>
  <c r="H785" i="3"/>
  <c r="E879" i="3"/>
  <c r="D879" i="3"/>
  <c r="D907" i="3"/>
  <c r="E907" i="3"/>
  <c r="D732" i="3"/>
  <c r="D658" i="3"/>
  <c r="H716" i="3"/>
  <c r="I716" i="3"/>
  <c r="AA697" i="3" s="1"/>
  <c r="H739" i="3"/>
  <c r="I739" i="3"/>
  <c r="AA720" i="3" s="1"/>
  <c r="D748" i="3"/>
  <c r="E748" i="3"/>
  <c r="D961" i="3"/>
  <c r="E961" i="3"/>
  <c r="D911" i="3"/>
  <c r="E911" i="3"/>
  <c r="D1005" i="3"/>
  <c r="E1005" i="3"/>
  <c r="H583" i="3"/>
  <c r="D832" i="3"/>
  <c r="E832" i="3"/>
  <c r="D708" i="3"/>
  <c r="H608" i="3"/>
  <c r="I608" i="3"/>
  <c r="AA589" i="3" s="1"/>
  <c r="H797" i="3"/>
  <c r="I797" i="3"/>
  <c r="D782" i="3"/>
  <c r="E782" i="3"/>
  <c r="D750" i="3"/>
  <c r="E750" i="3"/>
  <c r="D952" i="3"/>
  <c r="E952" i="3"/>
  <c r="D771" i="3"/>
  <c r="H673" i="3"/>
  <c r="I673" i="3"/>
  <c r="AA654" i="3" s="1"/>
  <c r="H779" i="3"/>
  <c r="I584" i="3"/>
  <c r="AA565" i="3" s="1"/>
  <c r="H584" i="3"/>
  <c r="H666" i="3"/>
  <c r="D665" i="3"/>
  <c r="E665" i="3"/>
  <c r="D663" i="3"/>
  <c r="E663" i="3"/>
  <c r="D684" i="3"/>
  <c r="E684" i="3"/>
  <c r="H789" i="3"/>
  <c r="I789" i="3"/>
  <c r="AA770" i="3" s="1"/>
  <c r="H624" i="3"/>
  <c r="I624" i="3"/>
  <c r="AA605" i="3" s="1"/>
  <c r="H675" i="3"/>
  <c r="I675" i="3"/>
  <c r="AA656" i="3" s="1"/>
  <c r="D644" i="3"/>
  <c r="D581" i="3"/>
  <c r="E581" i="3"/>
  <c r="D793" i="3"/>
  <c r="E793" i="3"/>
  <c r="V774" i="3" s="1"/>
  <c r="D1042" i="3"/>
  <c r="E1042" i="3"/>
  <c r="E872" i="3"/>
  <c r="D872" i="3"/>
  <c r="E1037" i="3"/>
  <c r="D1037" i="3"/>
  <c r="D844" i="3"/>
  <c r="E844" i="3"/>
  <c r="D997" i="3"/>
  <c r="E997" i="3"/>
  <c r="H720" i="3"/>
  <c r="I720" i="3"/>
  <c r="AA701" i="3" s="1"/>
  <c r="D765" i="3"/>
  <c r="D710" i="3"/>
  <c r="E710" i="3"/>
  <c r="H727" i="3"/>
  <c r="H595" i="3"/>
  <c r="I595" i="3"/>
  <c r="AA576" i="3" s="1"/>
  <c r="D736" i="3"/>
  <c r="D734" i="3"/>
  <c r="D625" i="3"/>
  <c r="E625" i="3"/>
  <c r="D958" i="3"/>
  <c r="E958" i="3"/>
  <c r="H621" i="3"/>
  <c r="I621" i="3"/>
  <c r="AA602" i="3" s="1"/>
  <c r="D652" i="3"/>
  <c r="E652" i="3"/>
  <c r="H704" i="3"/>
  <c r="I704" i="3"/>
  <c r="AA685" i="3" s="1"/>
  <c r="D810" i="3"/>
  <c r="E810" i="3"/>
  <c r="H843" i="3"/>
  <c r="I843" i="3"/>
  <c r="D948" i="3"/>
  <c r="E948" i="3"/>
  <c r="D850" i="3"/>
  <c r="E850" i="3"/>
  <c r="H678" i="3"/>
  <c r="I678" i="3"/>
  <c r="AA659" i="3" s="1"/>
  <c r="H761" i="3"/>
  <c r="I761" i="3"/>
  <c r="AA742" i="3" s="1"/>
  <c r="D819" i="3"/>
  <c r="E819" i="3"/>
  <c r="D864" i="3"/>
  <c r="E864" i="3"/>
  <c r="D826" i="3"/>
  <c r="E826" i="3"/>
  <c r="D466" i="3"/>
  <c r="E466" i="3"/>
  <c r="V447" i="3" s="1"/>
  <c r="C469" i="3"/>
  <c r="G469" i="3"/>
  <c r="D868" i="3"/>
  <c r="E868" i="3"/>
  <c r="H601" i="3"/>
  <c r="I601" i="3"/>
  <c r="AA582" i="3" s="1"/>
  <c r="D801" i="3"/>
  <c r="E801" i="3"/>
  <c r="D766" i="3"/>
  <c r="H772" i="3"/>
  <c r="H751" i="3"/>
  <c r="E905" i="3"/>
  <c r="D905" i="3"/>
  <c r="H732" i="3"/>
  <c r="D966" i="3"/>
  <c r="E966" i="3"/>
  <c r="H824" i="3"/>
  <c r="I824" i="3"/>
  <c r="H822" i="3"/>
  <c r="I822" i="3"/>
  <c r="D785" i="3"/>
  <c r="H759" i="3"/>
  <c r="I759" i="3"/>
  <c r="AA740" i="3" s="1"/>
  <c r="H805" i="3"/>
  <c r="I805" i="3"/>
  <c r="H672" i="3"/>
  <c r="D945" i="3"/>
  <c r="E945" i="3"/>
  <c r="D716" i="3"/>
  <c r="E716" i="3"/>
  <c r="D739" i="3"/>
  <c r="E739" i="3"/>
  <c r="D963" i="3"/>
  <c r="E963" i="3"/>
  <c r="D937" i="3"/>
  <c r="E937" i="3"/>
  <c r="H743" i="3"/>
  <c r="I743" i="3"/>
  <c r="AA724" i="3" s="1"/>
  <c r="D921" i="3"/>
  <c r="E921" i="3"/>
  <c r="D583" i="3"/>
  <c r="I648" i="3"/>
  <c r="AA629" i="3" s="1"/>
  <c r="H648" i="3"/>
  <c r="D608" i="3"/>
  <c r="E608" i="3"/>
  <c r="D797" i="3"/>
  <c r="E797" i="3"/>
  <c r="H698" i="3"/>
  <c r="I698" i="3"/>
  <c r="AA679" i="3" s="1"/>
  <c r="H768" i="3"/>
  <c r="H694" i="3"/>
  <c r="H811" i="3"/>
  <c r="I811" i="3"/>
  <c r="I808" i="3"/>
  <c r="H808" i="3"/>
  <c r="H627" i="3"/>
  <c r="I627" i="3"/>
  <c r="AA608" i="3" s="1"/>
  <c r="D673" i="3"/>
  <c r="E673" i="3"/>
  <c r="D779" i="3"/>
  <c r="D584" i="3"/>
  <c r="E584" i="3"/>
  <c r="D666" i="3"/>
  <c r="D1012" i="3"/>
  <c r="E1012" i="3"/>
  <c r="D947" i="3"/>
  <c r="E947" i="3"/>
  <c r="D789" i="3"/>
  <c r="E789" i="3"/>
  <c r="D624" i="3"/>
  <c r="E624" i="3"/>
  <c r="E675" i="3"/>
  <c r="V656" i="3" s="1"/>
  <c r="D675" i="3"/>
  <c r="D1038" i="3"/>
  <c r="E1038" i="3"/>
  <c r="H592" i="3"/>
  <c r="D996" i="3"/>
  <c r="E996" i="3"/>
  <c r="H646" i="3"/>
  <c r="I788" i="3"/>
  <c r="AA769" i="3" s="1"/>
  <c r="H788" i="3"/>
  <c r="D917" i="3"/>
  <c r="E917" i="3"/>
  <c r="I760" i="3"/>
  <c r="AA741" i="3" s="1"/>
  <c r="H760" i="3"/>
  <c r="D973" i="3"/>
  <c r="E973" i="3"/>
  <c r="D720" i="3"/>
  <c r="E720" i="3"/>
  <c r="H470" i="3"/>
  <c r="H801" i="3"/>
  <c r="I801" i="3"/>
  <c r="D727" i="3"/>
  <c r="D595" i="3"/>
  <c r="E595" i="3"/>
  <c r="I626" i="3"/>
  <c r="AA607" i="3" s="1"/>
  <c r="H626" i="3"/>
  <c r="D1032" i="3"/>
  <c r="E1032" i="3"/>
  <c r="D874" i="3"/>
  <c r="E874" i="3"/>
  <c r="D621" i="3"/>
  <c r="E621" i="3"/>
  <c r="H661" i="3"/>
  <c r="D704" i="3"/>
  <c r="E704" i="3"/>
  <c r="V685" i="3" s="1"/>
  <c r="I786" i="3"/>
  <c r="AA767" i="3" s="1"/>
  <c r="H786" i="3"/>
  <c r="D843" i="3"/>
  <c r="E843" i="3"/>
  <c r="D888" i="3"/>
  <c r="E888" i="3"/>
  <c r="H766" i="3"/>
  <c r="D678" i="3"/>
  <c r="E678" i="3"/>
  <c r="D761" i="3"/>
  <c r="E761" i="3"/>
  <c r="H735" i="3"/>
  <c r="E1043" i="3"/>
  <c r="D1043" i="3"/>
  <c r="D1029" i="3"/>
  <c r="E1029" i="3"/>
  <c r="D1130" i="3"/>
  <c r="E1130" i="3"/>
  <c r="D1063" i="3"/>
  <c r="E1063" i="3"/>
  <c r="D1066" i="3"/>
  <c r="E1066" i="3"/>
  <c r="D1120" i="3"/>
  <c r="E1120" i="3"/>
  <c r="D1070" i="3"/>
  <c r="E1070" i="3"/>
  <c r="D1095" i="3"/>
  <c r="E1095" i="3"/>
  <c r="D1092" i="3"/>
  <c r="E1092" i="3"/>
  <c r="D1087" i="3"/>
  <c r="E1087" i="3"/>
  <c r="E1086" i="3"/>
  <c r="D1086" i="3"/>
  <c r="D1065" i="3"/>
  <c r="E1065" i="3"/>
  <c r="D1061" i="3"/>
  <c r="E1061" i="3"/>
  <c r="D1121" i="3"/>
  <c r="E1121" i="3"/>
  <c r="D1132" i="3"/>
  <c r="E1132" i="3"/>
  <c r="D1115" i="3"/>
  <c r="E1115" i="3"/>
  <c r="D1060" i="3"/>
  <c r="E1060" i="3"/>
  <c r="D1062" i="3"/>
  <c r="E1062" i="3"/>
  <c r="D1059" i="3"/>
  <c r="E1059" i="3"/>
  <c r="D1102" i="3"/>
  <c r="E1102" i="3"/>
  <c r="D1083" i="3"/>
  <c r="E1083" i="3"/>
  <c r="D1094" i="3"/>
  <c r="E1094" i="3"/>
  <c r="D1125" i="3"/>
  <c r="E1125" i="3"/>
  <c r="D1106" i="3"/>
  <c r="E1106" i="3"/>
  <c r="D1077" i="3"/>
  <c r="E1077" i="3"/>
  <c r="D1084" i="3"/>
  <c r="E1084" i="3"/>
  <c r="D1127" i="3"/>
  <c r="E1127" i="3"/>
  <c r="D1136" i="3"/>
  <c r="E1136" i="3"/>
  <c r="D1105" i="3"/>
  <c r="E1105" i="3"/>
  <c r="D1096" i="3"/>
  <c r="E1096" i="3"/>
  <c r="D1129" i="3"/>
  <c r="E1129" i="3"/>
  <c r="D1097" i="3"/>
  <c r="E1097" i="3"/>
  <c r="D1073" i="3"/>
  <c r="E1073" i="3"/>
  <c r="D1078" i="3"/>
  <c r="E1078" i="3"/>
  <c r="D1128" i="3"/>
  <c r="E1128" i="3"/>
  <c r="D1104" i="3"/>
  <c r="E1104" i="3"/>
  <c r="D1123" i="3"/>
  <c r="E1123" i="3"/>
  <c r="D1090" i="3"/>
  <c r="E1090" i="3"/>
  <c r="D1122" i="3"/>
  <c r="E1122" i="3"/>
  <c r="D1135" i="3"/>
  <c r="E1135" i="3"/>
  <c r="D1057" i="3"/>
  <c r="E1057" i="3"/>
  <c r="D1116" i="3"/>
  <c r="E1116" i="3"/>
  <c r="D1064" i="3"/>
  <c r="E1064" i="3"/>
  <c r="D1058" i="3"/>
  <c r="E1058" i="3"/>
  <c r="D1118" i="3"/>
  <c r="E1118" i="3"/>
  <c r="D1088" i="3"/>
  <c r="E1088" i="3"/>
  <c r="D1093" i="3"/>
  <c r="E1093" i="3"/>
  <c r="D1109" i="3"/>
  <c r="E1109" i="3"/>
  <c r="D1107" i="3"/>
  <c r="E1107" i="3"/>
  <c r="D1075" i="3"/>
  <c r="E1075" i="3"/>
  <c r="D1126" i="3"/>
  <c r="E1126" i="3"/>
  <c r="D1056" i="3"/>
  <c r="E1056" i="3"/>
  <c r="D1069" i="3"/>
  <c r="E1069" i="3"/>
  <c r="D1124" i="3"/>
  <c r="E1124" i="3"/>
  <c r="D1108" i="3"/>
  <c r="E1108" i="3"/>
  <c r="D1112" i="3"/>
  <c r="E1112" i="3"/>
  <c r="D1085" i="3"/>
  <c r="E1085" i="3"/>
  <c r="D1099" i="3"/>
  <c r="E1099" i="3"/>
  <c r="D1098" i="3"/>
  <c r="E1098" i="3"/>
  <c r="D1072" i="3"/>
  <c r="E1072" i="3"/>
  <c r="D1134" i="3"/>
  <c r="E1134" i="3"/>
  <c r="D1081" i="3"/>
  <c r="E1081" i="3"/>
  <c r="D1131" i="3"/>
  <c r="E1131" i="3"/>
  <c r="D1080" i="3"/>
  <c r="E1080" i="3"/>
  <c r="D1067" i="3"/>
  <c r="E1067" i="3"/>
  <c r="D1079" i="3"/>
  <c r="E1079" i="3"/>
  <c r="D1101" i="3"/>
  <c r="E1101" i="3"/>
  <c r="D1113" i="3"/>
  <c r="E1113" i="3"/>
  <c r="D1100" i="3"/>
  <c r="E1100" i="3"/>
  <c r="D1091" i="3"/>
  <c r="E1091" i="3"/>
  <c r="V576" i="3" l="1"/>
  <c r="V605" i="3"/>
  <c r="V654" i="3"/>
  <c r="V665" i="3"/>
  <c r="V583" i="3"/>
  <c r="V709" i="3"/>
  <c r="V772" i="3"/>
  <c r="V695" i="3"/>
  <c r="V579" i="3"/>
  <c r="V634" i="3"/>
  <c r="V953" i="3"/>
  <c r="V1052" i="3"/>
  <c r="V1017" i="3"/>
  <c r="V1022" i="3"/>
  <c r="V991" i="3"/>
  <c r="V1040" i="3"/>
  <c r="V1054" i="3"/>
  <c r="V942" i="3"/>
  <c r="V742" i="3"/>
  <c r="V770" i="3"/>
  <c r="V589" i="3"/>
  <c r="V644" i="3"/>
  <c r="V745" i="3"/>
  <c r="V612" i="3"/>
  <c r="V679" i="3"/>
  <c r="V667" i="3"/>
  <c r="V688" i="3"/>
  <c r="V750" i="3"/>
  <c r="V648" i="3"/>
  <c r="V580" i="3"/>
  <c r="V769" i="3"/>
  <c r="V641" i="3"/>
  <c r="V595" i="3"/>
  <c r="V571" i="3"/>
  <c r="E787" i="3"/>
  <c r="V768" i="3" s="1"/>
  <c r="V584" i="3"/>
  <c r="V762" i="3"/>
  <c r="V575" i="3"/>
  <c r="V710" i="3"/>
  <c r="V637" i="3"/>
  <c r="V1003" i="3"/>
  <c r="V1008" i="3"/>
  <c r="V1034" i="3"/>
  <c r="V1038" i="3"/>
  <c r="V980" i="3"/>
  <c r="V1043" i="3"/>
  <c r="V1044" i="3"/>
  <c r="V987" i="3"/>
  <c r="V1025" i="3"/>
  <c r="E1074" i="3"/>
  <c r="V720" i="3"/>
  <c r="V606" i="3"/>
  <c r="V562" i="3"/>
  <c r="V731" i="3"/>
  <c r="V673" i="3"/>
  <c r="V635" i="3"/>
  <c r="V603" i="3"/>
  <c r="V629" i="3"/>
  <c r="V632" i="3"/>
  <c r="V706" i="3"/>
  <c r="V567" i="3"/>
  <c r="V771" i="3"/>
  <c r="V924" i="3"/>
  <c r="V1033" i="3"/>
  <c r="V982" i="3"/>
  <c r="V901" i="3"/>
  <c r="V1011" i="3"/>
  <c r="V1051" i="3"/>
  <c r="V1047" i="3"/>
  <c r="V609" i="3"/>
  <c r="V608" i="3"/>
  <c r="V593" i="3"/>
  <c r="V664" i="3"/>
  <c r="V724" i="3"/>
  <c r="V668" i="3"/>
  <c r="V776" i="3"/>
  <c r="V638" i="3"/>
  <c r="V935" i="3"/>
  <c r="V1005" i="3"/>
  <c r="V985" i="3"/>
  <c r="V1006" i="3"/>
  <c r="V996" i="3"/>
  <c r="V1014" i="3"/>
  <c r="V1036" i="3"/>
  <c r="V602" i="3"/>
  <c r="V652" i="3"/>
  <c r="V607" i="3"/>
  <c r="V697" i="3"/>
  <c r="V763" i="3"/>
  <c r="V767" i="3"/>
  <c r="V740" i="3"/>
  <c r="V572" i="3"/>
  <c r="V671" i="3"/>
  <c r="V693" i="3"/>
  <c r="V756" i="3"/>
  <c r="V683" i="3"/>
  <c r="V672" i="3"/>
  <c r="V592" i="3"/>
  <c r="V617" i="3"/>
  <c r="V1027" i="3"/>
  <c r="V1010" i="3"/>
  <c r="V999" i="3"/>
  <c r="V1045" i="3"/>
  <c r="V1007" i="3"/>
  <c r="V1037" i="3"/>
  <c r="V1030" i="3"/>
  <c r="V659" i="3"/>
  <c r="V646" i="3"/>
  <c r="V661" i="3"/>
  <c r="V574" i="3"/>
  <c r="V616" i="3"/>
  <c r="V588" i="3"/>
  <c r="V699" i="3"/>
  <c r="V727" i="3"/>
  <c r="V599" i="3"/>
  <c r="V700" i="3"/>
  <c r="V597" i="3"/>
  <c r="V618" i="3"/>
  <c r="V568" i="3"/>
  <c r="V687" i="3"/>
  <c r="V604" i="3"/>
  <c r="V681" i="3"/>
  <c r="V1020" i="3"/>
  <c r="V1024" i="3"/>
  <c r="V1002" i="3"/>
  <c r="V1049" i="3"/>
  <c r="V1035" i="3"/>
  <c r="V1042" i="3"/>
  <c r="V1048" i="3"/>
  <c r="V721" i="3"/>
  <c r="V701" i="3"/>
  <c r="V737" i="3"/>
  <c r="V741" i="3"/>
  <c r="V628" i="3"/>
  <c r="V773" i="3"/>
  <c r="V733" i="3"/>
  <c r="V757" i="3"/>
  <c r="D980" i="3"/>
  <c r="V613" i="3"/>
  <c r="V680" i="3"/>
  <c r="V676" i="3"/>
  <c r="V1015" i="3"/>
  <c r="V1019" i="3"/>
  <c r="V1050" i="3"/>
  <c r="V1031" i="3"/>
  <c r="V1000" i="3"/>
  <c r="V631" i="3"/>
  <c r="V707" i="3"/>
  <c r="V614" i="3"/>
  <c r="V585" i="3"/>
  <c r="V586" i="3"/>
  <c r="E980" i="3"/>
  <c r="V624" i="3"/>
  <c r="V621" i="3"/>
  <c r="V678" i="3"/>
  <c r="V677" i="3"/>
  <c r="V663" i="3"/>
  <c r="V594" i="3"/>
  <c r="V645" i="3"/>
  <c r="E468" i="3"/>
  <c r="V449" i="3" s="1"/>
  <c r="V994" i="3"/>
  <c r="V950" i="3"/>
  <c r="V975" i="3"/>
  <c r="V1039" i="3"/>
  <c r="V990" i="3"/>
  <c r="AA780" i="3"/>
  <c r="D1074" i="3"/>
  <c r="V565" i="3"/>
  <c r="V633" i="3"/>
  <c r="V729" i="3"/>
  <c r="V726" i="3"/>
  <c r="V666" i="3"/>
  <c r="V601" i="3"/>
  <c r="V600" i="3"/>
  <c r="V739" i="3"/>
  <c r="V988" i="3"/>
  <c r="V1026" i="3"/>
  <c r="V979" i="3"/>
  <c r="V1041" i="3"/>
  <c r="V966" i="3"/>
  <c r="E881" i="3"/>
  <c r="V691" i="3"/>
  <c r="V722" i="3"/>
  <c r="V736" i="3"/>
  <c r="V651" i="3"/>
  <c r="V734" i="3"/>
  <c r="V630" i="3"/>
  <c r="V751" i="3"/>
  <c r="V755" i="3"/>
  <c r="V748" i="3"/>
  <c r="V718" i="3"/>
  <c r="V620" i="3"/>
  <c r="V619" i="3"/>
  <c r="V563" i="3"/>
  <c r="V694" i="3"/>
  <c r="V998" i="3"/>
  <c r="V978" i="3"/>
  <c r="V1021" i="3"/>
  <c r="V984" i="3"/>
  <c r="V1032" i="3"/>
  <c r="V502" i="3"/>
  <c r="AA502" i="3"/>
  <c r="AA791" i="3"/>
  <c r="V1065" i="3"/>
  <c r="AA790" i="3"/>
  <c r="AA794" i="3"/>
  <c r="D1052" i="3"/>
  <c r="AA795" i="3"/>
  <c r="E1111" i="3"/>
  <c r="V899" i="3"/>
  <c r="E856" i="3"/>
  <c r="H466" i="3"/>
  <c r="I775" i="3"/>
  <c r="AA756" i="3" s="1"/>
  <c r="AA785" i="3"/>
  <c r="V916" i="3"/>
  <c r="V1009" i="3"/>
  <c r="AA789" i="3"/>
  <c r="E904" i="3"/>
  <c r="AA792" i="3"/>
  <c r="AA782" i="3"/>
  <c r="V941" i="3"/>
  <c r="V1013" i="3"/>
  <c r="V1016" i="3"/>
  <c r="V1004" i="3"/>
  <c r="V1001" i="3"/>
  <c r="V1028" i="3"/>
  <c r="V1053" i="3"/>
  <c r="V1061" i="3"/>
  <c r="AA788" i="3"/>
  <c r="V981" i="3"/>
  <c r="V1056" i="3"/>
  <c r="V989" i="3"/>
  <c r="AA779" i="3"/>
  <c r="AA787" i="3"/>
  <c r="AA784" i="3"/>
  <c r="V995" i="3"/>
  <c r="V1023" i="3"/>
  <c r="V997" i="3"/>
  <c r="V1055" i="3"/>
  <c r="V1064" i="3"/>
  <c r="V1058" i="3"/>
  <c r="AA778" i="3"/>
  <c r="AA777" i="3"/>
  <c r="V943" i="3"/>
  <c r="V967" i="3"/>
  <c r="V900" i="3"/>
  <c r="V971" i="3"/>
  <c r="V884" i="3"/>
  <c r="V910" i="3"/>
  <c r="V951" i="3"/>
  <c r="V936" i="3"/>
  <c r="V931" i="3"/>
  <c r="V946" i="3"/>
  <c r="V947" i="3"/>
  <c r="V968" i="3"/>
  <c r="V875" i="3"/>
  <c r="V961" i="3"/>
  <c r="V881" i="3"/>
  <c r="V925" i="3"/>
  <c r="V907" i="3"/>
  <c r="V912" i="3"/>
  <c r="V809" i="3"/>
  <c r="V948" i="3"/>
  <c r="V963" i="3"/>
  <c r="V929" i="3"/>
  <c r="V915" i="3"/>
  <c r="V922" i="3"/>
  <c r="V969" i="3"/>
  <c r="V895" i="3"/>
  <c r="V871" i="3"/>
  <c r="V940" i="3"/>
  <c r="V869" i="3"/>
  <c r="V905" i="3"/>
  <c r="V801" i="3"/>
  <c r="V965" i="3"/>
  <c r="V914" i="3"/>
  <c r="V781" i="3"/>
  <c r="V838" i="3"/>
  <c r="V955" i="3"/>
  <c r="V908" i="3"/>
  <c r="V921" i="3"/>
  <c r="V934" i="3"/>
  <c r="V791" i="3"/>
  <c r="V835" i="3"/>
  <c r="V919" i="3"/>
  <c r="V868" i="3"/>
  <c r="V949" i="3"/>
  <c r="V954" i="3"/>
  <c r="V939" i="3"/>
  <c r="V810" i="3"/>
  <c r="V909" i="3"/>
  <c r="V903" i="3"/>
  <c r="V957" i="3"/>
  <c r="V806" i="3"/>
  <c r="V976" i="3"/>
  <c r="V890" i="3"/>
  <c r="V932" i="3"/>
  <c r="V782" i="3"/>
  <c r="V898" i="3"/>
  <c r="V958" i="3"/>
  <c r="V973" i="3"/>
  <c r="V927" i="3"/>
  <c r="V906" i="3"/>
  <c r="V904" i="3"/>
  <c r="V977" i="3"/>
  <c r="V825" i="3"/>
  <c r="V917" i="3"/>
  <c r="V793" i="3"/>
  <c r="V902" i="3"/>
  <c r="AA781" i="3"/>
  <c r="V964" i="3"/>
  <c r="V796" i="3"/>
  <c r="V972" i="3"/>
  <c r="V930" i="3"/>
  <c r="V891" i="3"/>
  <c r="V923" i="3"/>
  <c r="V918" i="3"/>
  <c r="V913" i="3"/>
  <c r="V834" i="3"/>
  <c r="V882" i="3"/>
  <c r="V938" i="3"/>
  <c r="V853" i="3"/>
  <c r="V962" i="3"/>
  <c r="V920" i="3"/>
  <c r="V970" i="3"/>
  <c r="V944" i="3"/>
  <c r="V933" i="3"/>
  <c r="V952" i="3"/>
  <c r="V974" i="3"/>
  <c r="V848" i="3"/>
  <c r="V956" i="3"/>
  <c r="V928" i="3"/>
  <c r="V911" i="3"/>
  <c r="V959" i="3"/>
  <c r="V937" i="3"/>
  <c r="V876" i="3"/>
  <c r="V817" i="3"/>
  <c r="V945" i="3"/>
  <c r="V926" i="3"/>
  <c r="AA783" i="3"/>
  <c r="V826" i="3"/>
  <c r="V783" i="3"/>
  <c r="V841" i="3"/>
  <c r="V842" i="3"/>
  <c r="V778" i="3"/>
  <c r="V865" i="3"/>
  <c r="V870" i="3"/>
  <c r="V828" i="3"/>
  <c r="V840" i="3"/>
  <c r="V878" i="3"/>
  <c r="V818" i="3"/>
  <c r="V821" i="3"/>
  <c r="V839" i="3"/>
  <c r="V867" i="3"/>
  <c r="V794" i="3"/>
  <c r="V786" i="3"/>
  <c r="V779" i="3"/>
  <c r="V852" i="3"/>
  <c r="V795" i="3"/>
  <c r="V803" i="3"/>
  <c r="V812" i="3"/>
  <c r="V780" i="3"/>
  <c r="V832" i="3"/>
  <c r="V849" i="3"/>
  <c r="V790" i="3"/>
  <c r="V851" i="3"/>
  <c r="V862" i="3"/>
  <c r="V784" i="3"/>
  <c r="V805" i="3"/>
  <c r="V886" i="3"/>
  <c r="V863" i="3"/>
  <c r="V802" i="3"/>
  <c r="V813" i="3"/>
  <c r="V856" i="3"/>
  <c r="V799" i="3"/>
  <c r="V854" i="3"/>
  <c r="V873" i="3"/>
  <c r="V896" i="3"/>
  <c r="V824" i="3"/>
  <c r="V807" i="3"/>
  <c r="V785" i="3"/>
  <c r="V830" i="3"/>
  <c r="V887" i="3"/>
  <c r="V787" i="3"/>
  <c r="V883" i="3"/>
  <c r="V885" i="3"/>
  <c r="V823" i="3"/>
  <c r="V788" i="3"/>
  <c r="V815" i="3"/>
  <c r="V855" i="3"/>
  <c r="V845" i="3"/>
  <c r="V829" i="3"/>
  <c r="V877" i="3"/>
  <c r="V822" i="3"/>
  <c r="V843" i="3"/>
  <c r="V879" i="3"/>
  <c r="V892" i="3"/>
  <c r="V797" i="3"/>
  <c r="V847" i="3"/>
  <c r="V811" i="3"/>
  <c r="V820" i="3"/>
  <c r="V816" i="3"/>
  <c r="V874" i="3"/>
  <c r="V800" i="3"/>
  <c r="V833" i="3"/>
  <c r="V819" i="3"/>
  <c r="V894" i="3"/>
  <c r="V777" i="3"/>
  <c r="V804" i="3"/>
  <c r="V893" i="3"/>
  <c r="V831" i="3"/>
  <c r="V814" i="3"/>
  <c r="V836" i="3"/>
  <c r="V827" i="3"/>
  <c r="V808" i="3"/>
  <c r="V859" i="3"/>
  <c r="V789" i="3"/>
  <c r="V888" i="3"/>
  <c r="V844" i="3"/>
  <c r="V857" i="3"/>
  <c r="V861" i="3"/>
  <c r="V850" i="3"/>
  <c r="V864" i="3"/>
  <c r="V872" i="3"/>
  <c r="V897" i="3"/>
  <c r="V792" i="3"/>
  <c r="V837" i="3"/>
  <c r="V860" i="3"/>
  <c r="V798" i="3"/>
  <c r="V880" i="3"/>
  <c r="V889" i="3"/>
  <c r="V858" i="3"/>
  <c r="V866" i="3"/>
  <c r="V846" i="3"/>
  <c r="D916" i="3"/>
  <c r="E916" i="3"/>
  <c r="AA446" i="3"/>
  <c r="AA445" i="3"/>
  <c r="AA444" i="3"/>
  <c r="AA442" i="3"/>
  <c r="AA443" i="3"/>
  <c r="V446" i="3"/>
  <c r="V445" i="3"/>
  <c r="H468" i="3"/>
  <c r="I468" i="3"/>
  <c r="AA449" i="3" s="1"/>
  <c r="H469" i="3"/>
  <c r="D469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D23" i="3" l="1"/>
  <c r="I2" i="3" l="1"/>
  <c r="I1" i="3"/>
  <c r="J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66" i="3" l="1"/>
  <c r="K137" i="3"/>
  <c r="K125" i="3"/>
  <c r="K113" i="3"/>
  <c r="K101" i="3"/>
  <c r="K89" i="3"/>
  <c r="Q89" i="3" s="1"/>
  <c r="K77" i="3"/>
  <c r="K65" i="3"/>
  <c r="K53" i="3"/>
  <c r="K41" i="3"/>
  <c r="Q41" i="3" s="1"/>
  <c r="K29" i="3"/>
  <c r="O29" i="3" s="1"/>
  <c r="K139" i="3"/>
  <c r="L139" i="3" s="1"/>
  <c r="K55" i="3"/>
  <c r="K54" i="3"/>
  <c r="K136" i="3"/>
  <c r="K124" i="3"/>
  <c r="K112" i="3"/>
  <c r="K100" i="3"/>
  <c r="S100" i="3" s="1"/>
  <c r="K88" i="3"/>
  <c r="K76" i="3"/>
  <c r="K64" i="3"/>
  <c r="K52" i="3"/>
  <c r="R52" i="3" s="1"/>
  <c r="K40" i="3"/>
  <c r="Q40" i="3" s="1"/>
  <c r="K28" i="3"/>
  <c r="R28" i="3" s="1"/>
  <c r="K103" i="3"/>
  <c r="K31" i="3"/>
  <c r="K78" i="3"/>
  <c r="K135" i="3"/>
  <c r="K123" i="3"/>
  <c r="K111" i="3"/>
  <c r="R111" i="3" s="1"/>
  <c r="K99" i="3"/>
  <c r="K87" i="3"/>
  <c r="K75" i="3"/>
  <c r="K63" i="3"/>
  <c r="L63" i="3" s="1"/>
  <c r="K51" i="3"/>
  <c r="Q51" i="3" s="1"/>
  <c r="K39" i="3"/>
  <c r="P39" i="3" s="1"/>
  <c r="K27" i="3"/>
  <c r="K67" i="3"/>
  <c r="K90" i="3"/>
  <c r="K134" i="3"/>
  <c r="K122" i="3"/>
  <c r="K110" i="3"/>
  <c r="Q110" i="3" s="1"/>
  <c r="K98" i="3"/>
  <c r="K86" i="3"/>
  <c r="K74" i="3"/>
  <c r="K62" i="3"/>
  <c r="N62" i="3" s="1"/>
  <c r="K50" i="3"/>
  <c r="P50" i="3" s="1"/>
  <c r="K38" i="3"/>
  <c r="P38" i="3" s="1"/>
  <c r="K26" i="3"/>
  <c r="K115" i="3"/>
  <c r="K79" i="3"/>
  <c r="K42" i="3"/>
  <c r="K145" i="3"/>
  <c r="K133" i="3"/>
  <c r="P133" i="3" s="1"/>
  <c r="K121" i="3"/>
  <c r="K109" i="3"/>
  <c r="K97" i="3"/>
  <c r="K85" i="3"/>
  <c r="R85" i="3" s="1"/>
  <c r="K73" i="3"/>
  <c r="L73" i="3" s="1"/>
  <c r="K61" i="3"/>
  <c r="Q61" i="3" s="1"/>
  <c r="K49" i="3"/>
  <c r="K37" i="3"/>
  <c r="K25" i="3"/>
  <c r="K127" i="3"/>
  <c r="K91" i="3"/>
  <c r="K43" i="3"/>
  <c r="Q43" i="3" s="1"/>
  <c r="K138" i="3"/>
  <c r="K126" i="3"/>
  <c r="K114" i="3"/>
  <c r="K102" i="3"/>
  <c r="Q102" i="3" s="1"/>
  <c r="K30" i="3"/>
  <c r="N30" i="3" s="1"/>
  <c r="K144" i="3"/>
  <c r="O144" i="3" s="1"/>
  <c r="K132" i="3"/>
  <c r="K120" i="3"/>
  <c r="K108" i="3"/>
  <c r="K96" i="3"/>
  <c r="K84" i="3"/>
  <c r="K72" i="3"/>
  <c r="O72" i="3" s="1"/>
  <c r="K60" i="3"/>
  <c r="K48" i="3"/>
  <c r="K36" i="3"/>
  <c r="K143" i="3"/>
  <c r="Q143" i="3" s="1"/>
  <c r="K131" i="3"/>
  <c r="L131" i="3" s="1"/>
  <c r="K119" i="3"/>
  <c r="S119" i="3" s="1"/>
  <c r="K107" i="3"/>
  <c r="K95" i="3"/>
  <c r="K83" i="3"/>
  <c r="K71" i="3"/>
  <c r="K59" i="3"/>
  <c r="K47" i="3"/>
  <c r="P47" i="3" s="1"/>
  <c r="K35" i="3"/>
  <c r="K142" i="3"/>
  <c r="K130" i="3"/>
  <c r="K118" i="3"/>
  <c r="L118" i="3" s="1"/>
  <c r="K106" i="3"/>
  <c r="N106" i="3" s="1"/>
  <c r="K94" i="3"/>
  <c r="Q94" i="3" s="1"/>
  <c r="K82" i="3"/>
  <c r="K70" i="3"/>
  <c r="K58" i="3"/>
  <c r="K46" i="3"/>
  <c r="K34" i="3"/>
  <c r="K141" i="3"/>
  <c r="L141" i="3" s="1"/>
  <c r="K129" i="3"/>
  <c r="K117" i="3"/>
  <c r="K105" i="3"/>
  <c r="K93" i="3"/>
  <c r="Q93" i="3" s="1"/>
  <c r="K81" i="3"/>
  <c r="M81" i="3" s="1"/>
  <c r="K69" i="3"/>
  <c r="L69" i="3" s="1"/>
  <c r="K57" i="3"/>
  <c r="K45" i="3"/>
  <c r="K33" i="3"/>
  <c r="K140" i="3"/>
  <c r="K128" i="3"/>
  <c r="K116" i="3"/>
  <c r="R116" i="3" s="1"/>
  <c r="K104" i="3"/>
  <c r="K92" i="3"/>
  <c r="K80" i="3"/>
  <c r="K68" i="3"/>
  <c r="R68" i="3" s="1"/>
  <c r="K56" i="3"/>
  <c r="L56" i="3" s="1"/>
  <c r="K44" i="3"/>
  <c r="Q44" i="3" s="1"/>
  <c r="K32" i="3"/>
  <c r="P428" i="3"/>
  <c r="R428" i="3"/>
  <c r="S428" i="3"/>
  <c r="O428" i="3"/>
  <c r="Q428" i="3"/>
  <c r="L428" i="3"/>
  <c r="M428" i="3"/>
  <c r="N428" i="3"/>
  <c r="O332" i="3"/>
  <c r="P332" i="3"/>
  <c r="Q332" i="3"/>
  <c r="R332" i="3"/>
  <c r="S332" i="3"/>
  <c r="L332" i="3"/>
  <c r="N332" i="3"/>
  <c r="M332" i="3"/>
  <c r="O260" i="3"/>
  <c r="Q260" i="3"/>
  <c r="P260" i="3"/>
  <c r="R260" i="3"/>
  <c r="S260" i="3"/>
  <c r="L260" i="3"/>
  <c r="M260" i="3"/>
  <c r="N260" i="3"/>
  <c r="O212" i="3"/>
  <c r="P212" i="3"/>
  <c r="Q212" i="3"/>
  <c r="R212" i="3"/>
  <c r="S212" i="3"/>
  <c r="L212" i="3"/>
  <c r="M212" i="3"/>
  <c r="N212" i="3"/>
  <c r="O427" i="3"/>
  <c r="Q427" i="3"/>
  <c r="P427" i="3"/>
  <c r="R427" i="3"/>
  <c r="S427" i="3"/>
  <c r="L427" i="3"/>
  <c r="M427" i="3"/>
  <c r="N427" i="3"/>
  <c r="O355" i="3"/>
  <c r="P355" i="3"/>
  <c r="Q355" i="3"/>
  <c r="R355" i="3"/>
  <c r="S355" i="3"/>
  <c r="L355" i="3"/>
  <c r="M355" i="3"/>
  <c r="N355" i="3"/>
  <c r="O307" i="3"/>
  <c r="P307" i="3"/>
  <c r="Q307" i="3"/>
  <c r="R307" i="3"/>
  <c r="S307" i="3"/>
  <c r="L307" i="3"/>
  <c r="M307" i="3"/>
  <c r="N307" i="3"/>
  <c r="S283" i="3"/>
  <c r="P283" i="3"/>
  <c r="Q283" i="3"/>
  <c r="R283" i="3"/>
  <c r="O283" i="3"/>
  <c r="L283" i="3"/>
  <c r="M283" i="3"/>
  <c r="N283" i="3"/>
  <c r="S235" i="3"/>
  <c r="Q235" i="3"/>
  <c r="R235" i="3"/>
  <c r="P235" i="3"/>
  <c r="O235" i="3"/>
  <c r="L235" i="3"/>
  <c r="M235" i="3"/>
  <c r="N235" i="3"/>
  <c r="S450" i="3"/>
  <c r="O450" i="3"/>
  <c r="P450" i="3"/>
  <c r="Q450" i="3"/>
  <c r="R450" i="3"/>
  <c r="N450" i="3"/>
  <c r="L450" i="3"/>
  <c r="M450" i="3"/>
  <c r="P426" i="3"/>
  <c r="Q426" i="3"/>
  <c r="S426" i="3"/>
  <c r="O426" i="3"/>
  <c r="R426" i="3"/>
  <c r="N426" i="3"/>
  <c r="M426" i="3"/>
  <c r="L426" i="3"/>
  <c r="O390" i="3"/>
  <c r="P390" i="3"/>
  <c r="Q390" i="3"/>
  <c r="R390" i="3"/>
  <c r="S390" i="3"/>
  <c r="N390" i="3"/>
  <c r="L390" i="3"/>
  <c r="M390" i="3"/>
  <c r="O354" i="3"/>
  <c r="P354" i="3"/>
  <c r="Q354" i="3"/>
  <c r="R354" i="3"/>
  <c r="S354" i="3"/>
  <c r="N354" i="3"/>
  <c r="L354" i="3"/>
  <c r="M354" i="3"/>
  <c r="R330" i="3"/>
  <c r="O330" i="3"/>
  <c r="P330" i="3"/>
  <c r="Q330" i="3"/>
  <c r="S330" i="3"/>
  <c r="L330" i="3"/>
  <c r="N330" i="3"/>
  <c r="M330" i="3"/>
  <c r="R294" i="3"/>
  <c r="O294" i="3"/>
  <c r="P294" i="3"/>
  <c r="Q294" i="3"/>
  <c r="S294" i="3"/>
  <c r="L294" i="3"/>
  <c r="N294" i="3"/>
  <c r="M294" i="3"/>
  <c r="O270" i="3"/>
  <c r="R270" i="3"/>
  <c r="P270" i="3"/>
  <c r="Q270" i="3"/>
  <c r="S270" i="3"/>
  <c r="L270" i="3"/>
  <c r="N270" i="3"/>
  <c r="M270" i="3"/>
  <c r="O234" i="3"/>
  <c r="P234" i="3"/>
  <c r="Q234" i="3"/>
  <c r="R234" i="3"/>
  <c r="S234" i="3"/>
  <c r="N234" i="3"/>
  <c r="M234" i="3"/>
  <c r="L234" i="3"/>
  <c r="O222" i="3"/>
  <c r="P222" i="3"/>
  <c r="Q222" i="3"/>
  <c r="R222" i="3"/>
  <c r="S222" i="3"/>
  <c r="M222" i="3"/>
  <c r="N222" i="3"/>
  <c r="L222" i="3"/>
  <c r="O198" i="3"/>
  <c r="P198" i="3"/>
  <c r="Q198" i="3"/>
  <c r="S198" i="3"/>
  <c r="R198" i="3"/>
  <c r="M198" i="3"/>
  <c r="N198" i="3"/>
  <c r="L198" i="3"/>
  <c r="S437" i="3"/>
  <c r="R437" i="3"/>
  <c r="O437" i="3"/>
  <c r="P437" i="3"/>
  <c r="Q437" i="3"/>
  <c r="L437" i="3"/>
  <c r="M437" i="3"/>
  <c r="N437" i="3"/>
  <c r="S413" i="3"/>
  <c r="O413" i="3"/>
  <c r="R413" i="3"/>
  <c r="P413" i="3"/>
  <c r="Q413" i="3"/>
  <c r="L413" i="3"/>
  <c r="M413" i="3"/>
  <c r="N413" i="3"/>
  <c r="S401" i="3"/>
  <c r="O401" i="3"/>
  <c r="R401" i="3"/>
  <c r="P401" i="3"/>
  <c r="Q401" i="3"/>
  <c r="L401" i="3"/>
  <c r="M401" i="3"/>
  <c r="N401" i="3"/>
  <c r="S389" i="3"/>
  <c r="O389" i="3"/>
  <c r="R389" i="3"/>
  <c r="P389" i="3"/>
  <c r="Q389" i="3"/>
  <c r="L389" i="3"/>
  <c r="M389" i="3"/>
  <c r="N389" i="3"/>
  <c r="S377" i="3"/>
  <c r="O377" i="3"/>
  <c r="P377" i="3"/>
  <c r="R377" i="3"/>
  <c r="Q377" i="3"/>
  <c r="L377" i="3"/>
  <c r="M377" i="3"/>
  <c r="N377" i="3"/>
  <c r="S365" i="3"/>
  <c r="O365" i="3"/>
  <c r="P365" i="3"/>
  <c r="R365" i="3"/>
  <c r="Q365" i="3"/>
  <c r="L365" i="3"/>
  <c r="M365" i="3"/>
  <c r="N365" i="3"/>
  <c r="S353" i="3"/>
  <c r="O353" i="3"/>
  <c r="P353" i="3"/>
  <c r="R353" i="3"/>
  <c r="Q353" i="3"/>
  <c r="L353" i="3"/>
  <c r="M353" i="3"/>
  <c r="N353" i="3"/>
  <c r="S341" i="3"/>
  <c r="O341" i="3"/>
  <c r="P341" i="3"/>
  <c r="R341" i="3"/>
  <c r="Q341" i="3"/>
  <c r="L341" i="3"/>
  <c r="M341" i="3"/>
  <c r="N341" i="3"/>
  <c r="Q329" i="3"/>
  <c r="R329" i="3"/>
  <c r="S329" i="3"/>
  <c r="P329" i="3"/>
  <c r="O329" i="3"/>
  <c r="L329" i="3"/>
  <c r="M329" i="3"/>
  <c r="N329" i="3"/>
  <c r="O317" i="3"/>
  <c r="P317" i="3"/>
  <c r="Q317" i="3"/>
  <c r="R317" i="3"/>
  <c r="S317" i="3"/>
  <c r="L317" i="3"/>
  <c r="M317" i="3"/>
  <c r="N317" i="3"/>
  <c r="Q305" i="3"/>
  <c r="S305" i="3"/>
  <c r="O305" i="3"/>
  <c r="R305" i="3"/>
  <c r="P305" i="3"/>
  <c r="L305" i="3"/>
  <c r="M305" i="3"/>
  <c r="N305" i="3"/>
  <c r="R293" i="3"/>
  <c r="Q293" i="3"/>
  <c r="O293" i="3"/>
  <c r="S293" i="3"/>
  <c r="P293" i="3"/>
  <c r="L293" i="3"/>
  <c r="M293" i="3"/>
  <c r="N293" i="3"/>
  <c r="R281" i="3"/>
  <c r="Q281" i="3"/>
  <c r="O281" i="3"/>
  <c r="P281" i="3"/>
  <c r="S281" i="3"/>
  <c r="L281" i="3"/>
  <c r="M281" i="3"/>
  <c r="N281" i="3"/>
  <c r="R269" i="3"/>
  <c r="Q269" i="3"/>
  <c r="O269" i="3"/>
  <c r="P269" i="3"/>
  <c r="S269" i="3"/>
  <c r="L269" i="3"/>
  <c r="M269" i="3"/>
  <c r="N269" i="3"/>
  <c r="R257" i="3"/>
  <c r="Q257" i="3"/>
  <c r="O257" i="3"/>
  <c r="S257" i="3"/>
  <c r="P257" i="3"/>
  <c r="L257" i="3"/>
  <c r="M257" i="3"/>
  <c r="N257" i="3"/>
  <c r="R245" i="3"/>
  <c r="S245" i="3"/>
  <c r="Q245" i="3"/>
  <c r="P245" i="3"/>
  <c r="O245" i="3"/>
  <c r="L245" i="3"/>
  <c r="M245" i="3"/>
  <c r="N245" i="3"/>
  <c r="R233" i="3"/>
  <c r="S233" i="3"/>
  <c r="O233" i="3"/>
  <c r="Q233" i="3"/>
  <c r="P233" i="3"/>
  <c r="N233" i="3"/>
  <c r="L233" i="3"/>
  <c r="M233" i="3"/>
  <c r="R221" i="3"/>
  <c r="S221" i="3"/>
  <c r="O221" i="3"/>
  <c r="Q221" i="3"/>
  <c r="P221" i="3"/>
  <c r="N221" i="3"/>
  <c r="L221" i="3"/>
  <c r="M221" i="3"/>
  <c r="R209" i="3"/>
  <c r="S209" i="3"/>
  <c r="O209" i="3"/>
  <c r="Q209" i="3"/>
  <c r="P209" i="3"/>
  <c r="N209" i="3"/>
  <c r="L209" i="3"/>
  <c r="M209" i="3"/>
  <c r="O197" i="3"/>
  <c r="P197" i="3"/>
  <c r="Q197" i="3"/>
  <c r="R197" i="3"/>
  <c r="S197" i="3"/>
  <c r="N197" i="3"/>
  <c r="L197" i="3"/>
  <c r="M197" i="3"/>
  <c r="Q460" i="3"/>
  <c r="O460" i="3"/>
  <c r="R460" i="3"/>
  <c r="P460" i="3"/>
  <c r="S460" i="3"/>
  <c r="L460" i="3"/>
  <c r="N460" i="3"/>
  <c r="M460" i="3"/>
  <c r="Q448" i="3"/>
  <c r="O448" i="3"/>
  <c r="P448" i="3"/>
  <c r="R448" i="3"/>
  <c r="S448" i="3"/>
  <c r="L448" i="3"/>
  <c r="M448" i="3"/>
  <c r="N448" i="3"/>
  <c r="Q436" i="3"/>
  <c r="R436" i="3"/>
  <c r="O436" i="3"/>
  <c r="P436" i="3"/>
  <c r="S436" i="3"/>
  <c r="L436" i="3"/>
  <c r="N436" i="3"/>
  <c r="M436" i="3"/>
  <c r="O424" i="3"/>
  <c r="Q424" i="3"/>
  <c r="R424" i="3"/>
  <c r="P424" i="3"/>
  <c r="S424" i="3"/>
  <c r="L424" i="3"/>
  <c r="M424" i="3"/>
  <c r="N424" i="3"/>
  <c r="O412" i="3"/>
  <c r="Q412" i="3"/>
  <c r="R412" i="3"/>
  <c r="S412" i="3"/>
  <c r="P412" i="3"/>
  <c r="L412" i="3"/>
  <c r="M412" i="3"/>
  <c r="N412" i="3"/>
  <c r="O400" i="3"/>
  <c r="Q400" i="3"/>
  <c r="R400" i="3"/>
  <c r="S400" i="3"/>
  <c r="P400" i="3"/>
  <c r="L400" i="3"/>
  <c r="M400" i="3"/>
  <c r="N400" i="3"/>
  <c r="O388" i="3"/>
  <c r="P388" i="3"/>
  <c r="Q388" i="3"/>
  <c r="R388" i="3"/>
  <c r="S388" i="3"/>
  <c r="L388" i="3"/>
  <c r="M388" i="3"/>
  <c r="N388" i="3"/>
  <c r="O376" i="3"/>
  <c r="P376" i="3"/>
  <c r="Q376" i="3"/>
  <c r="R376" i="3"/>
  <c r="S376" i="3"/>
  <c r="L376" i="3"/>
  <c r="N376" i="3"/>
  <c r="M376" i="3"/>
  <c r="O364" i="3"/>
  <c r="P364" i="3"/>
  <c r="Q364" i="3"/>
  <c r="R364" i="3"/>
  <c r="S364" i="3"/>
  <c r="L364" i="3"/>
  <c r="N364" i="3"/>
  <c r="M364" i="3"/>
  <c r="O352" i="3"/>
  <c r="P352" i="3"/>
  <c r="Q352" i="3"/>
  <c r="R352" i="3"/>
  <c r="S352" i="3"/>
  <c r="L352" i="3"/>
  <c r="N352" i="3"/>
  <c r="M352" i="3"/>
  <c r="O340" i="3"/>
  <c r="P340" i="3"/>
  <c r="Q340" i="3"/>
  <c r="R340" i="3"/>
  <c r="S340" i="3"/>
  <c r="L340" i="3"/>
  <c r="N340" i="3"/>
  <c r="M340" i="3"/>
  <c r="P328" i="3"/>
  <c r="O328" i="3"/>
  <c r="Q328" i="3"/>
  <c r="R328" i="3"/>
  <c r="S328" i="3"/>
  <c r="L328" i="3"/>
  <c r="M328" i="3"/>
  <c r="N328" i="3"/>
  <c r="P316" i="3"/>
  <c r="Q316" i="3"/>
  <c r="R316" i="3"/>
  <c r="S316" i="3"/>
  <c r="O316" i="3"/>
  <c r="L316" i="3"/>
  <c r="M316" i="3"/>
  <c r="N316" i="3"/>
  <c r="P304" i="3"/>
  <c r="O304" i="3"/>
  <c r="Q304" i="3"/>
  <c r="R304" i="3"/>
  <c r="S304" i="3"/>
  <c r="L304" i="3"/>
  <c r="M304" i="3"/>
  <c r="N304" i="3"/>
  <c r="P292" i="3"/>
  <c r="O292" i="3"/>
  <c r="Q292" i="3"/>
  <c r="R292" i="3"/>
  <c r="S292" i="3"/>
  <c r="L292" i="3"/>
  <c r="M292" i="3"/>
  <c r="N292" i="3"/>
  <c r="P280" i="3"/>
  <c r="O280" i="3"/>
  <c r="Q280" i="3"/>
  <c r="R280" i="3"/>
  <c r="S280" i="3"/>
  <c r="L280" i="3"/>
  <c r="M280" i="3"/>
  <c r="N280" i="3"/>
  <c r="P268" i="3"/>
  <c r="S268" i="3"/>
  <c r="O268" i="3"/>
  <c r="R268" i="3"/>
  <c r="Q268" i="3"/>
  <c r="L268" i="3"/>
  <c r="M268" i="3"/>
  <c r="N268" i="3"/>
  <c r="P256" i="3"/>
  <c r="O256" i="3"/>
  <c r="Q256" i="3"/>
  <c r="R256" i="3"/>
  <c r="S256" i="3"/>
  <c r="L256" i="3"/>
  <c r="M256" i="3"/>
  <c r="N256" i="3"/>
  <c r="P244" i="3"/>
  <c r="O244" i="3"/>
  <c r="Q244" i="3"/>
  <c r="R244" i="3"/>
  <c r="S244" i="3"/>
  <c r="L244" i="3"/>
  <c r="M244" i="3"/>
  <c r="N244" i="3"/>
  <c r="O232" i="3"/>
  <c r="P232" i="3"/>
  <c r="Q232" i="3"/>
  <c r="R232" i="3"/>
  <c r="S232" i="3"/>
  <c r="L232" i="3"/>
  <c r="M232" i="3"/>
  <c r="N232" i="3"/>
  <c r="O220" i="3"/>
  <c r="P220" i="3"/>
  <c r="Q220" i="3"/>
  <c r="R220" i="3"/>
  <c r="S220" i="3"/>
  <c r="L220" i="3"/>
  <c r="M220" i="3"/>
  <c r="N220" i="3"/>
  <c r="O208" i="3"/>
  <c r="P208" i="3"/>
  <c r="Q208" i="3"/>
  <c r="R208" i="3"/>
  <c r="S208" i="3"/>
  <c r="L208" i="3"/>
  <c r="N208" i="3"/>
  <c r="M208" i="3"/>
  <c r="S196" i="3"/>
  <c r="P196" i="3"/>
  <c r="R196" i="3"/>
  <c r="Q196" i="3"/>
  <c r="O196" i="3"/>
  <c r="L196" i="3"/>
  <c r="N196" i="3"/>
  <c r="M196" i="3"/>
  <c r="S184" i="3"/>
  <c r="R184" i="3"/>
  <c r="O184" i="3"/>
  <c r="P184" i="3"/>
  <c r="Q184" i="3"/>
  <c r="L184" i="3"/>
  <c r="N184" i="3"/>
  <c r="M184" i="3"/>
  <c r="S172" i="3"/>
  <c r="R172" i="3"/>
  <c r="O172" i="3"/>
  <c r="P172" i="3"/>
  <c r="Q172" i="3"/>
  <c r="L172" i="3"/>
  <c r="N172" i="3"/>
  <c r="M172" i="3"/>
  <c r="S160" i="3"/>
  <c r="R160" i="3"/>
  <c r="O160" i="3"/>
  <c r="Q160" i="3"/>
  <c r="P160" i="3"/>
  <c r="L160" i="3"/>
  <c r="N160" i="3"/>
  <c r="M160" i="3"/>
  <c r="S148" i="3"/>
  <c r="R148" i="3"/>
  <c r="O148" i="3"/>
  <c r="P148" i="3"/>
  <c r="Q148" i="3"/>
  <c r="L148" i="3"/>
  <c r="N148" i="3"/>
  <c r="M148" i="3"/>
  <c r="S136" i="3"/>
  <c r="O136" i="3"/>
  <c r="R136" i="3"/>
  <c r="Q136" i="3"/>
  <c r="P136" i="3"/>
  <c r="L136" i="3"/>
  <c r="N136" i="3"/>
  <c r="M136" i="3"/>
  <c r="S124" i="3"/>
  <c r="O124" i="3"/>
  <c r="R124" i="3"/>
  <c r="P124" i="3"/>
  <c r="Q124" i="3"/>
  <c r="L124" i="3"/>
  <c r="N124" i="3"/>
  <c r="M124" i="3"/>
  <c r="S112" i="3"/>
  <c r="O112" i="3"/>
  <c r="R112" i="3"/>
  <c r="P112" i="3"/>
  <c r="Q112" i="3"/>
  <c r="L112" i="3"/>
  <c r="N112" i="3"/>
  <c r="M112" i="3"/>
  <c r="S88" i="3"/>
  <c r="O88" i="3"/>
  <c r="P88" i="3"/>
  <c r="R88" i="3"/>
  <c r="Q88" i="3"/>
  <c r="L88" i="3"/>
  <c r="N88" i="3"/>
  <c r="M88" i="3"/>
  <c r="S76" i="3"/>
  <c r="O76" i="3"/>
  <c r="P76" i="3"/>
  <c r="R76" i="3"/>
  <c r="Q76" i="3"/>
  <c r="M76" i="3"/>
  <c r="L76" i="3"/>
  <c r="N76" i="3"/>
  <c r="S64" i="3"/>
  <c r="O64" i="3"/>
  <c r="P64" i="3"/>
  <c r="R64" i="3"/>
  <c r="Q64" i="3"/>
  <c r="M64" i="3"/>
  <c r="N64" i="3"/>
  <c r="L64" i="3"/>
  <c r="P392" i="3"/>
  <c r="Q392" i="3"/>
  <c r="R392" i="3"/>
  <c r="S392" i="3"/>
  <c r="O392" i="3"/>
  <c r="L392" i="3"/>
  <c r="M392" i="3"/>
  <c r="N392" i="3"/>
  <c r="O284" i="3"/>
  <c r="Q284" i="3"/>
  <c r="P284" i="3"/>
  <c r="R284" i="3"/>
  <c r="S284" i="3"/>
  <c r="L284" i="3"/>
  <c r="M284" i="3"/>
  <c r="N284" i="3"/>
  <c r="P451" i="3"/>
  <c r="O451" i="3"/>
  <c r="Q451" i="3"/>
  <c r="R451" i="3"/>
  <c r="S451" i="3"/>
  <c r="L451" i="3"/>
  <c r="N451" i="3"/>
  <c r="M451" i="3"/>
  <c r="O403" i="3"/>
  <c r="P403" i="3"/>
  <c r="Q403" i="3"/>
  <c r="S403" i="3"/>
  <c r="R403" i="3"/>
  <c r="L403" i="3"/>
  <c r="M403" i="3"/>
  <c r="N403" i="3"/>
  <c r="O367" i="3"/>
  <c r="P367" i="3"/>
  <c r="Q367" i="3"/>
  <c r="R367" i="3"/>
  <c r="S367" i="3"/>
  <c r="L367" i="3"/>
  <c r="M367" i="3"/>
  <c r="N367" i="3"/>
  <c r="O319" i="3"/>
  <c r="P319" i="3"/>
  <c r="Q319" i="3"/>
  <c r="R319" i="3"/>
  <c r="S319" i="3"/>
  <c r="L319" i="3"/>
  <c r="M319" i="3"/>
  <c r="N319" i="3"/>
  <c r="S271" i="3"/>
  <c r="O271" i="3"/>
  <c r="P271" i="3"/>
  <c r="Q271" i="3"/>
  <c r="R271" i="3"/>
  <c r="L271" i="3"/>
  <c r="M271" i="3"/>
  <c r="N271" i="3"/>
  <c r="S247" i="3"/>
  <c r="O247" i="3"/>
  <c r="P247" i="3"/>
  <c r="Q247" i="3"/>
  <c r="R247" i="3"/>
  <c r="L247" i="3"/>
  <c r="M247" i="3"/>
  <c r="N247" i="3"/>
  <c r="O223" i="3"/>
  <c r="Q223" i="3"/>
  <c r="S223" i="3"/>
  <c r="P223" i="3"/>
  <c r="R223" i="3"/>
  <c r="L223" i="3"/>
  <c r="M223" i="3"/>
  <c r="N223" i="3"/>
  <c r="P438" i="3"/>
  <c r="S438" i="3"/>
  <c r="Q438" i="3"/>
  <c r="R438" i="3"/>
  <c r="O438" i="3"/>
  <c r="N438" i="3"/>
  <c r="M438" i="3"/>
  <c r="L438" i="3"/>
  <c r="O402" i="3"/>
  <c r="P402" i="3"/>
  <c r="Q402" i="3"/>
  <c r="S402" i="3"/>
  <c r="R402" i="3"/>
  <c r="N402" i="3"/>
  <c r="L402" i="3"/>
  <c r="M402" i="3"/>
  <c r="O378" i="3"/>
  <c r="P378" i="3"/>
  <c r="Q378" i="3"/>
  <c r="R378" i="3"/>
  <c r="S378" i="3"/>
  <c r="N378" i="3"/>
  <c r="L378" i="3"/>
  <c r="M378" i="3"/>
  <c r="O342" i="3"/>
  <c r="P342" i="3"/>
  <c r="Q342" i="3"/>
  <c r="R342" i="3"/>
  <c r="S342" i="3"/>
  <c r="N342" i="3"/>
  <c r="L342" i="3"/>
  <c r="M342" i="3"/>
  <c r="R306" i="3"/>
  <c r="O306" i="3"/>
  <c r="P306" i="3"/>
  <c r="Q306" i="3"/>
  <c r="S306" i="3"/>
  <c r="L306" i="3"/>
  <c r="N306" i="3"/>
  <c r="M306" i="3"/>
  <c r="O282" i="3"/>
  <c r="R282" i="3"/>
  <c r="P282" i="3"/>
  <c r="Q282" i="3"/>
  <c r="S282" i="3"/>
  <c r="L282" i="3"/>
  <c r="N282" i="3"/>
  <c r="M282" i="3"/>
  <c r="O246" i="3"/>
  <c r="P246" i="3"/>
  <c r="R246" i="3"/>
  <c r="Q246" i="3"/>
  <c r="S246" i="3"/>
  <c r="L246" i="3"/>
  <c r="N246" i="3"/>
  <c r="M246" i="3"/>
  <c r="O210" i="3"/>
  <c r="P210" i="3"/>
  <c r="Q210" i="3"/>
  <c r="R210" i="3"/>
  <c r="S210" i="3"/>
  <c r="M210" i="3"/>
  <c r="N210" i="3"/>
  <c r="L210" i="3"/>
  <c r="S449" i="3"/>
  <c r="R449" i="3"/>
  <c r="P449" i="3"/>
  <c r="O449" i="3"/>
  <c r="Q449" i="3"/>
  <c r="N449" i="3"/>
  <c r="L449" i="3"/>
  <c r="M449" i="3"/>
  <c r="S425" i="3"/>
  <c r="R425" i="3"/>
  <c r="P425" i="3"/>
  <c r="Q425" i="3"/>
  <c r="O425" i="3"/>
  <c r="L425" i="3"/>
  <c r="M425" i="3"/>
  <c r="N425" i="3"/>
  <c r="Q459" i="3"/>
  <c r="P459" i="3"/>
  <c r="R459" i="3"/>
  <c r="S459" i="3"/>
  <c r="O459" i="3"/>
  <c r="M459" i="3"/>
  <c r="N459" i="3"/>
  <c r="L459" i="3"/>
  <c r="Q447" i="3"/>
  <c r="S447" i="3"/>
  <c r="P447" i="3"/>
  <c r="O447" i="3"/>
  <c r="R447" i="3"/>
  <c r="L447" i="3"/>
  <c r="N447" i="3"/>
  <c r="M447" i="3"/>
  <c r="Q435" i="3"/>
  <c r="S435" i="3"/>
  <c r="P435" i="3"/>
  <c r="O435" i="3"/>
  <c r="R435" i="3"/>
  <c r="L435" i="3"/>
  <c r="N435" i="3"/>
  <c r="M435" i="3"/>
  <c r="Q423" i="3"/>
  <c r="S423" i="3"/>
  <c r="P423" i="3"/>
  <c r="O423" i="3"/>
  <c r="R423" i="3"/>
  <c r="M423" i="3"/>
  <c r="L423" i="3"/>
  <c r="N423" i="3"/>
  <c r="Q411" i="3"/>
  <c r="R411" i="3"/>
  <c r="S411" i="3"/>
  <c r="P411" i="3"/>
  <c r="O411" i="3"/>
  <c r="L411" i="3"/>
  <c r="M411" i="3"/>
  <c r="N411" i="3"/>
  <c r="Q399" i="3"/>
  <c r="R399" i="3"/>
  <c r="S399" i="3"/>
  <c r="P399" i="3"/>
  <c r="O399" i="3"/>
  <c r="L399" i="3"/>
  <c r="M399" i="3"/>
  <c r="N399" i="3"/>
  <c r="Q387" i="3"/>
  <c r="R387" i="3"/>
  <c r="S387" i="3"/>
  <c r="P387" i="3"/>
  <c r="O387" i="3"/>
  <c r="L387" i="3"/>
  <c r="M387" i="3"/>
  <c r="N387" i="3"/>
  <c r="Q375" i="3"/>
  <c r="R375" i="3"/>
  <c r="S375" i="3"/>
  <c r="P375" i="3"/>
  <c r="O375" i="3"/>
  <c r="L375" i="3"/>
  <c r="M375" i="3"/>
  <c r="N375" i="3"/>
  <c r="Q363" i="3"/>
  <c r="R363" i="3"/>
  <c r="S363" i="3"/>
  <c r="P363" i="3"/>
  <c r="O363" i="3"/>
  <c r="L363" i="3"/>
  <c r="M363" i="3"/>
  <c r="N363" i="3"/>
  <c r="Q351" i="3"/>
  <c r="R351" i="3"/>
  <c r="S351" i="3"/>
  <c r="P351" i="3"/>
  <c r="O351" i="3"/>
  <c r="L351" i="3"/>
  <c r="M351" i="3"/>
  <c r="N351" i="3"/>
  <c r="Q339" i="3"/>
  <c r="R339" i="3"/>
  <c r="S339" i="3"/>
  <c r="P339" i="3"/>
  <c r="O339" i="3"/>
  <c r="L339" i="3"/>
  <c r="M339" i="3"/>
  <c r="N339" i="3"/>
  <c r="O327" i="3"/>
  <c r="P327" i="3"/>
  <c r="Q327" i="3"/>
  <c r="R327" i="3"/>
  <c r="S327" i="3"/>
  <c r="L327" i="3"/>
  <c r="M327" i="3"/>
  <c r="N327" i="3"/>
  <c r="O315" i="3"/>
  <c r="P315" i="3"/>
  <c r="Q315" i="3"/>
  <c r="R315" i="3"/>
  <c r="S315" i="3"/>
  <c r="L315" i="3"/>
  <c r="M315" i="3"/>
  <c r="N315" i="3"/>
  <c r="O303" i="3"/>
  <c r="P303" i="3"/>
  <c r="Q303" i="3"/>
  <c r="R303" i="3"/>
  <c r="S303" i="3"/>
  <c r="L303" i="3"/>
  <c r="M303" i="3"/>
  <c r="N303" i="3"/>
  <c r="P291" i="3"/>
  <c r="R291" i="3"/>
  <c r="O291" i="3"/>
  <c r="Q291" i="3"/>
  <c r="S291" i="3"/>
  <c r="L291" i="3"/>
  <c r="M291" i="3"/>
  <c r="N291" i="3"/>
  <c r="P279" i="3"/>
  <c r="R279" i="3"/>
  <c r="O279" i="3"/>
  <c r="S279" i="3"/>
  <c r="Q279" i="3"/>
  <c r="L279" i="3"/>
  <c r="M279" i="3"/>
  <c r="N279" i="3"/>
  <c r="P267" i="3"/>
  <c r="R267" i="3"/>
  <c r="O267" i="3"/>
  <c r="Q267" i="3"/>
  <c r="S267" i="3"/>
  <c r="L267" i="3"/>
  <c r="M267" i="3"/>
  <c r="N267" i="3"/>
  <c r="P255" i="3"/>
  <c r="R255" i="3"/>
  <c r="O255" i="3"/>
  <c r="Q255" i="3"/>
  <c r="S255" i="3"/>
  <c r="L255" i="3"/>
  <c r="M255" i="3"/>
  <c r="N255" i="3"/>
  <c r="P243" i="3"/>
  <c r="Q243" i="3"/>
  <c r="R243" i="3"/>
  <c r="S243" i="3"/>
  <c r="O243" i="3"/>
  <c r="L243" i="3"/>
  <c r="M243" i="3"/>
  <c r="N243" i="3"/>
  <c r="P231" i="3"/>
  <c r="Q231" i="3"/>
  <c r="R231" i="3"/>
  <c r="S231" i="3"/>
  <c r="O231" i="3"/>
  <c r="L231" i="3"/>
  <c r="M231" i="3"/>
  <c r="N231" i="3"/>
  <c r="P219" i="3"/>
  <c r="Q219" i="3"/>
  <c r="R219" i="3"/>
  <c r="S219" i="3"/>
  <c r="O219" i="3"/>
  <c r="L219" i="3"/>
  <c r="N219" i="3"/>
  <c r="M219" i="3"/>
  <c r="P207" i="3"/>
  <c r="Q207" i="3"/>
  <c r="R207" i="3"/>
  <c r="S207" i="3"/>
  <c r="O207" i="3"/>
  <c r="N207" i="3"/>
  <c r="L207" i="3"/>
  <c r="M207" i="3"/>
  <c r="O195" i="3"/>
  <c r="P195" i="3"/>
  <c r="Q195" i="3"/>
  <c r="R195" i="3"/>
  <c r="S195" i="3"/>
  <c r="N195" i="3"/>
  <c r="L195" i="3"/>
  <c r="M195" i="3"/>
  <c r="P183" i="3"/>
  <c r="Q183" i="3"/>
  <c r="R183" i="3"/>
  <c r="S183" i="3"/>
  <c r="O183" i="3"/>
  <c r="N183" i="3"/>
  <c r="L183" i="3"/>
  <c r="M183" i="3"/>
  <c r="O171" i="3"/>
  <c r="P171" i="3"/>
  <c r="Q171" i="3"/>
  <c r="R171" i="3"/>
  <c r="S171" i="3"/>
  <c r="N171" i="3"/>
  <c r="L171" i="3"/>
  <c r="M171" i="3"/>
  <c r="O159" i="3"/>
  <c r="P159" i="3"/>
  <c r="Q159" i="3"/>
  <c r="R159" i="3"/>
  <c r="S159" i="3"/>
  <c r="N159" i="3"/>
  <c r="L159" i="3"/>
  <c r="M159" i="3"/>
  <c r="O147" i="3"/>
  <c r="R147" i="3"/>
  <c r="S147" i="3"/>
  <c r="Q147" i="3"/>
  <c r="P147" i="3"/>
  <c r="N147" i="3"/>
  <c r="L147" i="3"/>
  <c r="M147" i="3"/>
  <c r="O135" i="3"/>
  <c r="P135" i="3"/>
  <c r="R135" i="3"/>
  <c r="Q135" i="3"/>
  <c r="S135" i="3"/>
  <c r="N135" i="3"/>
  <c r="L135" i="3"/>
  <c r="M135" i="3"/>
  <c r="O123" i="3"/>
  <c r="P123" i="3"/>
  <c r="R123" i="3"/>
  <c r="S123" i="3"/>
  <c r="Q123" i="3"/>
  <c r="N123" i="3"/>
  <c r="L123" i="3"/>
  <c r="M123" i="3"/>
  <c r="O99" i="3"/>
  <c r="P99" i="3"/>
  <c r="Q99" i="3"/>
  <c r="R99" i="3"/>
  <c r="S99" i="3"/>
  <c r="N99" i="3"/>
  <c r="L99" i="3"/>
  <c r="M99" i="3"/>
  <c r="O87" i="3"/>
  <c r="P87" i="3"/>
  <c r="Q87" i="3"/>
  <c r="R87" i="3"/>
  <c r="S87" i="3"/>
  <c r="N87" i="3"/>
  <c r="L87" i="3"/>
  <c r="M87" i="3"/>
  <c r="O75" i="3"/>
  <c r="P75" i="3"/>
  <c r="Q75" i="3"/>
  <c r="R75" i="3"/>
  <c r="S75" i="3"/>
  <c r="M75" i="3"/>
  <c r="N75" i="3"/>
  <c r="L75" i="3"/>
  <c r="O63" i="3"/>
  <c r="S63" i="3"/>
  <c r="M63" i="3"/>
  <c r="N63" i="3"/>
  <c r="Q27" i="3"/>
  <c r="O27" i="3"/>
  <c r="P27" i="3"/>
  <c r="R27" i="3"/>
  <c r="S27" i="3"/>
  <c r="L27" i="3"/>
  <c r="M27" i="3"/>
  <c r="N27" i="3"/>
  <c r="O320" i="3"/>
  <c r="P320" i="3"/>
  <c r="Q320" i="3"/>
  <c r="R320" i="3"/>
  <c r="S320" i="3"/>
  <c r="L320" i="3"/>
  <c r="M320" i="3"/>
  <c r="N320" i="3"/>
  <c r="O224" i="3"/>
  <c r="P224" i="3"/>
  <c r="Q224" i="3"/>
  <c r="R224" i="3"/>
  <c r="S224" i="3"/>
  <c r="L224" i="3"/>
  <c r="N224" i="3"/>
  <c r="M224" i="3"/>
  <c r="O379" i="3"/>
  <c r="P379" i="3"/>
  <c r="Q379" i="3"/>
  <c r="R379" i="3"/>
  <c r="S379" i="3"/>
  <c r="L379" i="3"/>
  <c r="M379" i="3"/>
  <c r="N379" i="3"/>
  <c r="S295" i="3"/>
  <c r="O295" i="3"/>
  <c r="P295" i="3"/>
  <c r="Q295" i="3"/>
  <c r="R295" i="3"/>
  <c r="L295" i="3"/>
  <c r="M295" i="3"/>
  <c r="N295" i="3"/>
  <c r="S259" i="3"/>
  <c r="O259" i="3"/>
  <c r="P259" i="3"/>
  <c r="Q259" i="3"/>
  <c r="R259" i="3"/>
  <c r="L259" i="3"/>
  <c r="M259" i="3"/>
  <c r="N259" i="3"/>
  <c r="O211" i="3"/>
  <c r="Q211" i="3"/>
  <c r="S211" i="3"/>
  <c r="R211" i="3"/>
  <c r="P211" i="3"/>
  <c r="L211" i="3"/>
  <c r="M211" i="3"/>
  <c r="N211" i="3"/>
  <c r="O414" i="3"/>
  <c r="P414" i="3"/>
  <c r="Q414" i="3"/>
  <c r="S414" i="3"/>
  <c r="R414" i="3"/>
  <c r="N414" i="3"/>
  <c r="M414" i="3"/>
  <c r="L414" i="3"/>
  <c r="O366" i="3"/>
  <c r="P366" i="3"/>
  <c r="Q366" i="3"/>
  <c r="R366" i="3"/>
  <c r="S366" i="3"/>
  <c r="N366" i="3"/>
  <c r="M366" i="3"/>
  <c r="L366" i="3"/>
  <c r="R318" i="3"/>
  <c r="O318" i="3"/>
  <c r="P318" i="3"/>
  <c r="S318" i="3"/>
  <c r="Q318" i="3"/>
  <c r="L318" i="3"/>
  <c r="N318" i="3"/>
  <c r="M318" i="3"/>
  <c r="O258" i="3"/>
  <c r="R258" i="3"/>
  <c r="P258" i="3"/>
  <c r="Q258" i="3"/>
  <c r="S258" i="3"/>
  <c r="L258" i="3"/>
  <c r="N258" i="3"/>
  <c r="M258" i="3"/>
  <c r="O458" i="3"/>
  <c r="R458" i="3"/>
  <c r="P458" i="3"/>
  <c r="Q458" i="3"/>
  <c r="S458" i="3"/>
  <c r="N458" i="3"/>
  <c r="L458" i="3"/>
  <c r="M458" i="3"/>
  <c r="O446" i="3"/>
  <c r="Q446" i="3"/>
  <c r="S446" i="3"/>
  <c r="R446" i="3"/>
  <c r="P446" i="3"/>
  <c r="N446" i="3"/>
  <c r="L446" i="3"/>
  <c r="M446" i="3"/>
  <c r="O434" i="3"/>
  <c r="P434" i="3"/>
  <c r="S434" i="3"/>
  <c r="Q434" i="3"/>
  <c r="R434" i="3"/>
  <c r="N434" i="3"/>
  <c r="L434" i="3"/>
  <c r="M434" i="3"/>
  <c r="O422" i="3"/>
  <c r="P422" i="3"/>
  <c r="R422" i="3"/>
  <c r="Q422" i="3"/>
  <c r="S422" i="3"/>
  <c r="N422" i="3"/>
  <c r="L422" i="3"/>
  <c r="M422" i="3"/>
  <c r="O410" i="3"/>
  <c r="P410" i="3"/>
  <c r="Q410" i="3"/>
  <c r="R410" i="3"/>
  <c r="S410" i="3"/>
  <c r="N410" i="3"/>
  <c r="M410" i="3"/>
  <c r="L410" i="3"/>
  <c r="O398" i="3"/>
  <c r="P398" i="3"/>
  <c r="Q398" i="3"/>
  <c r="R398" i="3"/>
  <c r="S398" i="3"/>
  <c r="N398" i="3"/>
  <c r="L398" i="3"/>
  <c r="M398" i="3"/>
  <c r="O386" i="3"/>
  <c r="P386" i="3"/>
  <c r="Q386" i="3"/>
  <c r="R386" i="3"/>
  <c r="S386" i="3"/>
  <c r="N386" i="3"/>
  <c r="M386" i="3"/>
  <c r="L386" i="3"/>
  <c r="O374" i="3"/>
  <c r="P374" i="3"/>
  <c r="Q374" i="3"/>
  <c r="R374" i="3"/>
  <c r="S374" i="3"/>
  <c r="N374" i="3"/>
  <c r="M374" i="3"/>
  <c r="L374" i="3"/>
  <c r="O362" i="3"/>
  <c r="P362" i="3"/>
  <c r="Q362" i="3"/>
  <c r="R362" i="3"/>
  <c r="S362" i="3"/>
  <c r="N362" i="3"/>
  <c r="M362" i="3"/>
  <c r="L362" i="3"/>
  <c r="O350" i="3"/>
  <c r="P350" i="3"/>
  <c r="Q350" i="3"/>
  <c r="R350" i="3"/>
  <c r="S350" i="3"/>
  <c r="N350" i="3"/>
  <c r="L350" i="3"/>
  <c r="M350" i="3"/>
  <c r="O338" i="3"/>
  <c r="P338" i="3"/>
  <c r="Q338" i="3"/>
  <c r="R338" i="3"/>
  <c r="S338" i="3"/>
  <c r="N338" i="3"/>
  <c r="L338" i="3"/>
  <c r="M338" i="3"/>
  <c r="S326" i="3"/>
  <c r="O326" i="3"/>
  <c r="P326" i="3"/>
  <c r="R326" i="3"/>
  <c r="Q326" i="3"/>
  <c r="L326" i="3"/>
  <c r="N326" i="3"/>
  <c r="M326" i="3"/>
  <c r="O314" i="3"/>
  <c r="P314" i="3"/>
  <c r="Q314" i="3"/>
  <c r="R314" i="3"/>
  <c r="S314" i="3"/>
  <c r="L314" i="3"/>
  <c r="N314" i="3"/>
  <c r="M314" i="3"/>
  <c r="S302" i="3"/>
  <c r="O302" i="3"/>
  <c r="P302" i="3"/>
  <c r="R302" i="3"/>
  <c r="Q302" i="3"/>
  <c r="L302" i="3"/>
  <c r="N302" i="3"/>
  <c r="M302" i="3"/>
  <c r="Q290" i="3"/>
  <c r="R290" i="3"/>
  <c r="S290" i="3"/>
  <c r="P290" i="3"/>
  <c r="O290" i="3"/>
  <c r="L290" i="3"/>
  <c r="N290" i="3"/>
  <c r="M290" i="3"/>
  <c r="O278" i="3"/>
  <c r="P278" i="3"/>
  <c r="Q278" i="3"/>
  <c r="R278" i="3"/>
  <c r="S278" i="3"/>
  <c r="L278" i="3"/>
  <c r="N278" i="3"/>
  <c r="M278" i="3"/>
  <c r="O266" i="3"/>
  <c r="P266" i="3"/>
  <c r="Q266" i="3"/>
  <c r="R266" i="3"/>
  <c r="S266" i="3"/>
  <c r="L266" i="3"/>
  <c r="N266" i="3"/>
  <c r="M266" i="3"/>
  <c r="Q254" i="3"/>
  <c r="R254" i="3"/>
  <c r="S254" i="3"/>
  <c r="P254" i="3"/>
  <c r="O254" i="3"/>
  <c r="L254" i="3"/>
  <c r="N254" i="3"/>
  <c r="M254" i="3"/>
  <c r="O242" i="3"/>
  <c r="P242" i="3"/>
  <c r="Q242" i="3"/>
  <c r="R242" i="3"/>
  <c r="S242" i="3"/>
  <c r="L242" i="3"/>
  <c r="N242" i="3"/>
  <c r="M242" i="3"/>
  <c r="O230" i="3"/>
  <c r="R230" i="3"/>
  <c r="P230" i="3"/>
  <c r="Q230" i="3"/>
  <c r="S230" i="3"/>
  <c r="N230" i="3"/>
  <c r="L230" i="3"/>
  <c r="M230" i="3"/>
  <c r="O218" i="3"/>
  <c r="P218" i="3"/>
  <c r="R218" i="3"/>
  <c r="Q218" i="3"/>
  <c r="S218" i="3"/>
  <c r="M218" i="3"/>
  <c r="N218" i="3"/>
  <c r="L218" i="3"/>
  <c r="O206" i="3"/>
  <c r="P206" i="3"/>
  <c r="R206" i="3"/>
  <c r="Q206" i="3"/>
  <c r="S206" i="3"/>
  <c r="M206" i="3"/>
  <c r="N206" i="3"/>
  <c r="L206" i="3"/>
  <c r="Q194" i="3"/>
  <c r="P194" i="3"/>
  <c r="R194" i="3"/>
  <c r="S194" i="3"/>
  <c r="O194" i="3"/>
  <c r="M194" i="3"/>
  <c r="N194" i="3"/>
  <c r="L194" i="3"/>
  <c r="Q182" i="3"/>
  <c r="P182" i="3"/>
  <c r="R182" i="3"/>
  <c r="O182" i="3"/>
  <c r="S182" i="3"/>
  <c r="M182" i="3"/>
  <c r="N182" i="3"/>
  <c r="L182" i="3"/>
  <c r="Q170" i="3"/>
  <c r="P170" i="3"/>
  <c r="O170" i="3"/>
  <c r="S170" i="3"/>
  <c r="R170" i="3"/>
  <c r="M170" i="3"/>
  <c r="N170" i="3"/>
  <c r="L170" i="3"/>
  <c r="Q158" i="3"/>
  <c r="P158" i="3"/>
  <c r="O158" i="3"/>
  <c r="R158" i="3"/>
  <c r="S158" i="3"/>
  <c r="M158" i="3"/>
  <c r="N158" i="3"/>
  <c r="L158" i="3"/>
  <c r="Q146" i="3"/>
  <c r="S146" i="3"/>
  <c r="P146" i="3"/>
  <c r="R146" i="3"/>
  <c r="O146" i="3"/>
  <c r="M146" i="3"/>
  <c r="N146" i="3"/>
  <c r="L146" i="3"/>
  <c r="Q134" i="3"/>
  <c r="R134" i="3"/>
  <c r="S134" i="3"/>
  <c r="P134" i="3"/>
  <c r="O134" i="3"/>
  <c r="M134" i="3"/>
  <c r="N134" i="3"/>
  <c r="L134" i="3"/>
  <c r="Q122" i="3"/>
  <c r="R122" i="3"/>
  <c r="S122" i="3"/>
  <c r="P122" i="3"/>
  <c r="O122" i="3"/>
  <c r="M122" i="3"/>
  <c r="N122" i="3"/>
  <c r="L122" i="3"/>
  <c r="Q98" i="3"/>
  <c r="R98" i="3"/>
  <c r="S98" i="3"/>
  <c r="P98" i="3"/>
  <c r="O98" i="3"/>
  <c r="M98" i="3"/>
  <c r="N98" i="3"/>
  <c r="L98" i="3"/>
  <c r="Q86" i="3"/>
  <c r="R86" i="3"/>
  <c r="S86" i="3"/>
  <c r="P86" i="3"/>
  <c r="O86" i="3"/>
  <c r="M86" i="3"/>
  <c r="N86" i="3"/>
  <c r="L86" i="3"/>
  <c r="Q74" i="3"/>
  <c r="R74" i="3"/>
  <c r="S74" i="3"/>
  <c r="P74" i="3"/>
  <c r="O74" i="3"/>
  <c r="L74" i="3"/>
  <c r="M74" i="3"/>
  <c r="N74" i="3"/>
  <c r="Q62" i="3"/>
  <c r="S62" i="3"/>
  <c r="O62" i="3"/>
  <c r="L62" i="3"/>
  <c r="M62" i="3"/>
  <c r="P26" i="3"/>
  <c r="Q26" i="3"/>
  <c r="S26" i="3"/>
  <c r="O26" i="3"/>
  <c r="R26" i="3"/>
  <c r="L26" i="3"/>
  <c r="M26" i="3"/>
  <c r="N26" i="3"/>
  <c r="O193" i="3"/>
  <c r="P193" i="3"/>
  <c r="R193" i="3"/>
  <c r="Q193" i="3"/>
  <c r="S193" i="3"/>
  <c r="N193" i="3"/>
  <c r="L193" i="3"/>
  <c r="M193" i="3"/>
  <c r="O181" i="3"/>
  <c r="P181" i="3"/>
  <c r="Q181" i="3"/>
  <c r="R181" i="3"/>
  <c r="S181" i="3"/>
  <c r="N181" i="3"/>
  <c r="L181" i="3"/>
  <c r="M181" i="3"/>
  <c r="O169" i="3"/>
  <c r="P169" i="3"/>
  <c r="Q169" i="3"/>
  <c r="R169" i="3"/>
  <c r="S169" i="3"/>
  <c r="N169" i="3"/>
  <c r="L169" i="3"/>
  <c r="M169" i="3"/>
  <c r="O157" i="3"/>
  <c r="Q157" i="3"/>
  <c r="S157" i="3"/>
  <c r="P157" i="3"/>
  <c r="R157" i="3"/>
  <c r="N157" i="3"/>
  <c r="L157" i="3"/>
  <c r="M157" i="3"/>
  <c r="O145" i="3"/>
  <c r="P145" i="3"/>
  <c r="Q145" i="3"/>
  <c r="R145" i="3"/>
  <c r="S145" i="3"/>
  <c r="N145" i="3"/>
  <c r="L145" i="3"/>
  <c r="M145" i="3"/>
  <c r="P121" i="3"/>
  <c r="Q121" i="3"/>
  <c r="R121" i="3"/>
  <c r="O121" i="3"/>
  <c r="S121" i="3"/>
  <c r="N121" i="3"/>
  <c r="L121" i="3"/>
  <c r="M121" i="3"/>
  <c r="P109" i="3"/>
  <c r="Q109" i="3"/>
  <c r="R109" i="3"/>
  <c r="S109" i="3"/>
  <c r="O109" i="3"/>
  <c r="N109" i="3"/>
  <c r="L109" i="3"/>
  <c r="M109" i="3"/>
  <c r="O97" i="3"/>
  <c r="P97" i="3"/>
  <c r="Q97" i="3"/>
  <c r="R97" i="3"/>
  <c r="S97" i="3"/>
  <c r="N97" i="3"/>
  <c r="L97" i="3"/>
  <c r="M97" i="3"/>
  <c r="O85" i="3"/>
  <c r="P85" i="3"/>
  <c r="Q85" i="3"/>
  <c r="N73" i="3"/>
  <c r="O49" i="3"/>
  <c r="S49" i="3"/>
  <c r="P49" i="3"/>
  <c r="R49" i="3"/>
  <c r="Q49" i="3"/>
  <c r="N49" i="3"/>
  <c r="L49" i="3"/>
  <c r="M49" i="3"/>
  <c r="O37" i="3"/>
  <c r="P37" i="3"/>
  <c r="Q37" i="3"/>
  <c r="R37" i="3"/>
  <c r="S37" i="3"/>
  <c r="N37" i="3"/>
  <c r="L37" i="3"/>
  <c r="M37" i="3"/>
  <c r="O25" i="3"/>
  <c r="P25" i="3"/>
  <c r="Q25" i="3"/>
  <c r="R25" i="3"/>
  <c r="S25" i="3"/>
  <c r="N25" i="3"/>
  <c r="L25" i="3"/>
  <c r="M25" i="3"/>
  <c r="P368" i="3"/>
  <c r="Q368" i="3"/>
  <c r="R368" i="3"/>
  <c r="S368" i="3"/>
  <c r="O368" i="3"/>
  <c r="L368" i="3"/>
  <c r="M368" i="3"/>
  <c r="N368" i="3"/>
  <c r="O248" i="3"/>
  <c r="P248" i="3"/>
  <c r="Q248" i="3"/>
  <c r="R248" i="3"/>
  <c r="S248" i="3"/>
  <c r="L248" i="3"/>
  <c r="M248" i="3"/>
  <c r="N248" i="3"/>
  <c r="O415" i="3"/>
  <c r="P415" i="3"/>
  <c r="Q415" i="3"/>
  <c r="R415" i="3"/>
  <c r="S415" i="3"/>
  <c r="L415" i="3"/>
  <c r="M415" i="3"/>
  <c r="N415" i="3"/>
  <c r="O457" i="3"/>
  <c r="R457" i="3"/>
  <c r="P457" i="3"/>
  <c r="Q457" i="3"/>
  <c r="S457" i="3"/>
  <c r="L457" i="3"/>
  <c r="M457" i="3"/>
  <c r="N457" i="3"/>
  <c r="O421" i="3"/>
  <c r="Q421" i="3"/>
  <c r="R421" i="3"/>
  <c r="P421" i="3"/>
  <c r="S421" i="3"/>
  <c r="L421" i="3"/>
  <c r="N421" i="3"/>
  <c r="M421" i="3"/>
  <c r="O385" i="3"/>
  <c r="P385" i="3"/>
  <c r="Q385" i="3"/>
  <c r="R385" i="3"/>
  <c r="S385" i="3"/>
  <c r="L385" i="3"/>
  <c r="M385" i="3"/>
  <c r="N385" i="3"/>
  <c r="O349" i="3"/>
  <c r="P349" i="3"/>
  <c r="Q349" i="3"/>
  <c r="R349" i="3"/>
  <c r="S349" i="3"/>
  <c r="L349" i="3"/>
  <c r="M349" i="3"/>
  <c r="N349" i="3"/>
  <c r="S313" i="3"/>
  <c r="R313" i="3"/>
  <c r="O313" i="3"/>
  <c r="Q313" i="3"/>
  <c r="P313" i="3"/>
  <c r="L313" i="3"/>
  <c r="M313" i="3"/>
  <c r="N313" i="3"/>
  <c r="P277" i="3"/>
  <c r="S277" i="3"/>
  <c r="O277" i="3"/>
  <c r="Q277" i="3"/>
  <c r="R277" i="3"/>
  <c r="L277" i="3"/>
  <c r="M277" i="3"/>
  <c r="N277" i="3"/>
  <c r="O241" i="3"/>
  <c r="P241" i="3"/>
  <c r="Q241" i="3"/>
  <c r="S241" i="3"/>
  <c r="R241" i="3"/>
  <c r="L241" i="3"/>
  <c r="M241" i="3"/>
  <c r="N241" i="3"/>
  <c r="O205" i="3"/>
  <c r="P205" i="3"/>
  <c r="Q205" i="3"/>
  <c r="R205" i="3"/>
  <c r="S205" i="3"/>
  <c r="N205" i="3"/>
  <c r="L205" i="3"/>
  <c r="M205" i="3"/>
  <c r="S456" i="3"/>
  <c r="P456" i="3"/>
  <c r="Q456" i="3"/>
  <c r="R456" i="3"/>
  <c r="O456" i="3"/>
  <c r="L456" i="3"/>
  <c r="M456" i="3"/>
  <c r="N456" i="3"/>
  <c r="S444" i="3"/>
  <c r="P444" i="3"/>
  <c r="O444" i="3"/>
  <c r="Q444" i="3"/>
  <c r="R444" i="3"/>
  <c r="L444" i="3"/>
  <c r="M444" i="3"/>
  <c r="N444" i="3"/>
  <c r="S432" i="3"/>
  <c r="P432" i="3"/>
  <c r="O432" i="3"/>
  <c r="Q432" i="3"/>
  <c r="R432" i="3"/>
  <c r="L432" i="3"/>
  <c r="N432" i="3"/>
  <c r="M432" i="3"/>
  <c r="S420" i="3"/>
  <c r="Q420" i="3"/>
  <c r="R420" i="3"/>
  <c r="O420" i="3"/>
  <c r="P420" i="3"/>
  <c r="L420" i="3"/>
  <c r="N420" i="3"/>
  <c r="M420" i="3"/>
  <c r="O408" i="3"/>
  <c r="P408" i="3"/>
  <c r="S408" i="3"/>
  <c r="Q408" i="3"/>
  <c r="R408" i="3"/>
  <c r="L408" i="3"/>
  <c r="M408" i="3"/>
  <c r="N408" i="3"/>
  <c r="O396" i="3"/>
  <c r="P396" i="3"/>
  <c r="S396" i="3"/>
  <c r="Q396" i="3"/>
  <c r="R396" i="3"/>
  <c r="L396" i="3"/>
  <c r="M396" i="3"/>
  <c r="N396" i="3"/>
  <c r="O384" i="3"/>
  <c r="P384" i="3"/>
  <c r="Q384" i="3"/>
  <c r="S384" i="3"/>
  <c r="R384" i="3"/>
  <c r="L384" i="3"/>
  <c r="M384" i="3"/>
  <c r="N384" i="3"/>
  <c r="O372" i="3"/>
  <c r="P372" i="3"/>
  <c r="Q372" i="3"/>
  <c r="S372" i="3"/>
  <c r="R372" i="3"/>
  <c r="L372" i="3"/>
  <c r="M372" i="3"/>
  <c r="N372" i="3"/>
  <c r="O360" i="3"/>
  <c r="P360" i="3"/>
  <c r="Q360" i="3"/>
  <c r="S360" i="3"/>
  <c r="R360" i="3"/>
  <c r="L360" i="3"/>
  <c r="M360" i="3"/>
  <c r="N360" i="3"/>
  <c r="O348" i="3"/>
  <c r="P348" i="3"/>
  <c r="Q348" i="3"/>
  <c r="S348" i="3"/>
  <c r="R348" i="3"/>
  <c r="L348" i="3"/>
  <c r="M348" i="3"/>
  <c r="N348" i="3"/>
  <c r="O336" i="3"/>
  <c r="P336" i="3"/>
  <c r="Q336" i="3"/>
  <c r="S336" i="3"/>
  <c r="R336" i="3"/>
  <c r="L336" i="3"/>
  <c r="M336" i="3"/>
  <c r="N336" i="3"/>
  <c r="P324" i="3"/>
  <c r="Q324" i="3"/>
  <c r="R324" i="3"/>
  <c r="S324" i="3"/>
  <c r="O324" i="3"/>
  <c r="L324" i="3"/>
  <c r="M324" i="3"/>
  <c r="N324" i="3"/>
  <c r="O312" i="3"/>
  <c r="P312" i="3"/>
  <c r="Q312" i="3"/>
  <c r="R312" i="3"/>
  <c r="S312" i="3"/>
  <c r="L312" i="3"/>
  <c r="M312" i="3"/>
  <c r="N312" i="3"/>
  <c r="R300" i="3"/>
  <c r="O300" i="3"/>
  <c r="P300" i="3"/>
  <c r="Q300" i="3"/>
  <c r="S300" i="3"/>
  <c r="L300" i="3"/>
  <c r="M300" i="3"/>
  <c r="N300" i="3"/>
  <c r="S288" i="3"/>
  <c r="R288" i="3"/>
  <c r="O288" i="3"/>
  <c r="P288" i="3"/>
  <c r="Q288" i="3"/>
  <c r="L288" i="3"/>
  <c r="M288" i="3"/>
  <c r="N288" i="3"/>
  <c r="S276" i="3"/>
  <c r="R276" i="3"/>
  <c r="O276" i="3"/>
  <c r="P276" i="3"/>
  <c r="Q276" i="3"/>
  <c r="L276" i="3"/>
  <c r="M276" i="3"/>
  <c r="N276" i="3"/>
  <c r="S264" i="3"/>
  <c r="R264" i="3"/>
  <c r="O264" i="3"/>
  <c r="P264" i="3"/>
  <c r="Q264" i="3"/>
  <c r="L264" i="3"/>
  <c r="M264" i="3"/>
  <c r="N264" i="3"/>
  <c r="S252" i="3"/>
  <c r="R252" i="3"/>
  <c r="O252" i="3"/>
  <c r="P252" i="3"/>
  <c r="Q252" i="3"/>
  <c r="L252" i="3"/>
  <c r="M252" i="3"/>
  <c r="N252" i="3"/>
  <c r="S240" i="3"/>
  <c r="R240" i="3"/>
  <c r="Q240" i="3"/>
  <c r="P240" i="3"/>
  <c r="O240" i="3"/>
  <c r="L240" i="3"/>
  <c r="M240" i="3"/>
  <c r="N240" i="3"/>
  <c r="S228" i="3"/>
  <c r="P228" i="3"/>
  <c r="R228" i="3"/>
  <c r="O228" i="3"/>
  <c r="Q228" i="3"/>
  <c r="L228" i="3"/>
  <c r="M228" i="3"/>
  <c r="N228" i="3"/>
  <c r="S216" i="3"/>
  <c r="P216" i="3"/>
  <c r="R216" i="3"/>
  <c r="O216" i="3"/>
  <c r="Q216" i="3"/>
  <c r="L216" i="3"/>
  <c r="M216" i="3"/>
  <c r="N216" i="3"/>
  <c r="O204" i="3"/>
  <c r="S204" i="3"/>
  <c r="P204" i="3"/>
  <c r="R204" i="3"/>
  <c r="Q204" i="3"/>
  <c r="L204" i="3"/>
  <c r="M204" i="3"/>
  <c r="N204" i="3"/>
  <c r="O192" i="3"/>
  <c r="P192" i="3"/>
  <c r="Q192" i="3"/>
  <c r="R192" i="3"/>
  <c r="S192" i="3"/>
  <c r="L192" i="3"/>
  <c r="M192" i="3"/>
  <c r="N192" i="3"/>
  <c r="O180" i="3"/>
  <c r="Q180" i="3"/>
  <c r="R180" i="3"/>
  <c r="S180" i="3"/>
  <c r="P180" i="3"/>
  <c r="L180" i="3"/>
  <c r="M180" i="3"/>
  <c r="N180" i="3"/>
  <c r="O168" i="3"/>
  <c r="R168" i="3"/>
  <c r="P168" i="3"/>
  <c r="Q168" i="3"/>
  <c r="S168" i="3"/>
  <c r="L168" i="3"/>
  <c r="M168" i="3"/>
  <c r="N168" i="3"/>
  <c r="O156" i="3"/>
  <c r="Q156" i="3"/>
  <c r="R156" i="3"/>
  <c r="P156" i="3"/>
  <c r="S156" i="3"/>
  <c r="L156" i="3"/>
  <c r="M156" i="3"/>
  <c r="N156" i="3"/>
  <c r="O132" i="3"/>
  <c r="P132" i="3"/>
  <c r="Q132" i="3"/>
  <c r="R132" i="3"/>
  <c r="S132" i="3"/>
  <c r="L132" i="3"/>
  <c r="M132" i="3"/>
  <c r="N132" i="3"/>
  <c r="O120" i="3"/>
  <c r="P120" i="3"/>
  <c r="Q120" i="3"/>
  <c r="R120" i="3"/>
  <c r="S120" i="3"/>
  <c r="L120" i="3"/>
  <c r="M120" i="3"/>
  <c r="N120" i="3"/>
  <c r="O108" i="3"/>
  <c r="P108" i="3"/>
  <c r="Q108" i="3"/>
  <c r="R108" i="3"/>
  <c r="S108" i="3"/>
  <c r="L108" i="3"/>
  <c r="M108" i="3"/>
  <c r="N108" i="3"/>
  <c r="O96" i="3"/>
  <c r="P96" i="3"/>
  <c r="Q96" i="3"/>
  <c r="R96" i="3"/>
  <c r="S96" i="3"/>
  <c r="L96" i="3"/>
  <c r="M96" i="3"/>
  <c r="N96" i="3"/>
  <c r="O84" i="3"/>
  <c r="P84" i="3"/>
  <c r="Q84" i="3"/>
  <c r="R84" i="3"/>
  <c r="S84" i="3"/>
  <c r="L84" i="3"/>
  <c r="M84" i="3"/>
  <c r="N84" i="3"/>
  <c r="O60" i="3"/>
  <c r="P60" i="3"/>
  <c r="Q60" i="3"/>
  <c r="R60" i="3"/>
  <c r="S60" i="3"/>
  <c r="M60" i="3"/>
  <c r="N60" i="3"/>
  <c r="L60" i="3"/>
  <c r="O48" i="3"/>
  <c r="P48" i="3"/>
  <c r="Q48" i="3"/>
  <c r="R48" i="3"/>
  <c r="S48" i="3"/>
  <c r="M48" i="3"/>
  <c r="N48" i="3"/>
  <c r="L48" i="3"/>
  <c r="O36" i="3"/>
  <c r="P36" i="3"/>
  <c r="Q36" i="3"/>
  <c r="R36" i="3"/>
  <c r="S36" i="3"/>
  <c r="M36" i="3"/>
  <c r="N36" i="3"/>
  <c r="L36" i="3"/>
  <c r="P356" i="3"/>
  <c r="Q356" i="3"/>
  <c r="R356" i="3"/>
  <c r="S356" i="3"/>
  <c r="O356" i="3"/>
  <c r="L356" i="3"/>
  <c r="M356" i="3"/>
  <c r="N356" i="3"/>
  <c r="O236" i="3"/>
  <c r="P236" i="3"/>
  <c r="Q236" i="3"/>
  <c r="R236" i="3"/>
  <c r="S236" i="3"/>
  <c r="L236" i="3"/>
  <c r="M236" i="3"/>
  <c r="N236" i="3"/>
  <c r="O391" i="3"/>
  <c r="P391" i="3"/>
  <c r="Q391" i="3"/>
  <c r="R391" i="3"/>
  <c r="S391" i="3"/>
  <c r="L391" i="3"/>
  <c r="M391" i="3"/>
  <c r="N391" i="3"/>
  <c r="O331" i="3"/>
  <c r="P331" i="3"/>
  <c r="Q331" i="3"/>
  <c r="S331" i="3"/>
  <c r="R331" i="3"/>
  <c r="L331" i="3"/>
  <c r="M331" i="3"/>
  <c r="N331" i="3"/>
  <c r="O433" i="3"/>
  <c r="Q433" i="3"/>
  <c r="R433" i="3"/>
  <c r="S433" i="3"/>
  <c r="P433" i="3"/>
  <c r="L433" i="3"/>
  <c r="M433" i="3"/>
  <c r="N433" i="3"/>
  <c r="O397" i="3"/>
  <c r="P397" i="3"/>
  <c r="Q397" i="3"/>
  <c r="R397" i="3"/>
  <c r="S397" i="3"/>
  <c r="L397" i="3"/>
  <c r="M397" i="3"/>
  <c r="N397" i="3"/>
  <c r="O361" i="3"/>
  <c r="P361" i="3"/>
  <c r="Q361" i="3"/>
  <c r="R361" i="3"/>
  <c r="S361" i="3"/>
  <c r="L361" i="3"/>
  <c r="M361" i="3"/>
  <c r="N361" i="3"/>
  <c r="S325" i="3"/>
  <c r="O325" i="3"/>
  <c r="P325" i="3"/>
  <c r="Q325" i="3"/>
  <c r="R325" i="3"/>
  <c r="L325" i="3"/>
  <c r="M325" i="3"/>
  <c r="N325" i="3"/>
  <c r="P289" i="3"/>
  <c r="S289" i="3"/>
  <c r="O289" i="3"/>
  <c r="Q289" i="3"/>
  <c r="R289" i="3"/>
  <c r="L289" i="3"/>
  <c r="M289" i="3"/>
  <c r="N289" i="3"/>
  <c r="P253" i="3"/>
  <c r="S253" i="3"/>
  <c r="O253" i="3"/>
  <c r="Q253" i="3"/>
  <c r="R253" i="3"/>
  <c r="L253" i="3"/>
  <c r="M253" i="3"/>
  <c r="N253" i="3"/>
  <c r="O217" i="3"/>
  <c r="P217" i="3"/>
  <c r="Q217" i="3"/>
  <c r="R217" i="3"/>
  <c r="S217" i="3"/>
  <c r="N217" i="3"/>
  <c r="L217" i="3"/>
  <c r="M217" i="3"/>
  <c r="R455" i="3"/>
  <c r="Q455" i="3"/>
  <c r="S455" i="3"/>
  <c r="O455" i="3"/>
  <c r="P455" i="3"/>
  <c r="N455" i="3"/>
  <c r="L455" i="3"/>
  <c r="M455" i="3"/>
  <c r="O443" i="3"/>
  <c r="R443" i="3"/>
  <c r="P443" i="3"/>
  <c r="Q443" i="3"/>
  <c r="S443" i="3"/>
  <c r="L443" i="3"/>
  <c r="M443" i="3"/>
  <c r="N443" i="3"/>
  <c r="O431" i="3"/>
  <c r="P431" i="3"/>
  <c r="R431" i="3"/>
  <c r="S431" i="3"/>
  <c r="Q431" i="3"/>
  <c r="N431" i="3"/>
  <c r="L431" i="3"/>
  <c r="M431" i="3"/>
  <c r="O419" i="3"/>
  <c r="P419" i="3"/>
  <c r="R419" i="3"/>
  <c r="S419" i="3"/>
  <c r="Q419" i="3"/>
  <c r="L419" i="3"/>
  <c r="M419" i="3"/>
  <c r="N419" i="3"/>
  <c r="O407" i="3"/>
  <c r="P407" i="3"/>
  <c r="R407" i="3"/>
  <c r="S407" i="3"/>
  <c r="Q407" i="3"/>
  <c r="L407" i="3"/>
  <c r="M407" i="3"/>
  <c r="N407" i="3"/>
  <c r="O395" i="3"/>
  <c r="P395" i="3"/>
  <c r="R395" i="3"/>
  <c r="S395" i="3"/>
  <c r="Q395" i="3"/>
  <c r="L395" i="3"/>
  <c r="M395" i="3"/>
  <c r="N395" i="3"/>
  <c r="O383" i="3"/>
  <c r="P383" i="3"/>
  <c r="Q383" i="3"/>
  <c r="R383" i="3"/>
  <c r="S383" i="3"/>
  <c r="L383" i="3"/>
  <c r="M383" i="3"/>
  <c r="N383" i="3"/>
  <c r="O371" i="3"/>
  <c r="P371" i="3"/>
  <c r="Q371" i="3"/>
  <c r="R371" i="3"/>
  <c r="S371" i="3"/>
  <c r="L371" i="3"/>
  <c r="M371" i="3"/>
  <c r="N371" i="3"/>
  <c r="O359" i="3"/>
  <c r="P359" i="3"/>
  <c r="Q359" i="3"/>
  <c r="R359" i="3"/>
  <c r="S359" i="3"/>
  <c r="L359" i="3"/>
  <c r="M359" i="3"/>
  <c r="N359" i="3"/>
  <c r="O347" i="3"/>
  <c r="P347" i="3"/>
  <c r="Q347" i="3"/>
  <c r="R347" i="3"/>
  <c r="S347" i="3"/>
  <c r="L347" i="3"/>
  <c r="M347" i="3"/>
  <c r="N347" i="3"/>
  <c r="O335" i="3"/>
  <c r="P335" i="3"/>
  <c r="Q335" i="3"/>
  <c r="R335" i="3"/>
  <c r="S335" i="3"/>
  <c r="L335" i="3"/>
  <c r="M335" i="3"/>
  <c r="N335" i="3"/>
  <c r="Q323" i="3"/>
  <c r="O323" i="3"/>
  <c r="P323" i="3"/>
  <c r="R323" i="3"/>
  <c r="S323" i="3"/>
  <c r="L323" i="3"/>
  <c r="M323" i="3"/>
  <c r="N323" i="3"/>
  <c r="Q311" i="3"/>
  <c r="O311" i="3"/>
  <c r="P311" i="3"/>
  <c r="R311" i="3"/>
  <c r="S311" i="3"/>
  <c r="L311" i="3"/>
  <c r="M311" i="3"/>
  <c r="N311" i="3"/>
  <c r="Q299" i="3"/>
  <c r="O299" i="3"/>
  <c r="P299" i="3"/>
  <c r="S299" i="3"/>
  <c r="R299" i="3"/>
  <c r="L299" i="3"/>
  <c r="M299" i="3"/>
  <c r="N299" i="3"/>
  <c r="Q287" i="3"/>
  <c r="O287" i="3"/>
  <c r="P287" i="3"/>
  <c r="R287" i="3"/>
  <c r="S287" i="3"/>
  <c r="L287" i="3"/>
  <c r="M287" i="3"/>
  <c r="N287" i="3"/>
  <c r="Q275" i="3"/>
  <c r="O275" i="3"/>
  <c r="P275" i="3"/>
  <c r="S275" i="3"/>
  <c r="R275" i="3"/>
  <c r="L275" i="3"/>
  <c r="M275" i="3"/>
  <c r="N275" i="3"/>
  <c r="Q263" i="3"/>
  <c r="O263" i="3"/>
  <c r="P263" i="3"/>
  <c r="R263" i="3"/>
  <c r="S263" i="3"/>
  <c r="L263" i="3"/>
  <c r="M263" i="3"/>
  <c r="N263" i="3"/>
  <c r="O251" i="3"/>
  <c r="Q251" i="3"/>
  <c r="P251" i="3"/>
  <c r="R251" i="3"/>
  <c r="S251" i="3"/>
  <c r="L251" i="3"/>
  <c r="M251" i="3"/>
  <c r="N251" i="3"/>
  <c r="O239" i="3"/>
  <c r="Q239" i="3"/>
  <c r="P239" i="3"/>
  <c r="R239" i="3"/>
  <c r="S239" i="3"/>
  <c r="L239" i="3"/>
  <c r="M239" i="3"/>
  <c r="N239" i="3"/>
  <c r="O227" i="3"/>
  <c r="P227" i="3"/>
  <c r="Q227" i="3"/>
  <c r="R227" i="3"/>
  <c r="S227" i="3"/>
  <c r="L227" i="3"/>
  <c r="M227" i="3"/>
  <c r="N227" i="3"/>
  <c r="O215" i="3"/>
  <c r="P215" i="3"/>
  <c r="Q215" i="3"/>
  <c r="R215" i="3"/>
  <c r="S215" i="3"/>
  <c r="L215" i="3"/>
  <c r="M215" i="3"/>
  <c r="N215" i="3"/>
  <c r="O203" i="3"/>
  <c r="P203" i="3"/>
  <c r="Q203" i="3"/>
  <c r="R203" i="3"/>
  <c r="S203" i="3"/>
  <c r="N203" i="3"/>
  <c r="M203" i="3"/>
  <c r="L203" i="3"/>
  <c r="R191" i="3"/>
  <c r="S191" i="3"/>
  <c r="O191" i="3"/>
  <c r="Q191" i="3"/>
  <c r="P191" i="3"/>
  <c r="N191" i="3"/>
  <c r="M191" i="3"/>
  <c r="L191" i="3"/>
  <c r="S179" i="3"/>
  <c r="O179" i="3"/>
  <c r="Q179" i="3"/>
  <c r="R179" i="3"/>
  <c r="P179" i="3"/>
  <c r="N179" i="3"/>
  <c r="M179" i="3"/>
  <c r="L179" i="3"/>
  <c r="S167" i="3"/>
  <c r="R167" i="3"/>
  <c r="O167" i="3"/>
  <c r="Q167" i="3"/>
  <c r="P167" i="3"/>
  <c r="N167" i="3"/>
  <c r="M167" i="3"/>
  <c r="L167" i="3"/>
  <c r="S155" i="3"/>
  <c r="O155" i="3"/>
  <c r="P155" i="3"/>
  <c r="Q155" i="3"/>
  <c r="R155" i="3"/>
  <c r="N155" i="3"/>
  <c r="M155" i="3"/>
  <c r="L155" i="3"/>
  <c r="S143" i="3"/>
  <c r="R143" i="3"/>
  <c r="O143" i="3"/>
  <c r="M143" i="3"/>
  <c r="O107" i="3"/>
  <c r="P107" i="3"/>
  <c r="Q107" i="3"/>
  <c r="S107" i="3"/>
  <c r="R107" i="3"/>
  <c r="N107" i="3"/>
  <c r="M107" i="3"/>
  <c r="L107" i="3"/>
  <c r="O95" i="3"/>
  <c r="P95" i="3"/>
  <c r="Q95" i="3"/>
  <c r="S95" i="3"/>
  <c r="R95" i="3"/>
  <c r="N95" i="3"/>
  <c r="M95" i="3"/>
  <c r="L95" i="3"/>
  <c r="O83" i="3"/>
  <c r="P83" i="3"/>
  <c r="Q83" i="3"/>
  <c r="S83" i="3"/>
  <c r="R83" i="3"/>
  <c r="N83" i="3"/>
  <c r="M83" i="3"/>
  <c r="L83" i="3"/>
  <c r="O71" i="3"/>
  <c r="P71" i="3"/>
  <c r="Q71" i="3"/>
  <c r="S71" i="3"/>
  <c r="R71" i="3"/>
  <c r="M71" i="3"/>
  <c r="N71" i="3"/>
  <c r="L71" i="3"/>
  <c r="O59" i="3"/>
  <c r="P59" i="3"/>
  <c r="Q59" i="3"/>
  <c r="S59" i="3"/>
  <c r="R59" i="3"/>
  <c r="M59" i="3"/>
  <c r="N59" i="3"/>
  <c r="L59" i="3"/>
  <c r="S35" i="3"/>
  <c r="Q35" i="3"/>
  <c r="R35" i="3"/>
  <c r="P35" i="3"/>
  <c r="O35" i="3"/>
  <c r="M35" i="3"/>
  <c r="N35" i="3"/>
  <c r="L35" i="3"/>
  <c r="O296" i="3"/>
  <c r="P296" i="3"/>
  <c r="Q296" i="3"/>
  <c r="S296" i="3"/>
  <c r="R296" i="3"/>
  <c r="L296" i="3"/>
  <c r="M296" i="3"/>
  <c r="N296" i="3"/>
  <c r="O439" i="3"/>
  <c r="P439" i="3"/>
  <c r="Q439" i="3"/>
  <c r="R439" i="3"/>
  <c r="S439" i="3"/>
  <c r="L439" i="3"/>
  <c r="N439" i="3"/>
  <c r="M439" i="3"/>
  <c r="O343" i="3"/>
  <c r="P343" i="3"/>
  <c r="Q343" i="3"/>
  <c r="R343" i="3"/>
  <c r="S343" i="3"/>
  <c r="L343" i="3"/>
  <c r="M343" i="3"/>
  <c r="N343" i="3"/>
  <c r="O445" i="3"/>
  <c r="Q445" i="3"/>
  <c r="R445" i="3"/>
  <c r="P445" i="3"/>
  <c r="S445" i="3"/>
  <c r="M445" i="3"/>
  <c r="L445" i="3"/>
  <c r="N445" i="3"/>
  <c r="O409" i="3"/>
  <c r="P409" i="3"/>
  <c r="Q409" i="3"/>
  <c r="R409" i="3"/>
  <c r="S409" i="3"/>
  <c r="L409" i="3"/>
  <c r="M409" i="3"/>
  <c r="N409" i="3"/>
  <c r="O373" i="3"/>
  <c r="P373" i="3"/>
  <c r="Q373" i="3"/>
  <c r="R373" i="3"/>
  <c r="S373" i="3"/>
  <c r="L373" i="3"/>
  <c r="N373" i="3"/>
  <c r="M373" i="3"/>
  <c r="O337" i="3"/>
  <c r="P337" i="3"/>
  <c r="Q337" i="3"/>
  <c r="R337" i="3"/>
  <c r="S337" i="3"/>
  <c r="L337" i="3"/>
  <c r="M337" i="3"/>
  <c r="N337" i="3"/>
  <c r="S301" i="3"/>
  <c r="O301" i="3"/>
  <c r="P301" i="3"/>
  <c r="Q301" i="3"/>
  <c r="R301" i="3"/>
  <c r="L301" i="3"/>
  <c r="M301" i="3"/>
  <c r="N301" i="3"/>
  <c r="P265" i="3"/>
  <c r="S265" i="3"/>
  <c r="Q265" i="3"/>
  <c r="R265" i="3"/>
  <c r="O265" i="3"/>
  <c r="L265" i="3"/>
  <c r="M265" i="3"/>
  <c r="N265" i="3"/>
  <c r="O229" i="3"/>
  <c r="P229" i="3"/>
  <c r="Q229" i="3"/>
  <c r="R229" i="3"/>
  <c r="S229" i="3"/>
  <c r="N229" i="3"/>
  <c r="M229" i="3"/>
  <c r="L229" i="3"/>
  <c r="R454" i="3"/>
  <c r="Q454" i="3"/>
  <c r="O454" i="3"/>
  <c r="P454" i="3"/>
  <c r="S454" i="3"/>
  <c r="N454" i="3"/>
  <c r="L454" i="3"/>
  <c r="M454" i="3"/>
  <c r="R442" i="3"/>
  <c r="Q442" i="3"/>
  <c r="S442" i="3"/>
  <c r="O442" i="3"/>
  <c r="P442" i="3"/>
  <c r="N442" i="3"/>
  <c r="M442" i="3"/>
  <c r="L442" i="3"/>
  <c r="R430" i="3"/>
  <c r="Q430" i="3"/>
  <c r="O430" i="3"/>
  <c r="P430" i="3"/>
  <c r="S430" i="3"/>
  <c r="N430" i="3"/>
  <c r="L430" i="3"/>
  <c r="M430" i="3"/>
  <c r="R418" i="3"/>
  <c r="Q418" i="3"/>
  <c r="O418" i="3"/>
  <c r="P418" i="3"/>
  <c r="S418" i="3"/>
  <c r="N418" i="3"/>
  <c r="L418" i="3"/>
  <c r="M418" i="3"/>
  <c r="R406" i="3"/>
  <c r="S406" i="3"/>
  <c r="Q406" i="3"/>
  <c r="O406" i="3"/>
  <c r="P406" i="3"/>
  <c r="N406" i="3"/>
  <c r="M406" i="3"/>
  <c r="L406" i="3"/>
  <c r="R394" i="3"/>
  <c r="S394" i="3"/>
  <c r="Q394" i="3"/>
  <c r="P394" i="3"/>
  <c r="O394" i="3"/>
  <c r="N394" i="3"/>
  <c r="L394" i="3"/>
  <c r="M394" i="3"/>
  <c r="R382" i="3"/>
  <c r="S382" i="3"/>
  <c r="O382" i="3"/>
  <c r="Q382" i="3"/>
  <c r="P382" i="3"/>
  <c r="N382" i="3"/>
  <c r="L382" i="3"/>
  <c r="M382" i="3"/>
  <c r="R370" i="3"/>
  <c r="S370" i="3"/>
  <c r="O370" i="3"/>
  <c r="Q370" i="3"/>
  <c r="P370" i="3"/>
  <c r="N370" i="3"/>
  <c r="L370" i="3"/>
  <c r="M370" i="3"/>
  <c r="R358" i="3"/>
  <c r="S358" i="3"/>
  <c r="O358" i="3"/>
  <c r="Q358" i="3"/>
  <c r="P358" i="3"/>
  <c r="N358" i="3"/>
  <c r="L358" i="3"/>
  <c r="M358" i="3"/>
  <c r="R346" i="3"/>
  <c r="S346" i="3"/>
  <c r="O346" i="3"/>
  <c r="Q346" i="3"/>
  <c r="P346" i="3"/>
  <c r="N346" i="3"/>
  <c r="L346" i="3"/>
  <c r="M346" i="3"/>
  <c r="R334" i="3"/>
  <c r="S334" i="3"/>
  <c r="O334" i="3"/>
  <c r="Q334" i="3"/>
  <c r="P334" i="3"/>
  <c r="N334" i="3"/>
  <c r="L334" i="3"/>
  <c r="M334" i="3"/>
  <c r="O322" i="3"/>
  <c r="P322" i="3"/>
  <c r="Q322" i="3"/>
  <c r="R322" i="3"/>
  <c r="S322" i="3"/>
  <c r="L322" i="3"/>
  <c r="N322" i="3"/>
  <c r="M322" i="3"/>
  <c r="O310" i="3"/>
  <c r="P310" i="3"/>
  <c r="Q310" i="3"/>
  <c r="S310" i="3"/>
  <c r="R310" i="3"/>
  <c r="L310" i="3"/>
  <c r="N310" i="3"/>
  <c r="M310" i="3"/>
  <c r="P298" i="3"/>
  <c r="O298" i="3"/>
  <c r="Q298" i="3"/>
  <c r="R298" i="3"/>
  <c r="S298" i="3"/>
  <c r="L298" i="3"/>
  <c r="N298" i="3"/>
  <c r="M298" i="3"/>
  <c r="Q286" i="3"/>
  <c r="S286" i="3"/>
  <c r="P286" i="3"/>
  <c r="R286" i="3"/>
  <c r="O286" i="3"/>
  <c r="L286" i="3"/>
  <c r="N286" i="3"/>
  <c r="M286" i="3"/>
  <c r="Q274" i="3"/>
  <c r="S274" i="3"/>
  <c r="P274" i="3"/>
  <c r="O274" i="3"/>
  <c r="R274" i="3"/>
  <c r="L274" i="3"/>
  <c r="N274" i="3"/>
  <c r="M274" i="3"/>
  <c r="Q262" i="3"/>
  <c r="S262" i="3"/>
  <c r="P262" i="3"/>
  <c r="O262" i="3"/>
  <c r="R262" i="3"/>
  <c r="L262" i="3"/>
  <c r="N262" i="3"/>
  <c r="M262" i="3"/>
  <c r="Q250" i="3"/>
  <c r="R250" i="3"/>
  <c r="S250" i="3"/>
  <c r="P250" i="3"/>
  <c r="O250" i="3"/>
  <c r="L250" i="3"/>
  <c r="N250" i="3"/>
  <c r="M250" i="3"/>
  <c r="Q238" i="3"/>
  <c r="R238" i="3"/>
  <c r="S238" i="3"/>
  <c r="P238" i="3"/>
  <c r="O238" i="3"/>
  <c r="L238" i="3"/>
  <c r="N238" i="3"/>
  <c r="M238" i="3"/>
  <c r="Q226" i="3"/>
  <c r="R226" i="3"/>
  <c r="S226" i="3"/>
  <c r="P226" i="3"/>
  <c r="O226" i="3"/>
  <c r="N226" i="3"/>
  <c r="L226" i="3"/>
  <c r="M226" i="3"/>
  <c r="Q214" i="3"/>
  <c r="R214" i="3"/>
  <c r="S214" i="3"/>
  <c r="P214" i="3"/>
  <c r="O214" i="3"/>
  <c r="M214" i="3"/>
  <c r="N214" i="3"/>
  <c r="L214" i="3"/>
  <c r="P202" i="3"/>
  <c r="Q202" i="3"/>
  <c r="R202" i="3"/>
  <c r="S202" i="3"/>
  <c r="O202" i="3"/>
  <c r="M202" i="3"/>
  <c r="N202" i="3"/>
  <c r="L202" i="3"/>
  <c r="O190" i="3"/>
  <c r="P190" i="3"/>
  <c r="Q190" i="3"/>
  <c r="R190" i="3"/>
  <c r="S190" i="3"/>
  <c r="M190" i="3"/>
  <c r="N190" i="3"/>
  <c r="L190" i="3"/>
  <c r="O178" i="3"/>
  <c r="P178" i="3"/>
  <c r="Q178" i="3"/>
  <c r="R178" i="3"/>
  <c r="S178" i="3"/>
  <c r="M178" i="3"/>
  <c r="N178" i="3"/>
  <c r="L178" i="3"/>
  <c r="P166" i="3"/>
  <c r="O166" i="3"/>
  <c r="Q166" i="3"/>
  <c r="R166" i="3"/>
  <c r="S166" i="3"/>
  <c r="M166" i="3"/>
  <c r="N166" i="3"/>
  <c r="L166" i="3"/>
  <c r="O154" i="3"/>
  <c r="P154" i="3"/>
  <c r="S154" i="3"/>
  <c r="R154" i="3"/>
  <c r="Q154" i="3"/>
  <c r="M154" i="3"/>
  <c r="N154" i="3"/>
  <c r="L154" i="3"/>
  <c r="O142" i="3"/>
  <c r="P142" i="3"/>
  <c r="Q142" i="3"/>
  <c r="R142" i="3"/>
  <c r="S142" i="3"/>
  <c r="M142" i="3"/>
  <c r="N142" i="3"/>
  <c r="L142" i="3"/>
  <c r="O130" i="3"/>
  <c r="P130" i="3"/>
  <c r="S130" i="3"/>
  <c r="R130" i="3"/>
  <c r="Q130" i="3"/>
  <c r="M130" i="3"/>
  <c r="N130" i="3"/>
  <c r="L130" i="3"/>
  <c r="O118" i="3"/>
  <c r="P118" i="3"/>
  <c r="Q118" i="3"/>
  <c r="R118" i="3"/>
  <c r="M118" i="3"/>
  <c r="N118" i="3"/>
  <c r="O82" i="3"/>
  <c r="P82" i="3"/>
  <c r="Q82" i="3"/>
  <c r="R82" i="3"/>
  <c r="S82" i="3"/>
  <c r="M82" i="3"/>
  <c r="N82" i="3"/>
  <c r="L82" i="3"/>
  <c r="O70" i="3"/>
  <c r="P70" i="3"/>
  <c r="Q70" i="3"/>
  <c r="R70" i="3"/>
  <c r="S70" i="3"/>
  <c r="L70" i="3"/>
  <c r="M70" i="3"/>
  <c r="N70" i="3"/>
  <c r="O58" i="3"/>
  <c r="P58" i="3"/>
  <c r="Q58" i="3"/>
  <c r="R58" i="3"/>
  <c r="S58" i="3"/>
  <c r="L58" i="3"/>
  <c r="M58" i="3"/>
  <c r="N58" i="3"/>
  <c r="R46" i="3"/>
  <c r="O46" i="3"/>
  <c r="P46" i="3"/>
  <c r="S46" i="3"/>
  <c r="Q46" i="3"/>
  <c r="L46" i="3"/>
  <c r="M46" i="3"/>
  <c r="N46" i="3"/>
  <c r="R34" i="3"/>
  <c r="O34" i="3"/>
  <c r="P34" i="3"/>
  <c r="Q34" i="3"/>
  <c r="S34" i="3"/>
  <c r="L34" i="3"/>
  <c r="M34" i="3"/>
  <c r="N34" i="3"/>
  <c r="P452" i="3"/>
  <c r="O452" i="3"/>
  <c r="S452" i="3"/>
  <c r="Q452" i="3"/>
  <c r="R452" i="3"/>
  <c r="L452" i="3"/>
  <c r="M452" i="3"/>
  <c r="N452" i="3"/>
  <c r="P440" i="3"/>
  <c r="R440" i="3"/>
  <c r="O440" i="3"/>
  <c r="Q440" i="3"/>
  <c r="S440" i="3"/>
  <c r="L440" i="3"/>
  <c r="N440" i="3"/>
  <c r="M440" i="3"/>
  <c r="P416" i="3"/>
  <c r="R416" i="3"/>
  <c r="S416" i="3"/>
  <c r="O416" i="3"/>
  <c r="Q416" i="3"/>
  <c r="L416" i="3"/>
  <c r="M416" i="3"/>
  <c r="N416" i="3"/>
  <c r="P404" i="3"/>
  <c r="Q404" i="3"/>
  <c r="R404" i="3"/>
  <c r="S404" i="3"/>
  <c r="O404" i="3"/>
  <c r="L404" i="3"/>
  <c r="M404" i="3"/>
  <c r="N404" i="3"/>
  <c r="P380" i="3"/>
  <c r="Q380" i="3"/>
  <c r="R380" i="3"/>
  <c r="S380" i="3"/>
  <c r="O380" i="3"/>
  <c r="L380" i="3"/>
  <c r="N380" i="3"/>
  <c r="M380" i="3"/>
  <c r="P344" i="3"/>
  <c r="Q344" i="3"/>
  <c r="R344" i="3"/>
  <c r="S344" i="3"/>
  <c r="O344" i="3"/>
  <c r="L344" i="3"/>
  <c r="M344" i="3"/>
  <c r="N344" i="3"/>
  <c r="Q308" i="3"/>
  <c r="R308" i="3"/>
  <c r="S308" i="3"/>
  <c r="P308" i="3"/>
  <c r="O308" i="3"/>
  <c r="L308" i="3"/>
  <c r="M308" i="3"/>
  <c r="N308" i="3"/>
  <c r="O272" i="3"/>
  <c r="Q272" i="3"/>
  <c r="R272" i="3"/>
  <c r="S272" i="3"/>
  <c r="P272" i="3"/>
  <c r="L272" i="3"/>
  <c r="M272" i="3"/>
  <c r="N272" i="3"/>
  <c r="P453" i="3"/>
  <c r="O453" i="3"/>
  <c r="R453" i="3"/>
  <c r="Q453" i="3"/>
  <c r="S453" i="3"/>
  <c r="L453" i="3"/>
  <c r="M453" i="3"/>
  <c r="N453" i="3"/>
  <c r="P441" i="3"/>
  <c r="O441" i="3"/>
  <c r="Q441" i="3"/>
  <c r="R441" i="3"/>
  <c r="S441" i="3"/>
  <c r="M441" i="3"/>
  <c r="N441" i="3"/>
  <c r="L441" i="3"/>
  <c r="P429" i="3"/>
  <c r="Q429" i="3"/>
  <c r="O429" i="3"/>
  <c r="R429" i="3"/>
  <c r="S429" i="3"/>
  <c r="L429" i="3"/>
  <c r="M429" i="3"/>
  <c r="N429" i="3"/>
  <c r="P417" i="3"/>
  <c r="Q417" i="3"/>
  <c r="R417" i="3"/>
  <c r="O417" i="3"/>
  <c r="S417" i="3"/>
  <c r="L417" i="3"/>
  <c r="N417" i="3"/>
  <c r="M417" i="3"/>
  <c r="P405" i="3"/>
  <c r="Q405" i="3"/>
  <c r="R405" i="3"/>
  <c r="S405" i="3"/>
  <c r="O405" i="3"/>
  <c r="L405" i="3"/>
  <c r="M405" i="3"/>
  <c r="N405" i="3"/>
  <c r="P393" i="3"/>
  <c r="Q393" i="3"/>
  <c r="R393" i="3"/>
  <c r="S393" i="3"/>
  <c r="O393" i="3"/>
  <c r="L393" i="3"/>
  <c r="N393" i="3"/>
  <c r="M393" i="3"/>
  <c r="O381" i="3"/>
  <c r="P381" i="3"/>
  <c r="Q381" i="3"/>
  <c r="R381" i="3"/>
  <c r="S381" i="3"/>
  <c r="L381" i="3"/>
  <c r="N381" i="3"/>
  <c r="M381" i="3"/>
  <c r="O369" i="3"/>
  <c r="P369" i="3"/>
  <c r="Q369" i="3"/>
  <c r="R369" i="3"/>
  <c r="S369" i="3"/>
  <c r="L369" i="3"/>
  <c r="N369" i="3"/>
  <c r="M369" i="3"/>
  <c r="O357" i="3"/>
  <c r="P357" i="3"/>
  <c r="Q357" i="3"/>
  <c r="R357" i="3"/>
  <c r="S357" i="3"/>
  <c r="L357" i="3"/>
  <c r="M357" i="3"/>
  <c r="N357" i="3"/>
  <c r="O345" i="3"/>
  <c r="P345" i="3"/>
  <c r="Q345" i="3"/>
  <c r="R345" i="3"/>
  <c r="S345" i="3"/>
  <c r="L345" i="3"/>
  <c r="N345" i="3"/>
  <c r="M345" i="3"/>
  <c r="O333" i="3"/>
  <c r="P333" i="3"/>
  <c r="Q333" i="3"/>
  <c r="R333" i="3"/>
  <c r="S333" i="3"/>
  <c r="L333" i="3"/>
  <c r="M333" i="3"/>
  <c r="N333" i="3"/>
  <c r="O321" i="3"/>
  <c r="R321" i="3"/>
  <c r="S321" i="3"/>
  <c r="Q321" i="3"/>
  <c r="P321" i="3"/>
  <c r="L321" i="3"/>
  <c r="M321" i="3"/>
  <c r="N321" i="3"/>
  <c r="O309" i="3"/>
  <c r="P309" i="3"/>
  <c r="Q309" i="3"/>
  <c r="R309" i="3"/>
  <c r="S309" i="3"/>
  <c r="L309" i="3"/>
  <c r="M309" i="3"/>
  <c r="N309" i="3"/>
  <c r="O297" i="3"/>
  <c r="P297" i="3"/>
  <c r="Q297" i="3"/>
  <c r="R297" i="3"/>
  <c r="S297" i="3"/>
  <c r="L297" i="3"/>
  <c r="M297" i="3"/>
  <c r="N297" i="3"/>
  <c r="O285" i="3"/>
  <c r="P285" i="3"/>
  <c r="Q285" i="3"/>
  <c r="R285" i="3"/>
  <c r="S285" i="3"/>
  <c r="L285" i="3"/>
  <c r="M285" i="3"/>
  <c r="N285" i="3"/>
  <c r="O273" i="3"/>
  <c r="P273" i="3"/>
  <c r="Q273" i="3"/>
  <c r="R273" i="3"/>
  <c r="S273" i="3"/>
  <c r="L273" i="3"/>
  <c r="M273" i="3"/>
  <c r="N273" i="3"/>
  <c r="O261" i="3"/>
  <c r="R261" i="3"/>
  <c r="S261" i="3"/>
  <c r="Q261" i="3"/>
  <c r="P261" i="3"/>
  <c r="L261" i="3"/>
  <c r="M261" i="3"/>
  <c r="N261" i="3"/>
  <c r="O249" i="3"/>
  <c r="P249" i="3"/>
  <c r="Q249" i="3"/>
  <c r="S249" i="3"/>
  <c r="R249" i="3"/>
  <c r="L249" i="3"/>
  <c r="M249" i="3"/>
  <c r="N249" i="3"/>
  <c r="O237" i="3"/>
  <c r="P237" i="3"/>
  <c r="Q237" i="3"/>
  <c r="R237" i="3"/>
  <c r="S237" i="3"/>
  <c r="L237" i="3"/>
  <c r="M237" i="3"/>
  <c r="N237" i="3"/>
  <c r="O225" i="3"/>
  <c r="P225" i="3"/>
  <c r="S225" i="3"/>
  <c r="R225" i="3"/>
  <c r="Q225" i="3"/>
  <c r="N225" i="3"/>
  <c r="L225" i="3"/>
  <c r="M225" i="3"/>
  <c r="O213" i="3"/>
  <c r="P213" i="3"/>
  <c r="Q213" i="3"/>
  <c r="S213" i="3"/>
  <c r="R213" i="3"/>
  <c r="N213" i="3"/>
  <c r="L213" i="3"/>
  <c r="M213" i="3"/>
  <c r="R201" i="3"/>
  <c r="O201" i="3"/>
  <c r="Q201" i="3"/>
  <c r="P201" i="3"/>
  <c r="S201" i="3"/>
  <c r="N201" i="3"/>
  <c r="L201" i="3"/>
  <c r="M201" i="3"/>
  <c r="R189" i="3"/>
  <c r="Q189" i="3"/>
  <c r="O189" i="3"/>
  <c r="P189" i="3"/>
  <c r="S189" i="3"/>
  <c r="N189" i="3"/>
  <c r="L189" i="3"/>
  <c r="M189" i="3"/>
  <c r="R177" i="3"/>
  <c r="Q177" i="3"/>
  <c r="P177" i="3"/>
  <c r="S177" i="3"/>
  <c r="O177" i="3"/>
  <c r="N177" i="3"/>
  <c r="L177" i="3"/>
  <c r="M177" i="3"/>
  <c r="R165" i="3"/>
  <c r="Q165" i="3"/>
  <c r="O165" i="3"/>
  <c r="P165" i="3"/>
  <c r="S165" i="3"/>
  <c r="N165" i="3"/>
  <c r="L165" i="3"/>
  <c r="M165" i="3"/>
  <c r="R153" i="3"/>
  <c r="Q153" i="3"/>
  <c r="O153" i="3"/>
  <c r="S153" i="3"/>
  <c r="P153" i="3"/>
  <c r="N153" i="3"/>
  <c r="L153" i="3"/>
  <c r="M153" i="3"/>
  <c r="R129" i="3"/>
  <c r="S129" i="3"/>
  <c r="Q129" i="3"/>
  <c r="O129" i="3"/>
  <c r="P129" i="3"/>
  <c r="N129" i="3"/>
  <c r="L129" i="3"/>
  <c r="M129" i="3"/>
  <c r="R117" i="3"/>
  <c r="S117" i="3"/>
  <c r="Q117" i="3"/>
  <c r="O117" i="3"/>
  <c r="P117" i="3"/>
  <c r="N117" i="3"/>
  <c r="L117" i="3"/>
  <c r="M117" i="3"/>
  <c r="R105" i="3"/>
  <c r="S105" i="3"/>
  <c r="O105" i="3"/>
  <c r="Q105" i="3"/>
  <c r="P105" i="3"/>
  <c r="N105" i="3"/>
  <c r="L105" i="3"/>
  <c r="M105" i="3"/>
  <c r="R93" i="3"/>
  <c r="S93" i="3"/>
  <c r="O93" i="3"/>
  <c r="L93" i="3"/>
  <c r="R57" i="3"/>
  <c r="S57" i="3"/>
  <c r="O57" i="3"/>
  <c r="Q57" i="3"/>
  <c r="P57" i="3"/>
  <c r="N57" i="3"/>
  <c r="L57" i="3"/>
  <c r="M57" i="3"/>
  <c r="Q45" i="3"/>
  <c r="O45" i="3"/>
  <c r="P45" i="3"/>
  <c r="R45" i="3"/>
  <c r="S45" i="3"/>
  <c r="N45" i="3"/>
  <c r="L45" i="3"/>
  <c r="M45" i="3"/>
  <c r="Q33" i="3"/>
  <c r="O33" i="3"/>
  <c r="P33" i="3"/>
  <c r="R33" i="3"/>
  <c r="S33" i="3"/>
  <c r="N33" i="3"/>
  <c r="L33" i="3"/>
  <c r="M33" i="3"/>
  <c r="O200" i="3"/>
  <c r="P200" i="3"/>
  <c r="Q200" i="3"/>
  <c r="R200" i="3"/>
  <c r="S200" i="3"/>
  <c r="L200" i="3"/>
  <c r="M200" i="3"/>
  <c r="N200" i="3"/>
  <c r="S188" i="3"/>
  <c r="P188" i="3"/>
  <c r="R188" i="3"/>
  <c r="O188" i="3"/>
  <c r="Q188" i="3"/>
  <c r="L188" i="3"/>
  <c r="M188" i="3"/>
  <c r="N188" i="3"/>
  <c r="O176" i="3"/>
  <c r="P176" i="3"/>
  <c r="R176" i="3"/>
  <c r="Q176" i="3"/>
  <c r="S176" i="3"/>
  <c r="L176" i="3"/>
  <c r="M176" i="3"/>
  <c r="N176" i="3"/>
  <c r="R164" i="3"/>
  <c r="S164" i="3"/>
  <c r="O164" i="3"/>
  <c r="Q164" i="3"/>
  <c r="P164" i="3"/>
  <c r="L164" i="3"/>
  <c r="M164" i="3"/>
  <c r="N164" i="3"/>
  <c r="O152" i="3"/>
  <c r="P152" i="3"/>
  <c r="Q152" i="3"/>
  <c r="R152" i="3"/>
  <c r="S152" i="3"/>
  <c r="L152" i="3"/>
  <c r="M152" i="3"/>
  <c r="N152" i="3"/>
  <c r="Q140" i="3"/>
  <c r="R140" i="3"/>
  <c r="S140" i="3"/>
  <c r="P140" i="3"/>
  <c r="O140" i="3"/>
  <c r="L140" i="3"/>
  <c r="M140" i="3"/>
  <c r="N140" i="3"/>
  <c r="Q128" i="3"/>
  <c r="S128" i="3"/>
  <c r="O128" i="3"/>
  <c r="P128" i="3"/>
  <c r="R128" i="3"/>
  <c r="L128" i="3"/>
  <c r="M128" i="3"/>
  <c r="N128" i="3"/>
  <c r="O104" i="3"/>
  <c r="Q104" i="3"/>
  <c r="R104" i="3"/>
  <c r="S104" i="3"/>
  <c r="P104" i="3"/>
  <c r="L104" i="3"/>
  <c r="M104" i="3"/>
  <c r="N104" i="3"/>
  <c r="O92" i="3"/>
  <c r="P92" i="3"/>
  <c r="Q92" i="3"/>
  <c r="R92" i="3"/>
  <c r="S92" i="3"/>
  <c r="L92" i="3"/>
  <c r="M92" i="3"/>
  <c r="N92" i="3"/>
  <c r="O80" i="3"/>
  <c r="P80" i="3"/>
  <c r="Q80" i="3"/>
  <c r="R80" i="3"/>
  <c r="S80" i="3"/>
  <c r="M80" i="3"/>
  <c r="L80" i="3"/>
  <c r="N80" i="3"/>
  <c r="O68" i="3"/>
  <c r="P68" i="3"/>
  <c r="Q68" i="3"/>
  <c r="S68" i="3"/>
  <c r="L68" i="3"/>
  <c r="P32" i="3"/>
  <c r="R32" i="3"/>
  <c r="S32" i="3"/>
  <c r="Q32" i="3"/>
  <c r="O32" i="3"/>
  <c r="M32" i="3"/>
  <c r="N32" i="3"/>
  <c r="L32" i="3"/>
  <c r="P199" i="3"/>
  <c r="R199" i="3"/>
  <c r="S199" i="3"/>
  <c r="Q199" i="3"/>
  <c r="O199" i="3"/>
  <c r="N199" i="3"/>
  <c r="L199" i="3"/>
  <c r="M199" i="3"/>
  <c r="P187" i="3"/>
  <c r="O187" i="3"/>
  <c r="Q187" i="3"/>
  <c r="R187" i="3"/>
  <c r="S187" i="3"/>
  <c r="N187" i="3"/>
  <c r="L187" i="3"/>
  <c r="M187" i="3"/>
  <c r="P175" i="3"/>
  <c r="S175" i="3"/>
  <c r="O175" i="3"/>
  <c r="Q175" i="3"/>
  <c r="R175" i="3"/>
  <c r="N175" i="3"/>
  <c r="L175" i="3"/>
  <c r="M175" i="3"/>
  <c r="P163" i="3"/>
  <c r="S163" i="3"/>
  <c r="O163" i="3"/>
  <c r="Q163" i="3"/>
  <c r="R163" i="3"/>
  <c r="N163" i="3"/>
  <c r="L163" i="3"/>
  <c r="M163" i="3"/>
  <c r="P151" i="3"/>
  <c r="R151" i="3"/>
  <c r="S151" i="3"/>
  <c r="O151" i="3"/>
  <c r="Q151" i="3"/>
  <c r="N151" i="3"/>
  <c r="L151" i="3"/>
  <c r="M151" i="3"/>
  <c r="P127" i="3"/>
  <c r="Q127" i="3"/>
  <c r="R127" i="3"/>
  <c r="S127" i="3"/>
  <c r="O127" i="3"/>
  <c r="N127" i="3"/>
  <c r="L127" i="3"/>
  <c r="M127" i="3"/>
  <c r="P115" i="3"/>
  <c r="Q115" i="3"/>
  <c r="R115" i="3"/>
  <c r="S115" i="3"/>
  <c r="O115" i="3"/>
  <c r="N115" i="3"/>
  <c r="L115" i="3"/>
  <c r="M115" i="3"/>
  <c r="P103" i="3"/>
  <c r="Q103" i="3"/>
  <c r="R103" i="3"/>
  <c r="S103" i="3"/>
  <c r="O103" i="3"/>
  <c r="N103" i="3"/>
  <c r="L103" i="3"/>
  <c r="M103" i="3"/>
  <c r="P91" i="3"/>
  <c r="Q91" i="3"/>
  <c r="R91" i="3"/>
  <c r="S91" i="3"/>
  <c r="O91" i="3"/>
  <c r="N91" i="3"/>
  <c r="L91" i="3"/>
  <c r="M91" i="3"/>
  <c r="P79" i="3"/>
  <c r="Q79" i="3"/>
  <c r="R79" i="3"/>
  <c r="S79" i="3"/>
  <c r="O79" i="3"/>
  <c r="M79" i="3"/>
  <c r="N79" i="3"/>
  <c r="L79" i="3"/>
  <c r="P67" i="3"/>
  <c r="Q67" i="3"/>
  <c r="R67" i="3"/>
  <c r="S67" i="3"/>
  <c r="O67" i="3"/>
  <c r="M67" i="3"/>
  <c r="N67" i="3"/>
  <c r="L67" i="3"/>
  <c r="P55" i="3"/>
  <c r="Q55" i="3"/>
  <c r="R55" i="3"/>
  <c r="S55" i="3"/>
  <c r="O55" i="3"/>
  <c r="M55" i="3"/>
  <c r="N55" i="3"/>
  <c r="L55" i="3"/>
  <c r="O43" i="3"/>
  <c r="O31" i="3"/>
  <c r="P31" i="3"/>
  <c r="R31" i="3"/>
  <c r="Q31" i="3"/>
  <c r="S31" i="3"/>
  <c r="M31" i="3"/>
  <c r="N31" i="3"/>
  <c r="L31" i="3"/>
  <c r="O186" i="3"/>
  <c r="P186" i="3"/>
  <c r="Q186" i="3"/>
  <c r="R186" i="3"/>
  <c r="S186" i="3"/>
  <c r="M186" i="3"/>
  <c r="N186" i="3"/>
  <c r="L186" i="3"/>
  <c r="P174" i="3"/>
  <c r="Q174" i="3"/>
  <c r="R174" i="3"/>
  <c r="S174" i="3"/>
  <c r="O174" i="3"/>
  <c r="M174" i="3"/>
  <c r="N174" i="3"/>
  <c r="L174" i="3"/>
  <c r="O162" i="3"/>
  <c r="P162" i="3"/>
  <c r="Q162" i="3"/>
  <c r="R162" i="3"/>
  <c r="S162" i="3"/>
  <c r="M162" i="3"/>
  <c r="N162" i="3"/>
  <c r="L162" i="3"/>
  <c r="S150" i="3"/>
  <c r="P150" i="3"/>
  <c r="R150" i="3"/>
  <c r="O150" i="3"/>
  <c r="Q150" i="3"/>
  <c r="M150" i="3"/>
  <c r="N150" i="3"/>
  <c r="L150" i="3"/>
  <c r="O138" i="3"/>
  <c r="P138" i="3"/>
  <c r="Q138" i="3"/>
  <c r="R138" i="3"/>
  <c r="S138" i="3"/>
  <c r="M138" i="3"/>
  <c r="N138" i="3"/>
  <c r="L138" i="3"/>
  <c r="O126" i="3"/>
  <c r="Q126" i="3"/>
  <c r="P126" i="3"/>
  <c r="R126" i="3"/>
  <c r="S126" i="3"/>
  <c r="M126" i="3"/>
  <c r="N126" i="3"/>
  <c r="L126" i="3"/>
  <c r="O114" i="3"/>
  <c r="P114" i="3"/>
  <c r="Q114" i="3"/>
  <c r="R114" i="3"/>
  <c r="S114" i="3"/>
  <c r="M114" i="3"/>
  <c r="N114" i="3"/>
  <c r="L114" i="3"/>
  <c r="O102" i="3"/>
  <c r="P102" i="3"/>
  <c r="R102" i="3"/>
  <c r="S102" i="3"/>
  <c r="M102" i="3"/>
  <c r="L102" i="3"/>
  <c r="O90" i="3"/>
  <c r="P90" i="3"/>
  <c r="Q90" i="3"/>
  <c r="R90" i="3"/>
  <c r="S90" i="3"/>
  <c r="M90" i="3"/>
  <c r="N90" i="3"/>
  <c r="L90" i="3"/>
  <c r="O78" i="3"/>
  <c r="P78" i="3"/>
  <c r="Q78" i="3"/>
  <c r="R78" i="3"/>
  <c r="S78" i="3"/>
  <c r="L78" i="3"/>
  <c r="M78" i="3"/>
  <c r="N78" i="3"/>
  <c r="O66" i="3"/>
  <c r="P66" i="3"/>
  <c r="Q66" i="3"/>
  <c r="R66" i="3"/>
  <c r="S66" i="3"/>
  <c r="L66" i="3"/>
  <c r="M66" i="3"/>
  <c r="N66" i="3"/>
  <c r="O54" i="3"/>
  <c r="P54" i="3"/>
  <c r="Q54" i="3"/>
  <c r="R54" i="3"/>
  <c r="S54" i="3"/>
  <c r="L54" i="3"/>
  <c r="M54" i="3"/>
  <c r="N54" i="3"/>
  <c r="O42" i="3"/>
  <c r="P42" i="3"/>
  <c r="Q42" i="3"/>
  <c r="R42" i="3"/>
  <c r="S42" i="3"/>
  <c r="L42" i="3"/>
  <c r="M42" i="3"/>
  <c r="N42" i="3"/>
  <c r="O185" i="3"/>
  <c r="Q185" i="3"/>
  <c r="S185" i="3"/>
  <c r="P185" i="3"/>
  <c r="R185" i="3"/>
  <c r="N185" i="3"/>
  <c r="L185" i="3"/>
  <c r="M185" i="3"/>
  <c r="Q173" i="3"/>
  <c r="O173" i="3"/>
  <c r="R173" i="3"/>
  <c r="P173" i="3"/>
  <c r="S173" i="3"/>
  <c r="N173" i="3"/>
  <c r="L173" i="3"/>
  <c r="M173" i="3"/>
  <c r="Q161" i="3"/>
  <c r="R161" i="3"/>
  <c r="S161" i="3"/>
  <c r="P161" i="3"/>
  <c r="O161" i="3"/>
  <c r="N161" i="3"/>
  <c r="L161" i="3"/>
  <c r="M161" i="3"/>
  <c r="P149" i="3"/>
  <c r="Q149" i="3"/>
  <c r="O149" i="3"/>
  <c r="R149" i="3"/>
  <c r="S149" i="3"/>
  <c r="N149" i="3"/>
  <c r="L149" i="3"/>
  <c r="M149" i="3"/>
  <c r="P137" i="3"/>
  <c r="Q137" i="3"/>
  <c r="O137" i="3"/>
  <c r="R137" i="3"/>
  <c r="S137" i="3"/>
  <c r="N137" i="3"/>
  <c r="L137" i="3"/>
  <c r="M137" i="3"/>
  <c r="O125" i="3"/>
  <c r="P125" i="3"/>
  <c r="Q125" i="3"/>
  <c r="R125" i="3"/>
  <c r="S125" i="3"/>
  <c r="N125" i="3"/>
  <c r="L125" i="3"/>
  <c r="M125" i="3"/>
  <c r="O113" i="3"/>
  <c r="P113" i="3"/>
  <c r="Q113" i="3"/>
  <c r="R113" i="3"/>
  <c r="S113" i="3"/>
  <c r="N113" i="3"/>
  <c r="L113" i="3"/>
  <c r="M113" i="3"/>
  <c r="O101" i="3"/>
  <c r="P101" i="3"/>
  <c r="Q101" i="3"/>
  <c r="R101" i="3"/>
  <c r="S101" i="3"/>
  <c r="N101" i="3"/>
  <c r="L101" i="3"/>
  <c r="M101" i="3"/>
  <c r="O77" i="3"/>
  <c r="P77" i="3"/>
  <c r="Q77" i="3"/>
  <c r="R77" i="3"/>
  <c r="S77" i="3"/>
  <c r="N77" i="3"/>
  <c r="L77" i="3"/>
  <c r="M77" i="3"/>
  <c r="O65" i="3"/>
  <c r="P65" i="3"/>
  <c r="Q65" i="3"/>
  <c r="R65" i="3"/>
  <c r="S65" i="3"/>
  <c r="N65" i="3"/>
  <c r="L65" i="3"/>
  <c r="M65" i="3"/>
  <c r="O53" i="3"/>
  <c r="P53" i="3"/>
  <c r="Q53" i="3"/>
  <c r="R53" i="3"/>
  <c r="S53" i="3"/>
  <c r="N53" i="3"/>
  <c r="L53" i="3"/>
  <c r="M53" i="3"/>
  <c r="S41" i="3"/>
  <c r="P41" i="3"/>
  <c r="R41" i="3"/>
  <c r="O41" i="3"/>
  <c r="N41" i="3"/>
  <c r="M41" i="3"/>
  <c r="K24" i="3"/>
  <c r="N56" i="3" l="1"/>
  <c r="S29" i="3"/>
  <c r="M56" i="3"/>
  <c r="P29" i="3"/>
  <c r="L81" i="3"/>
  <c r="N81" i="3"/>
  <c r="M131" i="3"/>
  <c r="P40" i="3"/>
  <c r="N131" i="3"/>
  <c r="O40" i="3"/>
  <c r="M73" i="3"/>
  <c r="S73" i="3"/>
  <c r="R40" i="3"/>
  <c r="L41" i="3"/>
  <c r="M30" i="3"/>
  <c r="N102" i="3"/>
  <c r="R56" i="3"/>
  <c r="Q81" i="3"/>
  <c r="L106" i="3"/>
  <c r="S118" i="3"/>
  <c r="Q131" i="3"/>
  <c r="R73" i="3"/>
  <c r="N50" i="3"/>
  <c r="P62" i="3"/>
  <c r="L51" i="3"/>
  <c r="R63" i="3"/>
  <c r="L52" i="3"/>
  <c r="L30" i="3"/>
  <c r="R131" i="3"/>
  <c r="Q73" i="3"/>
  <c r="M50" i="3"/>
  <c r="N51" i="3"/>
  <c r="Q63" i="3"/>
  <c r="N52" i="3"/>
  <c r="S30" i="3"/>
  <c r="P56" i="3"/>
  <c r="S81" i="3"/>
  <c r="M106" i="3"/>
  <c r="S131" i="3"/>
  <c r="P73" i="3"/>
  <c r="L50" i="3"/>
  <c r="R62" i="3"/>
  <c r="M51" i="3"/>
  <c r="P63" i="3"/>
  <c r="M52" i="3"/>
  <c r="O131" i="3"/>
  <c r="M29" i="3"/>
  <c r="P52" i="3"/>
  <c r="O81" i="3"/>
  <c r="O73" i="3"/>
  <c r="S50" i="3"/>
  <c r="S51" i="3"/>
  <c r="L29" i="3"/>
  <c r="Q30" i="3"/>
  <c r="N68" i="3"/>
  <c r="M93" i="3"/>
  <c r="S106" i="3"/>
  <c r="L143" i="3"/>
  <c r="M85" i="3"/>
  <c r="R50" i="3"/>
  <c r="R51" i="3"/>
  <c r="L40" i="3"/>
  <c r="Q52" i="3"/>
  <c r="P81" i="3"/>
  <c r="R30" i="3"/>
  <c r="O56" i="3"/>
  <c r="R81" i="3"/>
  <c r="R106" i="3"/>
  <c r="L85" i="3"/>
  <c r="Q50" i="3"/>
  <c r="P51" i="3"/>
  <c r="N40" i="3"/>
  <c r="O52" i="3"/>
  <c r="S56" i="3"/>
  <c r="Q56" i="3"/>
  <c r="N29" i="3"/>
  <c r="Q106" i="3"/>
  <c r="R29" i="3"/>
  <c r="O30" i="3"/>
  <c r="M68" i="3"/>
  <c r="N93" i="3"/>
  <c r="P106" i="3"/>
  <c r="N143" i="3"/>
  <c r="N85" i="3"/>
  <c r="O50" i="3"/>
  <c r="O51" i="3"/>
  <c r="M40" i="3"/>
  <c r="S52" i="3"/>
  <c r="P131" i="3"/>
  <c r="P30" i="3"/>
  <c r="Q29" i="3"/>
  <c r="O106" i="3"/>
  <c r="P143" i="3"/>
  <c r="S85" i="3"/>
  <c r="S40" i="3"/>
  <c r="P93" i="3"/>
  <c r="O94" i="3"/>
  <c r="P44" i="3"/>
  <c r="O119" i="3"/>
  <c r="G458" i="3"/>
  <c r="S141" i="3"/>
  <c r="P43" i="3"/>
  <c r="O44" i="3"/>
  <c r="P94" i="3"/>
  <c r="P119" i="3"/>
  <c r="P61" i="3"/>
  <c r="O61" i="3"/>
  <c r="N69" i="3"/>
  <c r="P111" i="3"/>
  <c r="S89" i="3"/>
  <c r="P69" i="3"/>
  <c r="O111" i="3"/>
  <c r="P89" i="3"/>
  <c r="Q116" i="3"/>
  <c r="O47" i="3"/>
  <c r="O89" i="3"/>
  <c r="O116" i="3"/>
  <c r="S47" i="3"/>
  <c r="O133" i="3"/>
  <c r="R133" i="3"/>
  <c r="N139" i="3"/>
  <c r="N141" i="3"/>
  <c r="O39" i="3"/>
  <c r="Q139" i="3"/>
  <c r="Q39" i="3"/>
  <c r="C460" i="3"/>
  <c r="G460" i="3"/>
  <c r="O139" i="3"/>
  <c r="Q69" i="3"/>
  <c r="P141" i="3"/>
  <c r="N72" i="3"/>
  <c r="N144" i="3"/>
  <c r="N38" i="3"/>
  <c r="L110" i="3"/>
  <c r="L28" i="3"/>
  <c r="M100" i="3"/>
  <c r="C100" i="3" s="1"/>
  <c r="S139" i="3"/>
  <c r="O69" i="3"/>
  <c r="O141" i="3"/>
  <c r="L72" i="3"/>
  <c r="M144" i="3"/>
  <c r="M38" i="3"/>
  <c r="N110" i="3"/>
  <c r="N28" i="3"/>
  <c r="N100" i="3"/>
  <c r="R139" i="3"/>
  <c r="S69" i="3"/>
  <c r="Q141" i="3"/>
  <c r="M72" i="3"/>
  <c r="L144" i="3"/>
  <c r="L38" i="3"/>
  <c r="M110" i="3"/>
  <c r="M28" i="3"/>
  <c r="L100" i="3"/>
  <c r="S72" i="3"/>
  <c r="S144" i="3"/>
  <c r="O38" i="3"/>
  <c r="O110" i="3"/>
  <c r="P28" i="3"/>
  <c r="Q100" i="3"/>
  <c r="M89" i="3"/>
  <c r="L44" i="3"/>
  <c r="N116" i="3"/>
  <c r="L94" i="3"/>
  <c r="L47" i="3"/>
  <c r="L119" i="3"/>
  <c r="R72" i="3"/>
  <c r="P144" i="3"/>
  <c r="M61" i="3"/>
  <c r="M133" i="3"/>
  <c r="S38" i="3"/>
  <c r="G98" i="3"/>
  <c r="P110" i="3"/>
  <c r="L39" i="3"/>
  <c r="M111" i="3"/>
  <c r="Q28" i="3"/>
  <c r="R100" i="3"/>
  <c r="R69" i="3"/>
  <c r="L43" i="3"/>
  <c r="L89" i="3"/>
  <c r="N43" i="3"/>
  <c r="N44" i="3"/>
  <c r="M116" i="3"/>
  <c r="N94" i="3"/>
  <c r="N47" i="3"/>
  <c r="M119" i="3"/>
  <c r="Q72" i="3"/>
  <c r="R144" i="3"/>
  <c r="L61" i="3"/>
  <c r="L133" i="3"/>
  <c r="R38" i="3"/>
  <c r="S110" i="3"/>
  <c r="C458" i="3"/>
  <c r="N39" i="3"/>
  <c r="L111" i="3"/>
  <c r="O28" i="3"/>
  <c r="P100" i="3"/>
  <c r="P139" i="3"/>
  <c r="R141" i="3"/>
  <c r="N89" i="3"/>
  <c r="M43" i="3"/>
  <c r="M44" i="3"/>
  <c r="L116" i="3"/>
  <c r="M94" i="3"/>
  <c r="M47" i="3"/>
  <c r="N119" i="3"/>
  <c r="P72" i="3"/>
  <c r="Q144" i="3"/>
  <c r="N61" i="3"/>
  <c r="N133" i="3"/>
  <c r="Q38" i="3"/>
  <c r="R110" i="3"/>
  <c r="M39" i="3"/>
  <c r="N111" i="3"/>
  <c r="S28" i="3"/>
  <c r="O100" i="3"/>
  <c r="S94" i="3"/>
  <c r="R47" i="3"/>
  <c r="R119" i="3"/>
  <c r="S61" i="3"/>
  <c r="S133" i="3"/>
  <c r="S39" i="3"/>
  <c r="Q111" i="3"/>
  <c r="R43" i="3"/>
  <c r="M139" i="3"/>
  <c r="R44" i="3"/>
  <c r="S116" i="3"/>
  <c r="M69" i="3"/>
  <c r="M141" i="3"/>
  <c r="R94" i="3"/>
  <c r="Q47" i="3"/>
  <c r="Q119" i="3"/>
  <c r="R61" i="3"/>
  <c r="Q133" i="3"/>
  <c r="R39" i="3"/>
  <c r="S111" i="3"/>
  <c r="S44" i="3"/>
  <c r="P116" i="3"/>
  <c r="R89" i="3"/>
  <c r="S43" i="3"/>
  <c r="C216" i="3"/>
  <c r="G216" i="3"/>
  <c r="C313" i="3"/>
  <c r="G313" i="3"/>
  <c r="G254" i="3"/>
  <c r="C254" i="3"/>
  <c r="G320" i="3"/>
  <c r="C320" i="3"/>
  <c r="C339" i="3"/>
  <c r="G339" i="3"/>
  <c r="C411" i="3"/>
  <c r="G411" i="3"/>
  <c r="C172" i="3"/>
  <c r="G172" i="3"/>
  <c r="C212" i="3"/>
  <c r="G212" i="3"/>
  <c r="C417" i="3"/>
  <c r="G417" i="3"/>
  <c r="C383" i="3"/>
  <c r="G383" i="3"/>
  <c r="C180" i="3"/>
  <c r="G180" i="3"/>
  <c r="G326" i="3"/>
  <c r="C326" i="3"/>
  <c r="C295" i="3"/>
  <c r="G295" i="3"/>
  <c r="G447" i="3"/>
  <c r="C447" i="3"/>
  <c r="G451" i="3"/>
  <c r="C451" i="3"/>
  <c r="G352" i="3"/>
  <c r="C352" i="3"/>
  <c r="G388" i="3"/>
  <c r="C388" i="3"/>
  <c r="G270" i="3"/>
  <c r="C270" i="3"/>
  <c r="C174" i="3"/>
  <c r="G174" i="3"/>
  <c r="C441" i="3"/>
  <c r="G441" i="3"/>
  <c r="C166" i="3"/>
  <c r="G166" i="3"/>
  <c r="C202" i="3"/>
  <c r="G202" i="3"/>
  <c r="C155" i="3"/>
  <c r="G155" i="3"/>
  <c r="C191" i="3"/>
  <c r="G191" i="3"/>
  <c r="C170" i="3"/>
  <c r="G170" i="3"/>
  <c r="C206" i="3"/>
  <c r="G206" i="3"/>
  <c r="G386" i="3"/>
  <c r="C386" i="3"/>
  <c r="G366" i="3"/>
  <c r="C366" i="3"/>
  <c r="C438" i="3"/>
  <c r="G438" i="3"/>
  <c r="C234" i="3"/>
  <c r="G234" i="3"/>
  <c r="G426" i="3"/>
  <c r="C426" i="3"/>
  <c r="C164" i="3"/>
  <c r="G164" i="3"/>
  <c r="C237" i="3"/>
  <c r="G237" i="3"/>
  <c r="G391" i="3"/>
  <c r="C391" i="3"/>
  <c r="G288" i="3"/>
  <c r="C288" i="3"/>
  <c r="C208" i="3"/>
  <c r="G208" i="3"/>
  <c r="C280" i="3"/>
  <c r="G280" i="3"/>
  <c r="C257" i="3"/>
  <c r="G257" i="3"/>
  <c r="C293" i="3"/>
  <c r="G293" i="3"/>
  <c r="C329" i="3"/>
  <c r="G329" i="3"/>
  <c r="C365" i="3"/>
  <c r="G365" i="3"/>
  <c r="G401" i="3"/>
  <c r="C401" i="3"/>
  <c r="C428" i="3"/>
  <c r="G428" i="3"/>
  <c r="C173" i="3"/>
  <c r="G173" i="3"/>
  <c r="C151" i="3"/>
  <c r="G151" i="3"/>
  <c r="C187" i="3"/>
  <c r="G187" i="3"/>
  <c r="C153" i="3"/>
  <c r="G153" i="3"/>
  <c r="C189" i="3"/>
  <c r="G189" i="3"/>
  <c r="C225" i="3"/>
  <c r="G225" i="3"/>
  <c r="G346" i="3"/>
  <c r="C346" i="3"/>
  <c r="G382" i="3"/>
  <c r="C382" i="3"/>
  <c r="C418" i="3"/>
  <c r="G418" i="3"/>
  <c r="C454" i="3"/>
  <c r="G454" i="3"/>
  <c r="C169" i="3"/>
  <c r="G169" i="3"/>
  <c r="G350" i="3"/>
  <c r="C350" i="3"/>
  <c r="C422" i="3"/>
  <c r="G422" i="3"/>
  <c r="C147" i="3"/>
  <c r="G147" i="3"/>
  <c r="C183" i="3"/>
  <c r="G183" i="3"/>
  <c r="G342" i="3"/>
  <c r="C342" i="3"/>
  <c r="C209" i="3"/>
  <c r="G209" i="3"/>
  <c r="C309" i="3"/>
  <c r="G309" i="3"/>
  <c r="C311" i="3"/>
  <c r="G311" i="3"/>
  <c r="G258" i="3"/>
  <c r="C258" i="3"/>
  <c r="C319" i="3"/>
  <c r="G319" i="3"/>
  <c r="C244" i="3"/>
  <c r="G244" i="3"/>
  <c r="G316" i="3"/>
  <c r="C316" i="3"/>
  <c r="C424" i="3"/>
  <c r="G424" i="3"/>
  <c r="C152" i="3"/>
  <c r="G152" i="3"/>
  <c r="C188" i="3"/>
  <c r="G188" i="3"/>
  <c r="C261" i="3"/>
  <c r="G261" i="3"/>
  <c r="G297" i="3"/>
  <c r="C297" i="3"/>
  <c r="C333" i="3"/>
  <c r="G333" i="3"/>
  <c r="C369" i="3"/>
  <c r="G369" i="3"/>
  <c r="C405" i="3"/>
  <c r="G405" i="3"/>
  <c r="G308" i="3"/>
  <c r="C308" i="3"/>
  <c r="G404" i="3"/>
  <c r="C404" i="3"/>
  <c r="C452" i="3"/>
  <c r="G452" i="3"/>
  <c r="C238" i="3"/>
  <c r="G238" i="3"/>
  <c r="C274" i="3"/>
  <c r="G274" i="3"/>
  <c r="G310" i="3"/>
  <c r="C310" i="3"/>
  <c r="G301" i="3"/>
  <c r="C301" i="3"/>
  <c r="C409" i="3"/>
  <c r="G409" i="3"/>
  <c r="G439" i="3"/>
  <c r="C439" i="3"/>
  <c r="C227" i="3"/>
  <c r="G227" i="3"/>
  <c r="C263" i="3"/>
  <c r="G263" i="3"/>
  <c r="G299" i="3"/>
  <c r="C299" i="3"/>
  <c r="C335" i="3"/>
  <c r="G335" i="3"/>
  <c r="C371" i="3"/>
  <c r="G371" i="3"/>
  <c r="C407" i="3"/>
  <c r="G407" i="3"/>
  <c r="G443" i="3"/>
  <c r="C443" i="3"/>
  <c r="C253" i="3"/>
  <c r="G253" i="3"/>
  <c r="G361" i="3"/>
  <c r="C361" i="3"/>
  <c r="C331" i="3"/>
  <c r="G331" i="3"/>
  <c r="G356" i="3"/>
  <c r="C356" i="3"/>
  <c r="C168" i="3"/>
  <c r="G168" i="3"/>
  <c r="C204" i="3"/>
  <c r="G204" i="3"/>
  <c r="C240" i="3"/>
  <c r="G240" i="3"/>
  <c r="C276" i="3"/>
  <c r="G276" i="3"/>
  <c r="G312" i="3"/>
  <c r="C312" i="3"/>
  <c r="G348" i="3"/>
  <c r="C348" i="3"/>
  <c r="G384" i="3"/>
  <c r="C384" i="3"/>
  <c r="C420" i="3"/>
  <c r="G420" i="3"/>
  <c r="C456" i="3"/>
  <c r="G456" i="3"/>
  <c r="C277" i="3"/>
  <c r="G277" i="3"/>
  <c r="C385" i="3"/>
  <c r="G385" i="3"/>
  <c r="G415" i="3"/>
  <c r="C415" i="3"/>
  <c r="C242" i="3"/>
  <c r="G242" i="3"/>
  <c r="C278" i="3"/>
  <c r="G278" i="3"/>
  <c r="G314" i="3"/>
  <c r="C314" i="3"/>
  <c r="C259" i="3"/>
  <c r="G259" i="3"/>
  <c r="C224" i="3"/>
  <c r="G224" i="3"/>
  <c r="C219" i="3"/>
  <c r="G219" i="3"/>
  <c r="C255" i="3"/>
  <c r="G255" i="3"/>
  <c r="C291" i="3"/>
  <c r="G291" i="3"/>
  <c r="C327" i="3"/>
  <c r="G327" i="3"/>
  <c r="C363" i="3"/>
  <c r="G363" i="3"/>
  <c r="G399" i="3"/>
  <c r="C399" i="3"/>
  <c r="C435" i="3"/>
  <c r="G435" i="3"/>
  <c r="C425" i="3"/>
  <c r="G425" i="3"/>
  <c r="C246" i="3"/>
  <c r="G246" i="3"/>
  <c r="C271" i="3"/>
  <c r="G271" i="3"/>
  <c r="G403" i="3"/>
  <c r="C403" i="3"/>
  <c r="G392" i="3"/>
  <c r="C392" i="3"/>
  <c r="C160" i="3"/>
  <c r="G160" i="3"/>
  <c r="C196" i="3"/>
  <c r="G196" i="3"/>
  <c r="C232" i="3"/>
  <c r="G232" i="3"/>
  <c r="C268" i="3"/>
  <c r="G268" i="3"/>
  <c r="C304" i="3"/>
  <c r="G304" i="3"/>
  <c r="G340" i="3"/>
  <c r="C340" i="3"/>
  <c r="G376" i="3"/>
  <c r="C376" i="3"/>
  <c r="G412" i="3"/>
  <c r="C412" i="3"/>
  <c r="C448" i="3"/>
  <c r="G448" i="3"/>
  <c r="C245" i="3"/>
  <c r="G245" i="3"/>
  <c r="C281" i="3"/>
  <c r="G281" i="3"/>
  <c r="C317" i="3"/>
  <c r="G317" i="3"/>
  <c r="C353" i="3"/>
  <c r="G353" i="3"/>
  <c r="G389" i="3"/>
  <c r="C389" i="3"/>
  <c r="C437" i="3"/>
  <c r="G437" i="3"/>
  <c r="G330" i="3"/>
  <c r="C330" i="3"/>
  <c r="C283" i="3"/>
  <c r="G283" i="3"/>
  <c r="C427" i="3"/>
  <c r="G427" i="3"/>
  <c r="G332" i="3"/>
  <c r="C332" i="3"/>
  <c r="C345" i="3"/>
  <c r="G345" i="3"/>
  <c r="C275" i="3"/>
  <c r="G275" i="3"/>
  <c r="G252" i="3"/>
  <c r="C252" i="3"/>
  <c r="G432" i="3"/>
  <c r="C432" i="3"/>
  <c r="G453" i="3"/>
  <c r="C453" i="3"/>
  <c r="G250" i="3"/>
  <c r="C250" i="3"/>
  <c r="C289" i="3"/>
  <c r="G289" i="3"/>
  <c r="G396" i="3"/>
  <c r="C396" i="3"/>
  <c r="C267" i="3"/>
  <c r="G267" i="3"/>
  <c r="C282" i="3"/>
  <c r="G282" i="3"/>
  <c r="C162" i="3"/>
  <c r="G162" i="3"/>
  <c r="C154" i="3"/>
  <c r="G154" i="3"/>
  <c r="C190" i="3"/>
  <c r="G190" i="3"/>
  <c r="G406" i="3"/>
  <c r="C406" i="3"/>
  <c r="C442" i="3"/>
  <c r="G442" i="3"/>
  <c r="C179" i="3"/>
  <c r="G179" i="3"/>
  <c r="C158" i="3"/>
  <c r="G158" i="3"/>
  <c r="C194" i="3"/>
  <c r="G194" i="3"/>
  <c r="G374" i="3"/>
  <c r="C374" i="3"/>
  <c r="C410" i="3"/>
  <c r="G410" i="3"/>
  <c r="G459" i="3"/>
  <c r="C459" i="3"/>
  <c r="C210" i="3"/>
  <c r="G210" i="3"/>
  <c r="C222" i="3"/>
  <c r="G222" i="3"/>
  <c r="C200" i="3"/>
  <c r="G200" i="3"/>
  <c r="C416" i="3"/>
  <c r="G416" i="3"/>
  <c r="C231" i="3"/>
  <c r="G231" i="3"/>
  <c r="C375" i="3"/>
  <c r="G375" i="3"/>
  <c r="C161" i="3"/>
  <c r="G161" i="3"/>
  <c r="C175" i="3"/>
  <c r="G175" i="3"/>
  <c r="C177" i="3"/>
  <c r="G177" i="3"/>
  <c r="C213" i="3"/>
  <c r="G213" i="3"/>
  <c r="C226" i="3"/>
  <c r="G226" i="3"/>
  <c r="G334" i="3"/>
  <c r="C334" i="3"/>
  <c r="G370" i="3"/>
  <c r="C370" i="3"/>
  <c r="C431" i="3"/>
  <c r="G431" i="3"/>
  <c r="C217" i="3"/>
  <c r="G217" i="3"/>
  <c r="C157" i="3"/>
  <c r="G157" i="3"/>
  <c r="C193" i="3"/>
  <c r="G193" i="3"/>
  <c r="C230" i="3"/>
  <c r="G230" i="3"/>
  <c r="G338" i="3"/>
  <c r="C338" i="3"/>
  <c r="C446" i="3"/>
  <c r="G446" i="3"/>
  <c r="C171" i="3"/>
  <c r="G171" i="3"/>
  <c r="C207" i="3"/>
  <c r="G207" i="3"/>
  <c r="G423" i="3"/>
  <c r="C423" i="3"/>
  <c r="G402" i="3"/>
  <c r="C402" i="3"/>
  <c r="C197" i="3"/>
  <c r="G197" i="3"/>
  <c r="C233" i="3"/>
  <c r="G233" i="3"/>
  <c r="G390" i="3"/>
  <c r="C390" i="3"/>
  <c r="C273" i="3"/>
  <c r="G273" i="3"/>
  <c r="G286" i="3"/>
  <c r="C286" i="3"/>
  <c r="G248" i="3"/>
  <c r="C248" i="3"/>
  <c r="G290" i="3"/>
  <c r="C290" i="3"/>
  <c r="C307" i="3"/>
  <c r="G307" i="3"/>
  <c r="C176" i="3"/>
  <c r="G176" i="3"/>
  <c r="C249" i="3"/>
  <c r="G249" i="3"/>
  <c r="C285" i="3"/>
  <c r="G285" i="3"/>
  <c r="C321" i="3"/>
  <c r="G321" i="3"/>
  <c r="C357" i="3"/>
  <c r="G357" i="3"/>
  <c r="C393" i="3"/>
  <c r="G393" i="3"/>
  <c r="C429" i="3"/>
  <c r="G429" i="3"/>
  <c r="C272" i="3"/>
  <c r="G272" i="3"/>
  <c r="G380" i="3"/>
  <c r="C380" i="3"/>
  <c r="C440" i="3"/>
  <c r="G440" i="3"/>
  <c r="G262" i="3"/>
  <c r="C262" i="3"/>
  <c r="C298" i="3"/>
  <c r="G298" i="3"/>
  <c r="C265" i="3"/>
  <c r="G265" i="3"/>
  <c r="C373" i="3"/>
  <c r="G373" i="3"/>
  <c r="C343" i="3"/>
  <c r="G343" i="3"/>
  <c r="C215" i="3"/>
  <c r="G215" i="3"/>
  <c r="C251" i="3"/>
  <c r="G251" i="3"/>
  <c r="C287" i="3"/>
  <c r="G287" i="3"/>
  <c r="C323" i="3"/>
  <c r="G323" i="3"/>
  <c r="C359" i="3"/>
  <c r="G359" i="3"/>
  <c r="C395" i="3"/>
  <c r="G395" i="3"/>
  <c r="C325" i="3"/>
  <c r="G325" i="3"/>
  <c r="C433" i="3"/>
  <c r="G433" i="3"/>
  <c r="C236" i="3"/>
  <c r="G236" i="3"/>
  <c r="C156" i="3"/>
  <c r="G156" i="3"/>
  <c r="C192" i="3"/>
  <c r="G192" i="3"/>
  <c r="C228" i="3"/>
  <c r="G228" i="3"/>
  <c r="C264" i="3"/>
  <c r="G264" i="3"/>
  <c r="C300" i="3"/>
  <c r="G300" i="3"/>
  <c r="G336" i="3"/>
  <c r="C336" i="3"/>
  <c r="G372" i="3"/>
  <c r="C372" i="3"/>
  <c r="G408" i="3"/>
  <c r="C408" i="3"/>
  <c r="C444" i="3"/>
  <c r="G444" i="3"/>
  <c r="C241" i="3"/>
  <c r="G241" i="3"/>
  <c r="C349" i="3"/>
  <c r="G349" i="3"/>
  <c r="G457" i="3"/>
  <c r="C457" i="3"/>
  <c r="G368" i="3"/>
  <c r="C368" i="3"/>
  <c r="G266" i="3"/>
  <c r="C266" i="3"/>
  <c r="C302" i="3"/>
  <c r="G302" i="3"/>
  <c r="G318" i="3"/>
  <c r="C318" i="3"/>
  <c r="C211" i="3"/>
  <c r="G211" i="3"/>
  <c r="G379" i="3"/>
  <c r="C379" i="3"/>
  <c r="C243" i="3"/>
  <c r="G243" i="3"/>
  <c r="G279" i="3"/>
  <c r="C279" i="3"/>
  <c r="C315" i="3"/>
  <c r="G315" i="3"/>
  <c r="G351" i="3"/>
  <c r="C351" i="3"/>
  <c r="C387" i="3"/>
  <c r="G387" i="3"/>
  <c r="C306" i="3"/>
  <c r="G306" i="3"/>
  <c r="C247" i="3"/>
  <c r="G247" i="3"/>
  <c r="G367" i="3"/>
  <c r="C367" i="3"/>
  <c r="G284" i="3"/>
  <c r="C284" i="3"/>
  <c r="C148" i="3"/>
  <c r="G148" i="3"/>
  <c r="C184" i="3"/>
  <c r="G184" i="3"/>
  <c r="C220" i="3"/>
  <c r="G220" i="3"/>
  <c r="C256" i="3"/>
  <c r="G256" i="3"/>
  <c r="C292" i="3"/>
  <c r="G292" i="3"/>
  <c r="G328" i="3"/>
  <c r="C328" i="3"/>
  <c r="G364" i="3"/>
  <c r="C364" i="3"/>
  <c r="G400" i="3"/>
  <c r="C400" i="3"/>
  <c r="G436" i="3"/>
  <c r="C436" i="3"/>
  <c r="C269" i="3"/>
  <c r="G269" i="3"/>
  <c r="C305" i="3"/>
  <c r="G305" i="3"/>
  <c r="C341" i="3"/>
  <c r="G341" i="3"/>
  <c r="G377" i="3"/>
  <c r="C377" i="3"/>
  <c r="C413" i="3"/>
  <c r="G413" i="3"/>
  <c r="C294" i="3"/>
  <c r="G294" i="3"/>
  <c r="C235" i="3"/>
  <c r="G235" i="3"/>
  <c r="G355" i="3"/>
  <c r="C355" i="3"/>
  <c r="C260" i="3"/>
  <c r="G260" i="3"/>
  <c r="C347" i="3"/>
  <c r="G347" i="3"/>
  <c r="G360" i="3"/>
  <c r="C360" i="3"/>
  <c r="G344" i="3"/>
  <c r="C344" i="3"/>
  <c r="G322" i="3"/>
  <c r="C322" i="3"/>
  <c r="C337" i="3"/>
  <c r="G337" i="3"/>
  <c r="C397" i="3"/>
  <c r="G397" i="3"/>
  <c r="G324" i="3"/>
  <c r="C324" i="3"/>
  <c r="C421" i="3"/>
  <c r="G421" i="3"/>
  <c r="G303" i="3"/>
  <c r="C303" i="3"/>
  <c r="C223" i="3"/>
  <c r="G223" i="3"/>
  <c r="C178" i="3"/>
  <c r="G178" i="3"/>
  <c r="C214" i="3"/>
  <c r="G214" i="3"/>
  <c r="C229" i="3"/>
  <c r="G229" i="3"/>
  <c r="C167" i="3"/>
  <c r="G167" i="3"/>
  <c r="C203" i="3"/>
  <c r="G203" i="3"/>
  <c r="C146" i="3"/>
  <c r="G146" i="3"/>
  <c r="C182" i="3"/>
  <c r="G182" i="3"/>
  <c r="C218" i="3"/>
  <c r="G218" i="3"/>
  <c r="G362" i="3"/>
  <c r="C362" i="3"/>
  <c r="C414" i="3"/>
  <c r="G414" i="3"/>
  <c r="C198" i="3"/>
  <c r="G198" i="3"/>
  <c r="C381" i="3"/>
  <c r="G381" i="3"/>
  <c r="C296" i="3"/>
  <c r="G296" i="3"/>
  <c r="C239" i="3"/>
  <c r="G239" i="3"/>
  <c r="G419" i="3"/>
  <c r="C419" i="3"/>
  <c r="C150" i="3"/>
  <c r="G150" i="3"/>
  <c r="C186" i="3"/>
  <c r="G186" i="3"/>
  <c r="C149" i="3"/>
  <c r="G149" i="3"/>
  <c r="C185" i="3"/>
  <c r="G185" i="3"/>
  <c r="C163" i="3"/>
  <c r="G163" i="3"/>
  <c r="C199" i="3"/>
  <c r="G199" i="3"/>
  <c r="C165" i="3"/>
  <c r="G165" i="3"/>
  <c r="C201" i="3"/>
  <c r="G201" i="3"/>
  <c r="G358" i="3"/>
  <c r="C358" i="3"/>
  <c r="G394" i="3"/>
  <c r="C394" i="3"/>
  <c r="G430" i="3"/>
  <c r="C430" i="3"/>
  <c r="G445" i="3"/>
  <c r="C445" i="3"/>
  <c r="G455" i="3"/>
  <c r="C455" i="3"/>
  <c r="C205" i="3"/>
  <c r="G205" i="3"/>
  <c r="C181" i="3"/>
  <c r="G181" i="3"/>
  <c r="G398" i="3"/>
  <c r="C398" i="3"/>
  <c r="C434" i="3"/>
  <c r="G434" i="3"/>
  <c r="C159" i="3"/>
  <c r="G159" i="3"/>
  <c r="C195" i="3"/>
  <c r="G195" i="3"/>
  <c r="G449" i="3"/>
  <c r="C449" i="3"/>
  <c r="G378" i="3"/>
  <c r="C378" i="3"/>
  <c r="C221" i="3"/>
  <c r="G221" i="3"/>
  <c r="G354" i="3"/>
  <c r="C354" i="3"/>
  <c r="C450" i="3"/>
  <c r="G450" i="3"/>
  <c r="G84" i="3"/>
  <c r="C84" i="3"/>
  <c r="C63" i="3"/>
  <c r="G63" i="3"/>
  <c r="G127" i="3"/>
  <c r="C127" i="3"/>
  <c r="G93" i="3"/>
  <c r="C93" i="3"/>
  <c r="C99" i="3"/>
  <c r="G99" i="3"/>
  <c r="C135" i="3"/>
  <c r="G135" i="3"/>
  <c r="G76" i="3"/>
  <c r="C76" i="3"/>
  <c r="G91" i="3"/>
  <c r="C91" i="3"/>
  <c r="G57" i="3"/>
  <c r="C57" i="3"/>
  <c r="G129" i="3"/>
  <c r="C129" i="3"/>
  <c r="G42" i="3"/>
  <c r="C42" i="3"/>
  <c r="G78" i="3"/>
  <c r="C78" i="3"/>
  <c r="G92" i="3"/>
  <c r="C92" i="3"/>
  <c r="G128" i="3"/>
  <c r="C128" i="3"/>
  <c r="G106" i="3"/>
  <c r="C106" i="3"/>
  <c r="G142" i="3"/>
  <c r="C142" i="3"/>
  <c r="G59" i="3"/>
  <c r="C59" i="3"/>
  <c r="G95" i="3"/>
  <c r="C95" i="3"/>
  <c r="G131" i="3"/>
  <c r="C131" i="3"/>
  <c r="G36" i="3"/>
  <c r="C36" i="3"/>
  <c r="C73" i="3"/>
  <c r="G73" i="3"/>
  <c r="C27" i="3"/>
  <c r="G27" i="3"/>
  <c r="G112" i="3"/>
  <c r="C112" i="3"/>
  <c r="G65" i="3"/>
  <c r="C65" i="3"/>
  <c r="C37" i="3"/>
  <c r="G37" i="3"/>
  <c r="C109" i="3"/>
  <c r="G109" i="3"/>
  <c r="C145" i="3"/>
  <c r="G145" i="3"/>
  <c r="G46" i="3"/>
  <c r="C46" i="3"/>
  <c r="G108" i="3"/>
  <c r="C108" i="3"/>
  <c r="C74" i="3"/>
  <c r="G74" i="3"/>
  <c r="G64" i="3"/>
  <c r="C64" i="3"/>
  <c r="G120" i="3"/>
  <c r="C120" i="3"/>
  <c r="C101" i="3"/>
  <c r="G101" i="3"/>
  <c r="G137" i="3"/>
  <c r="C137" i="3"/>
  <c r="G102" i="3"/>
  <c r="C102" i="3"/>
  <c r="G138" i="3"/>
  <c r="C138" i="3"/>
  <c r="G79" i="3"/>
  <c r="C79" i="3"/>
  <c r="G34" i="3"/>
  <c r="C34" i="3"/>
  <c r="G70" i="3"/>
  <c r="C70" i="3"/>
  <c r="G115" i="3"/>
  <c r="C115" i="3"/>
  <c r="G80" i="3"/>
  <c r="C80" i="3"/>
  <c r="G45" i="3"/>
  <c r="C45" i="3"/>
  <c r="G81" i="3"/>
  <c r="C81" i="3"/>
  <c r="G117" i="3"/>
  <c r="C117" i="3"/>
  <c r="C87" i="3"/>
  <c r="G87" i="3"/>
  <c r="C123" i="3"/>
  <c r="G123" i="3"/>
  <c r="G114" i="3"/>
  <c r="C114" i="3"/>
  <c r="C94" i="3"/>
  <c r="G130" i="3"/>
  <c r="C130" i="3"/>
  <c r="G83" i="3"/>
  <c r="C83" i="3"/>
  <c r="G60" i="3"/>
  <c r="C60" i="3"/>
  <c r="C98" i="3"/>
  <c r="C134" i="3"/>
  <c r="G134" i="3"/>
  <c r="G100" i="3"/>
  <c r="G136" i="3"/>
  <c r="C136" i="3"/>
  <c r="G56" i="3"/>
  <c r="C56" i="3"/>
  <c r="G25" i="3"/>
  <c r="C25" i="3"/>
  <c r="G97" i="3"/>
  <c r="C97" i="3"/>
  <c r="G125" i="3"/>
  <c r="C125" i="3"/>
  <c r="G31" i="3"/>
  <c r="C31" i="3"/>
  <c r="G67" i="3"/>
  <c r="C67" i="3"/>
  <c r="G32" i="3"/>
  <c r="C32" i="3"/>
  <c r="G58" i="3"/>
  <c r="C58" i="3"/>
  <c r="G96" i="3"/>
  <c r="C96" i="3"/>
  <c r="G132" i="3"/>
  <c r="C132" i="3"/>
  <c r="G26" i="3"/>
  <c r="C26" i="3"/>
  <c r="C62" i="3"/>
  <c r="G62" i="3"/>
  <c r="C75" i="3"/>
  <c r="G75" i="3"/>
  <c r="G52" i="3"/>
  <c r="C52" i="3"/>
  <c r="G53" i="3"/>
  <c r="C53" i="3"/>
  <c r="G126" i="3"/>
  <c r="C126" i="3"/>
  <c r="G103" i="3"/>
  <c r="C103" i="3"/>
  <c r="G55" i="3"/>
  <c r="C55" i="3"/>
  <c r="G68" i="3"/>
  <c r="C68" i="3"/>
  <c r="G54" i="3"/>
  <c r="C54" i="3"/>
  <c r="G140" i="3"/>
  <c r="C140" i="3"/>
  <c r="G35" i="3"/>
  <c r="C35" i="3"/>
  <c r="G71" i="3"/>
  <c r="C71" i="3"/>
  <c r="G107" i="3"/>
  <c r="C107" i="3"/>
  <c r="G48" i="3"/>
  <c r="C48" i="3"/>
  <c r="C86" i="3"/>
  <c r="G86" i="3"/>
  <c r="G122" i="3"/>
  <c r="C122" i="3"/>
  <c r="G88" i="3"/>
  <c r="C88" i="3"/>
  <c r="G124" i="3"/>
  <c r="C124" i="3"/>
  <c r="G66" i="3"/>
  <c r="C66" i="3"/>
  <c r="G90" i="3"/>
  <c r="C90" i="3"/>
  <c r="G33" i="3"/>
  <c r="C33" i="3"/>
  <c r="G105" i="3"/>
  <c r="C105" i="3"/>
  <c r="O24" i="3"/>
  <c r="S24" i="3"/>
  <c r="P24" i="3"/>
  <c r="G104" i="3"/>
  <c r="C104" i="3"/>
  <c r="G82" i="3"/>
  <c r="C82" i="3"/>
  <c r="G118" i="3"/>
  <c r="C118" i="3"/>
  <c r="G41" i="3"/>
  <c r="C41" i="3"/>
  <c r="G77" i="3"/>
  <c r="C77" i="3"/>
  <c r="G113" i="3"/>
  <c r="C113" i="3"/>
  <c r="G49" i="3"/>
  <c r="C49" i="3"/>
  <c r="G121" i="3"/>
  <c r="C121" i="3"/>
  <c r="V444" i="3"/>
  <c r="G50" i="3" l="1"/>
  <c r="G94" i="3"/>
  <c r="C89" i="3"/>
  <c r="G43" i="3"/>
  <c r="G110" i="3"/>
  <c r="G40" i="3"/>
  <c r="G143" i="3"/>
  <c r="C51" i="3"/>
  <c r="C85" i="3"/>
  <c r="C29" i="3"/>
  <c r="G30" i="3"/>
  <c r="E125" i="3"/>
  <c r="E183" i="3"/>
  <c r="E186" i="3"/>
  <c r="E417" i="3"/>
  <c r="E433" i="3"/>
  <c r="E121" i="3"/>
  <c r="C110" i="3"/>
  <c r="G51" i="3"/>
  <c r="C50" i="3"/>
  <c r="G85" i="3"/>
  <c r="C143" i="3"/>
  <c r="G29" i="3"/>
  <c r="G47" i="3"/>
  <c r="C30" i="3"/>
  <c r="C40" i="3"/>
  <c r="C61" i="3"/>
  <c r="C139" i="3"/>
  <c r="G44" i="3"/>
  <c r="G89" i="3"/>
  <c r="G61" i="3"/>
  <c r="C43" i="3"/>
  <c r="C111" i="3"/>
  <c r="G28" i="3"/>
  <c r="G39" i="3"/>
  <c r="C69" i="3"/>
  <c r="G144" i="3"/>
  <c r="G111" i="3"/>
  <c r="C28" i="3"/>
  <c r="C47" i="3"/>
  <c r="G72" i="3"/>
  <c r="G116" i="3"/>
  <c r="C133" i="3"/>
  <c r="G119" i="3"/>
  <c r="G69" i="3"/>
  <c r="C39" i="3"/>
  <c r="C38" i="3"/>
  <c r="G141" i="3"/>
  <c r="G139" i="3"/>
  <c r="C44" i="3"/>
  <c r="C141" i="3"/>
  <c r="C116" i="3"/>
  <c r="C119" i="3"/>
  <c r="G38" i="3"/>
  <c r="C144" i="3"/>
  <c r="C72" i="3"/>
  <c r="G133" i="3"/>
  <c r="D185" i="3"/>
  <c r="D179" i="3"/>
  <c r="D192" i="3"/>
  <c r="D173" i="3"/>
  <c r="V443" i="3"/>
  <c r="I441" i="3"/>
  <c r="I179" i="3"/>
  <c r="I177" i="3"/>
  <c r="V442" i="3"/>
  <c r="I186" i="3"/>
  <c r="I438" i="3"/>
  <c r="N125" i="4"/>
  <c r="C125" i="4" s="1"/>
  <c r="N126" i="4"/>
  <c r="C126" i="4" s="1"/>
  <c r="N24" i="4"/>
  <c r="C24" i="4" s="1"/>
  <c r="N544" i="4"/>
  <c r="N545" i="4"/>
  <c r="C545" i="4" s="1"/>
  <c r="N546" i="4"/>
  <c r="C546" i="4" s="1"/>
  <c r="N547" i="4"/>
  <c r="C547" i="4" s="1"/>
  <c r="N478" i="4"/>
  <c r="C478" i="4" s="1"/>
  <c r="N371" i="4"/>
  <c r="C371" i="4" s="1"/>
  <c r="N65" i="4"/>
  <c r="C65" i="4" s="1"/>
  <c r="N66" i="4"/>
  <c r="C66" i="4" s="1"/>
  <c r="N361" i="4"/>
  <c r="C361" i="4" s="1"/>
  <c r="N362" i="4"/>
  <c r="C362" i="4" s="1"/>
  <c r="N479" i="4"/>
  <c r="N480" i="4"/>
  <c r="N481" i="4"/>
  <c r="C481" i="4" s="1"/>
  <c r="N227" i="4"/>
  <c r="C227" i="4" s="1"/>
  <c r="N228" i="4"/>
  <c r="C228" i="4" s="1"/>
  <c r="N4" i="4"/>
  <c r="C4" i="4" s="1"/>
  <c r="N5" i="4"/>
  <c r="C5" i="4" s="1"/>
  <c r="N482" i="4"/>
  <c r="C482" i="4" s="1"/>
  <c r="N483" i="4"/>
  <c r="N484" i="4"/>
  <c r="C484" i="4" s="1"/>
  <c r="N485" i="4"/>
  <c r="N117" i="4"/>
  <c r="C117" i="4" s="1"/>
  <c r="N6" i="4"/>
  <c r="N21" i="4"/>
  <c r="N67" i="4"/>
  <c r="C67" i="4" s="1"/>
  <c r="N127" i="4"/>
  <c r="C127" i="4" s="1"/>
  <c r="N17" i="4"/>
  <c r="C17" i="4" s="1"/>
  <c r="N18" i="4"/>
  <c r="C18" i="4" s="1"/>
  <c r="N536" i="4"/>
  <c r="N537" i="4"/>
  <c r="N538" i="4"/>
  <c r="N539" i="4"/>
  <c r="N64" i="4"/>
  <c r="N486" i="4"/>
  <c r="N487" i="4"/>
  <c r="N488" i="4"/>
  <c r="N372" i="4"/>
  <c r="C372" i="4" s="1"/>
  <c r="N373" i="4"/>
  <c r="C373" i="4" s="1"/>
  <c r="N61" i="4"/>
  <c r="N462" i="4"/>
  <c r="N463" i="4"/>
  <c r="N524" i="4"/>
  <c r="N525" i="4"/>
  <c r="N526" i="4"/>
  <c r="N527" i="4"/>
  <c r="N534" i="4"/>
  <c r="N535" i="4"/>
  <c r="N456" i="4"/>
  <c r="C456" i="4" s="1"/>
  <c r="N229" i="4"/>
  <c r="N230" i="4"/>
  <c r="N231" i="4"/>
  <c r="C231" i="4" s="1"/>
  <c r="N232" i="4"/>
  <c r="N233" i="4"/>
  <c r="C233" i="4" s="1"/>
  <c r="N234" i="4"/>
  <c r="C234" i="4" s="1"/>
  <c r="N235" i="4"/>
  <c r="N62" i="4"/>
  <c r="C62" i="4" s="1"/>
  <c r="N128" i="4"/>
  <c r="C128" i="4" s="1"/>
  <c r="N129" i="4"/>
  <c r="C129" i="4" s="1"/>
  <c r="N405" i="4"/>
  <c r="E86" i="3" s="1"/>
  <c r="N113" i="4"/>
  <c r="E87" i="3" s="1"/>
  <c r="N114" i="4"/>
  <c r="C114" i="4" s="1"/>
  <c r="N399" i="4"/>
  <c r="N400" i="4"/>
  <c r="C400" i="4" s="1"/>
  <c r="N401" i="4"/>
  <c r="N118" i="4"/>
  <c r="C118" i="4" s="1"/>
  <c r="N119" i="4"/>
  <c r="C119" i="4" s="1"/>
  <c r="N45" i="4"/>
  <c r="I65" i="3" s="1"/>
  <c r="N46" i="4"/>
  <c r="N189" i="4"/>
  <c r="N190" i="4"/>
  <c r="C190" i="4" s="1"/>
  <c r="N191" i="4"/>
  <c r="N192" i="4"/>
  <c r="N193" i="4"/>
  <c r="N194" i="4"/>
  <c r="N195" i="4"/>
  <c r="N130" i="4"/>
  <c r="C130" i="4" s="1"/>
  <c r="N131" i="4"/>
  <c r="C131" i="4" s="1"/>
  <c r="N25" i="4"/>
  <c r="C25" i="4" s="1"/>
  <c r="N26" i="4"/>
  <c r="C26" i="4" s="1"/>
  <c r="N27" i="4"/>
  <c r="C27" i="4" s="1"/>
  <c r="N548" i="4"/>
  <c r="N549" i="4"/>
  <c r="C549" i="4" s="1"/>
  <c r="N550" i="4"/>
  <c r="C550" i="4" s="1"/>
  <c r="N489" i="4"/>
  <c r="C489" i="4" s="1"/>
  <c r="N374" i="4"/>
  <c r="C374" i="4" s="1"/>
  <c r="N68" i="4"/>
  <c r="C68" i="4" s="1"/>
  <c r="N69" i="4"/>
  <c r="C69" i="4" s="1"/>
  <c r="N70" i="4"/>
  <c r="C70" i="4" s="1"/>
  <c r="N236" i="4"/>
  <c r="N522" i="4"/>
  <c r="N509" i="4"/>
  <c r="N510" i="4"/>
  <c r="N511" i="4"/>
  <c r="N375" i="4"/>
  <c r="C375" i="4" s="1"/>
  <c r="N237" i="4"/>
  <c r="C237" i="4" s="1"/>
  <c r="N238" i="4"/>
  <c r="C238" i="4" s="1"/>
  <c r="N239" i="4"/>
  <c r="C239" i="4" s="1"/>
  <c r="N7" i="4"/>
  <c r="C7" i="4" s="1"/>
  <c r="N8" i="4"/>
  <c r="C8" i="4" s="1"/>
  <c r="N523" i="4"/>
  <c r="N355" i="4"/>
  <c r="C355" i="4" s="1"/>
  <c r="N106" i="4"/>
  <c r="C106" i="4" s="1"/>
  <c r="N107" i="4"/>
  <c r="C107" i="4" s="1"/>
  <c r="N108" i="4"/>
  <c r="C108" i="4" s="1"/>
  <c r="N9" i="4"/>
  <c r="C9" i="4" s="1"/>
  <c r="N22" i="4"/>
  <c r="N71" i="4"/>
  <c r="C71" i="4" s="1"/>
  <c r="N72" i="4"/>
  <c r="N73" i="4"/>
  <c r="C73" i="4" s="1"/>
  <c r="N74" i="4"/>
  <c r="C74" i="4" s="1"/>
  <c r="N507" i="4"/>
  <c r="N508" i="4"/>
  <c r="N490" i="4"/>
  <c r="N376" i="4"/>
  <c r="C376" i="4" s="1"/>
  <c r="N518" i="4"/>
  <c r="N240" i="4"/>
  <c r="C240" i="4" s="1"/>
  <c r="N241" i="4"/>
  <c r="C241" i="4" s="1"/>
  <c r="N242" i="4"/>
  <c r="N243" i="4"/>
  <c r="C243" i="4" s="1"/>
  <c r="N244" i="4"/>
  <c r="C244" i="4" s="1"/>
  <c r="N245" i="4"/>
  <c r="C245" i="4" s="1"/>
  <c r="N246" i="4"/>
  <c r="C246" i="4" s="1"/>
  <c r="N247" i="4"/>
  <c r="C247" i="4" s="1"/>
  <c r="N248" i="4"/>
  <c r="C248" i="4" s="1"/>
  <c r="N249" i="4"/>
  <c r="C249" i="4" s="1"/>
  <c r="N250" i="4"/>
  <c r="C250" i="4" s="1"/>
  <c r="N224" i="4"/>
  <c r="N225" i="4"/>
  <c r="N226" i="4"/>
  <c r="N132" i="4"/>
  <c r="N133" i="4"/>
  <c r="C133" i="4" s="1"/>
  <c r="N134" i="4"/>
  <c r="C134" i="4" s="1"/>
  <c r="N406" i="4"/>
  <c r="I426" i="3" s="1"/>
  <c r="N407" i="4"/>
  <c r="N115" i="4"/>
  <c r="C115" i="4" s="1"/>
  <c r="N47" i="4"/>
  <c r="N48" i="4"/>
  <c r="N49" i="4"/>
  <c r="C49" i="4" s="1"/>
  <c r="N196" i="4"/>
  <c r="C196" i="4" s="1"/>
  <c r="N197" i="4"/>
  <c r="I167" i="3" s="1"/>
  <c r="N28" i="4"/>
  <c r="N29" i="4"/>
  <c r="N30" i="4"/>
  <c r="I170" i="3" s="1"/>
  <c r="N31" i="4"/>
  <c r="N32" i="4"/>
  <c r="N408" i="4"/>
  <c r="N120" i="4"/>
  <c r="C120" i="4" s="1"/>
  <c r="N135" i="4"/>
  <c r="C135" i="4" s="1"/>
  <c r="N33" i="4"/>
  <c r="C33" i="4" s="1"/>
  <c r="N551" i="4"/>
  <c r="C551" i="4" s="1"/>
  <c r="N552" i="4"/>
  <c r="C552" i="4" s="1"/>
  <c r="N491" i="4"/>
  <c r="N121" i="4"/>
  <c r="C121" i="4" s="1"/>
  <c r="N377" i="4"/>
  <c r="C377" i="4" s="1"/>
  <c r="N75" i="4"/>
  <c r="C75" i="4" s="1"/>
  <c r="N363" i="4"/>
  <c r="C363" i="4" s="1"/>
  <c r="N364" i="4"/>
  <c r="C364" i="4" s="1"/>
  <c r="N365" i="4"/>
  <c r="C365" i="4" s="1"/>
  <c r="N366" i="4"/>
  <c r="C366" i="4" s="1"/>
  <c r="N367" i="4"/>
  <c r="C367" i="4" s="1"/>
  <c r="N492" i="4"/>
  <c r="N378" i="4"/>
  <c r="C378" i="4" s="1"/>
  <c r="N379" i="4"/>
  <c r="C379" i="4" s="1"/>
  <c r="N251" i="4"/>
  <c r="I191" i="3" s="1"/>
  <c r="N252" i="4"/>
  <c r="E192" i="3" s="1"/>
  <c r="N253" i="4"/>
  <c r="I193" i="3" s="1"/>
  <c r="N254" i="4"/>
  <c r="I194" i="3" s="1"/>
  <c r="N255" i="4"/>
  <c r="I195" i="3" s="1"/>
  <c r="N256" i="4"/>
  <c r="C256" i="4" s="1"/>
  <c r="N257" i="4"/>
  <c r="C257" i="4" s="1"/>
  <c r="N10" i="4"/>
  <c r="C10" i="4" s="1"/>
  <c r="N136" i="4"/>
  <c r="C136" i="4" s="1"/>
  <c r="N137" i="4"/>
  <c r="C137" i="4" s="1"/>
  <c r="N493" i="4"/>
  <c r="N109" i="4"/>
  <c r="C109" i="4" s="1"/>
  <c r="N110" i="4"/>
  <c r="C110" i="4" s="1"/>
  <c r="N111" i="4"/>
  <c r="C111" i="4" s="1"/>
  <c r="N112" i="4"/>
  <c r="C112" i="4" s="1"/>
  <c r="N11" i="4"/>
  <c r="C11" i="4" s="1"/>
  <c r="N76" i="4"/>
  <c r="N77" i="4"/>
  <c r="C77" i="4" s="1"/>
  <c r="N78" i="4"/>
  <c r="N19" i="4"/>
  <c r="C19" i="4" s="1"/>
  <c r="N540" i="4"/>
  <c r="C540" i="4" s="1"/>
  <c r="N541" i="4"/>
  <c r="C541" i="4" s="1"/>
  <c r="N542" i="4"/>
  <c r="N494" i="4"/>
  <c r="N380" i="4"/>
  <c r="E215" i="3" s="1"/>
  <c r="N381" i="4"/>
  <c r="N382" i="4"/>
  <c r="I217" i="3" s="1"/>
  <c r="N383" i="4"/>
  <c r="C383" i="4" s="1"/>
  <c r="N384" i="4"/>
  <c r="C384" i="4" s="1"/>
  <c r="N385" i="4"/>
  <c r="C385" i="4" s="1"/>
  <c r="N50" i="4"/>
  <c r="C50" i="4" s="1"/>
  <c r="N51" i="4"/>
  <c r="C51" i="4" s="1"/>
  <c r="N457" i="4"/>
  <c r="N145" i="4"/>
  <c r="C145" i="4" s="1"/>
  <c r="N464" i="4"/>
  <c r="N465" i="4"/>
  <c r="N466" i="4"/>
  <c r="N467" i="4"/>
  <c r="N468" i="4"/>
  <c r="N469" i="4"/>
  <c r="N470" i="4"/>
  <c r="N528" i="4"/>
  <c r="N258" i="4"/>
  <c r="C258" i="4" s="1"/>
  <c r="N259" i="4"/>
  <c r="C259" i="4" s="1"/>
  <c r="N260" i="4"/>
  <c r="C260" i="4" s="1"/>
  <c r="N63" i="4"/>
  <c r="C63" i="4" s="1"/>
  <c r="N138" i="4"/>
  <c r="C138" i="4" s="1"/>
  <c r="N402" i="4"/>
  <c r="N122" i="4"/>
  <c r="C122" i="4" s="1"/>
  <c r="N52" i="4"/>
  <c r="N53" i="4"/>
  <c r="C53" i="4" s="1"/>
  <c r="N54" i="4"/>
  <c r="N55" i="4"/>
  <c r="C55" i="4" s="1"/>
  <c r="N198" i="4"/>
  <c r="C198" i="4" s="1"/>
  <c r="N199" i="4"/>
  <c r="E245" i="3" s="1"/>
  <c r="N200" i="4"/>
  <c r="C200" i="4" s="1"/>
  <c r="N201" i="4"/>
  <c r="C201" i="4" s="1"/>
  <c r="N202" i="4"/>
  <c r="C202" i="4" s="1"/>
  <c r="N203" i="4"/>
  <c r="C203" i="4" s="1"/>
  <c r="N34" i="4"/>
  <c r="C34" i="4" s="1"/>
  <c r="N79" i="4"/>
  <c r="C79" i="4" s="1"/>
  <c r="N35" i="4"/>
  <c r="C35" i="4" s="1"/>
  <c r="N553" i="4"/>
  <c r="N554" i="4"/>
  <c r="N555" i="4"/>
  <c r="N556" i="4"/>
  <c r="N557" i="4"/>
  <c r="N386" i="4"/>
  <c r="C386" i="4" s="1"/>
  <c r="N80" i="4"/>
  <c r="C80" i="4" s="1"/>
  <c r="N81" i="4"/>
  <c r="C81" i="4" s="1"/>
  <c r="N20" i="4"/>
  <c r="C20" i="4" s="1"/>
  <c r="N403" i="4"/>
  <c r="N512" i="4"/>
  <c r="N513" i="4"/>
  <c r="N514" i="4"/>
  <c r="N515" i="4"/>
  <c r="N516" i="4"/>
  <c r="N56" i="4"/>
  <c r="C56" i="4" s="1"/>
  <c r="N387" i="4"/>
  <c r="C387" i="4" s="1"/>
  <c r="N261" i="4"/>
  <c r="I281" i="3" s="1"/>
  <c r="N204" i="4"/>
  <c r="C204" i="4" s="1"/>
  <c r="N12" i="4"/>
  <c r="C12" i="4" s="1"/>
  <c r="N495" i="4"/>
  <c r="N356" i="4"/>
  <c r="C356" i="4" s="1"/>
  <c r="N13" i="4"/>
  <c r="C13" i="4" s="1"/>
  <c r="N14" i="4"/>
  <c r="C14" i="4" s="1"/>
  <c r="N23" i="4"/>
  <c r="E277" i="3" s="1"/>
  <c r="N82" i="4"/>
  <c r="C82" i="4" s="1"/>
  <c r="N83" i="4"/>
  <c r="C83" i="4" s="1"/>
  <c r="N543" i="4"/>
  <c r="N496" i="4"/>
  <c r="N497" i="4"/>
  <c r="N519" i="4"/>
  <c r="N520" i="4"/>
  <c r="N471" i="4"/>
  <c r="N472" i="4"/>
  <c r="N473" i="4"/>
  <c r="N474" i="4"/>
  <c r="N529" i="4"/>
  <c r="N123" i="4"/>
  <c r="C123" i="4" s="1"/>
  <c r="N262" i="4"/>
  <c r="C262" i="4" s="1"/>
  <c r="N263" i="4"/>
  <c r="I283" i="3" s="1"/>
  <c r="N139" i="4"/>
  <c r="C139" i="4" s="1"/>
  <c r="N140" i="4"/>
  <c r="N409" i="4"/>
  <c r="C409" i="4" s="1"/>
  <c r="N410" i="4"/>
  <c r="C410" i="4" s="1"/>
  <c r="N57" i="4"/>
  <c r="C57" i="4" s="1"/>
  <c r="N205" i="4"/>
  <c r="N206" i="4"/>
  <c r="C206" i="4" s="1"/>
  <c r="N36" i="4"/>
  <c r="N207" i="4"/>
  <c r="C207" i="4" s="1"/>
  <c r="N208" i="4"/>
  <c r="C208" i="4" s="1"/>
  <c r="N209" i="4"/>
  <c r="C209" i="4" s="1"/>
  <c r="N141" i="4"/>
  <c r="C141" i="4" s="1"/>
  <c r="N142" i="4"/>
  <c r="C142" i="4" s="1"/>
  <c r="N37" i="4"/>
  <c r="C37" i="4" s="1"/>
  <c r="N558" i="4"/>
  <c r="C558" i="4" s="1"/>
  <c r="N44" i="4"/>
  <c r="C44" i="4" s="1"/>
  <c r="N388" i="4"/>
  <c r="C388" i="4" s="1"/>
  <c r="N38" i="4"/>
  <c r="C38" i="4" s="1"/>
  <c r="N411" i="4"/>
  <c r="C411" i="4" s="1"/>
  <c r="N84" i="4"/>
  <c r="C84" i="4" s="1"/>
  <c r="N368" i="4"/>
  <c r="C368" i="4" s="1"/>
  <c r="N369" i="4"/>
  <c r="C369" i="4" s="1"/>
  <c r="N370" i="4"/>
  <c r="C370" i="4" s="1"/>
  <c r="N85" i="4"/>
  <c r="C85" i="4" s="1"/>
  <c r="N389" i="4"/>
  <c r="C389" i="4" s="1"/>
  <c r="N264" i="4"/>
  <c r="C264" i="4" s="1"/>
  <c r="N265" i="4"/>
  <c r="C265" i="4" s="1"/>
  <c r="N266" i="4"/>
  <c r="C266" i="4" s="1"/>
  <c r="N210" i="4"/>
  <c r="C210" i="4" s="1"/>
  <c r="N458" i="4"/>
  <c r="N15" i="4"/>
  <c r="C15" i="4" s="1"/>
  <c r="N86" i="4"/>
  <c r="C86" i="4" s="1"/>
  <c r="N87" i="4"/>
  <c r="C87" i="4" s="1"/>
  <c r="N88" i="4"/>
  <c r="C88" i="4" s="1"/>
  <c r="N89" i="4"/>
  <c r="C89" i="4" s="1"/>
  <c r="N390" i="4"/>
  <c r="C390" i="4" s="1"/>
  <c r="N391" i="4"/>
  <c r="C391" i="4" s="1"/>
  <c r="N58" i="4"/>
  <c r="C58" i="4" s="1"/>
  <c r="N521" i="4"/>
  <c r="N459" i="4"/>
  <c r="N475" i="4"/>
  <c r="N530" i="4"/>
  <c r="N531" i="4"/>
  <c r="N124" i="4"/>
  <c r="C124" i="4" s="1"/>
  <c r="N267" i="4"/>
  <c r="C267" i="4" s="1"/>
  <c r="N268" i="4"/>
  <c r="C268" i="4" s="1"/>
  <c r="N269" i="4"/>
  <c r="C269" i="4" s="1"/>
  <c r="N143" i="4"/>
  <c r="C143" i="4" s="1"/>
  <c r="N412" i="4"/>
  <c r="C412" i="4" s="1"/>
  <c r="N59" i="4"/>
  <c r="C59" i="4" s="1"/>
  <c r="N60" i="4"/>
  <c r="C60" i="4" s="1"/>
  <c r="N461" i="4"/>
  <c r="N211" i="4"/>
  <c r="C211" i="4" s="1"/>
  <c r="N212" i="4"/>
  <c r="C212" i="4" s="1"/>
  <c r="N39" i="4"/>
  <c r="C39" i="4" s="1"/>
  <c r="N40" i="4"/>
  <c r="C40" i="4" s="1"/>
  <c r="N213" i="4"/>
  <c r="C213" i="4" s="1"/>
  <c r="N214" i="4"/>
  <c r="C214" i="4" s="1"/>
  <c r="N215" i="4"/>
  <c r="C215" i="4" s="1"/>
  <c r="N216" i="4"/>
  <c r="C216" i="4" s="1"/>
  <c r="N217" i="4"/>
  <c r="C217" i="4" s="1"/>
  <c r="N218" i="4"/>
  <c r="C218" i="4" s="1"/>
  <c r="N219" i="4"/>
  <c r="C219" i="4" s="1"/>
  <c r="N559" i="4"/>
  <c r="C559" i="4" s="1"/>
  <c r="N560" i="4"/>
  <c r="C560" i="4" s="1"/>
  <c r="N392" i="4"/>
  <c r="C392" i="4" s="1"/>
  <c r="N90" i="4"/>
  <c r="C90" i="4" s="1"/>
  <c r="N91" i="4"/>
  <c r="C91" i="4" s="1"/>
  <c r="N270" i="4"/>
  <c r="C270" i="4" s="1"/>
  <c r="N517" i="4"/>
  <c r="N271" i="4"/>
  <c r="C271" i="4" s="1"/>
  <c r="N272" i="4"/>
  <c r="C272" i="4" s="1"/>
  <c r="N273" i="4"/>
  <c r="C273" i="4" s="1"/>
  <c r="N274" i="4"/>
  <c r="C274" i="4" s="1"/>
  <c r="N275" i="4"/>
  <c r="C275" i="4" s="1"/>
  <c r="N276" i="4"/>
  <c r="C276" i="4" s="1"/>
  <c r="N277" i="4"/>
  <c r="C277" i="4" s="1"/>
  <c r="N278" i="4"/>
  <c r="C278" i="4" s="1"/>
  <c r="N279" i="4"/>
  <c r="C279" i="4" s="1"/>
  <c r="N280" i="4"/>
  <c r="C280" i="4" s="1"/>
  <c r="N281" i="4"/>
  <c r="C281" i="4" s="1"/>
  <c r="N282" i="4"/>
  <c r="C282" i="4" s="1"/>
  <c r="N283" i="4"/>
  <c r="C283" i="4" s="1"/>
  <c r="N284" i="4"/>
  <c r="C284" i="4" s="1"/>
  <c r="N285" i="4"/>
  <c r="C285" i="4" s="1"/>
  <c r="N286" i="4"/>
  <c r="C286" i="4" s="1"/>
  <c r="N287" i="4"/>
  <c r="C287" i="4" s="1"/>
  <c r="N288" i="4"/>
  <c r="C288" i="4" s="1"/>
  <c r="N289" i="4"/>
  <c r="C289" i="4" s="1"/>
  <c r="N290" i="4"/>
  <c r="C290" i="4" s="1"/>
  <c r="N291" i="4"/>
  <c r="C291" i="4" s="1"/>
  <c r="N292" i="4"/>
  <c r="C292" i="4" s="1"/>
  <c r="N293" i="4"/>
  <c r="C293" i="4" s="1"/>
  <c r="N294" i="4"/>
  <c r="C294" i="4" s="1"/>
  <c r="N295" i="4"/>
  <c r="C295" i="4" s="1"/>
  <c r="N296" i="4"/>
  <c r="C296" i="4" s="1"/>
  <c r="N297" i="4"/>
  <c r="C297" i="4" s="1"/>
  <c r="N298" i="4"/>
  <c r="C298" i="4" s="1"/>
  <c r="N299" i="4"/>
  <c r="C299" i="4" s="1"/>
  <c r="N300" i="4"/>
  <c r="C300" i="4" s="1"/>
  <c r="N301" i="4"/>
  <c r="C301" i="4" s="1"/>
  <c r="N302" i="4"/>
  <c r="C302" i="4" s="1"/>
  <c r="N303" i="4"/>
  <c r="C303" i="4" s="1"/>
  <c r="N304" i="4"/>
  <c r="C304" i="4" s="1"/>
  <c r="N305" i="4"/>
  <c r="C305" i="4" s="1"/>
  <c r="N306" i="4"/>
  <c r="C306" i="4" s="1"/>
  <c r="N307" i="4"/>
  <c r="C307" i="4" s="1"/>
  <c r="N308" i="4"/>
  <c r="C308" i="4" s="1"/>
  <c r="N309" i="4"/>
  <c r="C309" i="4" s="1"/>
  <c r="N310" i="4"/>
  <c r="C310" i="4" s="1"/>
  <c r="N311" i="4"/>
  <c r="C311" i="4" s="1"/>
  <c r="N312" i="4"/>
  <c r="C312" i="4" s="1"/>
  <c r="N313" i="4"/>
  <c r="C313" i="4" s="1"/>
  <c r="N314" i="4"/>
  <c r="C314" i="4" s="1"/>
  <c r="N315" i="4"/>
  <c r="C315" i="4" s="1"/>
  <c r="N316" i="4"/>
  <c r="C316" i="4" s="1"/>
  <c r="N317" i="4"/>
  <c r="C317" i="4" s="1"/>
  <c r="N318" i="4"/>
  <c r="C318" i="4" s="1"/>
  <c r="N319" i="4"/>
  <c r="C319" i="4" s="1"/>
  <c r="N320" i="4"/>
  <c r="C320" i="4" s="1"/>
  <c r="N321" i="4"/>
  <c r="C321" i="4" s="1"/>
  <c r="N322" i="4"/>
  <c r="C322" i="4" s="1"/>
  <c r="N323" i="4"/>
  <c r="C323" i="4" s="1"/>
  <c r="N324" i="4"/>
  <c r="C324" i="4" s="1"/>
  <c r="N325" i="4"/>
  <c r="C325" i="4" s="1"/>
  <c r="N326" i="4"/>
  <c r="C326" i="4" s="1"/>
  <c r="N327" i="4"/>
  <c r="C327" i="4" s="1"/>
  <c r="N328" i="4"/>
  <c r="C328" i="4" s="1"/>
  <c r="N329" i="4"/>
  <c r="C329" i="4" s="1"/>
  <c r="N330" i="4"/>
  <c r="C330" i="4" s="1"/>
  <c r="N331" i="4"/>
  <c r="C331" i="4" s="1"/>
  <c r="N332" i="4"/>
  <c r="C332" i="4" s="1"/>
  <c r="N333" i="4"/>
  <c r="C333" i="4" s="1"/>
  <c r="N334" i="4"/>
  <c r="C334" i="4" s="1"/>
  <c r="N335" i="4"/>
  <c r="C335" i="4" s="1"/>
  <c r="N336" i="4"/>
  <c r="C336" i="4" s="1"/>
  <c r="N337" i="4"/>
  <c r="C337" i="4" s="1"/>
  <c r="N338" i="4"/>
  <c r="C338" i="4" s="1"/>
  <c r="N339" i="4"/>
  <c r="C339" i="4" s="1"/>
  <c r="N340" i="4"/>
  <c r="C340" i="4" s="1"/>
  <c r="N341" i="4"/>
  <c r="C341" i="4" s="1"/>
  <c r="N342" i="4"/>
  <c r="C342" i="4" s="1"/>
  <c r="N343" i="4"/>
  <c r="C343" i="4" s="1"/>
  <c r="N344" i="4"/>
  <c r="C344" i="4" s="1"/>
  <c r="N345" i="4"/>
  <c r="C345" i="4" s="1"/>
  <c r="N346" i="4"/>
  <c r="C346" i="4" s="1"/>
  <c r="N347" i="4"/>
  <c r="C347" i="4" s="1"/>
  <c r="N348" i="4"/>
  <c r="C348" i="4" s="1"/>
  <c r="N349" i="4"/>
  <c r="C349" i="4" s="1"/>
  <c r="N350" i="4"/>
  <c r="C350" i="4" s="1"/>
  <c r="N351" i="4"/>
  <c r="C351" i="4" s="1"/>
  <c r="N352" i="4"/>
  <c r="C352" i="4" s="1"/>
  <c r="N353" i="4"/>
  <c r="C353" i="4" s="1"/>
  <c r="N220" i="4"/>
  <c r="C220" i="4" s="1"/>
  <c r="N221" i="4"/>
  <c r="C221" i="4" s="1"/>
  <c r="N498" i="4"/>
  <c r="N92" i="4"/>
  <c r="C92" i="4" s="1"/>
  <c r="N393" i="4"/>
  <c r="C393" i="4" s="1"/>
  <c r="N394" i="4"/>
  <c r="C394" i="4" s="1"/>
  <c r="N532" i="4"/>
  <c r="N533" i="4"/>
  <c r="N222" i="4"/>
  <c r="C222" i="4" s="1"/>
  <c r="N41" i="4"/>
  <c r="C41" i="4" s="1"/>
  <c r="N42" i="4"/>
  <c r="C42" i="4" s="1"/>
  <c r="N223" i="4"/>
  <c r="C223" i="4" s="1"/>
  <c r="N43" i="4"/>
  <c r="N395" i="4"/>
  <c r="C395" i="4" s="1"/>
  <c r="N396" i="4"/>
  <c r="C396" i="4" s="1"/>
  <c r="N477" i="4"/>
  <c r="M396" i="4"/>
  <c r="J460" i="3" s="1"/>
  <c r="B396" i="4"/>
  <c r="H460" i="3" s="1"/>
  <c r="M395" i="4"/>
  <c r="J459" i="3" s="1"/>
  <c r="B395" i="4"/>
  <c r="H459" i="3" s="1"/>
  <c r="M43" i="4"/>
  <c r="J458" i="3" s="1"/>
  <c r="B43" i="4"/>
  <c r="D458" i="3" s="1"/>
  <c r="M223" i="4"/>
  <c r="J457" i="3" s="1"/>
  <c r="B223" i="4"/>
  <c r="D457" i="3" s="1"/>
  <c r="M42" i="4"/>
  <c r="J456" i="3" s="1"/>
  <c r="B42" i="4"/>
  <c r="D456" i="3" s="1"/>
  <c r="M41" i="4"/>
  <c r="J455" i="3" s="1"/>
  <c r="B41" i="4"/>
  <c r="D455" i="3" s="1"/>
  <c r="M222" i="4"/>
  <c r="J454" i="3" s="1"/>
  <c r="B222" i="4"/>
  <c r="D454" i="3" s="1"/>
  <c r="M533" i="4"/>
  <c r="B533" i="4"/>
  <c r="M532" i="4"/>
  <c r="B532" i="4"/>
  <c r="M394" i="4"/>
  <c r="J451" i="3" s="1"/>
  <c r="B394" i="4"/>
  <c r="D451" i="3" s="1"/>
  <c r="M393" i="4"/>
  <c r="J450" i="3" s="1"/>
  <c r="B393" i="4"/>
  <c r="D450" i="3" s="1"/>
  <c r="M92" i="4"/>
  <c r="J449" i="3" s="1"/>
  <c r="B92" i="4"/>
  <c r="D449" i="3" s="1"/>
  <c r="M498" i="4"/>
  <c r="B498" i="4"/>
  <c r="M221" i="4"/>
  <c r="J447" i="3" s="1"/>
  <c r="B221" i="4"/>
  <c r="D447" i="3" s="1"/>
  <c r="M220" i="4"/>
  <c r="J446" i="3" s="1"/>
  <c r="B220" i="4"/>
  <c r="D446" i="3" s="1"/>
  <c r="M353" i="4"/>
  <c r="J445" i="3" s="1"/>
  <c r="B353" i="4"/>
  <c r="D445" i="3" s="1"/>
  <c r="M352" i="4"/>
  <c r="J444" i="3" s="1"/>
  <c r="B352" i="4"/>
  <c r="D444" i="3" s="1"/>
  <c r="M351" i="4"/>
  <c r="J443" i="3" s="1"/>
  <c r="B351" i="4"/>
  <c r="D443" i="3" s="1"/>
  <c r="M350" i="4"/>
  <c r="J442" i="3" s="1"/>
  <c r="B350" i="4"/>
  <c r="D442" i="3" s="1"/>
  <c r="M349" i="4"/>
  <c r="J441" i="3" s="1"/>
  <c r="B349" i="4"/>
  <c r="D441" i="3" s="1"/>
  <c r="M348" i="4"/>
  <c r="J440" i="3" s="1"/>
  <c r="B348" i="4"/>
  <c r="D440" i="3" s="1"/>
  <c r="M347" i="4"/>
  <c r="J439" i="3" s="1"/>
  <c r="B347" i="4"/>
  <c r="D439" i="3" s="1"/>
  <c r="M346" i="4"/>
  <c r="J438" i="3" s="1"/>
  <c r="B346" i="4"/>
  <c r="H438" i="3" s="1"/>
  <c r="M345" i="4"/>
  <c r="J437" i="3" s="1"/>
  <c r="B345" i="4"/>
  <c r="D437" i="3" s="1"/>
  <c r="M344" i="4"/>
  <c r="J436" i="3" s="1"/>
  <c r="B344" i="4"/>
  <c r="D436" i="3" s="1"/>
  <c r="M343" i="4"/>
  <c r="J435" i="3" s="1"/>
  <c r="B343" i="4"/>
  <c r="D435" i="3" s="1"/>
  <c r="M342" i="4"/>
  <c r="J434" i="3" s="1"/>
  <c r="B342" i="4"/>
  <c r="D434" i="3" s="1"/>
  <c r="M341" i="4"/>
  <c r="J433" i="3" s="1"/>
  <c r="B341" i="4"/>
  <c r="D433" i="3" s="1"/>
  <c r="M340" i="4"/>
  <c r="B340" i="4"/>
  <c r="M339" i="4"/>
  <c r="B339" i="4"/>
  <c r="M338" i="4"/>
  <c r="B338" i="4"/>
  <c r="M337" i="4"/>
  <c r="B337" i="4"/>
  <c r="M336" i="4"/>
  <c r="B336" i="4"/>
  <c r="M335" i="4"/>
  <c r="B335" i="4"/>
  <c r="M334" i="4"/>
  <c r="B334" i="4"/>
  <c r="M333" i="4"/>
  <c r="B333" i="4"/>
  <c r="M332" i="4"/>
  <c r="J424" i="3" s="1"/>
  <c r="B332" i="4"/>
  <c r="D424" i="3" s="1"/>
  <c r="M331" i="4"/>
  <c r="B331" i="4"/>
  <c r="M330" i="4"/>
  <c r="B330" i="4"/>
  <c r="M329" i="4"/>
  <c r="B329" i="4"/>
  <c r="M328" i="4"/>
  <c r="B328" i="4"/>
  <c r="M327" i="4"/>
  <c r="B327" i="4"/>
  <c r="M326" i="4"/>
  <c r="J418" i="3" s="1"/>
  <c r="B326" i="4"/>
  <c r="D418" i="3" s="1"/>
  <c r="M325" i="4"/>
  <c r="J417" i="3" s="1"/>
  <c r="B325" i="4"/>
  <c r="D417" i="3" s="1"/>
  <c r="M324" i="4"/>
  <c r="B324" i="4"/>
  <c r="D416" i="3" s="1"/>
  <c r="M323" i="4"/>
  <c r="J415" i="3" s="1"/>
  <c r="B323" i="4"/>
  <c r="D415" i="3" s="1"/>
  <c r="M322" i="4"/>
  <c r="J414" i="3" s="1"/>
  <c r="B322" i="4"/>
  <c r="M321" i="4"/>
  <c r="J413" i="3" s="1"/>
  <c r="B321" i="4"/>
  <c r="D413" i="3" s="1"/>
  <c r="M320" i="4"/>
  <c r="B320" i="4"/>
  <c r="M319" i="4"/>
  <c r="B319" i="4"/>
  <c r="M318" i="4"/>
  <c r="B318" i="4"/>
  <c r="M317" i="4"/>
  <c r="B317" i="4"/>
  <c r="M316" i="4"/>
  <c r="B316" i="4"/>
  <c r="M315" i="4"/>
  <c r="B315" i="4"/>
  <c r="M314" i="4"/>
  <c r="B314" i="4"/>
  <c r="M313" i="4"/>
  <c r="B313" i="4"/>
  <c r="M312" i="4"/>
  <c r="B312" i="4"/>
  <c r="M311" i="4"/>
  <c r="B311" i="4"/>
  <c r="M310" i="4"/>
  <c r="B310" i="4"/>
  <c r="M309" i="4"/>
  <c r="B309" i="4"/>
  <c r="M308" i="4"/>
  <c r="B308" i="4"/>
  <c r="M307" i="4"/>
  <c r="B307" i="4"/>
  <c r="M306" i="4"/>
  <c r="B306" i="4"/>
  <c r="M305" i="4"/>
  <c r="B305" i="4"/>
  <c r="M304" i="4"/>
  <c r="B304" i="4"/>
  <c r="M303" i="4"/>
  <c r="B303" i="4"/>
  <c r="M302" i="4"/>
  <c r="B302" i="4"/>
  <c r="M301" i="4"/>
  <c r="B301" i="4"/>
  <c r="M300" i="4"/>
  <c r="B300" i="4"/>
  <c r="M299" i="4"/>
  <c r="B299" i="4"/>
  <c r="M298" i="4"/>
  <c r="B298" i="4"/>
  <c r="M297" i="4"/>
  <c r="B297" i="4"/>
  <c r="M296" i="4"/>
  <c r="B296" i="4"/>
  <c r="M295" i="4"/>
  <c r="B295" i="4"/>
  <c r="M294" i="4"/>
  <c r="B294" i="4"/>
  <c r="M293" i="4"/>
  <c r="B293" i="4"/>
  <c r="M292" i="4"/>
  <c r="B292" i="4"/>
  <c r="M291" i="4"/>
  <c r="B291" i="4"/>
  <c r="M290" i="4"/>
  <c r="B290" i="4"/>
  <c r="M289" i="4"/>
  <c r="B289" i="4"/>
  <c r="M288" i="4"/>
  <c r="J380" i="3" s="1"/>
  <c r="B288" i="4"/>
  <c r="D380" i="3" s="1"/>
  <c r="M287" i="4"/>
  <c r="J379" i="3" s="1"/>
  <c r="B287" i="4"/>
  <c r="D379" i="3" s="1"/>
  <c r="M286" i="4"/>
  <c r="J378" i="3" s="1"/>
  <c r="B286" i="4"/>
  <c r="D378" i="3" s="1"/>
  <c r="M285" i="4"/>
  <c r="J377" i="3" s="1"/>
  <c r="B285" i="4"/>
  <c r="D377" i="3" s="1"/>
  <c r="M284" i="4"/>
  <c r="B284" i="4"/>
  <c r="M283" i="4"/>
  <c r="B283" i="4"/>
  <c r="M282" i="4"/>
  <c r="J374" i="3" s="1"/>
  <c r="B282" i="4"/>
  <c r="D374" i="3" s="1"/>
  <c r="M281" i="4"/>
  <c r="J373" i="3" s="1"/>
  <c r="B281" i="4"/>
  <c r="D373" i="3" s="1"/>
  <c r="M280" i="4"/>
  <c r="J372" i="3" s="1"/>
  <c r="B280" i="4"/>
  <c r="D372" i="3" s="1"/>
  <c r="M279" i="4"/>
  <c r="J371" i="3" s="1"/>
  <c r="B279" i="4"/>
  <c r="D371" i="3" s="1"/>
  <c r="M278" i="4"/>
  <c r="J370" i="3" s="1"/>
  <c r="B278" i="4"/>
  <c r="D370" i="3" s="1"/>
  <c r="M277" i="4"/>
  <c r="J369" i="3" s="1"/>
  <c r="B277" i="4"/>
  <c r="D369" i="3" s="1"/>
  <c r="M276" i="4"/>
  <c r="J368" i="3" s="1"/>
  <c r="B276" i="4"/>
  <c r="D368" i="3" s="1"/>
  <c r="M275" i="4"/>
  <c r="J367" i="3" s="1"/>
  <c r="B275" i="4"/>
  <c r="D367" i="3" s="1"/>
  <c r="M274" i="4"/>
  <c r="J366" i="3" s="1"/>
  <c r="B274" i="4"/>
  <c r="D366" i="3" s="1"/>
  <c r="M273" i="4"/>
  <c r="J365" i="3" s="1"/>
  <c r="B273" i="4"/>
  <c r="D365" i="3" s="1"/>
  <c r="M272" i="4"/>
  <c r="J364" i="3" s="1"/>
  <c r="B272" i="4"/>
  <c r="D364" i="3" s="1"/>
  <c r="M271" i="4"/>
  <c r="J363" i="3" s="1"/>
  <c r="B271" i="4"/>
  <c r="D363" i="3" s="1"/>
  <c r="M517" i="4"/>
  <c r="B517" i="4"/>
  <c r="M270" i="4"/>
  <c r="J361" i="3" s="1"/>
  <c r="B270" i="4"/>
  <c r="D361" i="3" s="1"/>
  <c r="M91" i="4"/>
  <c r="J360" i="3" s="1"/>
  <c r="B91" i="4"/>
  <c r="D360" i="3" s="1"/>
  <c r="M90" i="4"/>
  <c r="J359" i="3" s="1"/>
  <c r="B90" i="4"/>
  <c r="D359" i="3" s="1"/>
  <c r="M392" i="4"/>
  <c r="J358" i="3" s="1"/>
  <c r="B392" i="4"/>
  <c r="D358" i="3" s="1"/>
  <c r="M560" i="4"/>
  <c r="J357" i="3" s="1"/>
  <c r="B560" i="4"/>
  <c r="M559" i="4"/>
  <c r="J356" i="3" s="1"/>
  <c r="B559" i="4"/>
  <c r="M219" i="4"/>
  <c r="J355" i="3" s="1"/>
  <c r="B219" i="4"/>
  <c r="D355" i="3" s="1"/>
  <c r="M218" i="4"/>
  <c r="J354" i="3" s="1"/>
  <c r="B218" i="4"/>
  <c r="D354" i="3" s="1"/>
  <c r="M217" i="4"/>
  <c r="J353" i="3" s="1"/>
  <c r="B217" i="4"/>
  <c r="D353" i="3" s="1"/>
  <c r="M216" i="4"/>
  <c r="J352" i="3" s="1"/>
  <c r="B216" i="4"/>
  <c r="D352" i="3" s="1"/>
  <c r="M215" i="4"/>
  <c r="J351" i="3" s="1"/>
  <c r="B215" i="4"/>
  <c r="M214" i="4"/>
  <c r="J350" i="3" s="1"/>
  <c r="B214" i="4"/>
  <c r="D350" i="3" s="1"/>
  <c r="M213" i="4"/>
  <c r="J349" i="3" s="1"/>
  <c r="B213" i="4"/>
  <c r="D349" i="3" s="1"/>
  <c r="M40" i="4"/>
  <c r="J348" i="3" s="1"/>
  <c r="B40" i="4"/>
  <c r="D348" i="3" s="1"/>
  <c r="M39" i="4"/>
  <c r="J347" i="3" s="1"/>
  <c r="B39" i="4"/>
  <c r="H347" i="3" s="1"/>
  <c r="M212" i="4"/>
  <c r="J346" i="3" s="1"/>
  <c r="B212" i="4"/>
  <c r="D346" i="3" s="1"/>
  <c r="M211" i="4"/>
  <c r="J345" i="3" s="1"/>
  <c r="B211" i="4"/>
  <c r="D345" i="3" s="1"/>
  <c r="M461" i="4"/>
  <c r="B461" i="4"/>
  <c r="M60" i="4"/>
  <c r="J343" i="3" s="1"/>
  <c r="B60" i="4"/>
  <c r="D343" i="3" s="1"/>
  <c r="M59" i="4"/>
  <c r="J342" i="3" s="1"/>
  <c r="B59" i="4"/>
  <c r="D342" i="3" s="1"/>
  <c r="M412" i="4"/>
  <c r="J341" i="3" s="1"/>
  <c r="B412" i="4"/>
  <c r="D341" i="3" s="1"/>
  <c r="M143" i="4"/>
  <c r="J340" i="3" s="1"/>
  <c r="B143" i="4"/>
  <c r="D340" i="3" s="1"/>
  <c r="M269" i="4"/>
  <c r="J339" i="3" s="1"/>
  <c r="B269" i="4"/>
  <c r="D289" i="3" s="1"/>
  <c r="M268" i="4"/>
  <c r="J338" i="3" s="1"/>
  <c r="B268" i="4"/>
  <c r="D338" i="3" s="1"/>
  <c r="M267" i="4"/>
  <c r="J337" i="3" s="1"/>
  <c r="B267" i="4"/>
  <c r="D337" i="3" s="1"/>
  <c r="M124" i="4"/>
  <c r="J336" i="3" s="1"/>
  <c r="B124" i="4"/>
  <c r="D336" i="3" s="1"/>
  <c r="M531" i="4"/>
  <c r="B531" i="4"/>
  <c r="M530" i="4"/>
  <c r="B530" i="4"/>
  <c r="M475" i="4"/>
  <c r="B475" i="4"/>
  <c r="M459" i="4"/>
  <c r="B459" i="4"/>
  <c r="M521" i="4"/>
  <c r="B521" i="4"/>
  <c r="M58" i="4"/>
  <c r="J330" i="3" s="1"/>
  <c r="B58" i="4"/>
  <c r="D330" i="3" s="1"/>
  <c r="M391" i="4"/>
  <c r="J329" i="3" s="1"/>
  <c r="B391" i="4"/>
  <c r="D329" i="3" s="1"/>
  <c r="M390" i="4"/>
  <c r="J328" i="3" s="1"/>
  <c r="B390" i="4"/>
  <c r="D328" i="3" s="1"/>
  <c r="M89" i="4"/>
  <c r="J327" i="3" s="1"/>
  <c r="B89" i="4"/>
  <c r="D327" i="3" s="1"/>
  <c r="M88" i="4"/>
  <c r="J326" i="3" s="1"/>
  <c r="B88" i="4"/>
  <c r="D326" i="3" s="1"/>
  <c r="M87" i="4"/>
  <c r="J325" i="3" s="1"/>
  <c r="B87" i="4"/>
  <c r="D325" i="3" s="1"/>
  <c r="M86" i="4"/>
  <c r="J324" i="3" s="1"/>
  <c r="B86" i="4"/>
  <c r="D324" i="3" s="1"/>
  <c r="M15" i="4"/>
  <c r="J323" i="3" s="1"/>
  <c r="B15" i="4"/>
  <c r="D323" i="3" s="1"/>
  <c r="M458" i="4"/>
  <c r="B458" i="4"/>
  <c r="M210" i="4"/>
  <c r="J321" i="3" s="1"/>
  <c r="B210" i="4"/>
  <c r="D321" i="3" s="1"/>
  <c r="M266" i="4"/>
  <c r="J320" i="3" s="1"/>
  <c r="B266" i="4"/>
  <c r="D320" i="3" s="1"/>
  <c r="M265" i="4"/>
  <c r="J319" i="3" s="1"/>
  <c r="B265" i="4"/>
  <c r="D319" i="3" s="1"/>
  <c r="M264" i="4"/>
  <c r="J318" i="3" s="1"/>
  <c r="B264" i="4"/>
  <c r="D318" i="3" s="1"/>
  <c r="M389" i="4"/>
  <c r="J317" i="3" s="1"/>
  <c r="B389" i="4"/>
  <c r="D317" i="3" s="1"/>
  <c r="M85" i="4"/>
  <c r="J316" i="3" s="1"/>
  <c r="B85" i="4"/>
  <c r="D316" i="3" s="1"/>
  <c r="M370" i="4"/>
  <c r="J315" i="3" s="1"/>
  <c r="B370" i="4"/>
  <c r="D315" i="3" s="1"/>
  <c r="M369" i="4"/>
  <c r="J314" i="3" s="1"/>
  <c r="B369" i="4"/>
  <c r="D314" i="3" s="1"/>
  <c r="M368" i="4"/>
  <c r="J313" i="3" s="1"/>
  <c r="B368" i="4"/>
  <c r="D313" i="3" s="1"/>
  <c r="M84" i="4"/>
  <c r="J312" i="3" s="1"/>
  <c r="B84" i="4"/>
  <c r="D312" i="3" s="1"/>
  <c r="M411" i="4"/>
  <c r="J311" i="3" s="1"/>
  <c r="B411" i="4"/>
  <c r="D311" i="3" s="1"/>
  <c r="M38" i="4"/>
  <c r="J310" i="3" s="1"/>
  <c r="B38" i="4"/>
  <c r="M388" i="4"/>
  <c r="J309" i="3" s="1"/>
  <c r="B388" i="4"/>
  <c r="D309" i="3" s="1"/>
  <c r="M44" i="4"/>
  <c r="J308" i="3" s="1"/>
  <c r="B44" i="4"/>
  <c r="D308" i="3" s="1"/>
  <c r="M558" i="4"/>
  <c r="J307" i="3" s="1"/>
  <c r="B558" i="4"/>
  <c r="M37" i="4"/>
  <c r="J306" i="3" s="1"/>
  <c r="B37" i="4"/>
  <c r="D306" i="3" s="1"/>
  <c r="M142" i="4"/>
  <c r="J305" i="3" s="1"/>
  <c r="B142" i="4"/>
  <c r="D305" i="3" s="1"/>
  <c r="M141" i="4"/>
  <c r="J304" i="3" s="1"/>
  <c r="B141" i="4"/>
  <c r="D304" i="3" s="1"/>
  <c r="M209" i="4"/>
  <c r="J303" i="3" s="1"/>
  <c r="B209" i="4"/>
  <c r="D303" i="3" s="1"/>
  <c r="M208" i="4"/>
  <c r="J302" i="3" s="1"/>
  <c r="B208" i="4"/>
  <c r="D302" i="3" s="1"/>
  <c r="M207" i="4"/>
  <c r="J301" i="3" s="1"/>
  <c r="B207" i="4"/>
  <c r="D301" i="3" s="1"/>
  <c r="M36" i="4"/>
  <c r="B36" i="4"/>
  <c r="D300" i="3" s="1"/>
  <c r="M206" i="4"/>
  <c r="J299" i="3" s="1"/>
  <c r="B206" i="4"/>
  <c r="D299" i="3" s="1"/>
  <c r="M205" i="4"/>
  <c r="B205" i="4"/>
  <c r="D298" i="3" s="1"/>
  <c r="M57" i="4"/>
  <c r="J297" i="3" s="1"/>
  <c r="B57" i="4"/>
  <c r="D297" i="3" s="1"/>
  <c r="M410" i="4"/>
  <c r="J296" i="3" s="1"/>
  <c r="B410" i="4"/>
  <c r="D296" i="3" s="1"/>
  <c r="M409" i="4"/>
  <c r="J295" i="3" s="1"/>
  <c r="B409" i="4"/>
  <c r="D295" i="3" s="1"/>
  <c r="M140" i="4"/>
  <c r="B140" i="4"/>
  <c r="D294" i="3" s="1"/>
  <c r="M139" i="4"/>
  <c r="J293" i="3" s="1"/>
  <c r="B139" i="4"/>
  <c r="M263" i="4"/>
  <c r="B263" i="4"/>
  <c r="D292" i="3" s="1"/>
  <c r="M262" i="4"/>
  <c r="J291" i="3" s="1"/>
  <c r="B262" i="4"/>
  <c r="D291" i="3" s="1"/>
  <c r="M123" i="4"/>
  <c r="B123" i="4"/>
  <c r="D290" i="3" s="1"/>
  <c r="M529" i="4"/>
  <c r="J549" i="3" s="1"/>
  <c r="B529" i="4"/>
  <c r="M474" i="4"/>
  <c r="J494" i="3" s="1"/>
  <c r="B474" i="4"/>
  <c r="M473" i="4"/>
  <c r="J493" i="3" s="1"/>
  <c r="B473" i="4"/>
  <c r="M472" i="4"/>
  <c r="J492" i="3" s="1"/>
  <c r="B472" i="4"/>
  <c r="M471" i="4"/>
  <c r="B471" i="4"/>
  <c r="M520" i="4"/>
  <c r="B520" i="4"/>
  <c r="M519" i="4"/>
  <c r="B519" i="4"/>
  <c r="M497" i="4"/>
  <c r="B497" i="4"/>
  <c r="M496" i="4"/>
  <c r="B496" i="4"/>
  <c r="M543" i="4"/>
  <c r="B543" i="4"/>
  <c r="M83" i="4"/>
  <c r="B83" i="4"/>
  <c r="M82" i="4"/>
  <c r="B82" i="4"/>
  <c r="M23" i="4"/>
  <c r="B23" i="4"/>
  <c r="M14" i="4"/>
  <c r="B14" i="4"/>
  <c r="M13" i="4"/>
  <c r="B13" i="4"/>
  <c r="M356" i="4"/>
  <c r="B356" i="4"/>
  <c r="M495" i="4"/>
  <c r="B495" i="4"/>
  <c r="M12" i="4"/>
  <c r="B12" i="4"/>
  <c r="M204" i="4"/>
  <c r="J271" i="3" s="1"/>
  <c r="B204" i="4"/>
  <c r="M261" i="4"/>
  <c r="B261" i="4"/>
  <c r="M387" i="4"/>
  <c r="B387" i="4"/>
  <c r="M56" i="4"/>
  <c r="B56" i="4"/>
  <c r="M516" i="4"/>
  <c r="B516" i="4"/>
  <c r="M515" i="4"/>
  <c r="B515" i="4"/>
  <c r="M514" i="4"/>
  <c r="B514" i="4"/>
  <c r="M513" i="4"/>
  <c r="B513" i="4"/>
  <c r="M512" i="4"/>
  <c r="B512" i="4"/>
  <c r="M403" i="4"/>
  <c r="B403" i="4"/>
  <c r="M20" i="4"/>
  <c r="B20" i="4"/>
  <c r="M81" i="4"/>
  <c r="B81" i="4"/>
  <c r="M80" i="4"/>
  <c r="B80" i="4"/>
  <c r="M386" i="4"/>
  <c r="B386" i="4"/>
  <c r="M557" i="4"/>
  <c r="B557" i="4"/>
  <c r="M556" i="4"/>
  <c r="B556" i="4"/>
  <c r="M555" i="4"/>
  <c r="B555" i="4"/>
  <c r="M554" i="4"/>
  <c r="B554" i="4"/>
  <c r="M553" i="4"/>
  <c r="B553" i="4"/>
  <c r="M35" i="4"/>
  <c r="B35" i="4"/>
  <c r="M79" i="4"/>
  <c r="B79" i="4"/>
  <c r="M34" i="4"/>
  <c r="B34" i="4"/>
  <c r="M203" i="4"/>
  <c r="B203" i="4"/>
  <c r="M202" i="4"/>
  <c r="B202" i="4"/>
  <c r="M201" i="4"/>
  <c r="B201" i="4"/>
  <c r="M200" i="4"/>
  <c r="B200" i="4"/>
  <c r="M199" i="4"/>
  <c r="B199" i="4"/>
  <c r="M198" i="4"/>
  <c r="B198" i="4"/>
  <c r="M55" i="4"/>
  <c r="J243" i="3" s="1"/>
  <c r="B55" i="4"/>
  <c r="D243" i="3" s="1"/>
  <c r="M54" i="4"/>
  <c r="B54" i="4"/>
  <c r="D242" i="3" s="1"/>
  <c r="M53" i="4"/>
  <c r="J241" i="3" s="1"/>
  <c r="B53" i="4"/>
  <c r="D241" i="3" s="1"/>
  <c r="M52" i="4"/>
  <c r="B52" i="4"/>
  <c r="D240" i="3" s="1"/>
  <c r="M122" i="4"/>
  <c r="J239" i="3" s="1"/>
  <c r="B122" i="4"/>
  <c r="D239" i="3" s="1"/>
  <c r="M402" i="4"/>
  <c r="B402" i="4"/>
  <c r="D238" i="3" s="1"/>
  <c r="M138" i="4"/>
  <c r="J237" i="3" s="1"/>
  <c r="B138" i="4"/>
  <c r="D237" i="3" s="1"/>
  <c r="M63" i="4"/>
  <c r="B63" i="4"/>
  <c r="D236" i="3" s="1"/>
  <c r="M260" i="4"/>
  <c r="J235" i="3" s="1"/>
  <c r="B260" i="4"/>
  <c r="D235" i="3" s="1"/>
  <c r="M259" i="4"/>
  <c r="J234" i="3" s="1"/>
  <c r="B259" i="4"/>
  <c r="D234" i="3" s="1"/>
  <c r="M258" i="4"/>
  <c r="J233" i="3" s="1"/>
  <c r="B258" i="4"/>
  <c r="D233" i="3" s="1"/>
  <c r="M528" i="4"/>
  <c r="B528" i="4"/>
  <c r="M470" i="4"/>
  <c r="J490" i="3" s="1"/>
  <c r="B470" i="4"/>
  <c r="M469" i="4"/>
  <c r="B469" i="4"/>
  <c r="M468" i="4"/>
  <c r="J488" i="3" s="1"/>
  <c r="B468" i="4"/>
  <c r="M467" i="4"/>
  <c r="B467" i="4"/>
  <c r="M466" i="4"/>
  <c r="B466" i="4"/>
  <c r="M465" i="4"/>
  <c r="J485" i="3" s="1"/>
  <c r="B465" i="4"/>
  <c r="M464" i="4"/>
  <c r="J484" i="3" s="1"/>
  <c r="B464" i="4"/>
  <c r="M145" i="4"/>
  <c r="B145" i="4"/>
  <c r="M457" i="4"/>
  <c r="J477" i="3" s="1"/>
  <c r="B457" i="4"/>
  <c r="M51" i="4"/>
  <c r="J222" i="3" s="1"/>
  <c r="B51" i="4"/>
  <c r="M50" i="4"/>
  <c r="B50" i="4"/>
  <c r="M385" i="4"/>
  <c r="B385" i="4"/>
  <c r="D220" i="3" s="1"/>
  <c r="M384" i="4"/>
  <c r="J219" i="3" s="1"/>
  <c r="B384" i="4"/>
  <c r="M383" i="4"/>
  <c r="B383" i="4"/>
  <c r="M382" i="4"/>
  <c r="B382" i="4"/>
  <c r="M381" i="4"/>
  <c r="B381" i="4"/>
  <c r="M380" i="4"/>
  <c r="B380" i="4"/>
  <c r="M494" i="4"/>
  <c r="B494" i="4"/>
  <c r="M542" i="4"/>
  <c r="B542" i="4"/>
  <c r="M541" i="4"/>
  <c r="B541" i="4"/>
  <c r="M540" i="4"/>
  <c r="B540" i="4"/>
  <c r="M19" i="4"/>
  <c r="B19" i="4"/>
  <c r="M78" i="4"/>
  <c r="B78" i="4"/>
  <c r="M77" i="4"/>
  <c r="J208" i="3" s="1"/>
  <c r="B77" i="4"/>
  <c r="D208" i="3" s="1"/>
  <c r="M76" i="4"/>
  <c r="B76" i="4"/>
  <c r="D207" i="3" s="1"/>
  <c r="M11" i="4"/>
  <c r="J206" i="3" s="1"/>
  <c r="B11" i="4"/>
  <c r="D206" i="3" s="1"/>
  <c r="M112" i="4"/>
  <c r="J205" i="3" s="1"/>
  <c r="B112" i="4"/>
  <c r="D205" i="3" s="1"/>
  <c r="M111" i="4"/>
  <c r="J204" i="3" s="1"/>
  <c r="B111" i="4"/>
  <c r="D204" i="3" s="1"/>
  <c r="M110" i="4"/>
  <c r="J203" i="3" s="1"/>
  <c r="B110" i="4"/>
  <c r="D203" i="3" s="1"/>
  <c r="M109" i="4"/>
  <c r="J202" i="3" s="1"/>
  <c r="B109" i="4"/>
  <c r="D202" i="3" s="1"/>
  <c r="M493" i="4"/>
  <c r="B493" i="4"/>
  <c r="M137" i="4"/>
  <c r="J200" i="3" s="1"/>
  <c r="B137" i="4"/>
  <c r="D200" i="3" s="1"/>
  <c r="M136" i="4"/>
  <c r="J199" i="3" s="1"/>
  <c r="B136" i="4"/>
  <c r="D199" i="3" s="1"/>
  <c r="M10" i="4"/>
  <c r="J198" i="3" s="1"/>
  <c r="B10" i="4"/>
  <c r="D198" i="3" s="1"/>
  <c r="M257" i="4"/>
  <c r="J197" i="3" s="1"/>
  <c r="B257" i="4"/>
  <c r="D197" i="3" s="1"/>
  <c r="M256" i="4"/>
  <c r="J196" i="3" s="1"/>
  <c r="B256" i="4"/>
  <c r="D196" i="3" s="1"/>
  <c r="M255" i="4"/>
  <c r="B255" i="4"/>
  <c r="D195" i="3" s="1"/>
  <c r="M254" i="4"/>
  <c r="B254" i="4"/>
  <c r="D194" i="3" s="1"/>
  <c r="M253" i="4"/>
  <c r="B253" i="4"/>
  <c r="D193" i="3" s="1"/>
  <c r="M252" i="4"/>
  <c r="B252" i="4"/>
  <c r="M251" i="4"/>
  <c r="B251" i="4"/>
  <c r="H191" i="3" s="1"/>
  <c r="M379" i="4"/>
  <c r="J190" i="3" s="1"/>
  <c r="B379" i="4"/>
  <c r="D190" i="3" s="1"/>
  <c r="M378" i="4"/>
  <c r="J189" i="3" s="1"/>
  <c r="B378" i="4"/>
  <c r="D189" i="3" s="1"/>
  <c r="M492" i="4"/>
  <c r="B492" i="4"/>
  <c r="M367" i="4"/>
  <c r="J187" i="3" s="1"/>
  <c r="B367" i="4"/>
  <c r="D187" i="3" s="1"/>
  <c r="M366" i="4"/>
  <c r="J186" i="3" s="1"/>
  <c r="B366" i="4"/>
  <c r="H186" i="3" s="1"/>
  <c r="M365" i="4"/>
  <c r="J185" i="3" s="1"/>
  <c r="B365" i="4"/>
  <c r="M364" i="4"/>
  <c r="J184" i="3" s="1"/>
  <c r="B364" i="4"/>
  <c r="D184" i="3" s="1"/>
  <c r="M363" i="4"/>
  <c r="J183" i="3" s="1"/>
  <c r="B363" i="4"/>
  <c r="D183" i="3" s="1"/>
  <c r="M75" i="4"/>
  <c r="J182" i="3" s="1"/>
  <c r="B75" i="4"/>
  <c r="D182" i="3" s="1"/>
  <c r="M377" i="4"/>
  <c r="J181" i="3" s="1"/>
  <c r="B377" i="4"/>
  <c r="D181" i="3" s="1"/>
  <c r="M121" i="4"/>
  <c r="J180" i="3" s="1"/>
  <c r="B121" i="4"/>
  <c r="H180" i="3" s="1"/>
  <c r="M491" i="4"/>
  <c r="B491" i="4"/>
  <c r="M552" i="4"/>
  <c r="J178" i="3" s="1"/>
  <c r="B552" i="4"/>
  <c r="M551" i="4"/>
  <c r="J177" i="3" s="1"/>
  <c r="B551" i="4"/>
  <c r="M33" i="4"/>
  <c r="J176" i="3" s="1"/>
  <c r="B33" i="4"/>
  <c r="D176" i="3" s="1"/>
  <c r="M135" i="4"/>
  <c r="J175" i="3" s="1"/>
  <c r="B135" i="4"/>
  <c r="D175" i="3" s="1"/>
  <c r="M120" i="4"/>
  <c r="J174" i="3" s="1"/>
  <c r="B120" i="4"/>
  <c r="D174" i="3" s="1"/>
  <c r="M408" i="4"/>
  <c r="B408" i="4"/>
  <c r="M32" i="4"/>
  <c r="B32" i="4"/>
  <c r="D172" i="3" s="1"/>
  <c r="M31" i="4"/>
  <c r="B31" i="4"/>
  <c r="D171" i="3" s="1"/>
  <c r="M30" i="4"/>
  <c r="B30" i="4"/>
  <c r="D170" i="3" s="1"/>
  <c r="M29" i="4"/>
  <c r="B29" i="4"/>
  <c r="D169" i="3" s="1"/>
  <c r="M28" i="4"/>
  <c r="B28" i="4"/>
  <c r="D168" i="3" s="1"/>
  <c r="M197" i="4"/>
  <c r="B197" i="4"/>
  <c r="D167" i="3" s="1"/>
  <c r="M196" i="4"/>
  <c r="J166" i="3" s="1"/>
  <c r="B196" i="4"/>
  <c r="D166" i="3" s="1"/>
  <c r="M49" i="4"/>
  <c r="J165" i="3" s="1"/>
  <c r="B49" i="4"/>
  <c r="D165" i="3" s="1"/>
  <c r="M48" i="4"/>
  <c r="B48" i="4"/>
  <c r="D164" i="3" s="1"/>
  <c r="M47" i="4"/>
  <c r="B47" i="4"/>
  <c r="D163" i="3" s="1"/>
  <c r="M115" i="4"/>
  <c r="J162" i="3" s="1"/>
  <c r="B115" i="4"/>
  <c r="D162" i="3" s="1"/>
  <c r="M407" i="4"/>
  <c r="B407" i="4"/>
  <c r="D161" i="3" s="1"/>
  <c r="M406" i="4"/>
  <c r="B406" i="4"/>
  <c r="D426" i="3" s="1"/>
  <c r="M134" i="4"/>
  <c r="J159" i="3" s="1"/>
  <c r="B134" i="4"/>
  <c r="D159" i="3" s="1"/>
  <c r="M133" i="4"/>
  <c r="B133" i="4"/>
  <c r="D158" i="3" s="1"/>
  <c r="M132" i="4"/>
  <c r="B132" i="4"/>
  <c r="D157" i="3" s="1"/>
  <c r="M226" i="4"/>
  <c r="B226" i="4"/>
  <c r="M225" i="4"/>
  <c r="B225" i="4"/>
  <c r="M224" i="4"/>
  <c r="B224" i="4"/>
  <c r="D154" i="3" s="1"/>
  <c r="M250" i="4"/>
  <c r="J153" i="3" s="1"/>
  <c r="B250" i="4"/>
  <c r="M249" i="4"/>
  <c r="B249" i="4"/>
  <c r="M248" i="4"/>
  <c r="J151" i="3" s="1"/>
  <c r="B248" i="4"/>
  <c r="D151" i="3" s="1"/>
  <c r="M247" i="4"/>
  <c r="B247" i="4"/>
  <c r="M246" i="4"/>
  <c r="B246" i="4"/>
  <c r="M245" i="4"/>
  <c r="B245" i="4"/>
  <c r="D148" i="3" s="1"/>
  <c r="M244" i="4"/>
  <c r="J147" i="3" s="1"/>
  <c r="B244" i="4"/>
  <c r="M243" i="4"/>
  <c r="B243" i="4"/>
  <c r="M242" i="4"/>
  <c r="B242" i="4"/>
  <c r="M241" i="4"/>
  <c r="J144" i="3" s="1"/>
  <c r="B241" i="4"/>
  <c r="M240" i="4"/>
  <c r="J143" i="3" s="1"/>
  <c r="B240" i="4"/>
  <c r="M518" i="4"/>
  <c r="J538" i="3" s="1"/>
  <c r="B518" i="4"/>
  <c r="M376" i="4"/>
  <c r="J141" i="3" s="1"/>
  <c r="B376" i="4"/>
  <c r="M490" i="4"/>
  <c r="J510" i="3" s="1"/>
  <c r="B490" i="4"/>
  <c r="M508" i="4"/>
  <c r="B508" i="4"/>
  <c r="M507" i="4"/>
  <c r="J527" i="3" s="1"/>
  <c r="B507" i="4"/>
  <c r="M74" i="4"/>
  <c r="B74" i="4"/>
  <c r="M73" i="4"/>
  <c r="J136" i="3" s="1"/>
  <c r="B73" i="4"/>
  <c r="D136" i="3" s="1"/>
  <c r="M72" i="4"/>
  <c r="B72" i="4"/>
  <c r="M71" i="4"/>
  <c r="B71" i="4"/>
  <c r="M22" i="4"/>
  <c r="B22" i="4"/>
  <c r="M9" i="4"/>
  <c r="J132" i="3" s="1"/>
  <c r="B9" i="4"/>
  <c r="M108" i="4"/>
  <c r="B108" i="4"/>
  <c r="M107" i="4"/>
  <c r="J130" i="3" s="1"/>
  <c r="B107" i="4"/>
  <c r="D130" i="3" s="1"/>
  <c r="M106" i="4"/>
  <c r="J129" i="3" s="1"/>
  <c r="B106" i="4"/>
  <c r="M355" i="4"/>
  <c r="B355" i="4"/>
  <c r="M523" i="4"/>
  <c r="B523" i="4"/>
  <c r="M8" i="4"/>
  <c r="B8" i="4"/>
  <c r="H28" i="3" s="1"/>
  <c r="M7" i="4"/>
  <c r="J125" i="3" s="1"/>
  <c r="B7" i="4"/>
  <c r="M239" i="4"/>
  <c r="J124" i="3" s="1"/>
  <c r="B239" i="4"/>
  <c r="M238" i="4"/>
  <c r="J123" i="3" s="1"/>
  <c r="B238" i="4"/>
  <c r="M237" i="4"/>
  <c r="J122" i="3" s="1"/>
  <c r="B237" i="4"/>
  <c r="M375" i="4"/>
  <c r="J121" i="3" s="1"/>
  <c r="B375" i="4"/>
  <c r="M511" i="4"/>
  <c r="J531" i="3" s="1"/>
  <c r="B511" i="4"/>
  <c r="M510" i="4"/>
  <c r="J530" i="3" s="1"/>
  <c r="B510" i="4"/>
  <c r="M509" i="4"/>
  <c r="J529" i="3" s="1"/>
  <c r="B509" i="4"/>
  <c r="M522" i="4"/>
  <c r="B522" i="4"/>
  <c r="M236" i="4"/>
  <c r="B236" i="4"/>
  <c r="M70" i="4"/>
  <c r="J115" i="3" s="1"/>
  <c r="B70" i="4"/>
  <c r="M69" i="4"/>
  <c r="J114" i="3" s="1"/>
  <c r="B69" i="4"/>
  <c r="M68" i="4"/>
  <c r="J113" i="3" s="1"/>
  <c r="B68" i="4"/>
  <c r="M374" i="4"/>
  <c r="J112" i="3" s="1"/>
  <c r="B374" i="4"/>
  <c r="M489" i="4"/>
  <c r="J111" i="3" s="1"/>
  <c r="B489" i="4"/>
  <c r="M550" i="4"/>
  <c r="J110" i="3" s="1"/>
  <c r="B550" i="4"/>
  <c r="M549" i="4"/>
  <c r="J109" i="3" s="1"/>
  <c r="B549" i="4"/>
  <c r="M548" i="4"/>
  <c r="B548" i="4"/>
  <c r="M27" i="4"/>
  <c r="J107" i="3" s="1"/>
  <c r="B27" i="4"/>
  <c r="M26" i="4"/>
  <c r="J106" i="3" s="1"/>
  <c r="B26" i="4"/>
  <c r="M25" i="4"/>
  <c r="J105" i="3" s="1"/>
  <c r="B25" i="4"/>
  <c r="M131" i="4"/>
  <c r="J104" i="3" s="1"/>
  <c r="B131" i="4"/>
  <c r="M130" i="4"/>
  <c r="J103" i="3" s="1"/>
  <c r="B130" i="4"/>
  <c r="M195" i="4"/>
  <c r="B195" i="4"/>
  <c r="M194" i="4"/>
  <c r="B194" i="4"/>
  <c r="M193" i="4"/>
  <c r="B193" i="4"/>
  <c r="H100" i="3" s="1"/>
  <c r="M192" i="4"/>
  <c r="B192" i="4"/>
  <c r="M191" i="4"/>
  <c r="B191" i="4"/>
  <c r="H98" i="3" s="1"/>
  <c r="M190" i="4"/>
  <c r="J97" i="3" s="1"/>
  <c r="B190" i="4"/>
  <c r="M189" i="4"/>
  <c r="B189" i="4"/>
  <c r="M46" i="4"/>
  <c r="B46" i="4"/>
  <c r="M45" i="4"/>
  <c r="B45" i="4"/>
  <c r="M119" i="4"/>
  <c r="J93" i="3" s="1"/>
  <c r="B119" i="4"/>
  <c r="M118" i="4"/>
  <c r="B118" i="4"/>
  <c r="M401" i="4"/>
  <c r="B401" i="4"/>
  <c r="M400" i="4"/>
  <c r="J90" i="3" s="1"/>
  <c r="B400" i="4"/>
  <c r="M399" i="4"/>
  <c r="B399" i="4"/>
  <c r="M114" i="4"/>
  <c r="J88" i="3" s="1"/>
  <c r="B114" i="4"/>
  <c r="M113" i="4"/>
  <c r="B113" i="4"/>
  <c r="M405" i="4"/>
  <c r="B405" i="4"/>
  <c r="M129" i="4"/>
  <c r="B129" i="4"/>
  <c r="M128" i="4"/>
  <c r="B128" i="4"/>
  <c r="M62" i="4"/>
  <c r="J83" i="3" s="1"/>
  <c r="B62" i="4"/>
  <c r="M235" i="4"/>
  <c r="B235" i="4"/>
  <c r="M234" i="4"/>
  <c r="B234" i="4"/>
  <c r="M233" i="4"/>
  <c r="J80" i="3" s="1"/>
  <c r="B233" i="4"/>
  <c r="M232" i="4"/>
  <c r="B232" i="4"/>
  <c r="M231" i="4"/>
  <c r="J78" i="3" s="1"/>
  <c r="B231" i="4"/>
  <c r="M230" i="4"/>
  <c r="B230" i="4"/>
  <c r="M229" i="4"/>
  <c r="B229" i="4"/>
  <c r="D76" i="3" s="1"/>
  <c r="M456" i="4"/>
  <c r="J75" i="3" s="1"/>
  <c r="B456" i="4"/>
  <c r="M535" i="4"/>
  <c r="J555" i="3" s="1"/>
  <c r="B535" i="4"/>
  <c r="M534" i="4"/>
  <c r="J554" i="3" s="1"/>
  <c r="B534" i="4"/>
  <c r="M527" i="4"/>
  <c r="J547" i="3" s="1"/>
  <c r="B527" i="4"/>
  <c r="M526" i="4"/>
  <c r="J546" i="3" s="1"/>
  <c r="B526" i="4"/>
  <c r="M525" i="4"/>
  <c r="J545" i="3" s="1"/>
  <c r="B525" i="4"/>
  <c r="M524" i="4"/>
  <c r="J544" i="3" s="1"/>
  <c r="B524" i="4"/>
  <c r="M463" i="4"/>
  <c r="B463" i="4"/>
  <c r="M462" i="4"/>
  <c r="B462" i="4"/>
  <c r="M61" i="4"/>
  <c r="B61" i="4"/>
  <c r="M373" i="4"/>
  <c r="B373" i="4"/>
  <c r="M372" i="4"/>
  <c r="J64" i="3" s="1"/>
  <c r="B372" i="4"/>
  <c r="M488" i="4"/>
  <c r="J508" i="3" s="1"/>
  <c r="B488" i="4"/>
  <c r="M487" i="4"/>
  <c r="B487" i="4"/>
  <c r="M486" i="4"/>
  <c r="B486" i="4"/>
  <c r="M64" i="4"/>
  <c r="B64" i="4"/>
  <c r="M539" i="4"/>
  <c r="B539" i="4"/>
  <c r="M538" i="4"/>
  <c r="J558" i="3" s="1"/>
  <c r="B538" i="4"/>
  <c r="M537" i="4"/>
  <c r="J557" i="3" s="1"/>
  <c r="B537" i="4"/>
  <c r="M536" i="4"/>
  <c r="B536" i="4"/>
  <c r="M18" i="4"/>
  <c r="J55" i="3" s="1"/>
  <c r="B18" i="4"/>
  <c r="M17" i="4"/>
  <c r="J54" i="3" s="1"/>
  <c r="B17" i="4"/>
  <c r="M127" i="4"/>
  <c r="J53" i="3" s="1"/>
  <c r="B127" i="4"/>
  <c r="M67" i="4"/>
  <c r="J52" i="3" s="1"/>
  <c r="B67" i="4"/>
  <c r="M21" i="4"/>
  <c r="B21" i="4"/>
  <c r="M6" i="4"/>
  <c r="B6" i="4"/>
  <c r="M117" i="4"/>
  <c r="J49" i="3" s="1"/>
  <c r="B117" i="4"/>
  <c r="M485" i="4"/>
  <c r="B485" i="4"/>
  <c r="M484" i="4"/>
  <c r="J47" i="3" s="1"/>
  <c r="B484" i="4"/>
  <c r="M483" i="4"/>
  <c r="B483" i="4"/>
  <c r="M482" i="4"/>
  <c r="J45" i="3" s="1"/>
  <c r="B482" i="4"/>
  <c r="M5" i="4"/>
  <c r="B5" i="4"/>
  <c r="M4" i="4"/>
  <c r="J43" i="3" s="1"/>
  <c r="B4" i="4"/>
  <c r="M228" i="4"/>
  <c r="J42" i="3" s="1"/>
  <c r="B228" i="4"/>
  <c r="M227" i="4"/>
  <c r="B227" i="4"/>
  <c r="M481" i="4"/>
  <c r="J40" i="3" s="1"/>
  <c r="B481" i="4"/>
  <c r="M480" i="4"/>
  <c r="B480" i="4"/>
  <c r="M479" i="4"/>
  <c r="B479" i="4"/>
  <c r="M362" i="4"/>
  <c r="J37" i="3" s="1"/>
  <c r="B362" i="4"/>
  <c r="M361" i="4"/>
  <c r="J36" i="3" s="1"/>
  <c r="B361" i="4"/>
  <c r="M66" i="4"/>
  <c r="J35" i="3" s="1"/>
  <c r="B66" i="4"/>
  <c r="M65" i="4"/>
  <c r="J34" i="3" s="1"/>
  <c r="B65" i="4"/>
  <c r="H34" i="3" s="1"/>
  <c r="M371" i="4"/>
  <c r="J33" i="3" s="1"/>
  <c r="B371" i="4"/>
  <c r="M478" i="4"/>
  <c r="J32" i="3" s="1"/>
  <c r="B478" i="4"/>
  <c r="M547" i="4"/>
  <c r="J31" i="3" s="1"/>
  <c r="B547" i="4"/>
  <c r="M546" i="4"/>
  <c r="J30" i="3" s="1"/>
  <c r="B546" i="4"/>
  <c r="M545" i="4"/>
  <c r="B545" i="4"/>
  <c r="M544" i="4"/>
  <c r="B544" i="4"/>
  <c r="M24" i="4"/>
  <c r="J27" i="3" s="1"/>
  <c r="B24" i="4"/>
  <c r="M126" i="4"/>
  <c r="J26" i="3" s="1"/>
  <c r="B126" i="4"/>
  <c r="H26" i="3" s="1"/>
  <c r="M125" i="4"/>
  <c r="J25" i="3" s="1"/>
  <c r="B125" i="4"/>
  <c r="M477" i="4"/>
  <c r="B477" i="4"/>
  <c r="J29" i="3" l="1"/>
  <c r="J131" i="3"/>
  <c r="J211" i="3"/>
  <c r="J81" i="3"/>
  <c r="J279" i="3"/>
  <c r="J250" i="3"/>
  <c r="J274" i="3"/>
  <c r="J148" i="3"/>
  <c r="J220" i="3"/>
  <c r="D155" i="3"/>
  <c r="D209" i="3"/>
  <c r="D215" i="3"/>
  <c r="D221" i="3"/>
  <c r="D275" i="3"/>
  <c r="J39" i="3"/>
  <c r="J500" i="3"/>
  <c r="J28" i="3"/>
  <c r="J564" i="3"/>
  <c r="J61" i="3"/>
  <c r="J506" i="3"/>
  <c r="J38" i="3"/>
  <c r="J499" i="3"/>
  <c r="J56" i="3"/>
  <c r="J556" i="3"/>
  <c r="J68" i="3"/>
  <c r="J483" i="3"/>
  <c r="J128" i="3"/>
  <c r="J158" i="3"/>
  <c r="H500" i="3"/>
  <c r="D500" i="3"/>
  <c r="D502" i="3"/>
  <c r="H502" i="3"/>
  <c r="H557" i="3"/>
  <c r="D557" i="3"/>
  <c r="D508" i="3"/>
  <c r="H508" i="3"/>
  <c r="D544" i="3"/>
  <c r="H544" i="3"/>
  <c r="H476" i="3"/>
  <c r="D476" i="3"/>
  <c r="D509" i="3"/>
  <c r="H509" i="3"/>
  <c r="D542" i="3"/>
  <c r="H542" i="3"/>
  <c r="D129" i="3"/>
  <c r="D147" i="3"/>
  <c r="D153" i="3"/>
  <c r="D177" i="3"/>
  <c r="H571" i="3"/>
  <c r="D571" i="3"/>
  <c r="D201" i="3"/>
  <c r="H513" i="3"/>
  <c r="D513" i="3"/>
  <c r="D213" i="3"/>
  <c r="D562" i="3"/>
  <c r="H562" i="3"/>
  <c r="D219" i="3"/>
  <c r="D225" i="3"/>
  <c r="D484" i="3"/>
  <c r="H484" i="3"/>
  <c r="D231" i="3"/>
  <c r="H490" i="3"/>
  <c r="D490" i="3"/>
  <c r="D249" i="3"/>
  <c r="D255" i="3"/>
  <c r="D575" i="3"/>
  <c r="H575" i="3"/>
  <c r="D261" i="3"/>
  <c r="D267" i="3"/>
  <c r="D536" i="3"/>
  <c r="H536" i="3"/>
  <c r="D273" i="3"/>
  <c r="D515" i="3"/>
  <c r="H515" i="3"/>
  <c r="D279" i="3"/>
  <c r="D285" i="3"/>
  <c r="H491" i="3"/>
  <c r="D491" i="3"/>
  <c r="D333" i="3"/>
  <c r="H495" i="3"/>
  <c r="D495" i="3"/>
  <c r="H357" i="3"/>
  <c r="D580" i="3"/>
  <c r="H580" i="3"/>
  <c r="D375" i="3"/>
  <c r="D381" i="3"/>
  <c r="D387" i="3"/>
  <c r="D393" i="3"/>
  <c r="D399" i="3"/>
  <c r="D405" i="3"/>
  <c r="D411" i="3"/>
  <c r="D423" i="3"/>
  <c r="D429" i="3"/>
  <c r="D453" i="3"/>
  <c r="H553" i="3"/>
  <c r="D553" i="3"/>
  <c r="C533" i="4"/>
  <c r="I553" i="3"/>
  <c r="AA534" i="3" s="1"/>
  <c r="E553" i="3"/>
  <c r="V534" i="3" s="1"/>
  <c r="C475" i="4"/>
  <c r="I495" i="3"/>
  <c r="AA476" i="3" s="1"/>
  <c r="E495" i="3"/>
  <c r="V476" i="3" s="1"/>
  <c r="I285" i="3"/>
  <c r="C495" i="4"/>
  <c r="E515" i="3"/>
  <c r="V496" i="3" s="1"/>
  <c r="I515" i="3"/>
  <c r="AA496" i="3" s="1"/>
  <c r="E225" i="3"/>
  <c r="E484" i="3"/>
  <c r="V465" i="3" s="1"/>
  <c r="I484" i="3"/>
  <c r="AA465" i="3" s="1"/>
  <c r="C542" i="4"/>
  <c r="E562" i="3"/>
  <c r="V543" i="3" s="1"/>
  <c r="I562" i="3"/>
  <c r="AA543" i="3" s="1"/>
  <c r="C493" i="4"/>
  <c r="E513" i="3"/>
  <c r="V494" i="3" s="1"/>
  <c r="I513" i="3"/>
  <c r="AA494" i="3" s="1"/>
  <c r="C522" i="4"/>
  <c r="E542" i="3"/>
  <c r="V523" i="3" s="1"/>
  <c r="I542" i="3"/>
  <c r="AA523" i="3" s="1"/>
  <c r="I544" i="3"/>
  <c r="E544" i="3"/>
  <c r="I57" i="3"/>
  <c r="I557" i="3"/>
  <c r="E557" i="3"/>
  <c r="D156" i="3"/>
  <c r="E79" i="3"/>
  <c r="J117" i="3"/>
  <c r="J542" i="3"/>
  <c r="J201" i="3"/>
  <c r="J513" i="3"/>
  <c r="J213" i="3"/>
  <c r="J562" i="3"/>
  <c r="J249" i="3"/>
  <c r="J255" i="3"/>
  <c r="J575" i="3"/>
  <c r="J261" i="3"/>
  <c r="J267" i="3"/>
  <c r="J536" i="3"/>
  <c r="J273" i="3"/>
  <c r="J515" i="3"/>
  <c r="J333" i="3"/>
  <c r="J495" i="3"/>
  <c r="J375" i="3"/>
  <c r="J381" i="3"/>
  <c r="J387" i="3"/>
  <c r="J393" i="3"/>
  <c r="J399" i="3"/>
  <c r="J405" i="3"/>
  <c r="J411" i="3"/>
  <c r="J423" i="3"/>
  <c r="J429" i="3"/>
  <c r="J453" i="3"/>
  <c r="J553" i="3"/>
  <c r="C532" i="4"/>
  <c r="E552" i="3"/>
  <c r="V533" i="3" s="1"/>
  <c r="I552" i="3"/>
  <c r="AA533" i="3" s="1"/>
  <c r="C461" i="4"/>
  <c r="I481" i="3"/>
  <c r="E481" i="3"/>
  <c r="C459" i="4"/>
  <c r="I479" i="3"/>
  <c r="AA460" i="3" s="1"/>
  <c r="E479" i="3"/>
  <c r="V460" i="3" s="1"/>
  <c r="C520" i="4"/>
  <c r="E540" i="3"/>
  <c r="V521" i="3" s="1"/>
  <c r="I540" i="3"/>
  <c r="AA521" i="3" s="1"/>
  <c r="C492" i="4"/>
  <c r="E512" i="3"/>
  <c r="V493" i="3" s="1"/>
  <c r="I512" i="3"/>
  <c r="AA493" i="3" s="1"/>
  <c r="I140" i="3"/>
  <c r="I510" i="3"/>
  <c r="AA491" i="3" s="1"/>
  <c r="E510" i="3"/>
  <c r="V491" i="3" s="1"/>
  <c r="C463" i="4"/>
  <c r="I483" i="3"/>
  <c r="AA464" i="3" s="1"/>
  <c r="E483" i="3"/>
  <c r="V464" i="3" s="1"/>
  <c r="C536" i="4"/>
  <c r="E556" i="3"/>
  <c r="I556" i="3"/>
  <c r="I40" i="3"/>
  <c r="I226" i="3"/>
  <c r="D564" i="3"/>
  <c r="H564" i="3"/>
  <c r="H501" i="3"/>
  <c r="D501" i="3"/>
  <c r="D503" i="3"/>
  <c r="H503" i="3"/>
  <c r="D558" i="3"/>
  <c r="H558" i="3"/>
  <c r="H545" i="3"/>
  <c r="D545" i="3"/>
  <c r="D118" i="3"/>
  <c r="D529" i="3"/>
  <c r="H529" i="3"/>
  <c r="H538" i="3"/>
  <c r="D538" i="3"/>
  <c r="D178" i="3"/>
  <c r="D572" i="3"/>
  <c r="H572" i="3"/>
  <c r="D214" i="3"/>
  <c r="H514" i="3"/>
  <c r="D514" i="3"/>
  <c r="D226" i="3"/>
  <c r="D485" i="3"/>
  <c r="H485" i="3"/>
  <c r="D232" i="3"/>
  <c r="D548" i="3"/>
  <c r="H548" i="3"/>
  <c r="D244" i="3"/>
  <c r="D250" i="3"/>
  <c r="D256" i="3"/>
  <c r="H576" i="3"/>
  <c r="D576" i="3"/>
  <c r="H262" i="3"/>
  <c r="D268" i="3"/>
  <c r="D274" i="3"/>
  <c r="D280" i="3"/>
  <c r="D563" i="3"/>
  <c r="H563" i="3"/>
  <c r="D286" i="3"/>
  <c r="H492" i="3"/>
  <c r="D492" i="3"/>
  <c r="D322" i="3"/>
  <c r="D478" i="3"/>
  <c r="H478" i="3"/>
  <c r="D334" i="3"/>
  <c r="D550" i="3"/>
  <c r="H550" i="3"/>
  <c r="D376" i="3"/>
  <c r="D382" i="3"/>
  <c r="D388" i="3"/>
  <c r="D394" i="3"/>
  <c r="D400" i="3"/>
  <c r="D406" i="3"/>
  <c r="D412" i="3"/>
  <c r="D430" i="3"/>
  <c r="D448" i="3"/>
  <c r="H518" i="3"/>
  <c r="D518" i="3"/>
  <c r="C521" i="4"/>
  <c r="E541" i="3"/>
  <c r="V522" i="3" s="1"/>
  <c r="I541" i="3"/>
  <c r="AA522" i="3" s="1"/>
  <c r="C519" i="4"/>
  <c r="I539" i="3"/>
  <c r="AA520" i="3" s="1"/>
  <c r="E539" i="3"/>
  <c r="V520" i="3" s="1"/>
  <c r="I477" i="3"/>
  <c r="AA458" i="3" s="1"/>
  <c r="E477" i="3"/>
  <c r="V458" i="3" s="1"/>
  <c r="C508" i="4"/>
  <c r="E528" i="3"/>
  <c r="V509" i="3" s="1"/>
  <c r="I528" i="3"/>
  <c r="AA509" i="3" s="1"/>
  <c r="C523" i="4"/>
  <c r="E543" i="3"/>
  <c r="V524" i="3" s="1"/>
  <c r="I543" i="3"/>
  <c r="AA524" i="3" s="1"/>
  <c r="I70" i="3"/>
  <c r="E158" i="3"/>
  <c r="J214" i="3"/>
  <c r="J514" i="3"/>
  <c r="J244" i="3"/>
  <c r="J256" i="3"/>
  <c r="J576" i="3"/>
  <c r="J268" i="3"/>
  <c r="J280" i="3"/>
  <c r="J563" i="3"/>
  <c r="J322" i="3"/>
  <c r="J478" i="3"/>
  <c r="J334" i="3"/>
  <c r="J550" i="3"/>
  <c r="J376" i="3"/>
  <c r="J382" i="3"/>
  <c r="J388" i="3"/>
  <c r="J394" i="3"/>
  <c r="J400" i="3"/>
  <c r="J406" i="3"/>
  <c r="J412" i="3"/>
  <c r="J430" i="3"/>
  <c r="J448" i="3"/>
  <c r="J518" i="3"/>
  <c r="C497" i="4"/>
  <c r="I517" i="3"/>
  <c r="AA498" i="3" s="1"/>
  <c r="E517" i="3"/>
  <c r="V498" i="3" s="1"/>
  <c r="E527" i="3"/>
  <c r="V508" i="3" s="1"/>
  <c r="I527" i="3"/>
  <c r="AA508" i="3" s="1"/>
  <c r="I37" i="3"/>
  <c r="D293" i="3"/>
  <c r="D565" i="3"/>
  <c r="H565" i="3"/>
  <c r="D504" i="3"/>
  <c r="H504" i="3"/>
  <c r="H559" i="3"/>
  <c r="D559" i="3"/>
  <c r="D546" i="3"/>
  <c r="H546" i="3"/>
  <c r="H530" i="3"/>
  <c r="D530" i="3"/>
  <c r="D149" i="3"/>
  <c r="H511" i="3"/>
  <c r="D511" i="3"/>
  <c r="D486" i="3"/>
  <c r="H486" i="3"/>
  <c r="D245" i="3"/>
  <c r="D251" i="3"/>
  <c r="D257" i="3"/>
  <c r="D577" i="3"/>
  <c r="H577" i="3"/>
  <c r="D263" i="3"/>
  <c r="D532" i="3"/>
  <c r="H532" i="3"/>
  <c r="D269" i="3"/>
  <c r="D281" i="3"/>
  <c r="D516" i="3"/>
  <c r="H516" i="3"/>
  <c r="D287" i="3"/>
  <c r="H493" i="3"/>
  <c r="D493" i="3"/>
  <c r="D335" i="3"/>
  <c r="H551" i="3"/>
  <c r="D551" i="3"/>
  <c r="D383" i="3"/>
  <c r="D389" i="3"/>
  <c r="D395" i="3"/>
  <c r="D401" i="3"/>
  <c r="D407" i="3"/>
  <c r="D419" i="3"/>
  <c r="D425" i="3"/>
  <c r="D431" i="3"/>
  <c r="C477" i="4"/>
  <c r="I497" i="3"/>
  <c r="E497" i="3"/>
  <c r="C496" i="4"/>
  <c r="E516" i="3"/>
  <c r="V497" i="3" s="1"/>
  <c r="I516" i="3"/>
  <c r="AA497" i="3" s="1"/>
  <c r="C557" i="4"/>
  <c r="I577" i="3"/>
  <c r="AA558" i="3" s="1"/>
  <c r="E577" i="3"/>
  <c r="V558" i="3" s="1"/>
  <c r="I325" i="3"/>
  <c r="E328" i="3"/>
  <c r="E382" i="3"/>
  <c r="J232" i="3"/>
  <c r="J548" i="3"/>
  <c r="J41" i="3"/>
  <c r="J59" i="3"/>
  <c r="J559" i="3"/>
  <c r="J179" i="3"/>
  <c r="J511" i="3"/>
  <c r="J251" i="3"/>
  <c r="J257" i="3"/>
  <c r="J577" i="3"/>
  <c r="J263" i="3"/>
  <c r="J532" i="3"/>
  <c r="J269" i="3"/>
  <c r="J275" i="3"/>
  <c r="J281" i="3"/>
  <c r="J516" i="3"/>
  <c r="J335" i="3"/>
  <c r="J551" i="3"/>
  <c r="J383" i="3"/>
  <c r="J389" i="3"/>
  <c r="J395" i="3"/>
  <c r="J401" i="3"/>
  <c r="J407" i="3"/>
  <c r="J419" i="3"/>
  <c r="J425" i="3"/>
  <c r="J431" i="3"/>
  <c r="C498" i="4"/>
  <c r="E518" i="3"/>
  <c r="V499" i="3" s="1"/>
  <c r="I518" i="3"/>
  <c r="AA499" i="3" s="1"/>
  <c r="C543" i="4"/>
  <c r="E563" i="3"/>
  <c r="V544" i="3" s="1"/>
  <c r="I563" i="3"/>
  <c r="AA544" i="3" s="1"/>
  <c r="C556" i="4"/>
  <c r="I576" i="3"/>
  <c r="AA557" i="3" s="1"/>
  <c r="E576" i="3"/>
  <c r="V557" i="3" s="1"/>
  <c r="C528" i="4"/>
  <c r="E548" i="3"/>
  <c r="V529" i="3" s="1"/>
  <c r="I548" i="3"/>
  <c r="AA529" i="3" s="1"/>
  <c r="C544" i="4"/>
  <c r="I564" i="3"/>
  <c r="E564" i="3"/>
  <c r="I310" i="3"/>
  <c r="D310" i="3"/>
  <c r="E216" i="3"/>
  <c r="J46" i="3"/>
  <c r="J503" i="3"/>
  <c r="J65" i="3"/>
  <c r="J137" i="3"/>
  <c r="J149" i="3"/>
  <c r="J221" i="3"/>
  <c r="H497" i="3"/>
  <c r="D497" i="3"/>
  <c r="H30" i="3"/>
  <c r="D566" i="3"/>
  <c r="H566" i="3"/>
  <c r="D48" i="3"/>
  <c r="D505" i="3"/>
  <c r="H505" i="3"/>
  <c r="D547" i="3"/>
  <c r="H547" i="3"/>
  <c r="H568" i="3"/>
  <c r="D568" i="3"/>
  <c r="D531" i="3"/>
  <c r="H531" i="3"/>
  <c r="D527" i="3"/>
  <c r="H527" i="3"/>
  <c r="D150" i="3"/>
  <c r="D210" i="3"/>
  <c r="D216" i="3"/>
  <c r="D222" i="3"/>
  <c r="D228" i="3"/>
  <c r="D487" i="3"/>
  <c r="H487" i="3"/>
  <c r="D246" i="3"/>
  <c r="D252" i="3"/>
  <c r="D258" i="3"/>
  <c r="D264" i="3"/>
  <c r="H533" i="3"/>
  <c r="D533" i="3"/>
  <c r="D276" i="3"/>
  <c r="D282" i="3"/>
  <c r="H517" i="3"/>
  <c r="D517" i="3"/>
  <c r="D288" i="3"/>
  <c r="H494" i="3"/>
  <c r="D494" i="3"/>
  <c r="D384" i="3"/>
  <c r="D390" i="3"/>
  <c r="D396" i="3"/>
  <c r="D402" i="3"/>
  <c r="D408" i="3"/>
  <c r="D414" i="3"/>
  <c r="D420" i="3"/>
  <c r="D432" i="3"/>
  <c r="C516" i="4"/>
  <c r="E536" i="3"/>
  <c r="V517" i="3" s="1"/>
  <c r="I536" i="3"/>
  <c r="AA517" i="3" s="1"/>
  <c r="C555" i="4"/>
  <c r="E575" i="3"/>
  <c r="V556" i="3" s="1"/>
  <c r="I575" i="3"/>
  <c r="AA556" i="3" s="1"/>
  <c r="I490" i="3"/>
  <c r="AA471" i="3" s="1"/>
  <c r="E490" i="3"/>
  <c r="V471" i="3" s="1"/>
  <c r="I135" i="3"/>
  <c r="E63" i="3"/>
  <c r="E508" i="3"/>
  <c r="I508" i="3"/>
  <c r="C480" i="4"/>
  <c r="I500" i="3"/>
  <c r="E500" i="3"/>
  <c r="I257" i="3"/>
  <c r="D339" i="3"/>
  <c r="E271" i="3"/>
  <c r="E101" i="3"/>
  <c r="J126" i="3"/>
  <c r="J150" i="3"/>
  <c r="J210" i="3"/>
  <c r="J228" i="3"/>
  <c r="J487" i="3"/>
  <c r="J246" i="3"/>
  <c r="J252" i="3"/>
  <c r="J258" i="3"/>
  <c r="J264" i="3"/>
  <c r="J533" i="3"/>
  <c r="J276" i="3"/>
  <c r="J282" i="3"/>
  <c r="J517" i="3"/>
  <c r="J384" i="3"/>
  <c r="J390" i="3"/>
  <c r="J396" i="3"/>
  <c r="J402" i="3"/>
  <c r="J408" i="3"/>
  <c r="J420" i="3"/>
  <c r="J426" i="3"/>
  <c r="J432" i="3"/>
  <c r="C517" i="4"/>
  <c r="E537" i="3"/>
  <c r="V518" i="3" s="1"/>
  <c r="I537" i="3"/>
  <c r="AA518" i="3" s="1"/>
  <c r="C515" i="4"/>
  <c r="I535" i="3"/>
  <c r="AA516" i="3" s="1"/>
  <c r="E535" i="3"/>
  <c r="V516" i="3" s="1"/>
  <c r="C554" i="4"/>
  <c r="E574" i="3"/>
  <c r="V555" i="3" s="1"/>
  <c r="I574" i="3"/>
  <c r="AA555" i="3" s="1"/>
  <c r="C469" i="4"/>
  <c r="E489" i="3"/>
  <c r="V470" i="3" s="1"/>
  <c r="I489" i="3"/>
  <c r="AA470" i="3" s="1"/>
  <c r="E74" i="3"/>
  <c r="I555" i="3"/>
  <c r="E555" i="3"/>
  <c r="I50" i="3"/>
  <c r="C479" i="4"/>
  <c r="I499" i="3"/>
  <c r="E499" i="3"/>
  <c r="I77" i="3"/>
  <c r="D427" i="3"/>
  <c r="E159" i="3"/>
  <c r="E372" i="3"/>
  <c r="J48" i="3"/>
  <c r="J505" i="3"/>
  <c r="J84" i="3"/>
  <c r="J108" i="3"/>
  <c r="J568" i="3"/>
  <c r="H31" i="3"/>
  <c r="D567" i="3"/>
  <c r="H567" i="3"/>
  <c r="D506" i="3"/>
  <c r="H506" i="3"/>
  <c r="H482" i="3"/>
  <c r="D482" i="3"/>
  <c r="H554" i="3"/>
  <c r="D554" i="3"/>
  <c r="H569" i="3"/>
  <c r="D569" i="3"/>
  <c r="D543" i="3"/>
  <c r="H543" i="3"/>
  <c r="D528" i="3"/>
  <c r="H528" i="3"/>
  <c r="D211" i="3"/>
  <c r="D560" i="3"/>
  <c r="H560" i="3"/>
  <c r="D217" i="3"/>
  <c r="D223" i="3"/>
  <c r="D477" i="3"/>
  <c r="H477" i="3"/>
  <c r="H229" i="3"/>
  <c r="D488" i="3"/>
  <c r="H488" i="3"/>
  <c r="D247" i="3"/>
  <c r="D253" i="3"/>
  <c r="D573" i="3"/>
  <c r="H573" i="3"/>
  <c r="D259" i="3"/>
  <c r="D265" i="3"/>
  <c r="D534" i="3"/>
  <c r="H534" i="3"/>
  <c r="D271" i="3"/>
  <c r="D277" i="3"/>
  <c r="D283" i="3"/>
  <c r="H539" i="3"/>
  <c r="D539" i="3"/>
  <c r="H549" i="3"/>
  <c r="D549" i="3"/>
  <c r="D307" i="3"/>
  <c r="H578" i="3"/>
  <c r="D578" i="3"/>
  <c r="D331" i="3"/>
  <c r="H541" i="3"/>
  <c r="D541" i="3"/>
  <c r="D385" i="3"/>
  <c r="D391" i="3"/>
  <c r="D397" i="3"/>
  <c r="D403" i="3"/>
  <c r="D409" i="3"/>
  <c r="D421" i="3"/>
  <c r="I549" i="3"/>
  <c r="AA530" i="3" s="1"/>
  <c r="E549" i="3"/>
  <c r="V530" i="3" s="1"/>
  <c r="C514" i="4"/>
  <c r="I534" i="3"/>
  <c r="AA515" i="3" s="1"/>
  <c r="E534" i="3"/>
  <c r="V515" i="3" s="1"/>
  <c r="C553" i="4"/>
  <c r="I573" i="3"/>
  <c r="AA554" i="3" s="1"/>
  <c r="E573" i="3"/>
  <c r="V554" i="3" s="1"/>
  <c r="I488" i="3"/>
  <c r="AA469" i="3" s="1"/>
  <c r="E488" i="3"/>
  <c r="V469" i="3" s="1"/>
  <c r="I157" i="3"/>
  <c r="I73" i="3"/>
  <c r="I554" i="3"/>
  <c r="E554" i="3"/>
  <c r="C486" i="4"/>
  <c r="I506" i="3"/>
  <c r="E506" i="3"/>
  <c r="E334" i="3"/>
  <c r="J24" i="3"/>
  <c r="J497" i="3"/>
  <c r="J85" i="3"/>
  <c r="J139" i="3"/>
  <c r="J528" i="3"/>
  <c r="J247" i="3"/>
  <c r="J331" i="3"/>
  <c r="J541" i="3"/>
  <c r="J385" i="3"/>
  <c r="J391" i="3"/>
  <c r="J397" i="3"/>
  <c r="J403" i="3"/>
  <c r="J409" i="3"/>
  <c r="J421" i="3"/>
  <c r="J427" i="3"/>
  <c r="E494" i="3"/>
  <c r="V475" i="3" s="1"/>
  <c r="I494" i="3"/>
  <c r="AA475" i="3" s="1"/>
  <c r="C513" i="4"/>
  <c r="I533" i="3"/>
  <c r="AA514" i="3" s="1"/>
  <c r="E533" i="3"/>
  <c r="V514" i="3" s="1"/>
  <c r="C467" i="4"/>
  <c r="E487" i="3"/>
  <c r="V468" i="3" s="1"/>
  <c r="I487" i="3"/>
  <c r="AA468" i="3" s="1"/>
  <c r="E156" i="3"/>
  <c r="I531" i="3"/>
  <c r="AA512" i="3" s="1"/>
  <c r="E531" i="3"/>
  <c r="V512" i="3" s="1"/>
  <c r="C548" i="4"/>
  <c r="I568" i="3"/>
  <c r="AA549" i="3" s="1"/>
  <c r="E568" i="3"/>
  <c r="V549" i="3" s="1"/>
  <c r="E547" i="3"/>
  <c r="V528" i="3" s="1"/>
  <c r="I547" i="3"/>
  <c r="AA528" i="3" s="1"/>
  <c r="E60" i="3"/>
  <c r="C485" i="4"/>
  <c r="E505" i="3"/>
  <c r="I505" i="3"/>
  <c r="D351" i="3"/>
  <c r="E289" i="3"/>
  <c r="J127" i="3"/>
  <c r="J543" i="3"/>
  <c r="J253" i="3"/>
  <c r="J573" i="3"/>
  <c r="J259" i="3"/>
  <c r="J265" i="3"/>
  <c r="J534" i="3"/>
  <c r="J283" i="3"/>
  <c r="J539" i="3"/>
  <c r="D32" i="3"/>
  <c r="D498" i="3"/>
  <c r="H498" i="3"/>
  <c r="H499" i="3"/>
  <c r="D499" i="3"/>
  <c r="D556" i="3"/>
  <c r="H556" i="3"/>
  <c r="D507" i="3"/>
  <c r="H507" i="3"/>
  <c r="H483" i="3"/>
  <c r="D483" i="3"/>
  <c r="H555" i="3"/>
  <c r="D555" i="3"/>
  <c r="D570" i="3"/>
  <c r="H570" i="3"/>
  <c r="D134" i="3"/>
  <c r="H510" i="3"/>
  <c r="D510" i="3"/>
  <c r="D146" i="3"/>
  <c r="D152" i="3"/>
  <c r="D188" i="3"/>
  <c r="D512" i="3"/>
  <c r="H512" i="3"/>
  <c r="D212" i="3"/>
  <c r="H561" i="3"/>
  <c r="D561" i="3"/>
  <c r="D218" i="3"/>
  <c r="D224" i="3"/>
  <c r="D230" i="3"/>
  <c r="D489" i="3"/>
  <c r="H489" i="3"/>
  <c r="D248" i="3"/>
  <c r="D254" i="3"/>
  <c r="D574" i="3"/>
  <c r="H574" i="3"/>
  <c r="D260" i="3"/>
  <c r="D266" i="3"/>
  <c r="H535" i="3"/>
  <c r="D535" i="3"/>
  <c r="D272" i="3"/>
  <c r="D278" i="3"/>
  <c r="D284" i="3"/>
  <c r="D540" i="3"/>
  <c r="H540" i="3"/>
  <c r="D332" i="3"/>
  <c r="H479" i="3"/>
  <c r="D479" i="3"/>
  <c r="D344" i="3"/>
  <c r="H481" i="3"/>
  <c r="D481" i="3"/>
  <c r="D356" i="3"/>
  <c r="D579" i="3"/>
  <c r="H579" i="3"/>
  <c r="D362" i="3"/>
  <c r="D537" i="3"/>
  <c r="H537" i="3"/>
  <c r="D386" i="3"/>
  <c r="D392" i="3"/>
  <c r="D398" i="3"/>
  <c r="D404" i="3"/>
  <c r="D410" i="3"/>
  <c r="D422" i="3"/>
  <c r="D428" i="3"/>
  <c r="D452" i="3"/>
  <c r="H552" i="3"/>
  <c r="D552" i="3"/>
  <c r="C531" i="4"/>
  <c r="I551" i="3"/>
  <c r="AA532" i="3" s="1"/>
  <c r="E551" i="3"/>
  <c r="V532" i="3" s="1"/>
  <c r="E287" i="3"/>
  <c r="I493" i="3"/>
  <c r="AA474" i="3" s="1"/>
  <c r="E493" i="3"/>
  <c r="V474" i="3" s="1"/>
  <c r="C512" i="4"/>
  <c r="E532" i="3"/>
  <c r="V513" i="3" s="1"/>
  <c r="I532" i="3"/>
  <c r="AA513" i="3" s="1"/>
  <c r="I227" i="3"/>
  <c r="C491" i="4"/>
  <c r="E511" i="3"/>
  <c r="V492" i="3" s="1"/>
  <c r="I511" i="3"/>
  <c r="AA492" i="3" s="1"/>
  <c r="I119" i="3"/>
  <c r="E530" i="3"/>
  <c r="V511" i="3" s="1"/>
  <c r="I530" i="3"/>
  <c r="AA511" i="3" s="1"/>
  <c r="E546" i="3"/>
  <c r="V527" i="3" s="1"/>
  <c r="I546" i="3"/>
  <c r="AA527" i="3" s="1"/>
  <c r="C539" i="4"/>
  <c r="I559" i="3"/>
  <c r="E559" i="3"/>
  <c r="I159" i="3"/>
  <c r="I271" i="3"/>
  <c r="D160" i="3"/>
  <c r="E221" i="3"/>
  <c r="J44" i="3"/>
  <c r="J92" i="3"/>
  <c r="J134" i="3"/>
  <c r="J146" i="3"/>
  <c r="J152" i="3"/>
  <c r="J188" i="3"/>
  <c r="J512" i="3"/>
  <c r="J212" i="3"/>
  <c r="J218" i="3"/>
  <c r="J224" i="3"/>
  <c r="J230" i="3"/>
  <c r="J489" i="3"/>
  <c r="J236" i="3"/>
  <c r="J248" i="3"/>
  <c r="J254" i="3"/>
  <c r="J574" i="3"/>
  <c r="J260" i="3"/>
  <c r="J266" i="3"/>
  <c r="J535" i="3"/>
  <c r="J272" i="3"/>
  <c r="J278" i="3"/>
  <c r="J284" i="3"/>
  <c r="J540" i="3"/>
  <c r="J290" i="3"/>
  <c r="J332" i="3"/>
  <c r="J479" i="3"/>
  <c r="J344" i="3"/>
  <c r="J481" i="3"/>
  <c r="J362" i="3"/>
  <c r="J537" i="3"/>
  <c r="J386" i="3"/>
  <c r="J392" i="3"/>
  <c r="J398" i="3"/>
  <c r="J404" i="3"/>
  <c r="J410" i="3"/>
  <c r="J416" i="3"/>
  <c r="J422" i="3"/>
  <c r="J428" i="3"/>
  <c r="J452" i="3"/>
  <c r="J552" i="3"/>
  <c r="C530" i="4"/>
  <c r="E550" i="3"/>
  <c r="V531" i="3" s="1"/>
  <c r="I550" i="3"/>
  <c r="AA531" i="3" s="1"/>
  <c r="C458" i="4"/>
  <c r="E478" i="3"/>
  <c r="V459" i="3" s="1"/>
  <c r="I478" i="3"/>
  <c r="AA459" i="3" s="1"/>
  <c r="E298" i="3"/>
  <c r="E286" i="3"/>
  <c r="I492" i="3"/>
  <c r="AA473" i="3" s="1"/>
  <c r="E492" i="3"/>
  <c r="V473" i="3" s="1"/>
  <c r="E226" i="3"/>
  <c r="E485" i="3"/>
  <c r="V466" i="3" s="1"/>
  <c r="I485" i="3"/>
  <c r="AA466" i="3" s="1"/>
  <c r="C494" i="4"/>
  <c r="I514" i="3"/>
  <c r="AA495" i="3" s="1"/>
  <c r="E514" i="3"/>
  <c r="V495" i="3" s="1"/>
  <c r="E154" i="3"/>
  <c r="E142" i="3"/>
  <c r="I538" i="3"/>
  <c r="AA519" i="3" s="1"/>
  <c r="E538" i="3"/>
  <c r="V519" i="3" s="1"/>
  <c r="E529" i="3"/>
  <c r="V510" i="3" s="1"/>
  <c r="I529" i="3"/>
  <c r="AA510" i="3" s="1"/>
  <c r="I94" i="3"/>
  <c r="E82" i="3"/>
  <c r="E70" i="3"/>
  <c r="E545" i="3"/>
  <c r="V526" i="3" s="1"/>
  <c r="I545" i="3"/>
  <c r="AA526" i="3" s="1"/>
  <c r="E58" i="3"/>
  <c r="E558" i="3"/>
  <c r="I558" i="3"/>
  <c r="C483" i="4"/>
  <c r="E503" i="3"/>
  <c r="I503" i="3"/>
  <c r="I35" i="3"/>
  <c r="I33" i="3"/>
  <c r="D227" i="3"/>
  <c r="D270" i="3"/>
  <c r="I28" i="3"/>
  <c r="E239" i="3"/>
  <c r="E279" i="3"/>
  <c r="J69" i="3"/>
  <c r="J762" i="3"/>
  <c r="J99" i="3"/>
  <c r="J765" i="3"/>
  <c r="J135" i="3"/>
  <c r="J630" i="3"/>
  <c r="E44" i="3"/>
  <c r="E128" i="3"/>
  <c r="E176" i="3"/>
  <c r="C457" i="4"/>
  <c r="E615" i="3"/>
  <c r="V596" i="3" s="1"/>
  <c r="I615" i="3"/>
  <c r="AA596" i="3" s="1"/>
  <c r="C47" i="4"/>
  <c r="I476" i="3"/>
  <c r="AA457" i="3" s="1"/>
  <c r="E476" i="3"/>
  <c r="V457" i="3" s="1"/>
  <c r="C401" i="4"/>
  <c r="I661" i="3"/>
  <c r="AA642" i="3" s="1"/>
  <c r="E661" i="3"/>
  <c r="V642" i="3" s="1"/>
  <c r="C232" i="4"/>
  <c r="E579" i="3"/>
  <c r="V560" i="3" s="1"/>
  <c r="I579" i="3"/>
  <c r="AA560" i="3" s="1"/>
  <c r="C462" i="4"/>
  <c r="E751" i="3"/>
  <c r="V732" i="3" s="1"/>
  <c r="I751" i="3"/>
  <c r="AA732" i="3" s="1"/>
  <c r="H381" i="3"/>
  <c r="I308" i="3"/>
  <c r="I427" i="3"/>
  <c r="I430" i="3"/>
  <c r="I215" i="3"/>
  <c r="I79" i="3"/>
  <c r="I158" i="3"/>
  <c r="I176" i="3"/>
  <c r="I196" i="3"/>
  <c r="I322" i="3"/>
  <c r="I190" i="3"/>
  <c r="I85" i="3"/>
  <c r="I81" i="3"/>
  <c r="I406" i="3"/>
  <c r="I298" i="3"/>
  <c r="I418" i="3"/>
  <c r="D180" i="3"/>
  <c r="D459" i="3"/>
  <c r="I139" i="3"/>
  <c r="I72" i="3"/>
  <c r="E430" i="3"/>
  <c r="E295" i="3"/>
  <c r="E268" i="3"/>
  <c r="E135" i="3"/>
  <c r="E402" i="3"/>
  <c r="E405" i="3"/>
  <c r="E211" i="3"/>
  <c r="E310" i="3"/>
  <c r="E81" i="3"/>
  <c r="E166" i="3"/>
  <c r="E175" i="3"/>
  <c r="E201" i="3"/>
  <c r="E308" i="3"/>
  <c r="E36" i="3"/>
  <c r="E319" i="3"/>
  <c r="E429" i="3"/>
  <c r="E33" i="3"/>
  <c r="E368" i="3"/>
  <c r="E339" i="3"/>
  <c r="E190" i="3"/>
  <c r="E27" i="3"/>
  <c r="E398" i="3"/>
  <c r="J82" i="3"/>
  <c r="J561" i="3"/>
  <c r="J94" i="3"/>
  <c r="J578" i="3"/>
  <c r="J142" i="3"/>
  <c r="J592" i="3"/>
  <c r="J172" i="3"/>
  <c r="J721" i="3"/>
  <c r="J226" i="3"/>
  <c r="J570" i="3"/>
  <c r="C140" i="4"/>
  <c r="I754" i="3"/>
  <c r="AA735" i="3" s="1"/>
  <c r="E754" i="3"/>
  <c r="V735" i="3" s="1"/>
  <c r="C261" i="4"/>
  <c r="E498" i="3"/>
  <c r="I498" i="3"/>
  <c r="C507" i="4"/>
  <c r="E694" i="3"/>
  <c r="V675" i="3" s="1"/>
  <c r="I694" i="3"/>
  <c r="AA675" i="3" s="1"/>
  <c r="C195" i="4"/>
  <c r="E771" i="3"/>
  <c r="V752" i="3" s="1"/>
  <c r="I771" i="3"/>
  <c r="AA752" i="3" s="1"/>
  <c r="C61" i="4"/>
  <c r="E742" i="3"/>
  <c r="V723" i="3" s="1"/>
  <c r="I742" i="3"/>
  <c r="AA723" i="3" s="1"/>
  <c r="H307" i="3"/>
  <c r="I103" i="3"/>
  <c r="I317" i="3"/>
  <c r="I151" i="3"/>
  <c r="I54" i="3"/>
  <c r="I261" i="3"/>
  <c r="I198" i="3"/>
  <c r="I423" i="3"/>
  <c r="I286" i="3"/>
  <c r="I255" i="3"/>
  <c r="I154" i="3"/>
  <c r="I180" i="3"/>
  <c r="I403" i="3"/>
  <c r="I152" i="3"/>
  <c r="I41" i="3"/>
  <c r="I437" i="3"/>
  <c r="I192" i="3"/>
  <c r="D186" i="3"/>
  <c r="D438" i="3"/>
  <c r="D191" i="3"/>
  <c r="E459" i="3"/>
  <c r="V440" i="3" s="1"/>
  <c r="I141" i="3"/>
  <c r="E47" i="3"/>
  <c r="E43" i="3"/>
  <c r="E50" i="3"/>
  <c r="E42" i="3"/>
  <c r="E174" i="3"/>
  <c r="E318" i="3"/>
  <c r="E85" i="3"/>
  <c r="E276" i="3"/>
  <c r="E184" i="3"/>
  <c r="E299" i="3"/>
  <c r="E130" i="3"/>
  <c r="E293" i="3"/>
  <c r="E431" i="3"/>
  <c r="E205" i="3"/>
  <c r="E301" i="3"/>
  <c r="E117" i="3"/>
  <c r="E261" i="3"/>
  <c r="E265" i="3"/>
  <c r="E191" i="3"/>
  <c r="E322" i="3"/>
  <c r="E180" i="3"/>
  <c r="E157" i="3"/>
  <c r="E97" i="3"/>
  <c r="E93" i="3"/>
  <c r="J57" i="3"/>
  <c r="J469" i="3"/>
  <c r="C490" i="4"/>
  <c r="E641" i="3"/>
  <c r="V622" i="3" s="1"/>
  <c r="I641" i="3"/>
  <c r="AA622" i="3" s="1"/>
  <c r="J100" i="3"/>
  <c r="J766" i="3"/>
  <c r="J118" i="3"/>
  <c r="J677" i="3"/>
  <c r="J154" i="3"/>
  <c r="J482" i="3"/>
  <c r="J160" i="3"/>
  <c r="J727" i="3"/>
  <c r="J238" i="3"/>
  <c r="J658" i="3"/>
  <c r="J262" i="3"/>
  <c r="J689" i="3"/>
  <c r="J286" i="3"/>
  <c r="J610" i="3"/>
  <c r="J292" i="3"/>
  <c r="J734" i="3"/>
  <c r="J298" i="3"/>
  <c r="J777" i="3"/>
  <c r="C199" i="4"/>
  <c r="E778" i="3"/>
  <c r="V759" i="3" s="1"/>
  <c r="I778" i="3"/>
  <c r="AA759" i="3" s="1"/>
  <c r="C78" i="4"/>
  <c r="I572" i="3"/>
  <c r="AA553" i="3" s="1"/>
  <c r="E572" i="3"/>
  <c r="V553" i="3" s="1"/>
  <c r="C408" i="4"/>
  <c r="E730" i="3"/>
  <c r="V711" i="3" s="1"/>
  <c r="I730" i="3"/>
  <c r="AA711" i="3" s="1"/>
  <c r="C407" i="4"/>
  <c r="I731" i="3"/>
  <c r="AA712" i="3" s="1"/>
  <c r="E731" i="3"/>
  <c r="V712" i="3" s="1"/>
  <c r="C194" i="4"/>
  <c r="E768" i="3"/>
  <c r="V749" i="3" s="1"/>
  <c r="I768" i="3"/>
  <c r="AA749" i="3" s="1"/>
  <c r="C399" i="4"/>
  <c r="E662" i="3"/>
  <c r="V643" i="3" s="1"/>
  <c r="I662" i="3"/>
  <c r="AA643" i="3" s="1"/>
  <c r="C230" i="4"/>
  <c r="I580" i="3"/>
  <c r="AA561" i="3" s="1"/>
  <c r="E580" i="3"/>
  <c r="V561" i="3" s="1"/>
  <c r="I318" i="3"/>
  <c r="I153" i="3"/>
  <c r="I304" i="3"/>
  <c r="I404" i="3"/>
  <c r="I43" i="3"/>
  <c r="I338" i="3"/>
  <c r="I185" i="3"/>
  <c r="I446" i="3"/>
  <c r="I137" i="3"/>
  <c r="I454" i="3"/>
  <c r="I264" i="3"/>
  <c r="I166" i="3"/>
  <c r="I121" i="3"/>
  <c r="I199" i="3"/>
  <c r="I393" i="3"/>
  <c r="E38" i="3"/>
  <c r="E28" i="3"/>
  <c r="I51" i="3"/>
  <c r="E59" i="3"/>
  <c r="E170" i="3"/>
  <c r="E442" i="3"/>
  <c r="E103" i="3"/>
  <c r="E351" i="3"/>
  <c r="E437" i="3"/>
  <c r="E167" i="3"/>
  <c r="E361" i="3"/>
  <c r="E75" i="3"/>
  <c r="E151" i="3"/>
  <c r="E446" i="3"/>
  <c r="E312" i="3"/>
  <c r="E83" i="3"/>
  <c r="E409" i="3"/>
  <c r="E291" i="3"/>
  <c r="E57" i="3"/>
  <c r="E438" i="3"/>
  <c r="E273" i="3"/>
  <c r="E53" i="3"/>
  <c r="J231" i="3"/>
  <c r="J567" i="3"/>
  <c r="J95" i="3"/>
  <c r="J785" i="3"/>
  <c r="J161" i="3"/>
  <c r="J731" i="3"/>
  <c r="J173" i="3"/>
  <c r="J730" i="3"/>
  <c r="C263" i="4"/>
  <c r="E734" i="3"/>
  <c r="V715" i="3" s="1"/>
  <c r="I734" i="3"/>
  <c r="AA715" i="3" s="1"/>
  <c r="C32" i="4"/>
  <c r="E721" i="3"/>
  <c r="V702" i="3" s="1"/>
  <c r="I721" i="3"/>
  <c r="AA702" i="3" s="1"/>
  <c r="C406" i="4"/>
  <c r="I727" i="3"/>
  <c r="AA708" i="3" s="1"/>
  <c r="E727" i="3"/>
  <c r="V708" i="3" s="1"/>
  <c r="C193" i="4"/>
  <c r="E766" i="3"/>
  <c r="V747" i="3" s="1"/>
  <c r="I766" i="3"/>
  <c r="AA747" i="3" s="1"/>
  <c r="C229" i="4"/>
  <c r="E560" i="3"/>
  <c r="V541" i="3" s="1"/>
  <c r="I560" i="3"/>
  <c r="AA541" i="3" s="1"/>
  <c r="I268" i="3"/>
  <c r="I78" i="3"/>
  <c r="I136" i="3"/>
  <c r="I380" i="3"/>
  <c r="I301" i="3"/>
  <c r="I250" i="3"/>
  <c r="I29" i="3"/>
  <c r="I147" i="3"/>
  <c r="I84" i="3"/>
  <c r="I160" i="3"/>
  <c r="I203" i="3"/>
  <c r="I45" i="3"/>
  <c r="I163" i="3"/>
  <c r="I197" i="3"/>
  <c r="I68" i="3"/>
  <c r="E161" i="3"/>
  <c r="E39" i="3"/>
  <c r="I89" i="3"/>
  <c r="E110" i="3"/>
  <c r="E112" i="3"/>
  <c r="E280" i="3"/>
  <c r="E364" i="3"/>
  <c r="E444" i="3"/>
  <c r="E259" i="3"/>
  <c r="E165" i="3"/>
  <c r="E403" i="3"/>
  <c r="E147" i="3"/>
  <c r="E307" i="3"/>
  <c r="E56" i="3"/>
  <c r="E392" i="3"/>
  <c r="E371" i="3"/>
  <c r="E247" i="3"/>
  <c r="E320" i="3"/>
  <c r="E106" i="3"/>
  <c r="E153" i="3"/>
  <c r="E272" i="3"/>
  <c r="E140" i="3"/>
  <c r="E46" i="3"/>
  <c r="J51" i="3"/>
  <c r="J738" i="3"/>
  <c r="J87" i="3"/>
  <c r="J681" i="3"/>
  <c r="J195" i="3"/>
  <c r="J509" i="3"/>
  <c r="J285" i="3"/>
  <c r="J566" i="3"/>
  <c r="J209" i="3"/>
  <c r="J572" i="3"/>
  <c r="J215" i="3"/>
  <c r="J583" i="3"/>
  <c r="J227" i="3"/>
  <c r="J565" i="3"/>
  <c r="J245" i="3"/>
  <c r="J778" i="3"/>
  <c r="J287" i="3"/>
  <c r="J569" i="3"/>
  <c r="C470" i="4"/>
  <c r="E567" i="3"/>
  <c r="V548" i="3" s="1"/>
  <c r="I567" i="3"/>
  <c r="AA548" i="3" s="1"/>
  <c r="C76" i="4"/>
  <c r="I669" i="3"/>
  <c r="AA650" i="3" s="1"/>
  <c r="E669" i="3"/>
  <c r="V650" i="3" s="1"/>
  <c r="C255" i="4"/>
  <c r="I509" i="3"/>
  <c r="AA490" i="3" s="1"/>
  <c r="E509" i="3"/>
  <c r="V490" i="3" s="1"/>
  <c r="C31" i="4"/>
  <c r="I723" i="3"/>
  <c r="AA704" i="3" s="1"/>
  <c r="E723" i="3"/>
  <c r="V704" i="3" s="1"/>
  <c r="C72" i="4"/>
  <c r="E630" i="3"/>
  <c r="V611" i="3" s="1"/>
  <c r="I630" i="3"/>
  <c r="AA611" i="3" s="1"/>
  <c r="C192" i="4"/>
  <c r="E765" i="3"/>
  <c r="V746" i="3" s="1"/>
  <c r="I765" i="3"/>
  <c r="AA746" i="3" s="1"/>
  <c r="C113" i="4"/>
  <c r="E681" i="3"/>
  <c r="V662" i="3" s="1"/>
  <c r="I681" i="3"/>
  <c r="AA662" i="3" s="1"/>
  <c r="C488" i="4"/>
  <c r="E645" i="3"/>
  <c r="V626" i="3" s="1"/>
  <c r="I645" i="3"/>
  <c r="AA626" i="3" s="1"/>
  <c r="C21" i="4"/>
  <c r="E738" i="3"/>
  <c r="V719" i="3" s="1"/>
  <c r="I738" i="3"/>
  <c r="AA719" i="3" s="1"/>
  <c r="I112" i="3"/>
  <c r="I329" i="3"/>
  <c r="I435" i="3"/>
  <c r="I175" i="3"/>
  <c r="I187" i="3"/>
  <c r="I449" i="3"/>
  <c r="I91" i="3"/>
  <c r="I90" i="3"/>
  <c r="I275" i="3"/>
  <c r="I130" i="3"/>
  <c r="I99" i="3"/>
  <c r="I280" i="3"/>
  <c r="I178" i="3"/>
  <c r="I453" i="3"/>
  <c r="I133" i="3"/>
  <c r="E460" i="3"/>
  <c r="V441" i="3" s="1"/>
  <c r="I459" i="3"/>
  <c r="AA440" i="3" s="1"/>
  <c r="I44" i="3"/>
  <c r="E270" i="3"/>
  <c r="E102" i="3"/>
  <c r="E428" i="3"/>
  <c r="E321" i="3"/>
  <c r="E29" i="3"/>
  <c r="E362" i="3"/>
  <c r="E313" i="3"/>
  <c r="E304" i="3"/>
  <c r="E195" i="3"/>
  <c r="E432" i="3"/>
  <c r="E54" i="3"/>
  <c r="E188" i="3"/>
  <c r="E393" i="3"/>
  <c r="E32" i="3"/>
  <c r="E340" i="3"/>
  <c r="E435" i="3"/>
  <c r="E235" i="3"/>
  <c r="E352" i="3"/>
  <c r="E454" i="3"/>
  <c r="I316" i="3"/>
  <c r="E137" i="3"/>
  <c r="J225" i="3"/>
  <c r="J749" i="3"/>
  <c r="C48" i="4"/>
  <c r="I783" i="3"/>
  <c r="AA764" i="3" s="1"/>
  <c r="E783" i="3"/>
  <c r="V764" i="3" s="1"/>
  <c r="J77" i="3"/>
  <c r="J580" i="3"/>
  <c r="J101" i="3"/>
  <c r="J768" i="3"/>
  <c r="J66" i="3"/>
  <c r="J742" i="3"/>
  <c r="J72" i="3"/>
  <c r="J709" i="3"/>
  <c r="J102" i="3"/>
  <c r="J771" i="3"/>
  <c r="J138" i="3"/>
  <c r="J694" i="3"/>
  <c r="J168" i="3"/>
  <c r="J693" i="3"/>
  <c r="J240" i="3"/>
  <c r="J780" i="3"/>
  <c r="J288" i="3"/>
  <c r="J475" i="3"/>
  <c r="C54" i="4"/>
  <c r="I779" i="3"/>
  <c r="AA760" i="3" s="1"/>
  <c r="E779" i="3"/>
  <c r="V760" i="3" s="1"/>
  <c r="C254" i="4"/>
  <c r="E507" i="3"/>
  <c r="V488" i="3" s="1"/>
  <c r="I507" i="3"/>
  <c r="AA488" i="3" s="1"/>
  <c r="C30" i="4"/>
  <c r="I722" i="3"/>
  <c r="AA703" i="3" s="1"/>
  <c r="E722" i="3"/>
  <c r="V703" i="3" s="1"/>
  <c r="C191" i="4"/>
  <c r="E763" i="3"/>
  <c r="V744" i="3" s="1"/>
  <c r="I763" i="3"/>
  <c r="AA744" i="3" s="1"/>
  <c r="C405" i="4"/>
  <c r="E733" i="3"/>
  <c r="V714" i="3" s="1"/>
  <c r="I733" i="3"/>
  <c r="AA714" i="3" s="1"/>
  <c r="C535" i="4"/>
  <c r="E596" i="3"/>
  <c r="V577" i="3" s="1"/>
  <c r="I596" i="3"/>
  <c r="AA577" i="3" s="1"/>
  <c r="C487" i="4"/>
  <c r="E644" i="3"/>
  <c r="V625" i="3" s="1"/>
  <c r="I644" i="3"/>
  <c r="AA625" i="3" s="1"/>
  <c r="C6" i="4"/>
  <c r="E701" i="3"/>
  <c r="V682" i="3" s="1"/>
  <c r="I701" i="3"/>
  <c r="AA682" i="3" s="1"/>
  <c r="I67" i="3"/>
  <c r="I328" i="3"/>
  <c r="I335" i="3"/>
  <c r="I302" i="3"/>
  <c r="I340" i="3"/>
  <c r="I189" i="3"/>
  <c r="I134" i="3"/>
  <c r="I128" i="3"/>
  <c r="I97" i="3"/>
  <c r="I402" i="3"/>
  <c r="I382" i="3"/>
  <c r="I313" i="3"/>
  <c r="I319" i="3"/>
  <c r="I320" i="3"/>
  <c r="I182" i="3"/>
  <c r="I307" i="3"/>
  <c r="I48" i="3"/>
  <c r="I279" i="3"/>
  <c r="I205" i="3"/>
  <c r="D357" i="3"/>
  <c r="E72" i="3"/>
  <c r="D460" i="3"/>
  <c r="E139" i="3"/>
  <c r="E316" i="3"/>
  <c r="E80" i="3"/>
  <c r="E440" i="3"/>
  <c r="E448" i="3"/>
  <c r="E419" i="3"/>
  <c r="E441" i="3"/>
  <c r="E281" i="3"/>
  <c r="E37" i="3"/>
  <c r="E338" i="3"/>
  <c r="E51" i="3"/>
  <c r="E335" i="3"/>
  <c r="E68" i="3"/>
  <c r="E453" i="3"/>
  <c r="E88" i="3"/>
  <c r="E160" i="3"/>
  <c r="E223" i="3"/>
  <c r="E391" i="3"/>
  <c r="E244" i="3"/>
  <c r="E305" i="3"/>
  <c r="E341" i="3"/>
  <c r="E115" i="3"/>
  <c r="J70" i="3"/>
  <c r="J708" i="3"/>
  <c r="J155" i="3"/>
  <c r="J646" i="3"/>
  <c r="J167" i="3"/>
  <c r="J772" i="3"/>
  <c r="J191" i="3"/>
  <c r="J501" i="3"/>
  <c r="J60" i="3"/>
  <c r="J744" i="3"/>
  <c r="J96" i="3"/>
  <c r="J757" i="3"/>
  <c r="J120" i="3"/>
  <c r="J666" i="3"/>
  <c r="J156" i="3"/>
  <c r="J794" i="3"/>
  <c r="J192" i="3"/>
  <c r="J502" i="3"/>
  <c r="J216" i="3"/>
  <c r="J588" i="3"/>
  <c r="J270" i="3"/>
  <c r="J498" i="3"/>
  <c r="J294" i="3"/>
  <c r="J754" i="3"/>
  <c r="J300" i="3"/>
  <c r="J486" i="3"/>
  <c r="C529" i="4"/>
  <c r="E705" i="3"/>
  <c r="V686" i="3" s="1"/>
  <c r="I705" i="3"/>
  <c r="AA686" i="3" s="1"/>
  <c r="C23" i="4"/>
  <c r="I735" i="3"/>
  <c r="AA716" i="3" s="1"/>
  <c r="E735" i="3"/>
  <c r="V716" i="3" s="1"/>
  <c r="C468" i="4"/>
  <c r="I571" i="3"/>
  <c r="AA552" i="3" s="1"/>
  <c r="E571" i="3"/>
  <c r="V552" i="3" s="1"/>
  <c r="C382" i="4"/>
  <c r="I589" i="3"/>
  <c r="AA570" i="3" s="1"/>
  <c r="E589" i="3"/>
  <c r="V570" i="3" s="1"/>
  <c r="C253" i="4"/>
  <c r="E504" i="3"/>
  <c r="I504" i="3"/>
  <c r="AA485" i="3" s="1"/>
  <c r="C29" i="4"/>
  <c r="E724" i="3"/>
  <c r="V705" i="3" s="1"/>
  <c r="I724" i="3"/>
  <c r="AA705" i="3" s="1"/>
  <c r="C132" i="4"/>
  <c r="E600" i="3"/>
  <c r="V581" i="3" s="1"/>
  <c r="I600" i="3"/>
  <c r="AA581" i="3" s="1"/>
  <c r="C242" i="4"/>
  <c r="E732" i="3"/>
  <c r="V713" i="3" s="1"/>
  <c r="I732" i="3"/>
  <c r="AA713" i="3" s="1"/>
  <c r="C22" i="4"/>
  <c r="I736" i="3"/>
  <c r="AA717" i="3" s="1"/>
  <c r="E736" i="3"/>
  <c r="V717" i="3" s="1"/>
  <c r="C534" i="4"/>
  <c r="I491" i="3"/>
  <c r="AA472" i="3" s="1"/>
  <c r="E491" i="3"/>
  <c r="V472" i="3" s="1"/>
  <c r="I331" i="3"/>
  <c r="I341" i="3"/>
  <c r="I368" i="3"/>
  <c r="I66" i="3"/>
  <c r="I63" i="3"/>
  <c r="I83" i="3"/>
  <c r="I61" i="3"/>
  <c r="I306" i="3"/>
  <c r="I287" i="3"/>
  <c r="I145" i="3"/>
  <c r="I125" i="3"/>
  <c r="I244" i="3"/>
  <c r="I337" i="3"/>
  <c r="I235" i="3"/>
  <c r="I169" i="3"/>
  <c r="I334" i="3"/>
  <c r="I173" i="3"/>
  <c r="I290" i="3"/>
  <c r="E144" i="3"/>
  <c r="I460" i="3"/>
  <c r="AA441" i="3" s="1"/>
  <c r="E61" i="3"/>
  <c r="E406" i="3"/>
  <c r="E114" i="3"/>
  <c r="E309" i="3"/>
  <c r="E218" i="3"/>
  <c r="E78" i="3"/>
  <c r="E164" i="3"/>
  <c r="E283" i="3"/>
  <c r="E136" i="3"/>
  <c r="E290" i="3"/>
  <c r="E89" i="3"/>
  <c r="E331" i="3"/>
  <c r="E48" i="3"/>
  <c r="E336" i="3"/>
  <c r="E146" i="3"/>
  <c r="E404" i="3"/>
  <c r="E41" i="3"/>
  <c r="E452" i="3"/>
  <c r="E337" i="3"/>
  <c r="E388" i="3"/>
  <c r="E134" i="3"/>
  <c r="J63" i="3"/>
  <c r="J645" i="3"/>
  <c r="J171" i="3"/>
  <c r="J723" i="3"/>
  <c r="J71" i="3"/>
  <c r="J672" i="3"/>
  <c r="J119" i="3"/>
  <c r="J679" i="3"/>
  <c r="J73" i="3"/>
  <c r="J491" i="3"/>
  <c r="J79" i="3"/>
  <c r="J579" i="3"/>
  <c r="J91" i="3"/>
  <c r="J661" i="3"/>
  <c r="J133" i="3"/>
  <c r="J736" i="3"/>
  <c r="J163" i="3"/>
  <c r="J476" i="3"/>
  <c r="J193" i="3"/>
  <c r="J504" i="3"/>
  <c r="J217" i="3"/>
  <c r="J589" i="3"/>
  <c r="J277" i="3"/>
  <c r="J735" i="3"/>
  <c r="J289" i="3"/>
  <c r="J705" i="3"/>
  <c r="C36" i="4"/>
  <c r="I486" i="3"/>
  <c r="AA467" i="3" s="1"/>
  <c r="E486" i="3"/>
  <c r="V467" i="3" s="1"/>
  <c r="C474" i="4"/>
  <c r="I475" i="3"/>
  <c r="AA456" i="3" s="1"/>
  <c r="E475" i="3"/>
  <c r="V456" i="3" s="1"/>
  <c r="C52" i="4"/>
  <c r="I780" i="3"/>
  <c r="AA761" i="3" s="1"/>
  <c r="E780" i="3"/>
  <c r="V761" i="3" s="1"/>
  <c r="C381" i="4"/>
  <c r="E588" i="3"/>
  <c r="V569" i="3" s="1"/>
  <c r="I588" i="3"/>
  <c r="AA569" i="3" s="1"/>
  <c r="C252" i="4"/>
  <c r="E502" i="3"/>
  <c r="V483" i="3" s="1"/>
  <c r="I502" i="3"/>
  <c r="AA483" i="3" s="1"/>
  <c r="C28" i="4"/>
  <c r="I693" i="3"/>
  <c r="AA674" i="3" s="1"/>
  <c r="E693" i="3"/>
  <c r="V674" i="3" s="1"/>
  <c r="C226" i="4"/>
  <c r="E794" i="3"/>
  <c r="V775" i="3" s="1"/>
  <c r="I794" i="3"/>
  <c r="AA775" i="3" s="1"/>
  <c r="C511" i="4"/>
  <c r="I666" i="3"/>
  <c r="AA647" i="3" s="1"/>
  <c r="E666" i="3"/>
  <c r="V647" i="3" s="1"/>
  <c r="C189" i="4"/>
  <c r="I757" i="3"/>
  <c r="AA738" i="3" s="1"/>
  <c r="E757" i="3"/>
  <c r="V738" i="3" s="1"/>
  <c r="C527" i="4"/>
  <c r="I709" i="3"/>
  <c r="AA690" i="3" s="1"/>
  <c r="E709" i="3"/>
  <c r="V690" i="3" s="1"/>
  <c r="C64" i="4"/>
  <c r="E744" i="3"/>
  <c r="V725" i="3" s="1"/>
  <c r="I744" i="3"/>
  <c r="AA725" i="3" s="1"/>
  <c r="I93" i="3"/>
  <c r="I431" i="3"/>
  <c r="I46" i="3"/>
  <c r="I321" i="3"/>
  <c r="I49" i="3"/>
  <c r="I92" i="3"/>
  <c r="I282" i="3"/>
  <c r="I356" i="3"/>
  <c r="I184" i="3"/>
  <c r="I439" i="3"/>
  <c r="I336" i="3"/>
  <c r="I234" i="3"/>
  <c r="I164" i="3"/>
  <c r="I221" i="3"/>
  <c r="I398" i="3"/>
  <c r="I162" i="3"/>
  <c r="I42" i="3"/>
  <c r="I216" i="3"/>
  <c r="I117" i="3"/>
  <c r="I38" i="3"/>
  <c r="I448" i="3"/>
  <c r="E40" i="3"/>
  <c r="E423" i="3"/>
  <c r="E52" i="3"/>
  <c r="E274" i="3"/>
  <c r="E325" i="3"/>
  <c r="E426" i="3"/>
  <c r="E65" i="3"/>
  <c r="E257" i="3"/>
  <c r="E282" i="3"/>
  <c r="E67" i="3"/>
  <c r="E84" i="3"/>
  <c r="E246" i="3"/>
  <c r="E224" i="3"/>
  <c r="E306" i="3"/>
  <c r="E169" i="3"/>
  <c r="E436" i="3"/>
  <c r="E202" i="3"/>
  <c r="E194" i="3"/>
  <c r="E381" i="3"/>
  <c r="E356" i="3"/>
  <c r="E105" i="3"/>
  <c r="E168" i="3"/>
  <c r="E178" i="3"/>
  <c r="E288" i="3"/>
  <c r="E77" i="3"/>
  <c r="J67" i="3"/>
  <c r="J751" i="3"/>
  <c r="J145" i="3"/>
  <c r="J732" i="3"/>
  <c r="J157" i="3"/>
  <c r="J600" i="3"/>
  <c r="J169" i="3"/>
  <c r="J724" i="3"/>
  <c r="J223" i="3"/>
  <c r="J615" i="3"/>
  <c r="J229" i="3"/>
  <c r="J571" i="3"/>
  <c r="C473" i="4"/>
  <c r="I569" i="3"/>
  <c r="AA550" i="3" s="1"/>
  <c r="E569" i="3"/>
  <c r="V550" i="3" s="1"/>
  <c r="C466" i="4"/>
  <c r="E565" i="3"/>
  <c r="V546" i="3" s="1"/>
  <c r="I565" i="3"/>
  <c r="AA546" i="3" s="1"/>
  <c r="C380" i="4"/>
  <c r="E583" i="3"/>
  <c r="V564" i="3" s="1"/>
  <c r="I583" i="3"/>
  <c r="AA564" i="3" s="1"/>
  <c r="C251" i="4"/>
  <c r="I501" i="3"/>
  <c r="AA482" i="3" s="1"/>
  <c r="E501" i="3"/>
  <c r="V482" i="3" s="1"/>
  <c r="C197" i="4"/>
  <c r="I772" i="3"/>
  <c r="AA753" i="3" s="1"/>
  <c r="E772" i="3"/>
  <c r="V753" i="3" s="1"/>
  <c r="C225" i="4"/>
  <c r="I646" i="3"/>
  <c r="AA627" i="3" s="1"/>
  <c r="E646" i="3"/>
  <c r="V627" i="3" s="1"/>
  <c r="C510" i="4"/>
  <c r="E679" i="3"/>
  <c r="V660" i="3" s="1"/>
  <c r="I679" i="3"/>
  <c r="AA660" i="3" s="1"/>
  <c r="C46" i="4"/>
  <c r="E785" i="3"/>
  <c r="V766" i="3" s="1"/>
  <c r="I785" i="3"/>
  <c r="AA766" i="3" s="1"/>
  <c r="C526" i="4"/>
  <c r="I672" i="3"/>
  <c r="AA653" i="3" s="1"/>
  <c r="E672" i="3"/>
  <c r="V653" i="3" s="1"/>
  <c r="I171" i="3"/>
  <c r="I75" i="3"/>
  <c r="I311" i="3"/>
  <c r="I86" i="3"/>
  <c r="I165" i="3"/>
  <c r="I309" i="3"/>
  <c r="I388" i="3"/>
  <c r="I276" i="3"/>
  <c r="I156" i="3"/>
  <c r="I312" i="3"/>
  <c r="I101" i="3"/>
  <c r="I161" i="3"/>
  <c r="I381" i="3"/>
  <c r="I132" i="3"/>
  <c r="I339" i="3"/>
  <c r="I239" i="3"/>
  <c r="I263" i="3"/>
  <c r="I284" i="3"/>
  <c r="I432" i="3"/>
  <c r="I188" i="3"/>
  <c r="E119" i="3"/>
  <c r="I69" i="3"/>
  <c r="I327" i="3"/>
  <c r="E30" i="3"/>
  <c r="E189" i="3"/>
  <c r="E263" i="3"/>
  <c r="E264" i="3"/>
  <c r="E350" i="3"/>
  <c r="E45" i="3"/>
  <c r="E173" i="3"/>
  <c r="E179" i="3"/>
  <c r="E66" i="3"/>
  <c r="E92" i="3"/>
  <c r="E193" i="3"/>
  <c r="E317" i="3"/>
  <c r="E220" i="3"/>
  <c r="E315" i="3"/>
  <c r="E303" i="3"/>
  <c r="E329" i="3"/>
  <c r="E177" i="3"/>
  <c r="E181" i="3"/>
  <c r="E348" i="3"/>
  <c r="E204" i="3"/>
  <c r="E255" i="3"/>
  <c r="E182" i="3"/>
  <c r="E342" i="3"/>
  <c r="E234" i="3"/>
  <c r="J207" i="3"/>
  <c r="J669" i="3"/>
  <c r="I272" i="3"/>
  <c r="E152" i="3"/>
  <c r="J76" i="3"/>
  <c r="J560" i="3"/>
  <c r="J62" i="3"/>
  <c r="J644" i="3"/>
  <c r="J86" i="3"/>
  <c r="J733" i="3"/>
  <c r="J140" i="3"/>
  <c r="J641" i="3"/>
  <c r="J164" i="3"/>
  <c r="J783" i="3"/>
  <c r="J194" i="3"/>
  <c r="J507" i="3"/>
  <c r="C205" i="4"/>
  <c r="E777" i="3"/>
  <c r="V758" i="3" s="1"/>
  <c r="I777" i="3"/>
  <c r="AA758" i="3" s="1"/>
  <c r="C472" i="4"/>
  <c r="I610" i="3"/>
  <c r="AA591" i="3" s="1"/>
  <c r="E610" i="3"/>
  <c r="V591" i="3" s="1"/>
  <c r="C403" i="4"/>
  <c r="E689" i="3"/>
  <c r="V670" i="3" s="1"/>
  <c r="I689" i="3"/>
  <c r="AA670" i="3" s="1"/>
  <c r="C402" i="4"/>
  <c r="E658" i="3"/>
  <c r="V639" i="3" s="1"/>
  <c r="I658" i="3"/>
  <c r="AA639" i="3" s="1"/>
  <c r="C465" i="4"/>
  <c r="I570" i="3"/>
  <c r="AA551" i="3" s="1"/>
  <c r="E570" i="3"/>
  <c r="V551" i="3" s="1"/>
  <c r="C224" i="4"/>
  <c r="E482" i="3"/>
  <c r="V463" i="3" s="1"/>
  <c r="I482" i="3"/>
  <c r="AA463" i="3" s="1"/>
  <c r="C518" i="4"/>
  <c r="E592" i="3"/>
  <c r="V573" i="3" s="1"/>
  <c r="I592" i="3"/>
  <c r="AA573" i="3" s="1"/>
  <c r="C509" i="4"/>
  <c r="E677" i="3"/>
  <c r="V658" i="3" s="1"/>
  <c r="I677" i="3"/>
  <c r="AA658" i="3" s="1"/>
  <c r="C45" i="4"/>
  <c r="E578" i="3"/>
  <c r="V559" i="3" s="1"/>
  <c r="I578" i="3"/>
  <c r="AA559" i="3" s="1"/>
  <c r="C235" i="4"/>
  <c r="E561" i="3"/>
  <c r="V542" i="3" s="1"/>
  <c r="I561" i="3"/>
  <c r="AA542" i="3" s="1"/>
  <c r="C525" i="4"/>
  <c r="I708" i="3"/>
  <c r="AA689" i="3" s="1"/>
  <c r="E708" i="3"/>
  <c r="V689" i="3" s="1"/>
  <c r="C538" i="4"/>
  <c r="I470" i="3"/>
  <c r="AA451" i="3" s="1"/>
  <c r="E470" i="3"/>
  <c r="V451" i="3" s="1"/>
  <c r="I218" i="3"/>
  <c r="I342" i="3"/>
  <c r="I288" i="3"/>
  <c r="I392" i="3"/>
  <c r="I273" i="3"/>
  <c r="I148" i="3"/>
  <c r="I32" i="3"/>
  <c r="I277" i="3"/>
  <c r="I211" i="3"/>
  <c r="I314" i="3"/>
  <c r="I303" i="3"/>
  <c r="I291" i="3"/>
  <c r="I247" i="3"/>
  <c r="I259" i="3"/>
  <c r="I289" i="3"/>
  <c r="I168" i="3"/>
  <c r="I305" i="3"/>
  <c r="I265" i="3"/>
  <c r="I293" i="3"/>
  <c r="E69" i="3"/>
  <c r="I47" i="3"/>
  <c r="E380" i="3"/>
  <c r="E275" i="3"/>
  <c r="E240" i="3"/>
  <c r="E148" i="3"/>
  <c r="E314" i="3"/>
  <c r="E94" i="3"/>
  <c r="E422" i="3"/>
  <c r="E197" i="3"/>
  <c r="E90" i="3"/>
  <c r="E131" i="3"/>
  <c r="E163" i="3"/>
  <c r="E427" i="3"/>
  <c r="E203" i="3"/>
  <c r="E99" i="3"/>
  <c r="E449" i="3"/>
  <c r="E187" i="3"/>
  <c r="E217" i="3"/>
  <c r="E73" i="3"/>
  <c r="E332" i="3"/>
  <c r="E410" i="3"/>
  <c r="E196" i="3"/>
  <c r="E296" i="3"/>
  <c r="E297" i="3"/>
  <c r="E227" i="3"/>
  <c r="C236" i="4"/>
  <c r="E688" i="3"/>
  <c r="V669" i="3" s="1"/>
  <c r="I688" i="3"/>
  <c r="AA669" i="3" s="1"/>
  <c r="I440" i="3"/>
  <c r="J58" i="3"/>
  <c r="J470" i="3"/>
  <c r="J89" i="3"/>
  <c r="J662" i="3"/>
  <c r="J50" i="3"/>
  <c r="J701" i="3"/>
  <c r="J74" i="3"/>
  <c r="J596" i="3"/>
  <c r="J98" i="3"/>
  <c r="J763" i="3"/>
  <c r="J116" i="3"/>
  <c r="J688" i="3"/>
  <c r="J170" i="3"/>
  <c r="J722" i="3"/>
  <c r="J242" i="3"/>
  <c r="J779" i="3"/>
  <c r="C471" i="4"/>
  <c r="I566" i="3"/>
  <c r="AA547" i="3" s="1"/>
  <c r="E566" i="3"/>
  <c r="V547" i="3" s="1"/>
  <c r="C464" i="4"/>
  <c r="AV11" i="3" s="1"/>
  <c r="I749" i="3"/>
  <c r="AA730" i="3" s="1"/>
  <c r="E749" i="3"/>
  <c r="V730" i="3" s="1"/>
  <c r="C524" i="4"/>
  <c r="I762" i="3"/>
  <c r="AA743" i="3" s="1"/>
  <c r="E762" i="3"/>
  <c r="V743" i="3" s="1"/>
  <c r="C537" i="4"/>
  <c r="I469" i="3"/>
  <c r="AA450" i="3" s="1"/>
  <c r="E469" i="3"/>
  <c r="V450" i="3" s="1"/>
  <c r="I315" i="3"/>
  <c r="I88" i="3"/>
  <c r="I64" i="3"/>
  <c r="I330" i="3"/>
  <c r="I351" i="3"/>
  <c r="I364" i="3"/>
  <c r="I371" i="3"/>
  <c r="I278" i="3"/>
  <c r="I144" i="3"/>
  <c r="I52" i="3"/>
  <c r="I53" i="3"/>
  <c r="I332" i="3"/>
  <c r="I436" i="3"/>
  <c r="I357" i="3"/>
  <c r="I348" i="3"/>
  <c r="I102" i="3"/>
  <c r="I224" i="3"/>
  <c r="I115" i="3"/>
  <c r="I405" i="3"/>
  <c r="I299" i="3"/>
  <c r="E141" i="3"/>
  <c r="E133" i="3"/>
  <c r="E284" i="3"/>
  <c r="E35" i="3"/>
  <c r="E327" i="3"/>
  <c r="E199" i="3"/>
  <c r="E330" i="3"/>
  <c r="E49" i="3"/>
  <c r="E311" i="3"/>
  <c r="E357" i="3"/>
  <c r="E278" i="3"/>
  <c r="E64" i="3"/>
  <c r="E132" i="3"/>
  <c r="E162" i="3"/>
  <c r="E198" i="3"/>
  <c r="E386" i="3"/>
  <c r="E91" i="3"/>
  <c r="E418" i="3"/>
  <c r="E171" i="3"/>
  <c r="E145" i="3"/>
  <c r="E250" i="3"/>
  <c r="E302" i="3"/>
  <c r="E345" i="3"/>
  <c r="E185" i="3"/>
  <c r="E439" i="3"/>
  <c r="E285" i="3"/>
  <c r="E124" i="3"/>
  <c r="E346" i="3"/>
  <c r="E206" i="3"/>
  <c r="E26" i="3"/>
  <c r="E109" i="3"/>
  <c r="E367" i="3"/>
  <c r="E71" i="3"/>
  <c r="E238" i="3"/>
  <c r="E267" i="3"/>
  <c r="E113" i="3"/>
  <c r="E237" i="3"/>
  <c r="E100" i="3"/>
  <c r="E377" i="3"/>
  <c r="E366" i="3"/>
  <c r="E155" i="3"/>
  <c r="E143" i="3"/>
  <c r="E62" i="3"/>
  <c r="E355" i="3"/>
  <c r="E420" i="3"/>
  <c r="E252" i="3"/>
  <c r="E363" i="3"/>
  <c r="E116" i="3"/>
  <c r="E370" i="3"/>
  <c r="E445" i="3"/>
  <c r="E120" i="3"/>
  <c r="E219" i="3"/>
  <c r="E365" i="3"/>
  <c r="E407" i="3"/>
  <c r="E212" i="3"/>
  <c r="E394" i="3"/>
  <c r="E232" i="3"/>
  <c r="E172" i="3"/>
  <c r="E210" i="3"/>
  <c r="C43" i="4"/>
  <c r="E458" i="3"/>
  <c r="E451" i="3"/>
  <c r="E262" i="3"/>
  <c r="E353" i="3"/>
  <c r="E415" i="3"/>
  <c r="E242" i="3"/>
  <c r="E138" i="3"/>
  <c r="E231" i="3"/>
  <c r="E443" i="3"/>
  <c r="E375" i="3"/>
  <c r="E251" i="3"/>
  <c r="E400" i="3"/>
  <c r="E200" i="3"/>
  <c r="E376" i="3"/>
  <c r="E425" i="3"/>
  <c r="E411" i="3"/>
  <c r="E118" i="3"/>
  <c r="E343" i="3"/>
  <c r="E396" i="3"/>
  <c r="E230" i="3"/>
  <c r="E300" i="3"/>
  <c r="E360" i="3"/>
  <c r="E383" i="3"/>
  <c r="E323" i="3"/>
  <c r="E390" i="3"/>
  <c r="E416" i="3"/>
  <c r="E208" i="3"/>
  <c r="E25" i="3"/>
  <c r="E395" i="3"/>
  <c r="E354" i="3"/>
  <c r="E241" i="3"/>
  <c r="E349" i="3"/>
  <c r="E455" i="3"/>
  <c r="E254" i="3"/>
  <c r="E258" i="3"/>
  <c r="E243" i="3"/>
  <c r="E358" i="3"/>
  <c r="E213" i="3"/>
  <c r="E384" i="3"/>
  <c r="E324" i="3"/>
  <c r="E228" i="3"/>
  <c r="E129" i="3"/>
  <c r="E347" i="3"/>
  <c r="E387" i="3"/>
  <c r="E76" i="3"/>
  <c r="E385" i="3"/>
  <c r="E399" i="3"/>
  <c r="E256" i="3"/>
  <c r="E378" i="3"/>
  <c r="E207" i="3"/>
  <c r="E412" i="3"/>
  <c r="E122" i="3"/>
  <c r="E260" i="3"/>
  <c r="E248" i="3"/>
  <c r="E229" i="3"/>
  <c r="E413" i="3"/>
  <c r="H111" i="3"/>
  <c r="E95" i="3"/>
  <c r="E222" i="3"/>
  <c r="E457" i="3"/>
  <c r="E269" i="3"/>
  <c r="E127" i="3"/>
  <c r="E249" i="3"/>
  <c r="E389" i="3"/>
  <c r="E326" i="3"/>
  <c r="E397" i="3"/>
  <c r="E424" i="3"/>
  <c r="E450" i="3"/>
  <c r="E421" i="3"/>
  <c r="E108" i="3"/>
  <c r="E233" i="3"/>
  <c r="E379" i="3"/>
  <c r="E149" i="3"/>
  <c r="E34" i="3"/>
  <c r="E373" i="3"/>
  <c r="E374" i="3"/>
  <c r="E401" i="3"/>
  <c r="E214" i="3"/>
  <c r="E369" i="3"/>
  <c r="E98" i="3"/>
  <c r="E414" i="3"/>
  <c r="E236" i="3"/>
  <c r="E344" i="3"/>
  <c r="E126" i="3"/>
  <c r="E359" i="3"/>
  <c r="E408" i="3"/>
  <c r="E209" i="3"/>
  <c r="E434" i="3"/>
  <c r="E253" i="3"/>
  <c r="E55" i="3"/>
  <c r="E150" i="3"/>
  <c r="E96" i="3"/>
  <c r="E294" i="3"/>
  <c r="E107" i="3"/>
  <c r="E104" i="3"/>
  <c r="E31" i="3"/>
  <c r="E292" i="3"/>
  <c r="E266" i="3"/>
  <c r="E333" i="3"/>
  <c r="E123" i="3"/>
  <c r="E456" i="3"/>
  <c r="E447" i="3"/>
  <c r="E111" i="3"/>
  <c r="V20" i="3"/>
  <c r="D347" i="3"/>
  <c r="I400" i="3"/>
  <c r="AA381" i="3" s="1"/>
  <c r="D229" i="3"/>
  <c r="D262" i="3"/>
  <c r="D34" i="3"/>
  <c r="I36" i="3"/>
  <c r="I422" i="3"/>
  <c r="I82" i="3"/>
  <c r="I350" i="3"/>
  <c r="I419" i="3"/>
  <c r="I146" i="3"/>
  <c r="I202" i="3"/>
  <c r="I39" i="3"/>
  <c r="I223" i="3"/>
  <c r="I142" i="3"/>
  <c r="I131" i="3"/>
  <c r="I345" i="3"/>
  <c r="I60" i="3"/>
  <c r="I105" i="3"/>
  <c r="I433" i="3"/>
  <c r="I391" i="3"/>
  <c r="I27" i="3"/>
  <c r="I417" i="3"/>
  <c r="I274" i="3"/>
  <c r="I452" i="3"/>
  <c r="I295" i="3"/>
  <c r="I442" i="3"/>
  <c r="I352" i="3"/>
  <c r="I181" i="3"/>
  <c r="I429" i="3"/>
  <c r="I56" i="3"/>
  <c r="I30" i="3"/>
  <c r="I245" i="3"/>
  <c r="I428" i="3"/>
  <c r="I174" i="3"/>
  <c r="I74" i="3"/>
  <c r="I58" i="3"/>
  <c r="I372" i="3"/>
  <c r="I240" i="3"/>
  <c r="I362" i="3"/>
  <c r="I409" i="3"/>
  <c r="I110" i="3"/>
  <c r="I87" i="3"/>
  <c r="I410" i="3"/>
  <c r="I361" i="3"/>
  <c r="I183" i="3"/>
  <c r="I114" i="3"/>
  <c r="I201" i="3"/>
  <c r="I246" i="3"/>
  <c r="I204" i="3"/>
  <c r="I297" i="3"/>
  <c r="I220" i="3"/>
  <c r="I386" i="3"/>
  <c r="I80" i="3"/>
  <c r="I225" i="3"/>
  <c r="I59" i="3"/>
  <c r="I106" i="3"/>
  <c r="I270" i="3"/>
  <c r="I296" i="3"/>
  <c r="I444" i="3"/>
  <c r="I104" i="3"/>
  <c r="I230" i="3"/>
  <c r="AA211" i="3" s="1"/>
  <c r="I458" i="3"/>
  <c r="AA439" i="3" s="1"/>
  <c r="I377" i="3"/>
  <c r="AA358" i="3" s="1"/>
  <c r="I411" i="3"/>
  <c r="I120" i="3"/>
  <c r="I292" i="3"/>
  <c r="I349" i="3"/>
  <c r="I113" i="3"/>
  <c r="I300" i="3"/>
  <c r="I116" i="3"/>
  <c r="I129" i="3"/>
  <c r="I413" i="3"/>
  <c r="AA394" i="3" s="1"/>
  <c r="I294" i="3"/>
  <c r="I447" i="3"/>
  <c r="I395" i="3"/>
  <c r="AA376" i="3" s="1"/>
  <c r="I208" i="3"/>
  <c r="AA189" i="3" s="1"/>
  <c r="I207" i="3"/>
  <c r="AA188" i="3" s="1"/>
  <c r="I76" i="3"/>
  <c r="I434" i="3"/>
  <c r="I71" i="3"/>
  <c r="I260" i="3"/>
  <c r="I379" i="3"/>
  <c r="AA360" i="3" s="1"/>
  <c r="I126" i="3"/>
  <c r="I98" i="3"/>
  <c r="I241" i="3"/>
  <c r="I172" i="3"/>
  <c r="I108" i="3"/>
  <c r="I262" i="3"/>
  <c r="I96" i="3"/>
  <c r="I248" i="3"/>
  <c r="I34" i="3"/>
  <c r="I123" i="3"/>
  <c r="I323" i="3"/>
  <c r="I118" i="3"/>
  <c r="I122" i="3"/>
  <c r="AA102" i="3" s="1"/>
  <c r="I242" i="3"/>
  <c r="AA223" i="3" s="1"/>
  <c r="I111" i="3"/>
  <c r="AA92" i="3" s="1"/>
  <c r="I421" i="3"/>
  <c r="AA402" i="3" s="1"/>
  <c r="I127" i="3"/>
  <c r="I415" i="3"/>
  <c r="AA396" i="3" s="1"/>
  <c r="I258" i="3"/>
  <c r="I407" i="3"/>
  <c r="I109" i="3"/>
  <c r="I394" i="3"/>
  <c r="I414" i="3"/>
  <c r="AA395" i="3" s="1"/>
  <c r="I233" i="3"/>
  <c r="AA214" i="3" s="1"/>
  <c r="I456" i="3"/>
  <c r="AA437" i="3" s="1"/>
  <c r="I324" i="3"/>
  <c r="AA305" i="3" s="1"/>
  <c r="I425" i="3"/>
  <c r="AA406" i="3" s="1"/>
  <c r="I360" i="3"/>
  <c r="AA341" i="3" s="1"/>
  <c r="I238" i="3"/>
  <c r="AA219" i="3" s="1"/>
  <c r="I212" i="3"/>
  <c r="I343" i="3"/>
  <c r="I387" i="3"/>
  <c r="I266" i="3"/>
  <c r="I143" i="3"/>
  <c r="I443" i="3"/>
  <c r="I138" i="3"/>
  <c r="I100" i="3"/>
  <c r="I399" i="3"/>
  <c r="I378" i="3"/>
  <c r="AA359" i="3" s="1"/>
  <c r="I355" i="3"/>
  <c r="AA336" i="3" s="1"/>
  <c r="I254" i="3"/>
  <c r="AA235" i="3" s="1"/>
  <c r="I374" i="3"/>
  <c r="AA355" i="3" s="1"/>
  <c r="I408" i="3"/>
  <c r="AA389" i="3" s="1"/>
  <c r="I420" i="3"/>
  <c r="I219" i="3"/>
  <c r="I390" i="3"/>
  <c r="AA371" i="3" s="1"/>
  <c r="I149" i="3"/>
  <c r="I228" i="3"/>
  <c r="I385" i="3"/>
  <c r="AA366" i="3" s="1"/>
  <c r="I333" i="3"/>
  <c r="I200" i="3"/>
  <c r="I457" i="3"/>
  <c r="AA438" i="3" s="1"/>
  <c r="I389" i="3"/>
  <c r="I237" i="3"/>
  <c r="AA218" i="3" s="1"/>
  <c r="I232" i="3"/>
  <c r="AA213" i="3" s="1"/>
  <c r="I62" i="3"/>
  <c r="AA42" i="3" s="1"/>
  <c r="I124" i="3"/>
  <c r="I326" i="3"/>
  <c r="I383" i="3"/>
  <c r="I376" i="3"/>
  <c r="AA357" i="3" s="1"/>
  <c r="I373" i="3"/>
  <c r="I214" i="3"/>
  <c r="AA195" i="3" s="1"/>
  <c r="I150" i="3"/>
  <c r="I450" i="3"/>
  <c r="I25" i="3"/>
  <c r="I251" i="3"/>
  <c r="I346" i="3"/>
  <c r="I353" i="3"/>
  <c r="I210" i="3"/>
  <c r="AA191" i="3" s="1"/>
  <c r="I344" i="3"/>
  <c r="AA325" i="3" s="1"/>
  <c r="I231" i="3"/>
  <c r="AA212" i="3" s="1"/>
  <c r="I363" i="3"/>
  <c r="I365" i="3"/>
  <c r="I209" i="3"/>
  <c r="AA190" i="3" s="1"/>
  <c r="I424" i="3"/>
  <c r="I249" i="3"/>
  <c r="AA230" i="3" s="1"/>
  <c r="I31" i="3"/>
  <c r="I455" i="3"/>
  <c r="I369" i="3"/>
  <c r="I243" i="3"/>
  <c r="AA224" i="3" s="1"/>
  <c r="I412" i="3"/>
  <c r="AA393" i="3" s="1"/>
  <c r="I367" i="3"/>
  <c r="AA348" i="3" s="1"/>
  <c r="I375" i="3"/>
  <c r="AA356" i="3" s="1"/>
  <c r="AJ12" i="3"/>
  <c r="AM9" i="3"/>
  <c r="AS10" i="3"/>
  <c r="AV10" i="3"/>
  <c r="I229" i="3"/>
  <c r="AA210" i="3" s="1"/>
  <c r="I347" i="3"/>
  <c r="AA328" i="3" s="1"/>
  <c r="I401" i="3"/>
  <c r="AA382" i="3" s="1"/>
  <c r="I256" i="3"/>
  <c r="I26" i="3"/>
  <c r="I358" i="3"/>
  <c r="I451" i="3"/>
  <c r="AA432" i="3" s="1"/>
  <c r="I253" i="3"/>
  <c r="AA234" i="3" s="1"/>
  <c r="I396" i="3"/>
  <c r="AA377" i="3" s="1"/>
  <c r="I222" i="3"/>
  <c r="I267" i="3"/>
  <c r="AA248" i="3" s="1"/>
  <c r="I107" i="3"/>
  <c r="I445" i="3"/>
  <c r="I55" i="3"/>
  <c r="I155" i="3"/>
  <c r="I359" i="3"/>
  <c r="AA340" i="3" s="1"/>
  <c r="I397" i="3"/>
  <c r="AA378" i="3" s="1"/>
  <c r="I269" i="3"/>
  <c r="I354" i="3"/>
  <c r="AA335" i="3" s="1"/>
  <c r="I252" i="3"/>
  <c r="AA233" i="3" s="1"/>
  <c r="I384" i="3"/>
  <c r="AA365" i="3" s="1"/>
  <c r="I366" i="3"/>
  <c r="AA347" i="3" s="1"/>
  <c r="I213" i="3"/>
  <c r="AA194" i="3" s="1"/>
  <c r="I416" i="3"/>
  <c r="AA397" i="3" s="1"/>
  <c r="I95" i="3"/>
  <c r="I206" i="3"/>
  <c r="I236" i="3"/>
  <c r="I370" i="3"/>
  <c r="AA351" i="3" s="1"/>
  <c r="H200" i="3"/>
  <c r="H25" i="3"/>
  <c r="H131" i="3"/>
  <c r="H267" i="3"/>
  <c r="H457" i="3"/>
  <c r="H251" i="3"/>
  <c r="H324" i="3"/>
  <c r="H134" i="3"/>
  <c r="H122" i="3"/>
  <c r="Q24" i="3"/>
  <c r="N24" i="3"/>
  <c r="M24" i="3"/>
  <c r="L24" i="3"/>
  <c r="H124" i="3"/>
  <c r="H242" i="3"/>
  <c r="H399" i="3"/>
  <c r="H109" i="3"/>
  <c r="D98" i="3"/>
  <c r="H358" i="3"/>
  <c r="H350" i="3"/>
  <c r="H401" i="3"/>
  <c r="H252" i="3"/>
  <c r="H376" i="3"/>
  <c r="R24" i="3"/>
  <c r="H354" i="3"/>
  <c r="H269" i="3"/>
  <c r="H389" i="3"/>
  <c r="H253" i="3"/>
  <c r="H36" i="3"/>
  <c r="H335" i="3"/>
  <c r="H318" i="3"/>
  <c r="H105" i="3"/>
  <c r="H137" i="3"/>
  <c r="H141" i="3"/>
  <c r="H99" i="3"/>
  <c r="H172" i="3"/>
  <c r="H298" i="3"/>
  <c r="H93" i="3"/>
  <c r="H147" i="3"/>
  <c r="H146" i="3"/>
  <c r="H207" i="3"/>
  <c r="H196" i="3"/>
  <c r="H328" i="3"/>
  <c r="H154" i="3"/>
  <c r="H244" i="3"/>
  <c r="H170" i="3"/>
  <c r="H138" i="3"/>
  <c r="H344" i="3"/>
  <c r="H448" i="3"/>
  <c r="H44" i="3"/>
  <c r="H313" i="3"/>
  <c r="H144" i="3"/>
  <c r="H182" i="3"/>
  <c r="H441" i="3"/>
  <c r="D62" i="3"/>
  <c r="D28" i="3"/>
  <c r="H106" i="3"/>
  <c r="H212" i="3"/>
  <c r="H206" i="3"/>
  <c r="H129" i="3"/>
  <c r="H455" i="3"/>
  <c r="H458" i="3"/>
  <c r="H405" i="3"/>
  <c r="H228" i="3"/>
  <c r="H415" i="3"/>
  <c r="H447" i="3"/>
  <c r="H68" i="3"/>
  <c r="D143" i="3"/>
  <c r="D139" i="3"/>
  <c r="D120" i="3"/>
  <c r="D46" i="3"/>
  <c r="H167" i="3"/>
  <c r="H297" i="3"/>
  <c r="H366" i="3"/>
  <c r="H378" i="3"/>
  <c r="H360" i="3"/>
  <c r="H450" i="3"/>
  <c r="H205" i="3"/>
  <c r="H193" i="3"/>
  <c r="D96" i="3"/>
  <c r="D115" i="3"/>
  <c r="D52" i="3"/>
  <c r="H277" i="3"/>
  <c r="H126" i="3"/>
  <c r="D27" i="3"/>
  <c r="D40" i="3"/>
  <c r="D101" i="3"/>
  <c r="H178" i="3"/>
  <c r="H409" i="3"/>
  <c r="H246" i="3"/>
  <c r="D38" i="3"/>
  <c r="H294" i="3"/>
  <c r="D25" i="3"/>
  <c r="H374" i="3"/>
  <c r="H150" i="3"/>
  <c r="H375" i="3"/>
  <c r="H312" i="3"/>
  <c r="D57" i="3"/>
  <c r="D103" i="3"/>
  <c r="H404" i="3"/>
  <c r="H435" i="3"/>
  <c r="H82" i="3"/>
  <c r="H243" i="3"/>
  <c r="H32" i="3"/>
  <c r="H27" i="3"/>
  <c r="H39" i="3"/>
  <c r="H85" i="3"/>
  <c r="H315" i="3"/>
  <c r="H340" i="3"/>
  <c r="H403" i="3"/>
  <c r="H245" i="3"/>
  <c r="H352" i="3"/>
  <c r="H142" i="3"/>
  <c r="H220" i="3"/>
  <c r="H132" i="3"/>
  <c r="H266" i="3"/>
  <c r="H155" i="3"/>
  <c r="H380" i="3"/>
  <c r="H271" i="3"/>
  <c r="H190" i="3"/>
  <c r="H442" i="3"/>
  <c r="H422" i="3"/>
  <c r="H388" i="3"/>
  <c r="H257" i="3"/>
  <c r="H230" i="3"/>
  <c r="H303" i="3"/>
  <c r="H157" i="3"/>
  <c r="H149" i="3"/>
  <c r="H217" i="3"/>
  <c r="H359" i="3"/>
  <c r="H222" i="3"/>
  <c r="H29" i="3"/>
  <c r="H40" i="3"/>
  <c r="H372" i="3"/>
  <c r="H120" i="3"/>
  <c r="H221" i="3"/>
  <c r="H69" i="3"/>
  <c r="H118" i="3"/>
  <c r="H48" i="3"/>
  <c r="H326" i="3"/>
  <c r="H391" i="3"/>
  <c r="H346" i="3"/>
  <c r="H74" i="3"/>
  <c r="H173" i="3"/>
  <c r="H91" i="3"/>
  <c r="H113" i="3"/>
  <c r="H316" i="3"/>
  <c r="H52" i="3"/>
  <c r="H169" i="3"/>
  <c r="H156" i="3"/>
  <c r="H430" i="3"/>
  <c r="H181" i="3"/>
  <c r="H63" i="3"/>
  <c r="H56" i="3"/>
  <c r="H453" i="3"/>
  <c r="H387" i="3"/>
  <c r="H219" i="3"/>
  <c r="H288" i="3"/>
  <c r="H330" i="3"/>
  <c r="H440" i="3"/>
  <c r="H89" i="3"/>
  <c r="H110" i="3"/>
  <c r="H332" i="3"/>
  <c r="H38" i="3"/>
  <c r="H385" i="3"/>
  <c r="H90" i="3"/>
  <c r="H213" i="3"/>
  <c r="H433" i="3"/>
  <c r="H365" i="3"/>
  <c r="H76" i="3"/>
  <c r="H434" i="3"/>
  <c r="H363" i="3"/>
  <c r="H152" i="3"/>
  <c r="H431" i="3"/>
  <c r="H107" i="3"/>
  <c r="H61" i="3"/>
  <c r="H80" i="3"/>
  <c r="H285" i="3"/>
  <c r="H323" i="3"/>
  <c r="H151" i="3"/>
  <c r="H331" i="3"/>
  <c r="H351" i="3"/>
  <c r="H418" i="3"/>
  <c r="H427" i="3"/>
  <c r="H321" i="3"/>
  <c r="H349" i="3"/>
  <c r="H153" i="3"/>
  <c r="H96" i="3"/>
  <c r="H116" i="3"/>
  <c r="H406" i="3"/>
  <c r="H198" i="3"/>
  <c r="H241" i="3"/>
  <c r="H423" i="3"/>
  <c r="H341" i="3"/>
  <c r="H258" i="3"/>
  <c r="H185" i="3"/>
  <c r="H216" i="3"/>
  <c r="H325" i="3"/>
  <c r="H362" i="3"/>
  <c r="H413" i="3"/>
  <c r="H410" i="3"/>
  <c r="H188" i="3"/>
  <c r="H208" i="3"/>
  <c r="H355" i="3"/>
  <c r="H282" i="3"/>
  <c r="H238" i="3"/>
  <c r="H289" i="3"/>
  <c r="H256" i="3"/>
  <c r="H237" i="3"/>
  <c r="H348" i="3"/>
  <c r="H177" i="3"/>
  <c r="H400" i="3"/>
  <c r="H304" i="3"/>
  <c r="H311" i="3"/>
  <c r="H210" i="3"/>
  <c r="H452" i="3"/>
  <c r="H283" i="3"/>
  <c r="H57" i="3"/>
  <c r="H66" i="3"/>
  <c r="H390" i="3"/>
  <c r="H123" i="3"/>
  <c r="H234" i="3"/>
  <c r="H168" i="3"/>
  <c r="H437" i="3"/>
  <c r="H370" i="3"/>
  <c r="H383" i="3"/>
  <c r="H371" i="3"/>
  <c r="H382" i="3"/>
  <c r="H209" i="3"/>
  <c r="H50" i="3"/>
  <c r="H97" i="3"/>
  <c r="H299" i="3"/>
  <c r="H248" i="3"/>
  <c r="H45" i="3"/>
  <c r="H407" i="3"/>
  <c r="H398" i="3"/>
  <c r="H259" i="3"/>
  <c r="H420" i="3"/>
  <c r="H83" i="3"/>
  <c r="H128" i="3"/>
  <c r="H176" i="3"/>
  <c r="H394" i="3"/>
  <c r="H202" i="3"/>
  <c r="H70" i="3"/>
  <c r="H119" i="3"/>
  <c r="H301" i="3"/>
  <c r="H87" i="3"/>
  <c r="H183" i="3"/>
  <c r="H92" i="3"/>
  <c r="H187" i="3"/>
  <c r="H261" i="3"/>
  <c r="H64" i="3"/>
  <c r="H432" i="3"/>
  <c r="H114" i="3"/>
  <c r="H175" i="3"/>
  <c r="H274" i="3"/>
  <c r="H239" i="3"/>
  <c r="H402" i="3"/>
  <c r="H429" i="3"/>
  <c r="H408" i="3"/>
  <c r="H140" i="3"/>
  <c r="H72" i="3"/>
  <c r="H411" i="3"/>
  <c r="H115" i="3"/>
  <c r="H276" i="3"/>
  <c r="H214" i="3"/>
  <c r="H264" i="3"/>
  <c r="H300" i="3"/>
  <c r="H43" i="3"/>
  <c r="H41" i="3"/>
  <c r="H33" i="3"/>
  <c r="H339" i="3"/>
  <c r="H275" i="3"/>
  <c r="H49" i="3"/>
  <c r="H232" i="3"/>
  <c r="H456" i="3"/>
  <c r="H42" i="3"/>
  <c r="H143" i="3"/>
  <c r="H379" i="3"/>
  <c r="H279" i="3"/>
  <c r="H218" i="3"/>
  <c r="H265" i="3"/>
  <c r="H425" i="3"/>
  <c r="H305" i="3"/>
  <c r="H95" i="3"/>
  <c r="H117" i="3"/>
  <c r="H204" i="3"/>
  <c r="H235" i="3"/>
  <c r="H73" i="3"/>
  <c r="H281" i="3"/>
  <c r="H247" i="3"/>
  <c r="H254" i="3"/>
  <c r="H449" i="3"/>
  <c r="H293" i="3"/>
  <c r="H179" i="3"/>
  <c r="H319" i="3"/>
  <c r="H46" i="3"/>
  <c r="H367" i="3"/>
  <c r="H386" i="3"/>
  <c r="H295" i="3"/>
  <c r="H201" i="3"/>
  <c r="H37" i="3"/>
  <c r="H81" i="3"/>
  <c r="H361" i="3"/>
  <c r="H236" i="3"/>
  <c r="H77" i="3"/>
  <c r="H278" i="3"/>
  <c r="H35" i="3"/>
  <c r="H290" i="3"/>
  <c r="H373" i="3"/>
  <c r="H369" i="3"/>
  <c r="H195" i="3"/>
  <c r="H86" i="3"/>
  <c r="H444" i="3"/>
  <c r="H268" i="3"/>
  <c r="H67" i="3"/>
  <c r="H310" i="3"/>
  <c r="H327" i="3"/>
  <c r="H345" i="3"/>
  <c r="H215" i="3"/>
  <c r="H443" i="3"/>
  <c r="H71" i="3"/>
  <c r="H428" i="3"/>
  <c r="H284" i="3"/>
  <c r="H148" i="3"/>
  <c r="H121" i="3"/>
  <c r="H320" i="3"/>
  <c r="H164" i="3"/>
  <c r="H263" i="3"/>
  <c r="H291" i="3"/>
  <c r="H225" i="3"/>
  <c r="H356" i="3"/>
  <c r="H59" i="3"/>
  <c r="H272" i="3"/>
  <c r="H417" i="3"/>
  <c r="H184" i="3"/>
  <c r="H419" i="3"/>
  <c r="H426" i="3"/>
  <c r="H125" i="3"/>
  <c r="H396" i="3"/>
  <c r="H166" i="3"/>
  <c r="H270" i="3"/>
  <c r="H260" i="3"/>
  <c r="H211" i="3"/>
  <c r="H306" i="3"/>
  <c r="H414" i="3"/>
  <c r="H231" i="3"/>
  <c r="H309" i="3"/>
  <c r="H255" i="3"/>
  <c r="H338" i="3"/>
  <c r="H158" i="3"/>
  <c r="H65" i="3"/>
  <c r="H55" i="3"/>
  <c r="H62" i="3"/>
  <c r="H84" i="3"/>
  <c r="H54" i="3"/>
  <c r="H424" i="3"/>
  <c r="H203" i="3"/>
  <c r="H395" i="3"/>
  <c r="H317" i="3"/>
  <c r="H451" i="3"/>
  <c r="H416" i="3"/>
  <c r="H439" i="3"/>
  <c r="H249" i="3"/>
  <c r="H223" i="3"/>
  <c r="H165" i="3"/>
  <c r="H171" i="3"/>
  <c r="H384" i="3"/>
  <c r="H94" i="3"/>
  <c r="H280" i="3"/>
  <c r="H112" i="3"/>
  <c r="H189" i="3"/>
  <c r="H224" i="3"/>
  <c r="H133" i="3"/>
  <c r="H79" i="3"/>
  <c r="H192" i="3"/>
  <c r="H51" i="3"/>
  <c r="H145" i="3"/>
  <c r="H103" i="3"/>
  <c r="H336" i="3"/>
  <c r="H130" i="3"/>
  <c r="H334" i="3"/>
  <c r="H58" i="3"/>
  <c r="H47" i="3"/>
  <c r="H436" i="3"/>
  <c r="H233" i="3"/>
  <c r="H342" i="3"/>
  <c r="H421" i="3"/>
  <c r="H108" i="3"/>
  <c r="H445" i="3"/>
  <c r="H308" i="3"/>
  <c r="H139" i="3"/>
  <c r="H286" i="3"/>
  <c r="H127" i="3"/>
  <c r="H199" i="3"/>
  <c r="H273" i="3"/>
  <c r="H333" i="3"/>
  <c r="H353" i="3"/>
  <c r="H412" i="3"/>
  <c r="H163" i="3"/>
  <c r="H454" i="3"/>
  <c r="H329" i="3"/>
  <c r="H60" i="3"/>
  <c r="H392" i="3"/>
  <c r="H314" i="3"/>
  <c r="H136" i="3"/>
  <c r="H337" i="3"/>
  <c r="H53" i="3"/>
  <c r="H446" i="3"/>
  <c r="H88" i="3"/>
  <c r="H160" i="3"/>
  <c r="H78" i="3"/>
  <c r="H296" i="3"/>
  <c r="H240" i="3"/>
  <c r="H292" i="3"/>
  <c r="H161" i="3"/>
  <c r="H226" i="3"/>
  <c r="H397" i="3"/>
  <c r="H159" i="3"/>
  <c r="H194" i="3"/>
  <c r="H393" i="3"/>
  <c r="H135" i="3"/>
  <c r="H377" i="3"/>
  <c r="H250" i="3"/>
  <c r="H104" i="3"/>
  <c r="H343" i="3"/>
  <c r="H287" i="3"/>
  <c r="H364" i="3"/>
  <c r="H322" i="3"/>
  <c r="H75" i="3"/>
  <c r="H368" i="3"/>
  <c r="H174" i="3"/>
  <c r="H302" i="3"/>
  <c r="H197" i="3"/>
  <c r="H102" i="3"/>
  <c r="H162" i="3"/>
  <c r="H101" i="3"/>
  <c r="H227" i="3"/>
  <c r="D99" i="3"/>
  <c r="D128" i="3"/>
  <c r="D88" i="3"/>
  <c r="D71" i="3"/>
  <c r="D31" i="3"/>
  <c r="D141" i="3"/>
  <c r="D49" i="3"/>
  <c r="D77" i="3"/>
  <c r="D104" i="3"/>
  <c r="D112" i="3"/>
  <c r="D83" i="3"/>
  <c r="D110" i="3"/>
  <c r="D95" i="3"/>
  <c r="D90" i="3"/>
  <c r="D109" i="3"/>
  <c r="D102" i="3"/>
  <c r="D111" i="3"/>
  <c r="D132" i="3"/>
  <c r="D45" i="3"/>
  <c r="D79" i="3"/>
  <c r="D140" i="3"/>
  <c r="D72" i="3"/>
  <c r="D126" i="3"/>
  <c r="D53" i="3"/>
  <c r="D54" i="3"/>
  <c r="D78" i="3"/>
  <c r="D144" i="3"/>
  <c r="D133" i="3"/>
  <c r="D59" i="3"/>
  <c r="D135" i="3"/>
  <c r="D30" i="3"/>
  <c r="D121" i="3"/>
  <c r="D47" i="3"/>
  <c r="D82" i="3"/>
  <c r="D119" i="3"/>
  <c r="D94" i="3"/>
  <c r="D43" i="3"/>
  <c r="D70" i="3"/>
  <c r="D86" i="3"/>
  <c r="D92" i="3"/>
  <c r="D108" i="3"/>
  <c r="D107" i="3"/>
  <c r="D142" i="3"/>
  <c r="D131" i="3"/>
  <c r="D69" i="3"/>
  <c r="D36" i="3"/>
  <c r="D113" i="3"/>
  <c r="D44" i="3"/>
  <c r="D65" i="3"/>
  <c r="D35" i="3"/>
  <c r="D138" i="3"/>
  <c r="D39" i="3"/>
  <c r="D122" i="3"/>
  <c r="D50" i="3"/>
  <c r="D55" i="3"/>
  <c r="D80" i="3"/>
  <c r="D89" i="3"/>
  <c r="D81" i="3"/>
  <c r="D51" i="3"/>
  <c r="D145" i="3"/>
  <c r="D66" i="3"/>
  <c r="D73" i="3"/>
  <c r="D123" i="3"/>
  <c r="D100" i="3"/>
  <c r="D60" i="3"/>
  <c r="D61" i="3"/>
  <c r="D114" i="3"/>
  <c r="D56" i="3"/>
  <c r="D116" i="3"/>
  <c r="D124" i="3"/>
  <c r="D127" i="3"/>
  <c r="D37" i="3"/>
  <c r="D74" i="3"/>
  <c r="D26" i="3"/>
  <c r="D97" i="3"/>
  <c r="D117" i="3"/>
  <c r="D68" i="3"/>
  <c r="D58" i="3"/>
  <c r="D75" i="3"/>
  <c r="D85" i="3"/>
  <c r="D125" i="3"/>
  <c r="D91" i="3"/>
  <c r="D105" i="3"/>
  <c r="D87" i="3"/>
  <c r="D67" i="3"/>
  <c r="D29" i="3"/>
  <c r="D64" i="3"/>
  <c r="D106" i="3"/>
  <c r="D42" i="3"/>
  <c r="D84" i="3"/>
  <c r="D41" i="3"/>
  <c r="D33" i="3"/>
  <c r="D93" i="3"/>
  <c r="D63" i="3"/>
  <c r="D137" i="3"/>
  <c r="X461" i="3" l="1"/>
  <c r="V485" i="3"/>
  <c r="AA540" i="3"/>
  <c r="AA536" i="3"/>
  <c r="AA545" i="3"/>
  <c r="V462" i="3"/>
  <c r="V461" i="3"/>
  <c r="AA538" i="3"/>
  <c r="AA479" i="3"/>
  <c r="AA486" i="3"/>
  <c r="V487" i="3"/>
  <c r="V478" i="3"/>
  <c r="AA462" i="3"/>
  <c r="AA461" i="3"/>
  <c r="V479" i="3"/>
  <c r="V486" i="3"/>
  <c r="AA487" i="3"/>
  <c r="AA478" i="3"/>
  <c r="V525" i="3"/>
  <c r="V481" i="3"/>
  <c r="AA525" i="3"/>
  <c r="V535" i="3"/>
  <c r="AA481" i="3"/>
  <c r="AA535" i="3"/>
  <c r="AA484" i="3"/>
  <c r="AA489" i="3"/>
  <c r="AA537" i="3"/>
  <c r="V484" i="3"/>
  <c r="V480" i="3"/>
  <c r="V489" i="3"/>
  <c r="V537" i="3"/>
  <c r="AA480" i="3"/>
  <c r="AA539" i="3"/>
  <c r="V539" i="3"/>
  <c r="V540" i="3"/>
  <c r="V536" i="3"/>
  <c r="V545" i="3"/>
  <c r="V538" i="3"/>
  <c r="AJ11" i="3"/>
  <c r="AV7" i="3"/>
  <c r="AJ5" i="3"/>
  <c r="AJ8" i="3"/>
  <c r="AM12" i="3"/>
  <c r="AM7" i="3"/>
  <c r="AS3" i="3"/>
  <c r="AM6" i="3"/>
  <c r="AV9" i="3"/>
  <c r="AV3" i="3"/>
  <c r="AJ10" i="3"/>
  <c r="AV12" i="3"/>
  <c r="AJ4" i="3"/>
  <c r="AV6" i="3"/>
  <c r="AS4" i="3"/>
  <c r="AJ7" i="3"/>
  <c r="AM4" i="3"/>
  <c r="AJ3" i="3"/>
  <c r="AS12" i="3"/>
  <c r="AV8" i="3"/>
  <c r="AS7" i="3"/>
  <c r="AS6" i="3"/>
  <c r="AJ9" i="3"/>
  <c r="AM5" i="3"/>
  <c r="AS5" i="3"/>
  <c r="AS9" i="3"/>
  <c r="AV4" i="3"/>
  <c r="AM11" i="3"/>
  <c r="AM3" i="3"/>
  <c r="AV5" i="3"/>
  <c r="AM10" i="3"/>
  <c r="AS8" i="3"/>
  <c r="AJ6" i="3"/>
  <c r="AS11" i="3"/>
  <c r="AM8" i="3"/>
  <c r="AA333" i="3"/>
  <c r="AA332" i="3"/>
  <c r="AA334" i="3"/>
  <c r="AA331" i="3"/>
  <c r="AA401" i="3"/>
  <c r="AA399" i="3"/>
  <c r="AA398" i="3"/>
  <c r="AA400" i="3"/>
  <c r="AA368" i="3"/>
  <c r="AA367" i="3"/>
  <c r="AA236" i="3"/>
  <c r="AA237" i="3"/>
  <c r="AA349" i="3"/>
  <c r="AA350" i="3"/>
  <c r="AA327" i="3"/>
  <c r="AA326" i="3"/>
  <c r="AA324" i="3"/>
  <c r="AA323" i="3"/>
  <c r="AA316" i="3"/>
  <c r="AA317" i="3"/>
  <c r="AA321" i="3"/>
  <c r="AA315" i="3"/>
  <c r="AA322" i="3"/>
  <c r="AA318" i="3"/>
  <c r="AA319" i="3"/>
  <c r="AA320" i="3"/>
  <c r="AA413" i="3"/>
  <c r="AA415" i="3"/>
  <c r="AA410" i="3"/>
  <c r="AA409" i="3"/>
  <c r="AA411" i="3"/>
  <c r="AA412" i="3"/>
  <c r="AA414" i="3"/>
  <c r="AA408" i="3"/>
  <c r="AA407" i="3"/>
  <c r="AA330" i="3"/>
  <c r="AA329" i="3"/>
  <c r="AA216" i="3"/>
  <c r="AA215" i="3"/>
  <c r="AA217" i="3"/>
  <c r="AA434" i="3"/>
  <c r="AA436" i="3"/>
  <c r="AA433" i="3"/>
  <c r="AA435" i="3"/>
  <c r="AA231" i="3"/>
  <c r="AA232" i="3"/>
  <c r="AA193" i="3"/>
  <c r="AA192" i="3"/>
  <c r="AA384" i="3"/>
  <c r="AA388" i="3"/>
  <c r="AA383" i="3"/>
  <c r="AA386" i="3"/>
  <c r="AA387" i="3"/>
  <c r="AA385" i="3"/>
  <c r="AA226" i="3"/>
  <c r="AA229" i="3"/>
  <c r="AA225" i="3"/>
  <c r="AA228" i="3"/>
  <c r="AA227" i="3"/>
  <c r="AA272" i="3"/>
  <c r="AA264" i="3"/>
  <c r="AA266" i="3"/>
  <c r="AA259" i="3"/>
  <c r="AA262" i="3"/>
  <c r="AA251" i="3"/>
  <c r="AA269" i="3"/>
  <c r="AA252" i="3"/>
  <c r="AA253" i="3"/>
  <c r="AA261" i="3"/>
  <c r="AA260" i="3"/>
  <c r="AA265" i="3"/>
  <c r="AA254" i="3"/>
  <c r="AA258" i="3"/>
  <c r="AA256" i="3"/>
  <c r="AA257" i="3"/>
  <c r="AA267" i="3"/>
  <c r="AA271" i="3"/>
  <c r="AA255" i="3"/>
  <c r="AA270" i="3"/>
  <c r="AA273" i="3"/>
  <c r="AA268" i="3"/>
  <c r="AA263" i="3"/>
  <c r="AA187" i="3"/>
  <c r="AA186" i="3"/>
  <c r="AA185" i="3"/>
  <c r="AA182" i="3"/>
  <c r="AA184" i="3"/>
  <c r="AA183" i="3"/>
  <c r="AA369" i="3"/>
  <c r="AA370" i="3"/>
  <c r="AA239" i="3"/>
  <c r="AA238" i="3"/>
  <c r="AA426" i="3"/>
  <c r="AA425" i="3"/>
  <c r="AA430" i="3"/>
  <c r="AA429" i="3"/>
  <c r="AA431" i="3"/>
  <c r="AA242" i="3"/>
  <c r="AA243" i="3"/>
  <c r="AA392" i="3"/>
  <c r="AA390" i="3"/>
  <c r="AA391" i="3"/>
  <c r="AA405" i="3"/>
  <c r="AA404" i="3"/>
  <c r="AA403" i="3"/>
  <c r="AA180" i="3"/>
  <c r="AA173" i="3"/>
  <c r="AA177" i="3"/>
  <c r="AA176" i="3"/>
  <c r="AA174" i="3"/>
  <c r="AA169" i="3"/>
  <c r="AA165" i="3"/>
  <c r="AA157" i="3"/>
  <c r="AA164" i="3"/>
  <c r="AA162" i="3"/>
  <c r="AA167" i="3"/>
  <c r="AA155" i="3"/>
  <c r="AA166" i="3"/>
  <c r="AA158" i="3"/>
  <c r="AA168" i="3"/>
  <c r="AA179" i="3"/>
  <c r="AA181" i="3"/>
  <c r="AA156" i="3"/>
  <c r="AA163" i="3"/>
  <c r="AA175" i="3"/>
  <c r="AA170" i="3"/>
  <c r="AA159" i="3"/>
  <c r="AA178" i="3"/>
  <c r="AA171" i="3"/>
  <c r="AA161" i="3"/>
  <c r="AA160" i="3"/>
  <c r="AA154" i="3"/>
  <c r="AA172" i="3"/>
  <c r="AA312" i="3"/>
  <c r="AA309" i="3"/>
  <c r="AA313" i="3"/>
  <c r="AA308" i="3"/>
  <c r="AA314" i="3"/>
  <c r="AA310" i="3"/>
  <c r="AA311" i="3"/>
  <c r="AA379" i="3"/>
  <c r="AA380" i="3"/>
  <c r="AA427" i="3"/>
  <c r="AA428" i="3"/>
  <c r="AA202" i="3"/>
  <c r="AA203" i="3"/>
  <c r="AA201" i="3"/>
  <c r="AA345" i="3"/>
  <c r="AA346" i="3"/>
  <c r="AA353" i="3"/>
  <c r="AA354" i="3"/>
  <c r="AA352" i="3"/>
  <c r="AA220" i="3"/>
  <c r="AA222" i="3"/>
  <c r="AA221" i="3"/>
  <c r="AA274" i="3"/>
  <c r="AA275" i="3"/>
  <c r="AA342" i="3"/>
  <c r="AA344" i="3"/>
  <c r="AA343" i="3"/>
  <c r="AA206" i="3"/>
  <c r="AA207" i="3"/>
  <c r="AA208" i="3"/>
  <c r="AA204" i="3"/>
  <c r="AA209" i="3"/>
  <c r="AA205" i="3"/>
  <c r="AA362" i="3"/>
  <c r="AA361" i="3"/>
  <c r="AA364" i="3"/>
  <c r="AA363" i="3"/>
  <c r="AA422" i="3"/>
  <c r="AA421" i="3"/>
  <c r="AA418" i="3"/>
  <c r="AA419" i="3"/>
  <c r="AA416" i="3"/>
  <c r="AA417" i="3"/>
  <c r="AA423" i="3"/>
  <c r="AA424" i="3"/>
  <c r="AA420" i="3"/>
  <c r="AA307" i="3"/>
  <c r="AA306" i="3"/>
  <c r="AA375" i="3"/>
  <c r="AA374" i="3"/>
  <c r="AA373" i="3"/>
  <c r="AA372" i="3"/>
  <c r="AA249" i="3"/>
  <c r="AA250" i="3"/>
  <c r="AA338" i="3"/>
  <c r="AA337" i="3"/>
  <c r="AA339" i="3"/>
  <c r="AA199" i="3"/>
  <c r="AA198" i="3"/>
  <c r="AA196" i="3"/>
  <c r="AA197" i="3"/>
  <c r="AA200" i="3"/>
  <c r="AA246" i="3"/>
  <c r="AA245" i="3"/>
  <c r="AA247" i="3"/>
  <c r="AA244" i="3"/>
  <c r="AA297" i="3"/>
  <c r="AA304" i="3"/>
  <c r="AA290" i="3"/>
  <c r="AA301" i="3"/>
  <c r="AA300" i="3"/>
  <c r="AA288" i="3"/>
  <c r="AA285" i="3"/>
  <c r="AA299" i="3"/>
  <c r="AA294" i="3"/>
  <c r="AA291" i="3"/>
  <c r="AA293" i="3"/>
  <c r="AA296" i="3"/>
  <c r="AA282" i="3"/>
  <c r="AA302" i="3"/>
  <c r="AA283" i="3"/>
  <c r="AA284" i="3"/>
  <c r="AA289" i="3"/>
  <c r="AA292" i="3"/>
  <c r="AA295" i="3"/>
  <c r="AA287" i="3"/>
  <c r="AA298" i="3"/>
  <c r="AA286" i="3"/>
  <c r="AA303" i="3"/>
  <c r="AA240" i="3"/>
  <c r="AA241" i="3"/>
  <c r="AA278" i="3"/>
  <c r="AA279" i="3"/>
  <c r="AA280" i="3"/>
  <c r="AA281" i="3"/>
  <c r="AA276" i="3"/>
  <c r="AA277" i="3"/>
  <c r="AA38" i="3"/>
  <c r="AA43" i="3"/>
  <c r="AA94" i="3"/>
  <c r="AA83" i="3"/>
  <c r="AA106" i="3"/>
  <c r="AA114" i="3"/>
  <c r="AA87" i="3"/>
  <c r="AA77" i="3"/>
  <c r="AA69" i="3"/>
  <c r="AA107" i="3"/>
  <c r="AA85" i="3"/>
  <c r="AA99" i="3"/>
  <c r="AA108" i="3"/>
  <c r="AA86" i="3"/>
  <c r="AA84" i="3"/>
  <c r="AA82" i="3"/>
  <c r="AA90" i="3"/>
  <c r="AA122" i="3"/>
  <c r="AA103" i="3"/>
  <c r="AA97" i="3"/>
  <c r="AA41" i="3"/>
  <c r="AA124" i="3"/>
  <c r="AA101" i="3"/>
  <c r="AA121" i="3"/>
  <c r="AA146" i="3"/>
  <c r="AA98" i="3"/>
  <c r="AA142" i="3"/>
  <c r="AA120" i="3"/>
  <c r="AA112" i="3"/>
  <c r="AA123" i="3"/>
  <c r="AA118" i="3"/>
  <c r="AA119" i="3"/>
  <c r="AA113" i="3"/>
  <c r="AA100" i="3"/>
  <c r="V373" i="3"/>
  <c r="AA61" i="3"/>
  <c r="AA131" i="3"/>
  <c r="AA135" i="3"/>
  <c r="AA125" i="3"/>
  <c r="AA89" i="3"/>
  <c r="AA91" i="3"/>
  <c r="AA88" i="3"/>
  <c r="AA39" i="3"/>
  <c r="AA96" i="3"/>
  <c r="AA28" i="3"/>
  <c r="AA37" i="3"/>
  <c r="AA44" i="3"/>
  <c r="AA40" i="3"/>
  <c r="AA22" i="3"/>
  <c r="AA95" i="3"/>
  <c r="AA93" i="3"/>
  <c r="AA73" i="3"/>
  <c r="AA134" i="3"/>
  <c r="AA62" i="3"/>
  <c r="AA129" i="3"/>
  <c r="AA136" i="3"/>
  <c r="AA55" i="3"/>
  <c r="AA45" i="3"/>
  <c r="AA52" i="3"/>
  <c r="AA49" i="3"/>
  <c r="AA23" i="3"/>
  <c r="AA59" i="3"/>
  <c r="AA78" i="3"/>
  <c r="AA58" i="3"/>
  <c r="AA70" i="3"/>
  <c r="AA60" i="3"/>
  <c r="AA47" i="3"/>
  <c r="AA71" i="3"/>
  <c r="AA66" i="3"/>
  <c r="AA57" i="3"/>
  <c r="AA63" i="3"/>
  <c r="AA53" i="3"/>
  <c r="AA126" i="3"/>
  <c r="AA127" i="3"/>
  <c r="AA51" i="3"/>
  <c r="AA133" i="3"/>
  <c r="AA132" i="3"/>
  <c r="AA50" i="3"/>
  <c r="AA130" i="3"/>
  <c r="AA56" i="3"/>
  <c r="AA54" i="3"/>
  <c r="AA48" i="3"/>
  <c r="AA67" i="3"/>
  <c r="AA46" i="3"/>
  <c r="AA65" i="3"/>
  <c r="AA68" i="3"/>
  <c r="AA128" i="3"/>
  <c r="AA141" i="3"/>
  <c r="AA33" i="3"/>
  <c r="AA76" i="3"/>
  <c r="AA72" i="3"/>
  <c r="AA64" i="3"/>
  <c r="AA151" i="3"/>
  <c r="AA74" i="3"/>
  <c r="AA143" i="3"/>
  <c r="AA149" i="3"/>
  <c r="AA147" i="3"/>
  <c r="AA32" i="3"/>
  <c r="AA75" i="3"/>
  <c r="AA25" i="3"/>
  <c r="AA29" i="3"/>
  <c r="AA139" i="3"/>
  <c r="AA140" i="3"/>
  <c r="AA104" i="3"/>
  <c r="AA105" i="3"/>
  <c r="AA80" i="3"/>
  <c r="AA79" i="3"/>
  <c r="AA81" i="3"/>
  <c r="AA30" i="3"/>
  <c r="AA36" i="3"/>
  <c r="AA116" i="3"/>
  <c r="AA117" i="3"/>
  <c r="AA109" i="3"/>
  <c r="AA111" i="3"/>
  <c r="AA110" i="3"/>
  <c r="AA115" i="3"/>
  <c r="AA153" i="3"/>
  <c r="AA35" i="3"/>
  <c r="AA26" i="3"/>
  <c r="AA24" i="3"/>
  <c r="AA144" i="3"/>
  <c r="AA137" i="3"/>
  <c r="AA27" i="3"/>
  <c r="AA34" i="3"/>
  <c r="AA148" i="3"/>
  <c r="V101" i="3"/>
  <c r="AA152" i="3"/>
  <c r="AA31" i="3"/>
  <c r="AA150" i="3"/>
  <c r="AA138" i="3"/>
  <c r="AA145" i="3"/>
  <c r="V65" i="3"/>
  <c r="V73" i="3"/>
  <c r="V68" i="3"/>
  <c r="V74" i="3"/>
  <c r="V60" i="3"/>
  <c r="V75" i="3"/>
  <c r="V59" i="3"/>
  <c r="V98" i="3"/>
  <c r="V62" i="3"/>
  <c r="V100" i="3"/>
  <c r="V58" i="3"/>
  <c r="V362" i="3"/>
  <c r="V368" i="3"/>
  <c r="C24" i="3"/>
  <c r="G24" i="3"/>
  <c r="I24" i="3" s="1"/>
  <c r="V72" i="3"/>
  <c r="V361" i="3"/>
  <c r="V76" i="3"/>
  <c r="V364" i="3"/>
  <c r="V69" i="3"/>
  <c r="V372" i="3"/>
  <c r="V71" i="3"/>
  <c r="V370" i="3"/>
  <c r="V70" i="3"/>
  <c r="V366" i="3"/>
  <c r="V77" i="3"/>
  <c r="V369" i="3"/>
  <c r="V374" i="3"/>
  <c r="V61" i="3"/>
  <c r="V376" i="3"/>
  <c r="V365" i="3"/>
  <c r="V189" i="3"/>
  <c r="V67" i="3"/>
  <c r="V371" i="3"/>
  <c r="V367" i="3"/>
  <c r="V63" i="3"/>
  <c r="V64" i="3"/>
  <c r="V363" i="3"/>
  <c r="V375" i="3"/>
  <c r="V66" i="3"/>
  <c r="V99" i="3"/>
  <c r="V277" i="3"/>
  <c r="V276" i="3"/>
  <c r="V281" i="3"/>
  <c r="V279" i="3"/>
  <c r="V278" i="3"/>
  <c r="V280" i="3"/>
  <c r="V168" i="3"/>
  <c r="V188" i="3"/>
  <c r="V163" i="3"/>
  <c r="V183" i="3"/>
  <c r="V156" i="3"/>
  <c r="V176" i="3"/>
  <c r="V182" i="3"/>
  <c r="V171" i="3"/>
  <c r="V164" i="3"/>
  <c r="V170" i="3"/>
  <c r="V179" i="3"/>
  <c r="V177" i="3"/>
  <c r="V161" i="3"/>
  <c r="V158" i="3"/>
  <c r="V186" i="3"/>
  <c r="V167" i="3"/>
  <c r="V157" i="3"/>
  <c r="V165" i="3"/>
  <c r="V174" i="3"/>
  <c r="V155" i="3"/>
  <c r="V173" i="3"/>
  <c r="V162" i="3"/>
  <c r="V166" i="3"/>
  <c r="V160" i="3"/>
  <c r="V185" i="3"/>
  <c r="V172" i="3"/>
  <c r="V169" i="3"/>
  <c r="V178" i="3"/>
  <c r="V181" i="3"/>
  <c r="V175" i="3"/>
  <c r="V180" i="3"/>
  <c r="V154" i="3"/>
  <c r="V187" i="3"/>
  <c r="V184" i="3"/>
  <c r="V159" i="3"/>
  <c r="V409" i="3"/>
  <c r="V401" i="3"/>
  <c r="V398" i="3"/>
  <c r="V407" i="3"/>
  <c r="V413" i="3"/>
  <c r="V397" i="3"/>
  <c r="V403" i="3"/>
  <c r="V408" i="3"/>
  <c r="V396" i="3"/>
  <c r="V405" i="3"/>
  <c r="V411" i="3"/>
  <c r="V395" i="3"/>
  <c r="V412" i="3"/>
  <c r="V399" i="3"/>
  <c r="V404" i="3"/>
  <c r="V414" i="3"/>
  <c r="V402" i="3"/>
  <c r="V400" i="3"/>
  <c r="V410" i="3"/>
  <c r="V415" i="3"/>
  <c r="V406" i="3"/>
  <c r="V94" i="3"/>
  <c r="V91" i="3"/>
  <c r="V93" i="3"/>
  <c r="V92" i="3"/>
  <c r="V90" i="3"/>
  <c r="V88" i="3"/>
  <c r="V87" i="3"/>
  <c r="V89" i="3"/>
  <c r="V86" i="3"/>
  <c r="V24" i="3"/>
  <c r="V50" i="3"/>
  <c r="V41" i="3"/>
  <c r="V38" i="3"/>
  <c r="V47" i="3"/>
  <c r="V29" i="3"/>
  <c r="V52" i="3"/>
  <c r="V26" i="3"/>
  <c r="V35" i="3"/>
  <c r="V17" i="3"/>
  <c r="V28" i="3"/>
  <c r="V44" i="3"/>
  <c r="V42" i="3"/>
  <c r="V23" i="3"/>
  <c r="V40" i="3"/>
  <c r="V32" i="3"/>
  <c r="V30" i="3"/>
  <c r="V49" i="3"/>
  <c r="V16" i="3"/>
  <c r="V43" i="3"/>
  <c r="V31" i="3"/>
  <c r="V18" i="3"/>
  <c r="V19" i="3"/>
  <c r="V48" i="3"/>
  <c r="V37" i="3"/>
  <c r="V22" i="3"/>
  <c r="V46" i="3"/>
  <c r="V45" i="3"/>
  <c r="V25" i="3"/>
  <c r="V34" i="3"/>
  <c r="V33" i="3"/>
  <c r="V21" i="3"/>
  <c r="V36" i="3"/>
  <c r="V51" i="3"/>
  <c r="V39" i="3"/>
  <c r="V27" i="3"/>
  <c r="V427" i="3"/>
  <c r="V420" i="3"/>
  <c r="V421" i="3"/>
  <c r="V423" i="3"/>
  <c r="V418" i="3"/>
  <c r="V416" i="3"/>
  <c r="V419" i="3"/>
  <c r="V426" i="3"/>
  <c r="V422" i="3"/>
  <c r="V424" i="3"/>
  <c r="V417" i="3"/>
  <c r="V428" i="3"/>
  <c r="V425" i="3"/>
  <c r="V391" i="3"/>
  <c r="V389" i="3"/>
  <c r="V386" i="3"/>
  <c r="V390" i="3"/>
  <c r="V379" i="3"/>
  <c r="V385" i="3"/>
  <c r="V388" i="3"/>
  <c r="V384" i="3"/>
  <c r="V382" i="3"/>
  <c r="V381" i="3"/>
  <c r="V392" i="3"/>
  <c r="V387" i="3"/>
  <c r="V383" i="3"/>
  <c r="V380" i="3"/>
  <c r="V377" i="3"/>
  <c r="V378" i="3"/>
  <c r="V242" i="3"/>
  <c r="V243" i="3"/>
  <c r="V437" i="3"/>
  <c r="V439" i="3"/>
  <c r="V432" i="3"/>
  <c r="V435" i="3"/>
  <c r="V433" i="3"/>
  <c r="V436" i="3"/>
  <c r="V431" i="3"/>
  <c r="V438" i="3"/>
  <c r="V430" i="3"/>
  <c r="V434" i="3"/>
  <c r="V429" i="3"/>
  <c r="V194" i="3"/>
  <c r="V203" i="3"/>
  <c r="V201" i="3"/>
  <c r="V191" i="3"/>
  <c r="V190" i="3"/>
  <c r="V209" i="3"/>
  <c r="V198" i="3"/>
  <c r="V207" i="3"/>
  <c r="V205" i="3"/>
  <c r="V197" i="3"/>
  <c r="V211" i="3"/>
  <c r="V202" i="3"/>
  <c r="V208" i="3"/>
  <c r="V192" i="3"/>
  <c r="V193" i="3"/>
  <c r="V199" i="3"/>
  <c r="V204" i="3"/>
  <c r="V196" i="3"/>
  <c r="V200" i="3"/>
  <c r="V206" i="3"/>
  <c r="V195" i="3"/>
  <c r="V210" i="3"/>
  <c r="V106" i="3"/>
  <c r="V107" i="3"/>
  <c r="V105" i="3"/>
  <c r="V142" i="3"/>
  <c r="V148" i="3"/>
  <c r="V130" i="3"/>
  <c r="V139" i="3"/>
  <c r="V112" i="3"/>
  <c r="V144" i="3"/>
  <c r="V118" i="3"/>
  <c r="V127" i="3"/>
  <c r="V151" i="3"/>
  <c r="V145" i="3"/>
  <c r="V132" i="3"/>
  <c r="V152" i="3"/>
  <c r="V115" i="3"/>
  <c r="V147" i="3"/>
  <c r="V133" i="3"/>
  <c r="V120" i="3"/>
  <c r="V140" i="3"/>
  <c r="V146" i="3"/>
  <c r="V135" i="3"/>
  <c r="V153" i="3"/>
  <c r="V128" i="3"/>
  <c r="V149" i="3"/>
  <c r="V134" i="3"/>
  <c r="V143" i="3"/>
  <c r="V141" i="3"/>
  <c r="V116" i="3"/>
  <c r="V125" i="3"/>
  <c r="V122" i="3"/>
  <c r="V150" i="3"/>
  <c r="V111" i="3"/>
  <c r="V138" i="3"/>
  <c r="V131" i="3"/>
  <c r="V129" i="3"/>
  <c r="V113" i="3"/>
  <c r="V137" i="3"/>
  <c r="V136" i="3"/>
  <c r="V121" i="3"/>
  <c r="V119" i="3"/>
  <c r="V117" i="3"/>
  <c r="V126" i="3"/>
  <c r="V114" i="3"/>
  <c r="V124" i="3"/>
  <c r="V123" i="3"/>
  <c r="V299" i="3"/>
  <c r="V300" i="3"/>
  <c r="V298" i="3"/>
  <c r="V304" i="3"/>
  <c r="V288" i="3"/>
  <c r="V303" i="3"/>
  <c r="V296" i="3"/>
  <c r="V293" i="3"/>
  <c r="V291" i="3"/>
  <c r="V284" i="3"/>
  <c r="V286" i="3"/>
  <c r="V297" i="3"/>
  <c r="V283" i="3"/>
  <c r="V301" i="3"/>
  <c r="V289" i="3"/>
  <c r="V285" i="3"/>
  <c r="V295" i="3"/>
  <c r="V294" i="3"/>
  <c r="V282" i="3"/>
  <c r="V287" i="3"/>
  <c r="V292" i="3"/>
  <c r="V302" i="3"/>
  <c r="V290" i="3"/>
  <c r="V108" i="3"/>
  <c r="V110" i="3"/>
  <c r="V109" i="3"/>
  <c r="V393" i="3"/>
  <c r="V394" i="3"/>
  <c r="V82" i="3"/>
  <c r="V85" i="3"/>
  <c r="V84" i="3"/>
  <c r="V80" i="3"/>
  <c r="V83" i="3"/>
  <c r="V81" i="3"/>
  <c r="V360" i="3"/>
  <c r="V359" i="3"/>
  <c r="V213" i="3"/>
  <c r="V222" i="3"/>
  <c r="V218" i="3"/>
  <c r="V220" i="3"/>
  <c r="V221" i="3"/>
  <c r="V212" i="3"/>
  <c r="V215" i="3"/>
  <c r="V216" i="3"/>
  <c r="V214" i="3"/>
  <c r="V219" i="3"/>
  <c r="V217" i="3"/>
  <c r="V352" i="3"/>
  <c r="V357" i="3"/>
  <c r="V344" i="3"/>
  <c r="V358" i="3"/>
  <c r="V349" i="3"/>
  <c r="V345" i="3"/>
  <c r="V354" i="3"/>
  <c r="V341" i="3"/>
  <c r="V333" i="3"/>
  <c r="V343" i="3"/>
  <c r="V353" i="3"/>
  <c r="V342" i="3"/>
  <c r="V350" i="3"/>
  <c r="V347" i="3"/>
  <c r="V355" i="3"/>
  <c r="V338" i="3"/>
  <c r="V337" i="3"/>
  <c r="V331" i="3"/>
  <c r="V340" i="3"/>
  <c r="V346" i="3"/>
  <c r="V351" i="3"/>
  <c r="V335" i="3"/>
  <c r="V334" i="3"/>
  <c r="V336" i="3"/>
  <c r="V348" i="3"/>
  <c r="V356" i="3"/>
  <c r="V332" i="3"/>
  <c r="V339" i="3"/>
  <c r="V230" i="3"/>
  <c r="V241" i="3"/>
  <c r="V239" i="3"/>
  <c r="V233" i="3"/>
  <c r="V240" i="3"/>
  <c r="V231" i="3"/>
  <c r="V237" i="3"/>
  <c r="V236" i="3"/>
  <c r="V235" i="3"/>
  <c r="V232" i="3"/>
  <c r="V238" i="3"/>
  <c r="V234" i="3"/>
  <c r="V254" i="3"/>
  <c r="V250" i="3"/>
  <c r="V269" i="3"/>
  <c r="V268" i="3"/>
  <c r="V257" i="3"/>
  <c r="V263" i="3"/>
  <c r="V256" i="3"/>
  <c r="V264" i="3"/>
  <c r="V265" i="3"/>
  <c r="V245" i="3"/>
  <c r="V252" i="3"/>
  <c r="V272" i="3"/>
  <c r="V267" i="3"/>
  <c r="V260" i="3"/>
  <c r="V247" i="3"/>
  <c r="V255" i="3"/>
  <c r="V246" i="3"/>
  <c r="V273" i="3"/>
  <c r="V248" i="3"/>
  <c r="V271" i="3"/>
  <c r="V253" i="3"/>
  <c r="V251" i="3"/>
  <c r="V261" i="3"/>
  <c r="V259" i="3"/>
  <c r="V244" i="3"/>
  <c r="V270" i="3"/>
  <c r="V249" i="3"/>
  <c r="V262" i="3"/>
  <c r="V258" i="3"/>
  <c r="V266" i="3"/>
  <c r="V96" i="3"/>
  <c r="V97" i="3"/>
  <c r="V95" i="3"/>
  <c r="V53" i="3"/>
  <c r="V56" i="3"/>
  <c r="V54" i="3"/>
  <c r="V55" i="3"/>
  <c r="V57" i="3"/>
  <c r="V229" i="3"/>
  <c r="V228" i="3"/>
  <c r="V223" i="3"/>
  <c r="V226" i="3"/>
  <c r="V224" i="3"/>
  <c r="V225" i="3"/>
  <c r="V227" i="3"/>
  <c r="V78" i="3"/>
  <c r="V79" i="3"/>
  <c r="V275" i="3"/>
  <c r="V274" i="3"/>
  <c r="V312" i="3"/>
  <c r="V329" i="3"/>
  <c r="V328" i="3"/>
  <c r="V313" i="3"/>
  <c r="V320" i="3"/>
  <c r="V308" i="3"/>
  <c r="V317" i="3"/>
  <c r="V305" i="3"/>
  <c r="V325" i="3"/>
  <c r="V321" i="3"/>
  <c r="V319" i="3"/>
  <c r="V330" i="3"/>
  <c r="V309" i="3"/>
  <c r="V307" i="3"/>
  <c r="V318" i="3"/>
  <c r="V323" i="3"/>
  <c r="V306" i="3"/>
  <c r="V326" i="3"/>
  <c r="V314" i="3"/>
  <c r="V322" i="3"/>
  <c r="V310" i="3"/>
  <c r="V316" i="3"/>
  <c r="V311" i="3"/>
  <c r="V324" i="3"/>
  <c r="V327" i="3"/>
  <c r="V315" i="3"/>
  <c r="V102" i="3"/>
  <c r="V103" i="3"/>
  <c r="V104" i="3"/>
  <c r="V13" i="3"/>
  <c r="V12" i="3"/>
  <c r="V15" i="3"/>
  <c r="V14" i="3"/>
  <c r="V11" i="3"/>
  <c r="V8" i="3"/>
  <c r="V6" i="3"/>
  <c r="V7" i="3"/>
  <c r="V10" i="3"/>
  <c r="V9" i="3"/>
  <c r="D24" i="3" l="1"/>
  <c r="B24" i="3" s="1"/>
  <c r="J3" i="3"/>
  <c r="V5" i="3"/>
  <c r="V4" i="3"/>
  <c r="AA7" i="3"/>
  <c r="AA14" i="3"/>
  <c r="AA9" i="3"/>
  <c r="AA8" i="3"/>
  <c r="AA11" i="3"/>
  <c r="AA20" i="3"/>
  <c r="AA10" i="3"/>
  <c r="AA16" i="3"/>
  <c r="H24" i="3"/>
  <c r="AA18" i="3"/>
  <c r="AA5" i="3"/>
  <c r="AA6" i="3"/>
  <c r="AA4" i="3"/>
  <c r="AA13" i="3"/>
  <c r="AA12" i="3"/>
  <c r="AA21" i="3"/>
  <c r="AA15" i="3"/>
  <c r="AA17" i="3"/>
  <c r="AA19" i="3"/>
  <c r="B25" i="3" l="1"/>
  <c r="B26" i="3" s="1"/>
  <c r="B27" i="3" s="1"/>
  <c r="B28" i="3" s="1"/>
  <c r="B29" i="3" s="1"/>
  <c r="B30" i="3" s="1"/>
  <c r="B31" i="3" s="1"/>
  <c r="B32" i="3" s="1"/>
  <c r="W4" i="3"/>
  <c r="F1" i="3"/>
  <c r="G2" i="3" s="1"/>
  <c r="Y4" i="3" l="1"/>
  <c r="W5" i="3"/>
  <c r="AB4" i="3"/>
  <c r="X4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Y5" i="3" l="1"/>
  <c r="B33" i="3"/>
  <c r="W16" i="3"/>
  <c r="AB6" i="3"/>
  <c r="X5" i="3" l="1"/>
  <c r="B34" i="3"/>
  <c r="B35" i="3" s="1"/>
  <c r="W17" i="3"/>
  <c r="AB7" i="3"/>
  <c r="B36" i="3" l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W18" i="3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l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s="1"/>
  <c r="W446" i="3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D141" i="3" l="1"/>
  <c r="AC141" i="3" s="1"/>
  <c r="Y141" i="3"/>
  <c r="X141" i="3" s="1"/>
  <c r="AB891" i="3"/>
  <c r="AB892" i="3" l="1"/>
  <c r="AB893" i="3" l="1"/>
  <c r="AB894" i="3" s="1"/>
  <c r="AB895" i="3" s="1"/>
  <c r="AB896" i="3" s="1"/>
  <c r="AB897" i="3" s="1"/>
  <c r="AB898" i="3" s="1"/>
  <c r="AB899" i="3" s="1"/>
  <c r="AB900" i="3" s="1"/>
  <c r="AD4" i="3" s="1"/>
  <c r="AC4" i="3" s="1"/>
  <c r="AD6" i="3" l="1"/>
  <c r="AC6" i="3" s="1"/>
  <c r="AD5" i="3"/>
  <c r="AC5" i="3" s="1"/>
  <c r="AD8" i="3"/>
  <c r="AC8" i="3" s="1"/>
  <c r="AD7" i="3"/>
  <c r="AC7" i="3" s="1"/>
  <c r="AD1112" i="3"/>
  <c r="AC1112" i="3" s="1"/>
  <c r="AD76" i="3"/>
  <c r="AC76" i="3" s="1"/>
  <c r="AD28" i="3"/>
  <c r="AC28" i="3" s="1"/>
  <c r="AD139" i="3"/>
  <c r="AC139" i="3" s="1"/>
  <c r="AD1122" i="3"/>
  <c r="AC1122" i="3" s="1"/>
  <c r="AD95" i="3"/>
  <c r="AC95" i="3" s="1"/>
  <c r="AD1108" i="3"/>
  <c r="AC1108" i="3" s="1"/>
  <c r="AD64" i="3"/>
  <c r="AC64" i="3" s="1"/>
  <c r="AD98" i="3"/>
  <c r="AC98" i="3" s="1"/>
  <c r="AD86" i="3"/>
  <c r="AC86" i="3" s="1"/>
  <c r="AD1124" i="3"/>
  <c r="AC1124" i="3" s="1"/>
  <c r="AD89" i="3"/>
  <c r="AC89" i="3" s="1"/>
  <c r="AD1121" i="3"/>
  <c r="AC1121" i="3" s="1"/>
  <c r="AD72" i="3"/>
  <c r="AC72" i="3" s="1"/>
  <c r="AD137" i="3"/>
  <c r="AC137" i="3" s="1"/>
  <c r="AD1118" i="3"/>
  <c r="AC1118" i="3" s="1"/>
  <c r="AD1105" i="3"/>
  <c r="AC1105" i="3" s="1"/>
  <c r="AD122" i="3"/>
  <c r="AC122" i="3" s="1"/>
  <c r="AD18" i="3"/>
  <c r="AC18" i="3" s="1"/>
  <c r="AD63" i="3"/>
  <c r="AC63" i="3" s="1"/>
  <c r="AD57" i="3"/>
  <c r="AC57" i="3" s="1"/>
  <c r="AD1113" i="3"/>
  <c r="AC1113" i="3" s="1"/>
  <c r="AD46" i="3"/>
  <c r="AC46" i="3" s="1"/>
  <c r="AD53" i="3"/>
  <c r="AC53" i="3" s="1"/>
  <c r="AD60" i="3"/>
  <c r="AC60" i="3" s="1"/>
  <c r="AD83" i="3"/>
  <c r="AC83" i="3" s="1"/>
  <c r="AD41" i="3"/>
  <c r="AC41" i="3" s="1"/>
  <c r="AD45" i="3"/>
  <c r="AC45" i="3" s="1"/>
  <c r="AD110" i="3"/>
  <c r="AC110" i="3" s="1"/>
  <c r="AD15" i="3"/>
  <c r="AC15" i="3" s="1"/>
  <c r="AD79" i="3"/>
  <c r="AC79" i="3" s="1"/>
  <c r="AD65" i="3"/>
  <c r="AC65" i="3" s="1"/>
  <c r="AD9" i="3"/>
  <c r="AC9" i="3" s="1"/>
  <c r="AD69" i="3"/>
  <c r="AC69" i="3" s="1"/>
  <c r="AD81" i="3"/>
  <c r="AC81" i="3" s="1"/>
  <c r="AD97" i="3"/>
  <c r="AC97" i="3" s="1"/>
  <c r="AD12" i="3"/>
  <c r="AC12" i="3" s="1"/>
  <c r="AD1102" i="3"/>
  <c r="AC1102" i="3" s="1"/>
  <c r="AD58" i="3"/>
  <c r="AC58" i="3" s="1"/>
  <c r="AD125" i="3"/>
  <c r="AC125" i="3" s="1"/>
  <c r="AD21" i="3"/>
  <c r="AC21" i="3" s="1"/>
  <c r="AD1111" i="3"/>
  <c r="AC1111" i="3" s="1"/>
  <c r="AD51" i="3"/>
  <c r="AC51" i="3" s="1"/>
  <c r="AD128" i="3"/>
  <c r="AC128" i="3" s="1"/>
  <c r="AD92" i="3"/>
  <c r="AC92" i="3" s="1"/>
  <c r="AD115" i="3"/>
  <c r="AC115" i="3" s="1"/>
  <c r="AD1119" i="3"/>
  <c r="AC1119" i="3" s="1"/>
  <c r="AD112" i="3"/>
  <c r="AC112" i="3" s="1"/>
  <c r="AD33" i="3"/>
  <c r="AC33" i="3" s="1"/>
  <c r="AD93" i="3"/>
  <c r="AC93" i="3" s="1"/>
  <c r="AD56" i="3"/>
  <c r="AC56" i="3" s="1"/>
  <c r="AD22" i="3"/>
  <c r="AC22" i="3" s="1"/>
  <c r="AD121" i="3"/>
  <c r="AC121" i="3" s="1"/>
  <c r="AD131" i="3"/>
  <c r="AC131" i="3" s="1"/>
  <c r="AD37" i="3"/>
  <c r="AC37" i="3" s="1"/>
  <c r="AD78" i="3"/>
  <c r="AC78" i="3" s="1"/>
  <c r="AD103" i="3"/>
  <c r="AC103" i="3" s="1"/>
  <c r="AD24" i="3"/>
  <c r="AC24" i="3" s="1"/>
  <c r="AD59" i="3"/>
  <c r="AC59" i="3" s="1"/>
  <c r="AD127" i="3"/>
  <c r="AC127" i="3" s="1"/>
  <c r="AD1123" i="3"/>
  <c r="AC1123" i="3" s="1"/>
  <c r="AD10" i="3"/>
  <c r="AC10" i="3" s="1"/>
  <c r="AD1109" i="3"/>
  <c r="AC1109" i="3" s="1"/>
  <c r="AD1103" i="3"/>
  <c r="AC1103" i="3" s="1"/>
  <c r="AD133" i="3"/>
  <c r="AC133" i="3" s="1"/>
  <c r="AD124" i="3"/>
  <c r="AC124" i="3" s="1"/>
  <c r="AD34" i="3"/>
  <c r="AC34" i="3" s="1"/>
  <c r="AD49" i="3"/>
  <c r="AC49" i="3" s="1"/>
  <c r="AD96" i="3"/>
  <c r="AC96" i="3" s="1"/>
  <c r="AD90" i="3"/>
  <c r="AC90" i="3" s="1"/>
  <c r="AD23" i="3"/>
  <c r="AC23" i="3" s="1"/>
  <c r="AD117" i="3"/>
  <c r="AC117" i="3" s="1"/>
  <c r="AD70" i="3"/>
  <c r="AC70" i="3" s="1"/>
  <c r="AD67" i="3"/>
  <c r="AC67" i="3" s="1"/>
  <c r="AD108" i="3"/>
  <c r="AC108" i="3" s="1"/>
  <c r="AD138" i="3"/>
  <c r="AC138" i="3" s="1"/>
  <c r="AD52" i="3"/>
  <c r="AC52" i="3" s="1"/>
  <c r="AD132" i="3"/>
  <c r="AC132" i="3" s="1"/>
  <c r="AD40" i="3"/>
  <c r="AC40" i="3" s="1"/>
  <c r="AD74" i="3"/>
  <c r="AC74" i="3" s="1"/>
  <c r="AD25" i="3"/>
  <c r="AC25" i="3" s="1"/>
  <c r="AD48" i="3"/>
  <c r="AC48" i="3" s="1"/>
  <c r="AD109" i="3"/>
  <c r="AC109" i="3" s="1"/>
  <c r="AD123" i="3"/>
  <c r="AC123" i="3" s="1"/>
  <c r="AD38" i="3"/>
  <c r="AC38" i="3" s="1"/>
  <c r="AD107" i="3"/>
  <c r="AC107" i="3" s="1"/>
  <c r="AD44" i="3"/>
  <c r="AC44" i="3" s="1"/>
  <c r="AD55" i="3"/>
  <c r="AC55" i="3" s="1"/>
  <c r="AD106" i="3"/>
  <c r="AC106" i="3" s="1"/>
  <c r="AD19" i="3"/>
  <c r="AC19" i="3" s="1"/>
  <c r="AD35" i="3"/>
  <c r="AC35" i="3" s="1"/>
  <c r="AD32" i="3"/>
  <c r="AC32" i="3" s="1"/>
  <c r="AD120" i="3"/>
  <c r="AC120" i="3" s="1"/>
  <c r="AD126" i="3"/>
  <c r="AC126" i="3" s="1"/>
  <c r="AD66" i="3"/>
  <c r="AC66" i="3" s="1"/>
  <c r="AD101" i="3"/>
  <c r="AC101" i="3" s="1"/>
  <c r="AD119" i="3"/>
  <c r="AC119" i="3" s="1"/>
  <c r="AD61" i="3"/>
  <c r="AC61" i="3" s="1"/>
  <c r="AD62" i="3"/>
  <c r="AC62" i="3" s="1"/>
  <c r="AD47" i="3"/>
  <c r="AC47" i="3" s="1"/>
  <c r="AD31" i="3"/>
  <c r="AC31" i="3" s="1"/>
  <c r="AD91" i="3"/>
  <c r="AC91" i="3" s="1"/>
  <c r="AD104" i="3"/>
  <c r="AC104" i="3" s="1"/>
  <c r="AD1120" i="3"/>
  <c r="AC1120" i="3" s="1"/>
  <c r="AD71" i="3"/>
  <c r="AC71" i="3" s="1"/>
  <c r="AD73" i="3"/>
  <c r="AC73" i="3" s="1"/>
  <c r="AD99" i="3"/>
  <c r="AC99" i="3" s="1"/>
  <c r="AD1104" i="3"/>
  <c r="AC1104" i="3" s="1"/>
  <c r="AD84" i="3"/>
  <c r="AC84" i="3" s="1"/>
  <c r="AD80" i="3"/>
  <c r="AC80" i="3" s="1"/>
  <c r="AD29" i="3"/>
  <c r="AC29" i="3" s="1"/>
  <c r="AD27" i="3"/>
  <c r="AC27" i="3" s="1"/>
  <c r="AD20" i="3"/>
  <c r="AC20" i="3" s="1"/>
  <c r="AD68" i="3"/>
  <c r="AC68" i="3" s="1"/>
  <c r="AD50" i="3"/>
  <c r="AC50" i="3" s="1"/>
  <c r="AD36" i="3"/>
  <c r="AC36" i="3" s="1"/>
  <c r="AD75" i="3"/>
  <c r="AC75" i="3" s="1"/>
  <c r="AD130" i="3"/>
  <c r="AC130" i="3" s="1"/>
  <c r="AD82" i="3"/>
  <c r="AC82" i="3" s="1"/>
  <c r="AD94" i="3"/>
  <c r="AC94" i="3" s="1"/>
  <c r="AD102" i="3"/>
  <c r="AC102" i="3" s="1"/>
  <c r="AD26" i="3"/>
  <c r="AC26" i="3" s="1"/>
  <c r="AD11" i="3"/>
  <c r="AC11" i="3" s="1"/>
  <c r="AD153" i="3"/>
  <c r="AC153" i="3" s="1"/>
  <c r="AD111" i="3"/>
  <c r="AC111" i="3" s="1"/>
  <c r="AD1106" i="3"/>
  <c r="AC1106" i="3" s="1"/>
  <c r="AD116" i="3"/>
  <c r="AC116" i="3" s="1"/>
  <c r="AD136" i="3"/>
  <c r="AC136" i="3" s="1"/>
  <c r="AD39" i="3"/>
  <c r="AC39" i="3" s="1"/>
  <c r="AD134" i="3"/>
  <c r="AC134" i="3" s="1"/>
  <c r="AD88" i="3"/>
  <c r="AC88" i="3" s="1"/>
  <c r="AD105" i="3"/>
  <c r="AC105" i="3" s="1"/>
  <c r="AD42" i="3"/>
  <c r="AC42" i="3" s="1"/>
  <c r="AD54" i="3"/>
  <c r="AC54" i="3" s="1"/>
  <c r="AD30" i="3"/>
  <c r="AC30" i="3" s="1"/>
  <c r="AD1115" i="3"/>
  <c r="AC1115" i="3" s="1"/>
  <c r="AD118" i="3"/>
  <c r="AC118" i="3" s="1"/>
  <c r="AD17" i="3"/>
  <c r="AC17" i="3" s="1"/>
  <c r="AD87" i="3"/>
  <c r="AC87" i="3" s="1"/>
  <c r="AD100" i="3"/>
  <c r="AC100" i="3" s="1"/>
  <c r="AD114" i="3"/>
  <c r="AC114" i="3" s="1"/>
  <c r="AD43" i="3"/>
  <c r="AC43" i="3" s="1"/>
  <c r="AD135" i="3"/>
  <c r="AC135" i="3" s="1"/>
  <c r="AD113" i="3"/>
  <c r="AC113" i="3" s="1"/>
  <c r="AD129" i="3"/>
  <c r="AC129" i="3" s="1"/>
  <c r="AD1100" i="3"/>
  <c r="AC1100" i="3" s="1"/>
  <c r="AD1116" i="3"/>
  <c r="AC1116" i="3" s="1"/>
  <c r="AD1099" i="3"/>
  <c r="AC1099" i="3" s="1"/>
  <c r="AD1117" i="3"/>
  <c r="AC1117" i="3" s="1"/>
  <c r="AD16" i="3"/>
  <c r="AC16" i="3" s="1"/>
  <c r="AD85" i="3"/>
  <c r="AC85" i="3" s="1"/>
  <c r="AD13" i="3"/>
  <c r="AC13" i="3" s="1"/>
  <c r="AD1101" i="3"/>
  <c r="AC1101" i="3" s="1"/>
  <c r="AD77" i="3"/>
  <c r="AC77" i="3" s="1"/>
  <c r="AD14" i="3"/>
  <c r="AC14" i="3" s="1"/>
  <c r="AD1107" i="3"/>
  <c r="AC1107" i="3" s="1"/>
  <c r="AD1114" i="3"/>
  <c r="AC1114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777" i="3" l="1"/>
  <c r="AC777" i="3" s="1"/>
  <c r="AD706" i="3"/>
  <c r="AC706" i="3" s="1"/>
  <c r="AD272" i="3"/>
  <c r="AC272" i="3" s="1"/>
  <c r="AD402" i="3"/>
  <c r="AC402" i="3" s="1"/>
  <c r="AD583" i="3"/>
  <c r="AC583" i="3" s="1"/>
  <c r="AD780" i="3"/>
  <c r="AC780" i="3" s="1"/>
  <c r="AD906" i="3"/>
  <c r="AC906" i="3" s="1"/>
  <c r="AD242" i="3"/>
  <c r="AC242" i="3" s="1"/>
  <c r="AD946" i="3"/>
  <c r="AC946" i="3" s="1"/>
  <c r="AD566" i="3"/>
  <c r="AC566" i="3" s="1"/>
  <c r="AD386" i="3"/>
  <c r="AC386" i="3" s="1"/>
  <c r="AD1072" i="3"/>
  <c r="AC1072" i="3" s="1"/>
  <c r="AD713" i="3"/>
  <c r="AC713" i="3" s="1"/>
  <c r="AD1033" i="3"/>
  <c r="AC1033" i="3" s="1"/>
  <c r="AD1045" i="3"/>
  <c r="AC1045" i="3" s="1"/>
  <c r="AD881" i="3"/>
  <c r="AC881" i="3" s="1"/>
  <c r="AD1013" i="3"/>
  <c r="AC1013" i="3" s="1"/>
  <c r="AD863" i="3"/>
  <c r="AC863" i="3" s="1"/>
  <c r="AD889" i="3"/>
  <c r="AC889" i="3" s="1"/>
  <c r="AD1098" i="3"/>
  <c r="AC1098" i="3" s="1"/>
  <c r="AD319" i="3"/>
  <c r="AC319" i="3" s="1"/>
  <c r="AD472" i="3"/>
  <c r="AC472" i="3" s="1"/>
  <c r="AD344" i="3"/>
  <c r="AC344" i="3" s="1"/>
  <c r="AD765" i="3"/>
  <c r="AC765" i="3" s="1"/>
  <c r="AD680" i="3"/>
  <c r="AC680" i="3" s="1"/>
  <c r="AD954" i="3"/>
  <c r="AC954" i="3" s="1"/>
  <c r="AD778" i="3"/>
  <c r="AC778" i="3" s="1"/>
  <c r="AD774" i="3"/>
  <c r="AC774" i="3" s="1"/>
  <c r="AD982" i="3"/>
  <c r="AC982" i="3" s="1"/>
  <c r="AD340" i="3"/>
  <c r="AC340" i="3" s="1"/>
  <c r="AD909" i="3"/>
  <c r="AC909" i="3" s="1"/>
  <c r="AD562" i="3"/>
  <c r="AC562" i="3" s="1"/>
  <c r="AD1091" i="3"/>
  <c r="AC1091" i="3" s="1"/>
  <c r="AD917" i="3"/>
  <c r="AC917" i="3" s="1"/>
  <c r="AD332" i="3"/>
  <c r="AC332" i="3" s="1"/>
  <c r="AD258" i="3"/>
  <c r="AC258" i="3" s="1"/>
  <c r="AD194" i="3"/>
  <c r="AC194" i="3" s="1"/>
  <c r="AD796" i="3"/>
  <c r="AC796" i="3" s="1"/>
  <c r="AD993" i="3"/>
  <c r="AC993" i="3" s="1"/>
  <c r="AD181" i="3"/>
  <c r="AC181" i="3" s="1"/>
  <c r="AD724" i="3"/>
  <c r="AC724" i="3" s="1"/>
  <c r="AD779" i="3"/>
  <c r="AC779" i="3" s="1"/>
  <c r="AD263" i="3"/>
  <c r="AC263" i="3" s="1"/>
  <c r="AD788" i="3"/>
  <c r="AC788" i="3" s="1"/>
  <c r="AD398" i="3"/>
  <c r="AC398" i="3" s="1"/>
  <c r="AD328" i="3"/>
  <c r="AC328" i="3" s="1"/>
  <c r="AD420" i="3"/>
  <c r="AC420" i="3" s="1"/>
  <c r="AD1044" i="3"/>
  <c r="AC1044" i="3" s="1"/>
  <c r="AD890" i="3"/>
  <c r="AC890" i="3" s="1"/>
  <c r="AD826" i="3"/>
  <c r="AC826" i="3" s="1"/>
  <c r="AD859" i="3"/>
  <c r="AC859" i="3" s="1"/>
  <c r="AD160" i="3"/>
  <c r="AC160" i="3" s="1"/>
  <c r="AD1055" i="3"/>
  <c r="AC1055" i="3" s="1"/>
  <c r="AD379" i="3"/>
  <c r="AC379" i="3" s="1"/>
  <c r="AD169" i="3"/>
  <c r="AC169" i="3" s="1"/>
  <c r="AD593" i="3"/>
  <c r="AC593" i="3" s="1"/>
  <c r="AD512" i="3"/>
  <c r="AC512" i="3" s="1"/>
  <c r="AD491" i="3"/>
  <c r="AC491" i="3" s="1"/>
  <c r="AD730" i="3"/>
  <c r="AC730" i="3" s="1"/>
  <c r="AD791" i="3"/>
  <c r="AC791" i="3" s="1"/>
  <c r="AD961" i="3"/>
  <c r="AC961" i="3" s="1"/>
  <c r="AD695" i="3"/>
  <c r="AC695" i="3" s="1"/>
  <c r="AD617" i="3"/>
  <c r="AC617" i="3" s="1"/>
  <c r="AD177" i="3"/>
  <c r="AC177" i="3" s="1"/>
  <c r="AD690" i="3"/>
  <c r="AC690" i="3" s="1"/>
  <c r="AD958" i="3"/>
  <c r="AC958" i="3" s="1"/>
  <c r="AD471" i="3"/>
  <c r="AC471" i="3" s="1"/>
  <c r="AD856" i="3"/>
  <c r="AC856" i="3" s="1"/>
  <c r="AD592" i="3"/>
  <c r="AC592" i="3" s="1"/>
  <c r="AD382" i="3"/>
  <c r="AC382" i="3" s="1"/>
  <c r="AD354" i="3"/>
  <c r="AC354" i="3" s="1"/>
  <c r="AD659" i="3"/>
  <c r="AC659" i="3" s="1"/>
  <c r="AD172" i="3"/>
  <c r="AC172" i="3" s="1"/>
  <c r="AD942" i="3"/>
  <c r="AC942" i="3" s="1"/>
  <c r="AD585" i="3"/>
  <c r="AC585" i="3" s="1"/>
  <c r="AD687" i="3"/>
  <c r="AC687" i="3" s="1"/>
  <c r="AD578" i="3"/>
  <c r="AC578" i="3" s="1"/>
  <c r="AD580" i="3"/>
  <c r="AC580" i="3" s="1"/>
  <c r="AD645" i="3"/>
  <c r="AC645" i="3" s="1"/>
  <c r="AD212" i="3"/>
  <c r="AC212" i="3" s="1"/>
  <c r="AD661" i="3"/>
  <c r="AC661" i="3" s="1"/>
  <c r="AD1027" i="3"/>
  <c r="AC1027" i="3" s="1"/>
  <c r="AD224" i="3"/>
  <c r="AC224" i="3" s="1"/>
  <c r="AD259" i="3"/>
  <c r="AC259" i="3" s="1"/>
  <c r="AD1092" i="3"/>
  <c r="AC1092" i="3" s="1"/>
  <c r="AD422" i="3"/>
  <c r="AC422" i="3" s="1"/>
  <c r="AD1016" i="3"/>
  <c r="AC1016" i="3" s="1"/>
  <c r="AD542" i="3"/>
  <c r="AC542" i="3" s="1"/>
  <c r="AD878" i="3"/>
  <c r="AC878" i="3" s="1"/>
  <c r="AD564" i="3"/>
  <c r="AC564" i="3" s="1"/>
  <c r="AD368" i="3"/>
  <c r="AC368" i="3" s="1"/>
  <c r="AD973" i="3"/>
  <c r="AC973" i="3" s="1"/>
  <c r="AD447" i="3"/>
  <c r="AC447" i="3" s="1"/>
  <c r="AD292" i="3"/>
  <c r="AC292" i="3" s="1"/>
  <c r="AD753" i="3"/>
  <c r="AC753" i="3" s="1"/>
  <c r="AD575" i="3"/>
  <c r="AC575" i="3" s="1"/>
  <c r="AD311" i="3"/>
  <c r="AC311" i="3" s="1"/>
  <c r="AD1036" i="3"/>
  <c r="AC1036" i="3" s="1"/>
  <c r="AD157" i="3"/>
  <c r="AC157" i="3" s="1"/>
  <c r="AD834" i="3"/>
  <c r="AC834" i="3" s="1"/>
  <c r="AD734" i="3"/>
  <c r="AC734" i="3" s="1"/>
  <c r="AD828" i="3"/>
  <c r="AC828" i="3" s="1"/>
  <c r="AD760" i="3"/>
  <c r="AC760" i="3" s="1"/>
  <c r="AD871" i="3"/>
  <c r="AC871" i="3" s="1"/>
  <c r="AD549" i="3"/>
  <c r="AC549" i="3" s="1"/>
  <c r="AD1029" i="3"/>
  <c r="AC1029" i="3" s="1"/>
  <c r="AD452" i="3"/>
  <c r="AC452" i="3" s="1"/>
  <c r="AD268" i="3"/>
  <c r="AC268" i="3" s="1"/>
  <c r="AD479" i="3"/>
  <c r="AC479" i="3" s="1"/>
  <c r="AD1074" i="3"/>
  <c r="AC1074" i="3" s="1"/>
  <c r="AD752" i="3"/>
  <c r="AC752" i="3" s="1"/>
  <c r="AD772" i="3"/>
  <c r="AC772" i="3" s="1"/>
  <c r="AD302" i="3"/>
  <c r="AC302" i="3" s="1"/>
  <c r="AD807" i="3"/>
  <c r="AC807" i="3" s="1"/>
  <c r="AD885" i="3"/>
  <c r="AC885" i="3" s="1"/>
  <c r="AD216" i="3"/>
  <c r="AC216" i="3" s="1"/>
  <c r="AD830" i="3"/>
  <c r="AC830" i="3" s="1"/>
  <c r="AD1060" i="3"/>
  <c r="AC1060" i="3" s="1"/>
  <c r="AD896" i="3"/>
  <c r="AC896" i="3" s="1"/>
  <c r="AD321" i="3"/>
  <c r="AC321" i="3" s="1"/>
  <c r="AD709" i="3"/>
  <c r="AC709" i="3" s="1"/>
  <c r="AD493" i="3"/>
  <c r="AC493" i="3" s="1"/>
  <c r="AD330" i="3"/>
  <c r="AC330" i="3" s="1"/>
  <c r="AD714" i="3"/>
  <c r="AC714" i="3" s="1"/>
  <c r="AD278" i="3"/>
  <c r="AC278" i="3" s="1"/>
  <c r="AD173" i="3"/>
  <c r="AC173" i="3" s="1"/>
  <c r="AD784" i="3"/>
  <c r="AC784" i="3" s="1"/>
  <c r="AD298" i="3"/>
  <c r="AC298" i="3" s="1"/>
  <c r="AD299" i="3"/>
  <c r="AC299" i="3" s="1"/>
  <c r="AD1076" i="3"/>
  <c r="AC1076" i="3" s="1"/>
  <c r="AD391" i="3"/>
  <c r="AC391" i="3" s="1"/>
  <c r="AD763" i="3"/>
  <c r="AC763" i="3" s="1"/>
  <c r="AD793" i="3"/>
  <c r="AC793" i="3" s="1"/>
  <c r="AD651" i="3"/>
  <c r="AC651" i="3" s="1"/>
  <c r="AD285" i="3"/>
  <c r="AC285" i="3" s="1"/>
  <c r="AD193" i="3"/>
  <c r="AC193" i="3" s="1"/>
  <c r="AD556" i="3"/>
  <c r="AC556" i="3" s="1"/>
  <c r="AD699" i="3"/>
  <c r="AC699" i="3" s="1"/>
  <c r="AD310" i="3"/>
  <c r="AC310" i="3" s="1"/>
  <c r="AD928" i="3"/>
  <c r="AC928" i="3" s="1"/>
  <c r="AD273" i="3"/>
  <c r="AC273" i="3" s="1"/>
  <c r="AD925" i="3"/>
  <c r="AC925" i="3" s="1"/>
  <c r="AD608" i="3"/>
  <c r="AC608" i="3" s="1"/>
  <c r="AD607" i="3"/>
  <c r="AC607" i="3" s="1"/>
  <c r="AD756" i="3"/>
  <c r="AC756" i="3" s="1"/>
  <c r="AD736" i="3"/>
  <c r="AC736" i="3" s="1"/>
  <c r="AD810" i="3"/>
  <c r="AC810" i="3" s="1"/>
  <c r="AD227" i="3"/>
  <c r="AC227" i="3" s="1"/>
  <c r="AD707" i="3"/>
  <c r="AC707" i="3" s="1"/>
  <c r="AD410" i="3"/>
  <c r="AC410" i="3" s="1"/>
  <c r="AD931" i="3"/>
  <c r="AC931" i="3" s="1"/>
  <c r="AD1025" i="3"/>
  <c r="AC1025" i="3" s="1"/>
  <c r="AD670" i="3"/>
  <c r="AC670" i="3" s="1"/>
  <c r="AD314" i="3"/>
  <c r="AC314" i="3" s="1"/>
  <c r="AD904" i="3"/>
  <c r="AC904" i="3" s="1"/>
  <c r="AD365" i="3"/>
  <c r="AC365" i="3" s="1"/>
  <c r="AD630" i="3"/>
  <c r="AC630" i="3" s="1"/>
  <c r="AD901" i="3"/>
  <c r="AC901" i="3" s="1"/>
  <c r="AD1041" i="3"/>
  <c r="AC1041" i="3" s="1"/>
  <c r="AD700" i="3"/>
  <c r="AC700" i="3" s="1"/>
  <c r="AD619" i="3"/>
  <c r="AC619" i="3" s="1"/>
  <c r="AD781" i="3"/>
  <c r="AC781" i="3" s="1"/>
  <c r="AD1083" i="3"/>
  <c r="AC1083" i="3" s="1"/>
  <c r="AD771" i="3"/>
  <c r="AC771" i="3" s="1"/>
  <c r="AD618" i="3"/>
  <c r="AC618" i="3" s="1"/>
  <c r="AD519" i="3"/>
  <c r="AC519" i="3" s="1"/>
  <c r="AD296" i="3"/>
  <c r="AC296" i="3" s="1"/>
  <c r="AD626" i="3"/>
  <c r="AC626" i="3" s="1"/>
  <c r="AD530" i="3"/>
  <c r="AC530" i="3" s="1"/>
  <c r="AD543" i="3"/>
  <c r="AC543" i="3" s="1"/>
  <c r="AD1094" i="3"/>
  <c r="AC1094" i="3" s="1"/>
  <c r="AD827" i="3"/>
  <c r="AC827" i="3" s="1"/>
  <c r="AD737" i="3"/>
  <c r="AC737" i="3" s="1"/>
  <c r="AD748" i="3"/>
  <c r="AC748" i="3" s="1"/>
  <c r="AD555" i="3"/>
  <c r="AC555" i="3" s="1"/>
  <c r="AD201" i="3"/>
  <c r="AC201" i="3" s="1"/>
  <c r="AD833" i="3"/>
  <c r="AC833" i="3" s="1"/>
  <c r="AD342" i="3"/>
  <c r="AC342" i="3" s="1"/>
  <c r="AD817" i="3"/>
  <c r="AC817" i="3" s="1"/>
  <c r="AD219" i="3"/>
  <c r="AC219" i="3" s="1"/>
  <c r="AD246" i="3"/>
  <c r="AC246" i="3" s="1"/>
  <c r="AD1015" i="3"/>
  <c r="AC1015" i="3" s="1"/>
  <c r="AD857" i="3"/>
  <c r="AC857" i="3" s="1"/>
  <c r="AD1073" i="3"/>
  <c r="AC1073" i="3" s="1"/>
  <c r="AD568" i="3"/>
  <c r="AC568" i="3" s="1"/>
  <c r="AD1093" i="3"/>
  <c r="AC1093" i="3" s="1"/>
  <c r="AD518" i="3"/>
  <c r="AC518" i="3" s="1"/>
  <c r="AD250" i="3"/>
  <c r="AC250" i="3" s="1"/>
  <c r="AD632" i="3"/>
  <c r="AC632" i="3" s="1"/>
  <c r="AD647" i="3"/>
  <c r="AC647" i="3" s="1"/>
  <c r="AD743" i="3"/>
  <c r="AC743" i="3" s="1"/>
  <c r="AD1037" i="3"/>
  <c r="AC1037" i="3" s="1"/>
  <c r="AD297" i="3"/>
  <c r="AC297" i="3" s="1"/>
  <c r="AD1080" i="3"/>
  <c r="AC1080" i="3" s="1"/>
  <c r="AD742" i="3"/>
  <c r="AC742" i="3" s="1"/>
  <c r="AD316" i="3"/>
  <c r="AC316" i="3" s="1"/>
  <c r="AD649" i="3"/>
  <c r="AC649" i="3" s="1"/>
  <c r="AD927" i="3"/>
  <c r="AC927" i="3" s="1"/>
  <c r="AD1048" i="3"/>
  <c r="AC1048" i="3" s="1"/>
  <c r="AD539" i="3"/>
  <c r="AC539" i="3" s="1"/>
  <c r="AD719" i="3"/>
  <c r="AC719" i="3" s="1"/>
  <c r="AD725" i="3"/>
  <c r="AC725" i="3" s="1"/>
  <c r="AD663" i="3"/>
  <c r="AC663" i="3" s="1"/>
  <c r="AD478" i="3"/>
  <c r="AC478" i="3" s="1"/>
  <c r="AD1090" i="3"/>
  <c r="AC1090" i="3" s="1"/>
  <c r="AD351" i="3"/>
  <c r="AC351" i="3" s="1"/>
  <c r="AD1000" i="3"/>
  <c r="AC1000" i="3" s="1"/>
  <c r="AD446" i="3"/>
  <c r="AC446" i="3" s="1"/>
  <c r="AD740" i="3"/>
  <c r="AC740" i="3" s="1"/>
  <c r="AD898" i="3"/>
  <c r="AC898" i="3" s="1"/>
  <c r="AD883" i="3"/>
  <c r="AC883" i="3" s="1"/>
  <c r="AD1056" i="3"/>
  <c r="AC1056" i="3" s="1"/>
  <c r="AD490" i="3"/>
  <c r="AC490" i="3" s="1"/>
  <c r="AD846" i="3"/>
  <c r="AC846" i="3" s="1"/>
  <c r="AD847" i="3"/>
  <c r="AC847" i="3" s="1"/>
  <c r="AD192" i="3"/>
  <c r="AC192" i="3" s="1"/>
  <c r="AD161" i="3"/>
  <c r="AC161" i="3" s="1"/>
  <c r="AD406" i="3"/>
  <c r="AC406" i="3" s="1"/>
  <c r="AD794" i="3"/>
  <c r="AC794" i="3" s="1"/>
  <c r="AD843" i="3"/>
  <c r="AC843" i="3" s="1"/>
  <c r="AD222" i="3"/>
  <c r="AC222" i="3" s="1"/>
  <c r="AD814" i="3"/>
  <c r="AC814" i="3" s="1"/>
  <c r="AD979" i="3"/>
  <c r="AC979" i="3" s="1"/>
  <c r="AD320" i="3"/>
  <c r="AC320" i="3" s="1"/>
  <c r="AD712" i="3"/>
  <c r="AC712" i="3" s="1"/>
  <c r="AD170" i="3"/>
  <c r="AC170" i="3" s="1"/>
  <c r="AD977" i="3"/>
  <c r="AC977" i="3" s="1"/>
  <c r="AD563" i="3"/>
  <c r="AC563" i="3" s="1"/>
  <c r="AD309" i="3"/>
  <c r="AC309" i="3" s="1"/>
  <c r="AD773" i="3"/>
  <c r="AC773" i="3" s="1"/>
  <c r="AD475" i="3"/>
  <c r="AC475" i="3" s="1"/>
  <c r="AD1001" i="3"/>
  <c r="AC1001" i="3" s="1"/>
  <c r="AD739" i="3"/>
  <c r="AC739" i="3" s="1"/>
  <c r="AD229" i="3"/>
  <c r="AC229" i="3" s="1"/>
  <c r="AD880" i="3"/>
  <c r="AC880" i="3" s="1"/>
  <c r="AD999" i="3"/>
  <c r="AC999" i="3" s="1"/>
  <c r="AD529" i="3"/>
  <c r="AC529" i="3" s="1"/>
  <c r="AD996" i="3"/>
  <c r="AC996" i="3" s="1"/>
  <c r="AD175" i="3"/>
  <c r="AC175" i="3" s="1"/>
  <c r="AD429" i="3"/>
  <c r="AC429" i="3" s="1"/>
  <c r="AD613" i="3"/>
  <c r="AC613" i="3" s="1"/>
  <c r="AD596" i="3"/>
  <c r="AC596" i="3" s="1"/>
  <c r="AD1007" i="3"/>
  <c r="AC1007" i="3" s="1"/>
  <c r="AD1034" i="3"/>
  <c r="AC1034" i="3" s="1"/>
  <c r="AD947" i="3"/>
  <c r="AC947" i="3" s="1"/>
  <c r="AD312" i="3"/>
  <c r="AC312" i="3" s="1"/>
  <c r="AD702" i="3"/>
  <c r="AC702" i="3" s="1"/>
  <c r="AD1095" i="3"/>
  <c r="AC1095" i="3" s="1"/>
  <c r="AD932" i="3"/>
  <c r="AC932" i="3" s="1"/>
  <c r="AD459" i="3"/>
  <c r="AC459" i="3" s="1"/>
  <c r="AD989" i="3"/>
  <c r="AC989" i="3" s="1"/>
  <c r="AD944" i="3"/>
  <c r="AC944" i="3" s="1"/>
  <c r="AD686" i="3"/>
  <c r="AC686" i="3" s="1"/>
  <c r="AD163" i="3"/>
  <c r="AC163" i="3" s="1"/>
  <c r="AD908" i="3"/>
  <c r="AC908" i="3" s="1"/>
  <c r="AD654" i="3"/>
  <c r="AC654" i="3" s="1"/>
  <c r="AD474" i="3"/>
  <c r="AC474" i="3" s="1"/>
  <c r="AD269" i="3"/>
  <c r="AC269" i="3" s="1"/>
  <c r="AD540" i="3"/>
  <c r="AC540" i="3" s="1"/>
  <c r="AD378" i="3"/>
  <c r="AC378" i="3" s="1"/>
  <c r="AD897" i="3"/>
  <c r="AC897" i="3" s="1"/>
  <c r="AD722" i="3"/>
  <c r="AC722" i="3" s="1"/>
  <c r="AD434" i="3"/>
  <c r="AC434" i="3" s="1"/>
  <c r="AD571" i="3"/>
  <c r="AC571" i="3" s="1"/>
  <c r="AD516" i="3"/>
  <c r="AC516" i="3" s="1"/>
  <c r="AD965" i="3"/>
  <c r="AC965" i="3" s="1"/>
  <c r="AD920" i="3"/>
  <c r="AC920" i="3" s="1"/>
  <c r="AD214" i="3"/>
  <c r="AC214" i="3" s="1"/>
  <c r="AD978" i="3"/>
  <c r="AC978" i="3" s="1"/>
  <c r="AD275" i="3"/>
  <c r="AC275" i="3" s="1"/>
  <c r="AD412" i="3"/>
  <c r="AC412" i="3" s="1"/>
  <c r="AD581" i="3"/>
  <c r="AC581" i="3" s="1"/>
  <c r="AD671" i="3"/>
  <c r="AC671" i="3" s="1"/>
  <c r="AD327" i="3"/>
  <c r="AC327" i="3" s="1"/>
  <c r="AD565" i="3"/>
  <c r="AC565" i="3" s="1"/>
  <c r="AD436" i="3"/>
  <c r="AC436" i="3" s="1"/>
  <c r="AD995" i="3"/>
  <c r="AC995" i="3" s="1"/>
  <c r="AD1053" i="3"/>
  <c r="AC1053" i="3" s="1"/>
  <c r="AD239" i="3"/>
  <c r="AC239" i="3" s="1"/>
  <c r="AD604" i="3"/>
  <c r="AC604" i="3" s="1"/>
  <c r="AD975" i="3"/>
  <c r="AC975" i="3" s="1"/>
  <c r="AD1071" i="3"/>
  <c r="AC1071" i="3" s="1"/>
  <c r="AD377" i="3"/>
  <c r="AC377" i="3" s="1"/>
  <c r="AD1038" i="3"/>
  <c r="AC1038" i="3" s="1"/>
  <c r="AD1066" i="3"/>
  <c r="AC1066" i="3" s="1"/>
  <c r="AD803" i="3"/>
  <c r="AC803" i="3" s="1"/>
  <c r="AD534" i="3"/>
  <c r="AC534" i="3" s="1"/>
  <c r="AD845" i="3"/>
  <c r="AC845" i="3" s="1"/>
  <c r="AD238" i="3"/>
  <c r="AC238" i="3" s="1"/>
  <c r="AD510" i="3"/>
  <c r="AC510" i="3" s="1"/>
  <c r="AD866" i="3"/>
  <c r="AC866" i="3" s="1"/>
  <c r="AD698" i="3"/>
  <c r="AC698" i="3" s="1"/>
  <c r="AD675" i="3"/>
  <c r="AC675" i="3" s="1"/>
  <c r="AD798" i="3"/>
  <c r="AC798" i="3" s="1"/>
  <c r="AD708" i="3"/>
  <c r="AC708" i="3" s="1"/>
  <c r="AD605" i="3"/>
  <c r="AC605" i="3" s="1"/>
  <c r="AD1042" i="3"/>
  <c r="AC1042" i="3" s="1"/>
  <c r="AD775" i="3"/>
  <c r="AC775" i="3" s="1"/>
  <c r="AD620" i="3"/>
  <c r="AC620" i="3" s="1"/>
  <c r="AD207" i="3"/>
  <c r="AC207" i="3" s="1"/>
  <c r="AD929" i="3"/>
  <c r="AC929" i="3" s="1"/>
  <c r="AD587" i="3"/>
  <c r="AC587" i="3" s="1"/>
  <c r="AD835" i="3"/>
  <c r="AC835" i="3" s="1"/>
  <c r="AD290" i="3"/>
  <c r="AC290" i="3" s="1"/>
  <c r="AD755" i="3"/>
  <c r="AC755" i="3" s="1"/>
  <c r="AD963" i="3"/>
  <c r="AC963" i="3" s="1"/>
  <c r="AD561" i="3"/>
  <c r="AC561" i="3" s="1"/>
  <c r="AD345" i="3"/>
  <c r="AC345" i="3" s="1"/>
  <c r="AD498" i="3"/>
  <c r="AC498" i="3" s="1"/>
  <c r="AD174" i="3"/>
  <c r="AC174" i="3" s="1"/>
  <c r="AD1062" i="3"/>
  <c r="AC1062" i="3" s="1"/>
  <c r="AD333" i="3"/>
  <c r="AC333" i="3" s="1"/>
  <c r="AD844" i="3"/>
  <c r="AC844" i="3" s="1"/>
  <c r="AD786" i="3"/>
  <c r="AC786" i="3" s="1"/>
  <c r="AD486" i="3"/>
  <c r="AC486" i="3" s="1"/>
  <c r="AD806" i="3"/>
  <c r="AC806" i="3" s="1"/>
  <c r="AD515" i="3"/>
  <c r="AC515" i="3" s="1"/>
  <c r="AD325" i="3"/>
  <c r="AC325" i="3" s="1"/>
  <c r="AD1028" i="3"/>
  <c r="AC1028" i="3" s="1"/>
  <c r="AD916" i="3"/>
  <c r="AC916" i="3" s="1"/>
  <c r="AD390" i="3"/>
  <c r="AC390" i="3" s="1"/>
  <c r="AD308" i="3"/>
  <c r="AC308" i="3" s="1"/>
  <c r="AD715" i="3"/>
  <c r="AC715" i="3" s="1"/>
  <c r="AD336" i="3"/>
  <c r="AC336" i="3" s="1"/>
  <c r="AD357" i="3"/>
  <c r="AC357" i="3" s="1"/>
  <c r="AD267" i="3"/>
  <c r="AC267" i="3" s="1"/>
  <c r="AD586" i="3"/>
  <c r="AC586" i="3" s="1"/>
  <c r="AD231" i="3"/>
  <c r="AC231" i="3" s="1"/>
  <c r="AD554" i="3"/>
  <c r="AC554" i="3" s="1"/>
  <c r="AD728" i="3"/>
  <c r="AC728" i="3" s="1"/>
  <c r="AD441" i="3"/>
  <c r="AC441" i="3" s="1"/>
  <c r="AD1059" i="3"/>
  <c r="AC1059" i="3" s="1"/>
  <c r="AD196" i="3"/>
  <c r="AC196" i="3" s="1"/>
  <c r="AD373" i="3"/>
  <c r="AC373" i="3" s="1"/>
  <c r="AD628" i="3"/>
  <c r="AC628" i="3" s="1"/>
  <c r="AD718" i="3"/>
  <c r="AC718" i="3" s="1"/>
  <c r="AD823" i="3"/>
  <c r="AC823" i="3" s="1"/>
  <c r="AD317" i="3"/>
  <c r="AC317" i="3" s="1"/>
  <c r="AD1011" i="3"/>
  <c r="AC1011" i="3" s="1"/>
  <c r="AD945" i="3"/>
  <c r="AC945" i="3" s="1"/>
  <c r="AD232" i="3"/>
  <c r="AC232" i="3" s="1"/>
  <c r="AD864" i="3"/>
  <c r="AC864" i="3" s="1"/>
  <c r="AD757" i="3"/>
  <c r="AC757" i="3" s="1"/>
  <c r="AD546" i="3"/>
  <c r="AC546" i="3" s="1"/>
  <c r="AD838" i="3"/>
  <c r="AC838" i="3" s="1"/>
  <c r="AD912" i="3"/>
  <c r="AC912" i="3" s="1"/>
  <c r="AD754" i="3"/>
  <c r="AC754" i="3" s="1"/>
  <c r="AD432" i="3"/>
  <c r="AC432" i="3" s="1"/>
  <c r="AD623" i="3"/>
  <c r="AC623" i="3" s="1"/>
  <c r="AD361" i="3"/>
  <c r="AC361" i="3" s="1"/>
  <c r="AD257" i="3"/>
  <c r="AC257" i="3" s="1"/>
  <c r="AD266" i="3"/>
  <c r="AC266" i="3" s="1"/>
  <c r="AD1067" i="3"/>
  <c r="AC1067" i="3" s="1"/>
  <c r="AD939" i="3"/>
  <c r="AC939" i="3" s="1"/>
  <c r="AD1012" i="3"/>
  <c r="AC1012" i="3" s="1"/>
  <c r="AD165" i="3"/>
  <c r="AC165" i="3" s="1"/>
  <c r="AD919" i="3"/>
  <c r="AC919" i="3" s="1"/>
  <c r="AD1086" i="3"/>
  <c r="AC1086" i="3" s="1"/>
  <c r="AD374" i="3"/>
  <c r="AC374" i="3" s="1"/>
  <c r="AD625" i="3"/>
  <c r="AC625" i="3" s="1"/>
  <c r="AD984" i="3"/>
  <c r="AC984" i="3" s="1"/>
  <c r="AD1081" i="3"/>
  <c r="AC1081" i="3" s="1"/>
  <c r="AD522" i="3"/>
  <c r="AC522" i="3" s="1"/>
  <c r="AD602" i="3"/>
  <c r="AC602" i="3" s="1"/>
  <c r="AD484" i="3"/>
  <c r="AC484" i="3" s="1"/>
  <c r="AD701" i="3"/>
  <c r="AC701" i="3" s="1"/>
  <c r="AD397" i="3"/>
  <c r="AC397" i="3" s="1"/>
  <c r="AD769" i="3"/>
  <c r="AC769" i="3" s="1"/>
  <c r="AD967" i="3"/>
  <c r="AC967" i="3" s="1"/>
  <c r="AD1024" i="3"/>
  <c r="AC1024" i="3" s="1"/>
  <c r="AD253" i="3"/>
  <c r="AC253" i="3" s="1"/>
  <c r="AD358" i="3"/>
  <c r="AC358" i="3" s="1"/>
  <c r="AD854" i="3"/>
  <c r="AC854" i="3" s="1"/>
  <c r="AD188" i="3"/>
  <c r="AC188" i="3" s="1"/>
  <c r="AD640" i="3"/>
  <c r="AC640" i="3" s="1"/>
  <c r="AD822" i="3"/>
  <c r="AC822" i="3" s="1"/>
  <c r="AD886" i="3"/>
  <c r="AC886" i="3" s="1"/>
  <c r="AD476" i="3"/>
  <c r="AC476" i="3" s="1"/>
  <c r="AD1070" i="3"/>
  <c r="AC1070" i="3" s="1"/>
  <c r="AD280" i="3"/>
  <c r="AC280" i="3" s="1"/>
  <c r="AD304" i="3"/>
  <c r="AC304" i="3" s="1"/>
  <c r="AD745" i="3"/>
  <c r="AC745" i="3" s="1"/>
  <c r="AD243" i="3"/>
  <c r="AC243" i="3" s="1"/>
  <c r="AD668" i="3"/>
  <c r="AC668" i="3" s="1"/>
  <c r="AD440" i="3"/>
  <c r="AC440" i="3" s="1"/>
  <c r="AD873" i="3"/>
  <c r="AC873" i="3" s="1"/>
  <c r="AD1063" i="3"/>
  <c r="AC1063" i="3" s="1"/>
  <c r="AD372" i="3"/>
  <c r="AC372" i="3" s="1"/>
  <c r="AD627" i="3"/>
  <c r="AC627" i="3" s="1"/>
  <c r="AD914" i="3"/>
  <c r="AC914" i="3" s="1"/>
  <c r="AD612" i="3"/>
  <c r="AC612" i="3" s="1"/>
  <c r="AD481" i="3"/>
  <c r="AC481" i="3" s="1"/>
  <c r="AD633" i="3"/>
  <c r="AC633" i="3" s="1"/>
  <c r="AD409" i="3"/>
  <c r="AC409" i="3" s="1"/>
  <c r="AD666" i="3"/>
  <c r="AC666" i="3" s="1"/>
  <c r="AD448" i="3"/>
  <c r="AC448" i="3" s="1"/>
  <c r="AD464" i="3"/>
  <c r="AC464" i="3" s="1"/>
  <c r="AD741" i="3"/>
  <c r="AC741" i="3" s="1"/>
  <c r="AD876" i="3"/>
  <c r="AC876" i="3" s="1"/>
  <c r="AD414" i="3"/>
  <c r="AC414" i="3" s="1"/>
  <c r="AD600" i="3"/>
  <c r="AC600" i="3" s="1"/>
  <c r="AD202" i="3"/>
  <c r="AC202" i="3" s="1"/>
  <c r="AD159" i="3"/>
  <c r="AC159" i="3" s="1"/>
  <c r="AD457" i="3"/>
  <c r="AC457" i="3" s="1"/>
  <c r="AD514" i="3"/>
  <c r="AC514" i="3" s="1"/>
  <c r="AD156" i="3"/>
  <c r="AC156" i="3" s="1"/>
  <c r="AD460" i="3"/>
  <c r="AC460" i="3" s="1"/>
  <c r="AD792" i="3"/>
  <c r="AC792" i="3" s="1"/>
  <c r="AD205" i="3"/>
  <c r="AC205" i="3" s="1"/>
  <c r="AD918" i="3"/>
  <c r="AC918" i="3" s="1"/>
  <c r="AD255" i="3"/>
  <c r="AC255" i="3" s="1"/>
  <c r="AD424" i="3"/>
  <c r="AC424" i="3" s="1"/>
  <c r="AD783" i="3"/>
  <c r="AC783" i="3" s="1"/>
  <c r="AD245" i="3"/>
  <c r="AC245" i="3" s="1"/>
  <c r="AD335" i="3"/>
  <c r="AC335" i="3" s="1"/>
  <c r="AD872" i="3"/>
  <c r="AC872" i="3" s="1"/>
  <c r="AD869" i="3"/>
  <c r="AC869" i="3" s="1"/>
  <c r="AD703" i="3"/>
  <c r="AC703" i="3" s="1"/>
  <c r="AD1088" i="3"/>
  <c r="AC1088" i="3" s="1"/>
  <c r="AD727" i="3"/>
  <c r="AC727" i="3" s="1"/>
  <c r="AD204" i="3"/>
  <c r="AC204" i="3" s="1"/>
  <c r="AD553" i="3"/>
  <c r="AC553" i="3" s="1"/>
  <c r="AD689" i="3"/>
  <c r="AC689" i="3" s="1"/>
  <c r="AD538" i="3"/>
  <c r="AC538" i="3" s="1"/>
  <c r="AD761" i="3"/>
  <c r="AC761" i="3" s="1"/>
  <c r="AD461" i="3"/>
  <c r="AC461" i="3" s="1"/>
  <c r="AD648" i="3"/>
  <c r="AC648" i="3" s="1"/>
  <c r="AD884" i="3"/>
  <c r="AC884" i="3" s="1"/>
  <c r="AD359" i="3"/>
  <c r="AC359" i="3" s="1"/>
  <c r="AD660" i="3"/>
  <c r="AC660" i="3" s="1"/>
  <c r="AD850" i="3"/>
  <c r="AC850" i="3" s="1"/>
  <c r="AD683" i="3"/>
  <c r="AC683" i="3" s="1"/>
  <c r="AD842" i="3"/>
  <c r="AC842" i="3" s="1"/>
  <c r="AD505" i="3"/>
  <c r="AC505" i="3" s="1"/>
  <c r="AD611" i="3"/>
  <c r="AC611" i="3" s="1"/>
  <c r="AD271" i="3"/>
  <c r="AC271" i="3" s="1"/>
  <c r="AD155" i="3"/>
  <c r="AC155" i="3" s="1"/>
  <c r="AD527" i="3"/>
  <c r="AC527" i="3" s="1"/>
  <c r="AD356" i="3"/>
  <c r="AC356" i="3" s="1"/>
  <c r="AD167" i="3"/>
  <c r="AC167" i="3" s="1"/>
  <c r="AD1047" i="3"/>
  <c r="AC1047" i="3" s="1"/>
  <c r="AD988" i="3"/>
  <c r="AC988" i="3" s="1"/>
  <c r="AD642" i="3"/>
  <c r="AC642" i="3" s="1"/>
  <c r="AD517" i="3"/>
  <c r="AC517" i="3" s="1"/>
  <c r="AD768" i="3"/>
  <c r="AC768" i="3" s="1"/>
  <c r="AD254" i="3"/>
  <c r="AC254" i="3" s="1"/>
  <c r="AD399" i="3"/>
  <c r="AC399" i="3" s="1"/>
  <c r="AD228" i="3"/>
  <c r="AC228" i="3" s="1"/>
  <c r="AD584" i="3"/>
  <c r="AC584" i="3" s="1"/>
  <c r="AD458" i="3"/>
  <c r="AC458" i="3" s="1"/>
  <c r="AD887" i="3"/>
  <c r="AC887" i="3" s="1"/>
  <c r="AD500" i="3"/>
  <c r="AC500" i="3" s="1"/>
  <c r="AD171" i="3"/>
  <c r="AC171" i="3" s="1"/>
  <c r="AD637" i="3"/>
  <c r="AC637" i="3" s="1"/>
  <c r="AD456" i="3"/>
  <c r="AC456" i="3" s="1"/>
  <c r="AD764" i="3"/>
  <c r="AC764" i="3" s="1"/>
  <c r="AD762" i="3"/>
  <c r="AC762" i="3" s="1"/>
  <c r="AD176" i="3"/>
  <c r="AC176" i="3" s="1"/>
  <c r="AD678" i="3"/>
  <c r="AC678" i="3" s="1"/>
  <c r="AD913" i="3"/>
  <c r="AC913" i="3" s="1"/>
  <c r="AD868" i="3"/>
  <c r="AC868" i="3" s="1"/>
  <c r="AD949" i="3"/>
  <c r="AC949" i="3" s="1"/>
  <c r="AD488" i="3"/>
  <c r="AC488" i="3" s="1"/>
  <c r="AD684" i="3"/>
  <c r="AC684" i="3" s="1"/>
  <c r="AD247" i="3"/>
  <c r="AC247" i="3" s="1"/>
  <c r="AD473" i="3"/>
  <c r="AC473" i="3" s="1"/>
  <c r="AD800" i="3"/>
  <c r="AC800" i="3" s="1"/>
  <c r="AD286" i="3"/>
  <c r="AC286" i="3" s="1"/>
  <c r="AD186" i="3"/>
  <c r="AC186" i="3" s="1"/>
  <c r="AD226" i="3"/>
  <c r="AC226" i="3" s="1"/>
  <c r="AD862" i="3"/>
  <c r="AC862" i="3" s="1"/>
  <c r="AD691" i="3"/>
  <c r="AC691" i="3" s="1"/>
  <c r="AD991" i="3"/>
  <c r="AC991" i="3" s="1"/>
  <c r="AD870" i="3"/>
  <c r="AC870" i="3" s="1"/>
  <c r="AD300" i="3"/>
  <c r="AC300" i="3" s="1"/>
  <c r="AD616" i="3"/>
  <c r="AC616" i="3" s="1"/>
  <c r="AD997" i="3"/>
  <c r="AC997" i="3" s="1"/>
  <c r="AD234" i="3"/>
  <c r="AC234" i="3" s="1"/>
  <c r="AD1031" i="3"/>
  <c r="AC1031" i="3" s="1"/>
  <c r="AD241" i="3"/>
  <c r="AC241" i="3" s="1"/>
  <c r="AD966" i="3"/>
  <c r="AC966" i="3" s="1"/>
  <c r="AD260" i="3"/>
  <c r="AC260" i="3" s="1"/>
  <c r="AD805" i="3"/>
  <c r="AC805" i="3" s="1"/>
  <c r="AD158" i="3"/>
  <c r="AC158" i="3" s="1"/>
  <c r="AD468" i="3"/>
  <c r="AC468" i="3" s="1"/>
  <c r="AD366" i="3"/>
  <c r="AC366" i="3" s="1"/>
  <c r="AD1078" i="3"/>
  <c r="AC1078" i="3" s="1"/>
  <c r="AD1005" i="3"/>
  <c r="AC1005" i="3" s="1"/>
  <c r="AD183" i="3"/>
  <c r="AC183" i="3" s="1"/>
  <c r="AD469" i="3"/>
  <c r="AC469" i="3" s="1"/>
  <c r="AD389" i="3"/>
  <c r="AC389" i="3" s="1"/>
  <c r="AD923" i="3"/>
  <c r="AC923" i="3" s="1"/>
  <c r="AD951" i="3"/>
  <c r="AC951" i="3" s="1"/>
  <c r="AD383" i="3"/>
  <c r="AC383" i="3" s="1"/>
  <c r="AD720" i="3"/>
  <c r="AC720" i="3" s="1"/>
  <c r="AD396" i="3"/>
  <c r="AC396" i="3" s="1"/>
  <c r="AD497" i="3"/>
  <c r="AC497" i="3" s="1"/>
  <c r="AD531" i="3"/>
  <c r="AC531" i="3" s="1"/>
  <c r="AD964" i="3"/>
  <c r="AC964" i="3" s="1"/>
  <c r="AD1035" i="3"/>
  <c r="AC1035" i="3" s="1"/>
  <c r="AD1097" i="3"/>
  <c r="AC1097" i="3" s="1"/>
  <c r="AD381" i="3"/>
  <c r="AC381" i="3" s="1"/>
  <c r="AD646" i="3"/>
  <c r="AC646" i="3" s="1"/>
  <c r="AD235" i="3"/>
  <c r="AC235" i="3" s="1"/>
  <c r="AD277" i="3"/>
  <c r="AC277" i="3" s="1"/>
  <c r="AD855" i="3"/>
  <c r="AC855" i="3" s="1"/>
  <c r="AD892" i="3"/>
  <c r="AC892" i="3" s="1"/>
  <c r="AD595" i="3"/>
  <c r="AC595" i="3" s="1"/>
  <c r="AD349" i="3"/>
  <c r="AC349" i="3" s="1"/>
  <c r="AD795" i="3"/>
  <c r="AC795" i="3" s="1"/>
  <c r="AD184" i="3"/>
  <c r="AC184" i="3" s="1"/>
  <c r="AD197" i="3"/>
  <c r="AC197" i="3" s="1"/>
  <c r="AD401" i="3"/>
  <c r="AC401" i="3" s="1"/>
  <c r="AD393" i="3"/>
  <c r="AC393" i="3" s="1"/>
  <c r="AD962" i="3"/>
  <c r="AC962" i="3" s="1"/>
  <c r="AD462" i="3"/>
  <c r="AC462" i="3" s="1"/>
  <c r="AD337" i="3"/>
  <c r="AC337" i="3" s="1"/>
  <c r="AD306" i="3"/>
  <c r="AC306" i="3" s="1"/>
  <c r="AD264" i="3"/>
  <c r="AC264" i="3" s="1"/>
  <c r="AD293" i="3"/>
  <c r="AC293" i="3" s="1"/>
  <c r="AD249" i="3"/>
  <c r="AC249" i="3" s="1"/>
  <c r="AD874" i="3"/>
  <c r="AC874" i="3" s="1"/>
  <c r="AD577" i="3"/>
  <c r="AC577" i="3" s="1"/>
  <c r="AD825" i="3"/>
  <c r="AC825" i="3" s="1"/>
  <c r="AD492" i="3"/>
  <c r="AC492" i="3" s="1"/>
  <c r="AD1014" i="3"/>
  <c r="AC1014" i="3" s="1"/>
  <c r="AD1026" i="3"/>
  <c r="AC1026" i="3" s="1"/>
  <c r="AD279" i="3"/>
  <c r="AC279" i="3" s="1"/>
  <c r="AD236" i="3"/>
  <c r="AC236" i="3" s="1"/>
  <c r="AD1069" i="3"/>
  <c r="AC1069" i="3" s="1"/>
  <c r="AD437" i="3"/>
  <c r="AC437" i="3" s="1"/>
  <c r="AD421" i="3"/>
  <c r="AC421" i="3" s="1"/>
  <c r="AD697" i="3"/>
  <c r="AC697" i="3" s="1"/>
  <c r="AD831" i="3"/>
  <c r="AC831" i="3" s="1"/>
  <c r="AD696" i="3"/>
  <c r="AC696" i="3" s="1"/>
  <c r="AD861" i="3"/>
  <c r="AC861" i="3" s="1"/>
  <c r="AD758" i="3"/>
  <c r="AC758" i="3" s="1"/>
  <c r="AD639" i="3"/>
  <c r="AC639" i="3" s="1"/>
  <c r="AD688" i="3"/>
  <c r="AC688" i="3" s="1"/>
  <c r="AD533" i="3"/>
  <c r="AC533" i="3" s="1"/>
  <c r="AD606" i="3"/>
  <c r="AC606" i="3" s="1"/>
  <c r="AD1052" i="3"/>
  <c r="AC1052" i="3" s="1"/>
  <c r="AD221" i="3"/>
  <c r="AC221" i="3" s="1"/>
  <c r="AD281" i="3"/>
  <c r="AC281" i="3" s="1"/>
  <c r="AD485" i="3"/>
  <c r="AC485" i="3" s="1"/>
  <c r="AD1032" i="3"/>
  <c r="AC1032" i="3" s="1"/>
  <c r="AD220" i="3"/>
  <c r="AC220" i="3" s="1"/>
  <c r="AD400" i="3"/>
  <c r="AC400" i="3" s="1"/>
  <c r="AD622" i="3"/>
  <c r="AC622" i="3" s="1"/>
  <c r="AD550" i="3"/>
  <c r="AC550" i="3" s="1"/>
  <c r="AD799" i="3"/>
  <c r="AC799" i="3" s="1"/>
  <c r="AD520" i="3"/>
  <c r="AC520" i="3" s="1"/>
  <c r="AD387" i="3"/>
  <c r="AC387" i="3" s="1"/>
  <c r="AD1008" i="3"/>
  <c r="AC1008" i="3" s="1"/>
  <c r="AD717" i="3"/>
  <c r="AC717" i="3" s="1"/>
  <c r="AD551" i="3"/>
  <c r="AC551" i="3" s="1"/>
  <c r="AD597" i="3"/>
  <c r="AC597" i="3" s="1"/>
  <c r="AD453" i="3"/>
  <c r="AC453" i="3" s="1"/>
  <c r="AD248" i="3"/>
  <c r="AC248" i="3" s="1"/>
  <c r="AD832" i="3"/>
  <c r="AC832" i="3" s="1"/>
  <c r="AD427" i="3"/>
  <c r="AC427" i="3" s="1"/>
  <c r="AD404" i="3"/>
  <c r="AC404" i="3" s="1"/>
  <c r="AD496" i="3"/>
  <c r="AC496" i="3" s="1"/>
  <c r="AD407" i="3"/>
  <c r="AC407" i="3" s="1"/>
  <c r="AD983" i="3"/>
  <c r="AC983" i="3" s="1"/>
  <c r="AD419" i="3"/>
  <c r="AC419" i="3" s="1"/>
  <c r="AD375" i="3"/>
  <c r="AC375" i="3" s="1"/>
  <c r="AD1057" i="3"/>
  <c r="AC1057" i="3" s="1"/>
  <c r="AD200" i="3"/>
  <c r="AC200" i="3" s="1"/>
  <c r="AD656" i="3"/>
  <c r="AC656" i="3" s="1"/>
  <c r="AD417" i="3"/>
  <c r="AC417" i="3" s="1"/>
  <c r="AD677" i="3"/>
  <c r="AC677" i="3" s="1"/>
  <c r="AD1077" i="3"/>
  <c r="AC1077" i="3" s="1"/>
  <c r="AD782" i="3"/>
  <c r="AC782" i="3" s="1"/>
  <c r="AD594" i="3"/>
  <c r="AC594" i="3" s="1"/>
  <c r="AD573" i="3"/>
  <c r="AC573" i="3" s="1"/>
  <c r="AD536" i="3"/>
  <c r="AC536" i="3" s="1"/>
  <c r="AD439" i="3"/>
  <c r="AC439" i="3" s="1"/>
  <c r="AD322" i="3"/>
  <c r="AC322" i="3" s="1"/>
  <c r="AD1009" i="3"/>
  <c r="AC1009" i="3" s="1"/>
  <c r="AD940" i="3"/>
  <c r="AC940" i="3" s="1"/>
  <c r="AD313" i="3"/>
  <c r="AC313" i="3" s="1"/>
  <c r="AD948" i="3"/>
  <c r="AC948" i="3" s="1"/>
  <c r="AD209" i="3"/>
  <c r="AC209" i="3" s="1"/>
  <c r="AD164" i="3"/>
  <c r="AC164" i="3" s="1"/>
  <c r="AD423" i="3"/>
  <c r="AC423" i="3" s="1"/>
  <c r="AD723" i="3"/>
  <c r="AC723" i="3" s="1"/>
  <c r="AD933" i="3"/>
  <c r="AC933" i="3" s="1"/>
  <c r="AD483" i="3"/>
  <c r="AC483" i="3" s="1"/>
  <c r="AD621" i="3"/>
  <c r="AC621" i="3" s="1"/>
  <c r="AD558" i="3"/>
  <c r="AC558" i="3" s="1"/>
  <c r="AD744" i="3"/>
  <c r="AC744" i="3" s="1"/>
  <c r="AD416" i="3"/>
  <c r="AC416" i="3" s="1"/>
  <c r="AD729" i="3"/>
  <c r="AC729" i="3" s="1"/>
  <c r="AD525" i="3"/>
  <c r="AC525" i="3" s="1"/>
  <c r="AD168" i="3"/>
  <c r="AC168" i="3" s="1"/>
  <c r="AD195" i="3"/>
  <c r="AC195" i="3" s="1"/>
  <c r="AD1006" i="3"/>
  <c r="AC1006" i="3" s="1"/>
  <c r="AD203" i="3"/>
  <c r="AC203" i="3" s="1"/>
  <c r="AD1087" i="3"/>
  <c r="AC1087" i="3" s="1"/>
  <c r="AD789" i="3"/>
  <c r="AC789" i="3" s="1"/>
  <c r="AD787" i="3"/>
  <c r="AC787" i="3" s="1"/>
  <c r="AD652" i="3"/>
  <c r="AC652" i="3" s="1"/>
  <c r="AD716" i="3"/>
  <c r="AC716" i="3" s="1"/>
  <c r="AD477" i="3"/>
  <c r="AC477" i="3" s="1"/>
  <c r="AD276" i="3"/>
  <c r="AC276" i="3" s="1"/>
  <c r="AD1065" i="3"/>
  <c r="AC1065" i="3" s="1"/>
  <c r="AD732" i="3"/>
  <c r="AC732" i="3" s="1"/>
  <c r="AD217" i="3"/>
  <c r="AC217" i="3" s="1"/>
  <c r="AD369" i="3"/>
  <c r="AC369" i="3" s="1"/>
  <c r="AD504" i="3"/>
  <c r="AC504" i="3" s="1"/>
  <c r="AD570" i="3"/>
  <c r="AC570" i="3" s="1"/>
  <c r="AD341" i="3"/>
  <c r="AC341" i="3" s="1"/>
  <c r="AD482" i="3"/>
  <c r="AC482" i="3" s="1"/>
  <c r="AD223" i="3"/>
  <c r="AC223" i="3" s="1"/>
  <c r="AD682" i="3"/>
  <c r="AC682" i="3" s="1"/>
  <c r="AD759" i="3"/>
  <c r="AC759" i="3" s="1"/>
  <c r="AD877" i="3"/>
  <c r="AC877" i="3" s="1"/>
  <c r="AD428" i="3"/>
  <c r="AC428" i="3" s="1"/>
  <c r="AD324" i="3"/>
  <c r="AC324" i="3" s="1"/>
  <c r="AD180" i="3"/>
  <c r="AC180" i="3" s="1"/>
  <c r="AD968" i="3"/>
  <c r="AC968" i="3" s="1"/>
  <c r="AD451" i="3"/>
  <c r="AC451" i="3" s="1"/>
  <c r="AD669" i="3"/>
  <c r="AC669" i="3" s="1"/>
  <c r="AD166" i="3"/>
  <c r="AC166" i="3" s="1"/>
  <c r="AD893" i="3"/>
  <c r="AC893" i="3" s="1"/>
  <c r="AD225" i="3"/>
  <c r="AC225" i="3" s="1"/>
  <c r="AD465" i="3"/>
  <c r="AC465" i="3" s="1"/>
  <c r="AD415" i="3"/>
  <c r="AC415" i="3" s="1"/>
  <c r="AD899" i="3"/>
  <c r="AC899" i="3" s="1"/>
  <c r="AD463" i="3"/>
  <c r="AC463" i="3" s="1"/>
  <c r="AD339" i="3"/>
  <c r="AC339" i="3" s="1"/>
  <c r="AD178" i="3"/>
  <c r="AC178" i="3" s="1"/>
  <c r="AD658" i="3"/>
  <c r="AC658" i="3" s="1"/>
  <c r="AD370" i="3"/>
  <c r="AC370" i="3" s="1"/>
  <c r="AD185" i="3"/>
  <c r="AC185" i="3" s="1"/>
  <c r="AD326" i="3"/>
  <c r="AC326" i="3" s="1"/>
  <c r="AD433" i="3"/>
  <c r="AC433" i="3" s="1"/>
  <c r="AD1058" i="3"/>
  <c r="AC1058" i="3" s="1"/>
  <c r="AD572" i="3"/>
  <c r="AC572" i="3" s="1"/>
  <c r="AD305" i="3"/>
  <c r="AC305" i="3" s="1"/>
  <c r="AD162" i="3"/>
  <c r="AC162" i="3" s="1"/>
  <c r="AD315" i="3"/>
  <c r="AC315" i="3" s="1"/>
  <c r="AD841" i="3"/>
  <c r="AC841" i="3" s="1"/>
  <c r="AD797" i="3"/>
  <c r="AC797" i="3" s="1"/>
  <c r="AD766" i="3"/>
  <c r="AC766" i="3" s="1"/>
  <c r="AD969" i="3"/>
  <c r="AC969" i="3" s="1"/>
  <c r="AD818" i="3"/>
  <c r="AC818" i="3" s="1"/>
  <c r="AD284" i="3"/>
  <c r="AC284" i="3" s="1"/>
  <c r="AD808" i="3"/>
  <c r="AC808" i="3" s="1"/>
  <c r="AD513" i="3"/>
  <c r="AC513" i="3" s="1"/>
  <c r="AD615" i="3"/>
  <c r="AC615" i="3" s="1"/>
  <c r="AD907" i="3"/>
  <c r="AC907" i="3" s="1"/>
  <c r="AD934" i="3"/>
  <c r="AC934" i="3" s="1"/>
  <c r="AD938" i="3"/>
  <c r="AC938" i="3" s="1"/>
  <c r="AD614" i="3"/>
  <c r="AC614" i="3" s="1"/>
  <c r="AD609" i="3"/>
  <c r="AC609" i="3" s="1"/>
  <c r="AD261" i="3"/>
  <c r="AC261" i="3" s="1"/>
  <c r="AD937" i="3"/>
  <c r="AC937" i="3" s="1"/>
  <c r="AD470" i="3"/>
  <c r="AC470" i="3" s="1"/>
  <c r="AD295" i="3"/>
  <c r="AC295" i="3" s="1"/>
  <c r="AD455" i="3"/>
  <c r="AC455" i="3" s="1"/>
  <c r="AD187" i="3"/>
  <c r="AC187" i="3" s="1"/>
  <c r="AD865" i="3"/>
  <c r="AC865" i="3" s="1"/>
  <c r="AD445" i="3"/>
  <c r="AC445" i="3" s="1"/>
  <c r="AD413" i="3"/>
  <c r="AC413" i="3" s="1"/>
  <c r="AD1082" i="3"/>
  <c r="AC1082" i="3" s="1"/>
  <c r="AD610" i="3"/>
  <c r="AC610" i="3" s="1"/>
  <c r="AD738" i="3"/>
  <c r="AC738" i="3" s="1"/>
  <c r="AD283" i="3"/>
  <c r="AC283" i="3" s="1"/>
  <c r="AD990" i="3"/>
  <c r="AC990" i="3" s="1"/>
  <c r="AD895" i="3"/>
  <c r="AC895" i="3" s="1"/>
  <c r="AD466" i="3"/>
  <c r="AC466" i="3" s="1"/>
  <c r="AD955" i="3"/>
  <c r="AC955" i="3" s="1"/>
  <c r="AD812" i="3"/>
  <c r="AC812" i="3" s="1"/>
  <c r="AD1022" i="3"/>
  <c r="AC1022" i="3" s="1"/>
  <c r="AD364" i="3"/>
  <c r="AC364" i="3" s="1"/>
  <c r="AD508" i="3"/>
  <c r="AC508" i="3" s="1"/>
  <c r="AD694" i="3"/>
  <c r="AC694" i="3" s="1"/>
  <c r="AD903" i="3"/>
  <c r="AC903" i="3" s="1"/>
  <c r="AD589" i="3"/>
  <c r="AC589" i="3" s="1"/>
  <c r="AD721" i="3"/>
  <c r="AC721" i="3" s="1"/>
  <c r="AD262" i="3"/>
  <c r="AC262" i="3" s="1"/>
  <c r="AD1023" i="3"/>
  <c r="AC1023" i="3" s="1"/>
  <c r="AD154" i="3"/>
  <c r="AC154" i="3" s="1"/>
  <c r="AD952" i="3"/>
  <c r="AC952" i="3" s="1"/>
  <c r="AD294" i="3"/>
  <c r="AC294" i="3" s="1"/>
  <c r="AD935" i="3"/>
  <c r="AC935" i="3" s="1"/>
  <c r="AD211" i="3"/>
  <c r="AC211" i="3" s="1"/>
  <c r="AD348" i="3"/>
  <c r="AC348" i="3" s="1"/>
  <c r="AD776" i="3"/>
  <c r="AC776" i="3" s="1"/>
  <c r="AD790" i="3"/>
  <c r="AC790" i="3" s="1"/>
  <c r="AD244" i="3"/>
  <c r="AC244" i="3" s="1"/>
  <c r="AD334" i="3"/>
  <c r="AC334" i="3" s="1"/>
  <c r="AD190" i="3"/>
  <c r="AC190" i="3" s="1"/>
  <c r="AD598" i="3"/>
  <c r="AC598" i="3" s="1"/>
  <c r="AD265" i="3"/>
  <c r="AC265" i="3" s="1"/>
  <c r="AD851" i="3"/>
  <c r="AC851" i="3" s="1"/>
  <c r="AD199" i="3"/>
  <c r="AC199" i="3" s="1"/>
  <c r="AD408" i="3"/>
  <c r="AC408" i="3" s="1"/>
  <c r="AD208" i="3"/>
  <c r="AC208" i="3" s="1"/>
  <c r="AD673" i="3"/>
  <c r="AC673" i="3" s="1"/>
  <c r="AD567" i="3"/>
  <c r="AC567" i="3" s="1"/>
  <c r="AD662" i="3"/>
  <c r="AC662" i="3" s="1"/>
  <c r="AD411" i="3"/>
  <c r="AC411" i="3" s="1"/>
  <c r="AD971" i="3"/>
  <c r="AC971" i="3" s="1"/>
  <c r="AD218" i="3"/>
  <c r="AC218" i="3" s="1"/>
  <c r="AD747" i="3"/>
  <c r="AC747" i="3" s="1"/>
  <c r="AD820" i="3"/>
  <c r="AC820" i="3" s="1"/>
  <c r="AD992" i="3"/>
  <c r="AC992" i="3" s="1"/>
  <c r="AD849" i="3"/>
  <c r="AC849" i="3" s="1"/>
  <c r="AD629" i="3"/>
  <c r="AC629" i="3" s="1"/>
  <c r="AD692" i="3"/>
  <c r="AC692" i="3" s="1"/>
  <c r="AD385" i="3"/>
  <c r="AC385" i="3" s="1"/>
  <c r="AD936" i="3"/>
  <c r="AC936" i="3" s="1"/>
  <c r="AD547" i="3"/>
  <c r="AC547" i="3" s="1"/>
  <c r="AD674" i="3"/>
  <c r="AC674" i="3" s="1"/>
  <c r="AD1004" i="3"/>
  <c r="AC1004" i="3" s="1"/>
  <c r="AD853" i="3"/>
  <c r="AC853" i="3" s="1"/>
  <c r="AD489" i="3"/>
  <c r="AC489" i="3" s="1"/>
  <c r="AD1030" i="3"/>
  <c r="AC1030" i="3" s="1"/>
  <c r="AD1085" i="3"/>
  <c r="AC1085" i="3" s="1"/>
  <c r="AD972" i="3"/>
  <c r="AC972" i="3" s="1"/>
  <c r="AD915" i="3"/>
  <c r="AC915" i="3" s="1"/>
  <c r="AD926" i="3"/>
  <c r="AC926" i="3" s="1"/>
  <c r="AD631" i="3"/>
  <c r="AC631" i="3" s="1"/>
  <c r="AD1075" i="3"/>
  <c r="AC1075" i="3" s="1"/>
  <c r="AD501" i="3"/>
  <c r="AC501" i="3" s="1"/>
  <c r="AD343" i="3"/>
  <c r="AC343" i="3" s="1"/>
  <c r="AD943" i="3"/>
  <c r="AC943" i="3" s="1"/>
  <c r="AD813" i="3"/>
  <c r="AC813" i="3" s="1"/>
  <c r="AD1089" i="3"/>
  <c r="AC1089" i="3" s="1"/>
  <c r="AD802" i="3"/>
  <c r="AC802" i="3" s="1"/>
  <c r="AD270" i="3"/>
  <c r="AC270" i="3" s="1"/>
  <c r="AD544" i="3"/>
  <c r="AC544" i="3" s="1"/>
  <c r="AD824" i="3"/>
  <c r="AC824" i="3" s="1"/>
  <c r="AD1061" i="3"/>
  <c r="AC1061" i="3" s="1"/>
  <c r="AD521" i="3"/>
  <c r="AC521" i="3" s="1"/>
  <c r="AD405" i="3"/>
  <c r="AC405" i="3" s="1"/>
  <c r="AD685" i="3"/>
  <c r="AC685" i="3" s="1"/>
  <c r="AD353" i="3"/>
  <c r="AC353" i="3" s="1"/>
  <c r="AD1020" i="3"/>
  <c r="AC1020" i="3" s="1"/>
  <c r="AD523" i="3"/>
  <c r="AC523" i="3" s="1"/>
  <c r="AD331" i="3"/>
  <c r="AC331" i="3" s="1"/>
  <c r="AD1017" i="3"/>
  <c r="AC1017" i="3" s="1"/>
  <c r="AD182" i="3"/>
  <c r="AC182" i="3" s="1"/>
  <c r="AD524" i="3"/>
  <c r="AC524" i="3" s="1"/>
  <c r="AD860" i="3"/>
  <c r="AC860" i="3" s="1"/>
  <c r="AD288" i="3"/>
  <c r="AC288" i="3" s="1"/>
  <c r="AD487" i="3"/>
  <c r="AC487" i="3" s="1"/>
  <c r="AD804" i="3"/>
  <c r="AC804" i="3" s="1"/>
  <c r="AD251" i="3"/>
  <c r="AC251" i="3" s="1"/>
  <c r="AD1010" i="3"/>
  <c r="AC1010" i="3" s="1"/>
  <c r="AD274" i="3"/>
  <c r="AC274" i="3" s="1"/>
  <c r="AD526" i="3"/>
  <c r="AC526" i="3" s="1"/>
  <c r="AD1043" i="3"/>
  <c r="AC1043" i="3" s="1"/>
  <c r="AD444" i="3"/>
  <c r="AC444" i="3" s="1"/>
  <c r="AD303" i="3"/>
  <c r="AC303" i="3" s="1"/>
  <c r="AD467" i="3"/>
  <c r="AC467" i="3" s="1"/>
  <c r="AD198" i="3"/>
  <c r="AC198" i="3" s="1"/>
  <c r="AD681" i="3"/>
  <c r="AC681" i="3" s="1"/>
  <c r="AD749" i="3"/>
  <c r="AC749" i="3" s="1"/>
  <c r="AD1021" i="3"/>
  <c r="AC1021" i="3" s="1"/>
  <c r="AD882" i="3"/>
  <c r="AC882" i="3" s="1"/>
  <c r="AD307" i="3"/>
  <c r="AC307" i="3" s="1"/>
  <c r="AD503" i="3"/>
  <c r="AC503" i="3" s="1"/>
  <c r="AD601" i="3"/>
  <c r="AC601" i="3" s="1"/>
  <c r="AD588" i="3"/>
  <c r="AC588" i="3" s="1"/>
  <c r="AD329" i="3"/>
  <c r="AC329" i="3" s="1"/>
  <c r="AD836" i="3"/>
  <c r="AC836" i="3" s="1"/>
  <c r="AD363" i="3"/>
  <c r="AC363" i="3" s="1"/>
  <c r="AD282" i="3"/>
  <c r="AC282" i="3" s="1"/>
  <c r="AD911" i="3"/>
  <c r="AC911" i="3" s="1"/>
  <c r="AD815" i="3"/>
  <c r="AC815" i="3" s="1"/>
  <c r="AD985" i="3"/>
  <c r="AC985" i="3" s="1"/>
  <c r="AD189" i="3"/>
  <c r="AC189" i="3" s="1"/>
  <c r="AD233" i="3"/>
  <c r="AC233" i="3" s="1"/>
  <c r="AD213" i="3"/>
  <c r="AC213" i="3" s="1"/>
  <c r="AD590" i="3"/>
  <c r="AC590" i="3" s="1"/>
  <c r="AD430" i="3"/>
  <c r="AC430" i="3" s="1"/>
  <c r="AD751" i="3"/>
  <c r="AC751" i="3" s="1"/>
  <c r="AD636" i="3"/>
  <c r="AC636" i="3" s="1"/>
  <c r="AD672" i="3"/>
  <c r="AC672" i="3" s="1"/>
  <c r="AD454" i="3"/>
  <c r="AC454" i="3" s="1"/>
  <c r="AD657" i="3"/>
  <c r="AC657" i="3" s="1"/>
  <c r="AD821" i="3"/>
  <c r="AC821" i="3" s="1"/>
  <c r="AD291" i="3"/>
  <c r="AC291" i="3" s="1"/>
  <c r="AD837" i="3"/>
  <c r="AC837" i="3" s="1"/>
  <c r="AD705" i="3"/>
  <c r="AC705" i="3" s="1"/>
  <c r="AD987" i="3"/>
  <c r="AC987" i="3" s="1"/>
  <c r="AD941" i="3"/>
  <c r="AC941" i="3" s="1"/>
  <c r="AD360" i="3"/>
  <c r="AC360" i="3" s="1"/>
  <c r="AD676" i="3"/>
  <c r="AC676" i="3" s="1"/>
  <c r="AD726" i="3"/>
  <c r="AC726" i="3" s="1"/>
  <c r="AD986" i="3"/>
  <c r="AC986" i="3" s="1"/>
  <c r="AD603" i="3"/>
  <c r="AC603" i="3" s="1"/>
  <c r="AD545" i="3"/>
  <c r="AC545" i="3" s="1"/>
  <c r="AD191" i="3"/>
  <c r="AC191" i="3" s="1"/>
  <c r="AD839" i="3"/>
  <c r="AC839" i="3" s="1"/>
  <c r="AD1040" i="3"/>
  <c r="AC1040" i="3" s="1"/>
  <c r="AD557" i="3"/>
  <c r="AC557" i="3" s="1"/>
  <c r="AD560" i="3"/>
  <c r="AC560" i="3" s="1"/>
  <c r="AD655" i="3"/>
  <c r="AC655" i="3" s="1"/>
  <c r="AD495" i="3"/>
  <c r="AC495" i="3" s="1"/>
  <c r="AD905" i="3"/>
  <c r="AC905" i="3" s="1"/>
  <c r="AD425" i="3"/>
  <c r="AC425" i="3" s="1"/>
  <c r="AD338" i="3"/>
  <c r="AC338" i="3" s="1"/>
  <c r="AD921" i="3"/>
  <c r="AC921" i="3" s="1"/>
  <c r="AD210" i="3"/>
  <c r="AC210" i="3" s="1"/>
  <c r="AD179" i="3"/>
  <c r="AC179" i="3" s="1"/>
  <c r="AD230" i="3"/>
  <c r="AC230" i="3" s="1"/>
  <c r="AD819" i="3"/>
  <c r="AC819" i="3" s="1"/>
  <c r="AD352" i="3"/>
  <c r="AC352" i="3" s="1"/>
  <c r="AD582" i="3"/>
  <c r="AC582" i="3" s="1"/>
  <c r="AD403" i="3"/>
  <c r="AC403" i="3" s="1"/>
  <c r="AD902" i="3"/>
  <c r="AC902" i="3" s="1"/>
  <c r="AD731" i="3"/>
  <c r="AC731" i="3" s="1"/>
  <c r="AD537" i="3"/>
  <c r="AC537" i="3" s="1"/>
  <c r="AD858" i="3"/>
  <c r="AC858" i="3" s="1"/>
  <c r="AD634" i="3"/>
  <c r="AC634" i="3" s="1"/>
  <c r="AD438" i="3"/>
  <c r="AC438" i="3" s="1"/>
  <c r="AD1046" i="3"/>
  <c r="AC1046" i="3" s="1"/>
  <c r="AD1049" i="3"/>
  <c r="AC1049" i="3" s="1"/>
  <c r="AD380" i="3"/>
  <c r="AC380" i="3" s="1"/>
  <c r="AD418" i="3"/>
  <c r="AC418" i="3" s="1"/>
  <c r="AD767" i="3"/>
  <c r="AC767" i="3" s="1"/>
  <c r="AD750" i="3"/>
  <c r="AC750" i="3" s="1"/>
  <c r="AD994" i="3"/>
  <c r="AC994" i="3" s="1"/>
  <c r="AD785" i="3"/>
  <c r="AC785" i="3" s="1"/>
  <c r="AD541" i="3"/>
  <c r="AC541" i="3" s="1"/>
  <c r="AD388" i="3"/>
  <c r="AC388" i="3" s="1"/>
  <c r="AD829" i="3"/>
  <c r="AC829" i="3" s="1"/>
  <c r="AD548" i="3"/>
  <c r="AC548" i="3" s="1"/>
  <c r="AD367" i="3"/>
  <c r="AC367" i="3" s="1"/>
  <c r="AD535" i="3"/>
  <c r="AC535" i="3" s="1"/>
  <c r="AD693" i="3"/>
  <c r="AC693" i="3" s="1"/>
  <c r="AD237" i="3"/>
  <c r="AC237" i="3" s="1"/>
  <c r="AD256" i="3"/>
  <c r="AC256" i="3" s="1"/>
  <c r="AD950" i="3"/>
  <c r="AC950" i="3" s="1"/>
  <c r="AD574" i="3"/>
  <c r="AC574" i="3" s="1"/>
  <c r="AD1079" i="3"/>
  <c r="AC1079" i="3" s="1"/>
  <c r="AD569" i="3"/>
  <c r="AC569" i="3" s="1"/>
  <c r="AD679" i="3"/>
  <c r="AC679" i="3" s="1"/>
  <c r="AD644" i="3"/>
  <c r="AC644" i="3" s="1"/>
  <c r="AD930" i="3"/>
  <c r="AC930" i="3" s="1"/>
  <c r="AD449" i="3"/>
  <c r="AC449" i="3" s="1"/>
  <c r="AD704" i="3"/>
  <c r="AC704" i="3" s="1"/>
  <c r="AD1051" i="3"/>
  <c r="AC1051" i="3" s="1"/>
  <c r="AD318" i="3"/>
  <c r="AC318" i="3" s="1"/>
  <c r="AD559" i="3"/>
  <c r="AC559" i="3" s="1"/>
  <c r="AD240" i="3"/>
  <c r="AC240" i="3" s="1"/>
  <c r="AD301" i="3"/>
  <c r="AC301" i="3" s="1"/>
  <c r="AD900" i="3"/>
  <c r="AC900" i="3" s="1"/>
  <c r="AD664" i="3"/>
  <c r="AC664" i="3" s="1"/>
  <c r="AD289" i="3"/>
  <c r="AC289" i="3" s="1"/>
  <c r="AD394" i="3"/>
  <c r="AC394" i="3" s="1"/>
  <c r="AD431" i="3"/>
  <c r="AC431" i="3" s="1"/>
  <c r="AD552" i="3"/>
  <c r="AC552" i="3" s="1"/>
  <c r="AD507" i="3"/>
  <c r="AC507" i="3" s="1"/>
  <c r="AD840" i="3"/>
  <c r="AC840" i="3" s="1"/>
  <c r="AD746" i="3"/>
  <c r="AC746" i="3" s="1"/>
  <c r="AD599" i="3"/>
  <c r="AC599" i="3" s="1"/>
  <c r="AD450" i="3"/>
  <c r="AC450" i="3" s="1"/>
  <c r="AD998" i="3"/>
  <c r="AC998" i="3" s="1"/>
  <c r="AD910" i="3"/>
  <c r="AC910" i="3" s="1"/>
  <c r="AD976" i="3"/>
  <c r="AC976" i="3" s="1"/>
  <c r="AD511" i="3"/>
  <c r="AC511" i="3" s="1"/>
  <c r="AD1068" i="3"/>
  <c r="AC1068" i="3" s="1"/>
  <c r="AD1003" i="3"/>
  <c r="AC1003" i="3" s="1"/>
  <c r="AD499" i="3"/>
  <c r="AC499" i="3" s="1"/>
  <c r="AD875" i="3"/>
  <c r="AC875" i="3" s="1"/>
  <c r="AD653" i="3"/>
  <c r="AC653" i="3" s="1"/>
  <c r="AD384" i="3"/>
  <c r="AC384" i="3" s="1"/>
  <c r="AD960" i="3"/>
  <c r="AC960" i="3" s="1"/>
  <c r="AD665" i="3"/>
  <c r="AC665" i="3" s="1"/>
  <c r="AD426" i="3"/>
  <c r="AC426" i="3" s="1"/>
  <c r="AD287" i="3"/>
  <c r="AC287" i="3" s="1"/>
  <c r="AD528" i="3"/>
  <c r="AC528" i="3" s="1"/>
  <c r="AD506" i="3"/>
  <c r="AC506" i="3" s="1"/>
  <c r="AD891" i="3"/>
  <c r="AC891" i="3" s="1"/>
  <c r="AD1039" i="3"/>
  <c r="AC1039" i="3" s="1"/>
  <c r="AD924" i="3"/>
  <c r="AC924" i="3" s="1"/>
  <c r="AD974" i="3"/>
  <c r="AC974" i="3" s="1"/>
  <c r="AD576" i="3"/>
  <c r="AC576" i="3" s="1"/>
  <c r="AD710" i="3"/>
  <c r="AC710" i="3" s="1"/>
  <c r="AD1064" i="3"/>
  <c r="AC1064" i="3" s="1"/>
  <c r="AD206" i="3"/>
  <c r="AC206" i="3" s="1"/>
  <c r="AD894" i="3"/>
  <c r="AC894" i="3" s="1"/>
  <c r="AD888" i="3"/>
  <c r="AC888" i="3" s="1"/>
  <c r="AD650" i="3"/>
  <c r="AC650" i="3" s="1"/>
  <c r="AD532" i="3"/>
  <c r="AC532" i="3" s="1"/>
  <c r="AD1084" i="3"/>
  <c r="AC1084" i="3" s="1"/>
  <c r="AD956" i="3"/>
  <c r="AC956" i="3" s="1"/>
  <c r="AD953" i="3"/>
  <c r="AC953" i="3" s="1"/>
  <c r="AD981" i="3"/>
  <c r="AC981" i="3" s="1"/>
  <c r="AD443" i="3"/>
  <c r="AC443" i="3" s="1"/>
  <c r="AD579" i="3"/>
  <c r="AC579" i="3" s="1"/>
  <c r="AD641" i="3"/>
  <c r="AC641" i="3" s="1"/>
  <c r="AD1050" i="3"/>
  <c r="AC1050" i="3" s="1"/>
  <c r="AD350" i="3"/>
  <c r="AC350" i="3" s="1"/>
  <c r="AD638" i="3"/>
  <c r="AC638" i="3" s="1"/>
  <c r="AD879" i="3"/>
  <c r="AC879" i="3" s="1"/>
  <c r="AD252" i="3"/>
  <c r="AC252" i="3" s="1"/>
  <c r="AD667" i="3"/>
  <c r="AC667" i="3" s="1"/>
  <c r="AD733" i="3"/>
  <c r="AC733" i="3" s="1"/>
  <c r="AD494" i="3"/>
  <c r="AC494" i="3" s="1"/>
  <c r="AD711" i="3"/>
  <c r="AC711" i="3" s="1"/>
  <c r="AD1019" i="3"/>
  <c r="AC1019" i="3" s="1"/>
  <c r="AD502" i="3"/>
  <c r="AC502" i="3" s="1"/>
  <c r="AD970" i="3"/>
  <c r="AC970" i="3" s="1"/>
  <c r="AD347" i="3"/>
  <c r="AC347" i="3" s="1"/>
  <c r="AD635" i="3"/>
  <c r="AC635" i="3" s="1"/>
  <c r="AD852" i="3"/>
  <c r="AC852" i="3" s="1"/>
  <c r="AD362" i="3"/>
  <c r="AC362" i="3" s="1"/>
  <c r="AD848" i="3"/>
  <c r="AC848" i="3" s="1"/>
  <c r="AD770" i="3"/>
  <c r="AC770" i="3" s="1"/>
  <c r="AD867" i="3"/>
  <c r="AC867" i="3" s="1"/>
  <c r="AD1054" i="3"/>
  <c r="AC1054" i="3" s="1"/>
  <c r="AD624" i="3"/>
  <c r="AC624" i="3" s="1"/>
  <c r="AD392" i="3"/>
  <c r="AC392" i="3" s="1"/>
  <c r="AD735" i="3"/>
  <c r="AC735" i="3" s="1"/>
  <c r="AD509" i="3"/>
  <c r="AC509" i="3" s="1"/>
  <c r="AD811" i="3"/>
  <c r="AC811" i="3" s="1"/>
  <c r="AD1018" i="3"/>
  <c r="AC1018" i="3" s="1"/>
  <c r="AD346" i="3"/>
  <c r="AC346" i="3" s="1"/>
  <c r="AD323" i="3"/>
  <c r="AC323" i="3" s="1"/>
  <c r="AD442" i="3"/>
  <c r="AC442" i="3" s="1"/>
  <c r="AD643" i="3"/>
  <c r="AC643" i="3" s="1"/>
  <c r="AD957" i="3"/>
  <c r="AC957" i="3" s="1"/>
  <c r="AD959" i="3"/>
  <c r="AC959" i="3" s="1"/>
  <c r="AD801" i="3"/>
  <c r="AC801" i="3" s="1"/>
  <c r="AD1002" i="3"/>
  <c r="AC1002" i="3" s="1"/>
  <c r="AD591" i="3"/>
  <c r="AC591" i="3" s="1"/>
  <c r="AD922" i="3"/>
  <c r="AC922" i="3" s="1"/>
  <c r="AD215" i="3"/>
  <c r="AC215" i="3" s="1"/>
  <c r="AD809" i="3"/>
  <c r="AC809" i="3" s="1"/>
  <c r="AD355" i="3"/>
  <c r="AC355" i="3" s="1"/>
  <c r="AD395" i="3"/>
  <c r="AC395" i="3" s="1"/>
  <c r="AD371" i="3"/>
  <c r="AC371" i="3" s="1"/>
  <c r="AD980" i="3"/>
  <c r="AC980" i="3" s="1"/>
  <c r="AD1096" i="3"/>
  <c r="AC1096" i="3" s="1"/>
  <c r="AD435" i="3"/>
  <c r="AC435" i="3" s="1"/>
  <c r="AD376" i="3"/>
  <c r="AC376" i="3" s="1"/>
  <c r="AD816" i="3"/>
  <c r="AC816" i="3" s="1"/>
  <c r="AD480" i="3"/>
  <c r="AC480" i="3" s="1"/>
  <c r="AD151" i="3"/>
  <c r="AC151" i="3" s="1"/>
  <c r="AD140" i="3"/>
  <c r="AC140" i="3" s="1"/>
  <c r="AD142" i="3"/>
  <c r="AC142" i="3" s="1"/>
  <c r="AD152" i="3"/>
  <c r="AC152" i="3" s="1"/>
  <c r="AD148" i="3"/>
  <c r="AC148" i="3" s="1"/>
  <c r="AD149" i="3"/>
  <c r="AC149" i="3" s="1"/>
  <c r="AD146" i="3"/>
  <c r="AC146" i="3" s="1"/>
  <c r="AD147" i="3"/>
  <c r="AC147" i="3" s="1"/>
  <c r="AD150" i="3"/>
  <c r="AC150" i="3" s="1"/>
  <c r="AD145" i="3"/>
  <c r="AC145" i="3" s="1"/>
  <c r="AD144" i="3"/>
  <c r="AC144" i="3" s="1"/>
  <c r="AD143" i="3"/>
  <c r="AC143" i="3" s="1"/>
  <c r="B894" i="3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159" i="3" s="1"/>
  <c r="B1160" i="3" s="1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176" i="3" s="1"/>
  <c r="B1177" i="3" s="1"/>
  <c r="B1178" i="3" s="1"/>
  <c r="B1179" i="3" s="1"/>
  <c r="B1180" i="3" s="1"/>
  <c r="B1181" i="3" s="1"/>
  <c r="B1182" i="3" s="1"/>
  <c r="B1183" i="3" s="1"/>
  <c r="B1184" i="3" s="1"/>
  <c r="B1185" i="3" s="1"/>
  <c r="B1186" i="3" s="1"/>
  <c r="B1187" i="3" s="1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99" i="3" s="1"/>
  <c r="B1200" i="3" s="1"/>
  <c r="B1201" i="3" s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319" i="3" s="1"/>
  <c r="B1320" i="3" s="1"/>
  <c r="B1321" i="3" s="1"/>
  <c r="B1322" i="3" s="1"/>
  <c r="B1323" i="3" s="1"/>
  <c r="B1324" i="3" s="1"/>
  <c r="B1325" i="3" s="1"/>
  <c r="B1326" i="3" s="1"/>
  <c r="B1327" i="3" s="1"/>
  <c r="B1328" i="3" s="1"/>
  <c r="B1329" i="3" s="1"/>
  <c r="B1330" i="3" s="1"/>
  <c r="B1331" i="3" s="1"/>
  <c r="B1332" i="3" s="1"/>
  <c r="B1333" i="3" s="1"/>
  <c r="B1334" i="3" s="1"/>
  <c r="B1335" i="3" s="1"/>
  <c r="B1336" i="3" s="1"/>
  <c r="B1337" i="3" s="1"/>
  <c r="B1338" i="3" s="1"/>
  <c r="B1339" i="3" s="1"/>
  <c r="B1340" i="3" s="1"/>
  <c r="B1341" i="3" s="1"/>
  <c r="B1342" i="3" s="1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57" i="3" s="1"/>
  <c r="B1358" i="3" s="1"/>
  <c r="B1359" i="3" s="1"/>
  <c r="B1360" i="3" s="1"/>
  <c r="B1361" i="3" s="1"/>
  <c r="B1362" i="3" s="1"/>
  <c r="B1363" i="3" s="1"/>
  <c r="B1364" i="3" s="1"/>
  <c r="B1365" i="3" s="1"/>
  <c r="W836" i="3"/>
  <c r="AF3" i="3" l="1"/>
  <c r="AN10" i="3"/>
  <c r="AO12" i="3"/>
  <c r="AF8" i="3"/>
  <c r="AN9" i="3"/>
  <c r="AF9" i="3"/>
  <c r="AW12" i="3"/>
  <c r="AW11" i="3"/>
  <c r="AF5" i="3"/>
  <c r="AW9" i="3"/>
  <c r="AO6" i="3"/>
  <c r="AO4" i="3"/>
  <c r="AO11" i="3"/>
  <c r="AN12" i="3"/>
  <c r="AW10" i="3"/>
  <c r="AO9" i="3"/>
  <c r="AN3" i="3"/>
  <c r="AF12" i="3"/>
  <c r="AN4" i="3"/>
  <c r="AW3" i="3"/>
  <c r="AF6" i="3"/>
  <c r="AO5" i="3"/>
  <c r="AF10" i="3"/>
  <c r="AO10" i="3"/>
  <c r="AF7" i="3"/>
  <c r="AO7" i="3"/>
  <c r="AF4" i="3"/>
  <c r="AO8" i="3"/>
  <c r="AN5" i="3"/>
  <c r="AD1" i="3"/>
  <c r="AN8" i="3"/>
  <c r="AW5" i="3"/>
  <c r="AN7" i="3"/>
  <c r="AN11" i="3"/>
  <c r="AW8" i="3"/>
  <c r="AW7" i="3"/>
  <c r="AN6" i="3"/>
  <c r="AO3" i="3"/>
  <c r="AF11" i="3"/>
  <c r="AW4" i="3"/>
  <c r="AW6" i="3"/>
  <c r="A359" i="3"/>
  <c r="A365" i="3"/>
  <c r="A172" i="3"/>
  <c r="A344" i="3"/>
  <c r="A88" i="3"/>
  <c r="A297" i="3"/>
  <c r="A253" i="3"/>
  <c r="A447" i="3"/>
  <c r="A194" i="3"/>
  <c r="A175" i="3"/>
  <c r="A394" i="3"/>
  <c r="A416" i="3"/>
  <c r="A355" i="3"/>
  <c r="A166" i="3"/>
  <c r="A452" i="3"/>
  <c r="A291" i="3"/>
  <c r="A109" i="3"/>
  <c r="A173" i="3"/>
  <c r="A448" i="3"/>
  <c r="A170" i="3"/>
  <c r="A287" i="3"/>
  <c r="A225" i="3"/>
  <c r="A117" i="3"/>
  <c r="A347" i="3"/>
  <c r="A102" i="3"/>
  <c r="A304" i="3"/>
  <c r="A191" i="3"/>
  <c r="A129" i="3"/>
  <c r="A261" i="3"/>
  <c r="A313" i="3"/>
  <c r="A226" i="3"/>
  <c r="A142" i="3"/>
  <c r="A413" i="3"/>
  <c r="A143" i="3"/>
  <c r="A292" i="3"/>
  <c r="A274" i="3"/>
  <c r="A122" i="3"/>
  <c r="A295" i="3"/>
  <c r="A339" i="3"/>
  <c r="A193" i="3"/>
  <c r="A262" i="3"/>
  <c r="A303" i="3"/>
  <c r="A110" i="3"/>
  <c r="A411" i="3"/>
  <c r="A232" i="3"/>
  <c r="A429" i="3"/>
  <c r="A391" i="3"/>
  <c r="A250" i="3"/>
  <c r="A75" i="3"/>
  <c r="A422" i="3"/>
  <c r="A115" i="3"/>
  <c r="A389" i="3"/>
  <c r="A85" i="3"/>
  <c r="A254" i="3"/>
  <c r="A84" i="3"/>
  <c r="A363" i="3"/>
  <c r="A188" i="3"/>
  <c r="A421" i="3"/>
  <c r="A405" i="3"/>
  <c r="A165" i="3"/>
  <c r="A376" i="3"/>
  <c r="A114" i="3"/>
  <c r="A120" i="3"/>
  <c r="A244" i="3"/>
  <c r="A280" i="3"/>
  <c r="A246" i="3"/>
  <c r="A256" i="3"/>
  <c r="A91" i="3"/>
  <c r="A296" i="3"/>
  <c r="A281" i="3"/>
  <c r="A282" i="3"/>
  <c r="A424" i="3"/>
  <c r="A240" i="3"/>
  <c r="A81" i="3"/>
  <c r="A92" i="3"/>
  <c r="A233" i="3"/>
  <c r="A445" i="3"/>
  <c r="A400" i="3"/>
  <c r="A164" i="3"/>
  <c r="A138" i="3"/>
  <c r="A67" i="3"/>
  <c r="A163" i="3"/>
  <c r="A224" i="3"/>
  <c r="A428" i="3"/>
  <c r="A86" i="3"/>
  <c r="A213" i="3"/>
  <c r="A136" i="3"/>
  <c r="A417" i="3"/>
  <c r="A441" i="3"/>
  <c r="A128" i="3"/>
  <c r="A96" i="3"/>
  <c r="A283" i="3"/>
  <c r="A286" i="3"/>
  <c r="A390" i="3"/>
  <c r="A55" i="3"/>
  <c r="A386" i="3"/>
  <c r="A132" i="3"/>
  <c r="A360" i="3"/>
  <c r="A201" i="3"/>
  <c r="A221" i="3"/>
  <c r="A76" i="3"/>
  <c r="A147" i="3"/>
  <c r="A311" i="3"/>
  <c r="A159" i="3"/>
  <c r="A312" i="3"/>
  <c r="A190" i="3"/>
  <c r="A279" i="3"/>
  <c r="A300" i="3"/>
  <c r="A278" i="3"/>
  <c r="A320" i="3"/>
  <c r="A384" i="3"/>
  <c r="A338" i="3"/>
  <c r="A87" i="3"/>
  <c r="A177" i="3"/>
  <c r="A118" i="3"/>
  <c r="A326" i="3"/>
  <c r="A356" i="3"/>
  <c r="A412" i="3"/>
  <c r="A415" i="3"/>
  <c r="A209" i="3"/>
  <c r="A242" i="3"/>
  <c r="A374" i="3"/>
  <c r="A258" i="3"/>
  <c r="A167" i="3"/>
  <c r="A204" i="3"/>
  <c r="A235" i="3"/>
  <c r="A137" i="3"/>
  <c r="A141" i="3"/>
  <c r="A436" i="3"/>
  <c r="A319" i="3"/>
  <c r="A301" i="3"/>
  <c r="A70" i="3"/>
  <c r="A178" i="3"/>
  <c r="A378" i="3"/>
  <c r="A289" i="3"/>
  <c r="A381" i="3"/>
  <c r="A409" i="3"/>
  <c r="A251" i="3"/>
  <c r="A332" i="3"/>
  <c r="A450" i="3"/>
  <c r="A388" i="3"/>
  <c r="A366" i="3"/>
  <c r="A414" i="3"/>
  <c r="A341" i="3"/>
  <c r="A343" i="3"/>
  <c r="A316" i="3"/>
  <c r="A140" i="3"/>
  <c r="A408" i="3"/>
  <c r="A370" i="3"/>
  <c r="A241" i="3"/>
  <c r="A327" i="3"/>
  <c r="A455" i="3"/>
  <c r="A183" i="3"/>
  <c r="A322" i="3"/>
  <c r="A119" i="3"/>
  <c r="A449" i="3"/>
  <c r="A337" i="3"/>
  <c r="A63" i="3"/>
  <c r="A427" i="3"/>
  <c r="A420" i="3"/>
  <c r="A168" i="3"/>
  <c r="A438" i="3"/>
  <c r="A103" i="3"/>
  <c r="A197" i="3"/>
  <c r="A350" i="3"/>
  <c r="A64" i="3"/>
  <c r="A399" i="3"/>
  <c r="A321" i="3"/>
  <c r="A324" i="3"/>
  <c r="A238" i="3"/>
  <c r="A398" i="3"/>
  <c r="A410" i="3"/>
  <c r="A257" i="3"/>
  <c r="A148" i="3"/>
  <c r="A68" i="3"/>
  <c r="A218" i="3"/>
  <c r="A272" i="3"/>
  <c r="A61" i="3"/>
  <c r="A180" i="3"/>
  <c r="A306" i="3"/>
  <c r="A265" i="3"/>
  <c r="A385" i="3"/>
  <c r="A203" i="3"/>
  <c r="A375" i="3"/>
  <c r="A228" i="3"/>
  <c r="A406" i="3"/>
  <c r="A432" i="3"/>
  <c r="A54" i="3"/>
  <c r="A268" i="3"/>
  <c r="A331" i="3"/>
  <c r="A127" i="3"/>
  <c r="A439" i="3"/>
  <c r="A65" i="3"/>
  <c r="A451" i="3"/>
  <c r="A433" i="3"/>
  <c r="A116" i="3"/>
  <c r="A199" i="3"/>
  <c r="A351" i="3"/>
  <c r="A230" i="3"/>
  <c r="A59" i="3"/>
  <c r="A333" i="3"/>
  <c r="A342" i="3"/>
  <c r="A111" i="3"/>
  <c r="A243" i="3"/>
  <c r="A383" i="3"/>
  <c r="A299" i="3"/>
  <c r="A135" i="3"/>
  <c r="A184" i="3"/>
  <c r="A308" i="3"/>
  <c r="A60" i="3"/>
  <c r="A335" i="3"/>
  <c r="A179" i="3"/>
  <c r="A454" i="3"/>
  <c r="A423" i="3"/>
  <c r="A369" i="3"/>
  <c r="A205" i="3"/>
  <c r="A162" i="3"/>
  <c r="A310" i="3"/>
  <c r="A57" i="3"/>
  <c r="A134" i="3"/>
  <c r="A273" i="3"/>
  <c r="A107" i="3"/>
  <c r="A113" i="3"/>
  <c r="A207" i="3"/>
  <c r="A124" i="3"/>
  <c r="A58" i="3"/>
  <c r="A133" i="3"/>
  <c r="A270" i="3"/>
  <c r="A334" i="3"/>
  <c r="A56" i="3"/>
  <c r="A97" i="3"/>
  <c r="A171" i="3"/>
  <c r="A182" i="3"/>
  <c r="A260" i="3"/>
  <c r="A222" i="3"/>
  <c r="A259" i="3"/>
  <c r="A275" i="3"/>
  <c r="A71" i="3"/>
  <c r="A223" i="3"/>
  <c r="A77" i="3"/>
  <c r="A245" i="3"/>
  <c r="A249" i="3"/>
  <c r="A105" i="3"/>
  <c r="A69" i="3"/>
  <c r="A404" i="3"/>
  <c r="A263" i="3"/>
  <c r="A431" i="3"/>
  <c r="A150" i="3"/>
  <c r="A93" i="3"/>
  <c r="A145" i="3"/>
  <c r="A169" i="3"/>
  <c r="A266" i="3"/>
  <c r="A100" i="3"/>
  <c r="A325" i="3"/>
  <c r="A214" i="3"/>
  <c r="A294" i="3"/>
  <c r="A348" i="3"/>
  <c r="A89" i="3"/>
  <c r="A186" i="3"/>
  <c r="A125" i="3"/>
  <c r="A123" i="3"/>
  <c r="A446" i="3"/>
  <c r="A328" i="3"/>
  <c r="A380" i="3"/>
  <c r="A187" i="3"/>
  <c r="A217" i="3"/>
  <c r="A397" i="3"/>
  <c r="A236" i="3"/>
  <c r="A425" i="3"/>
  <c r="A192" i="3"/>
  <c r="A121" i="3"/>
  <c r="A288" i="3"/>
  <c r="A372" i="3"/>
  <c r="A99" i="3"/>
  <c r="A396" i="3"/>
  <c r="A101" i="3"/>
  <c r="A435" i="3"/>
  <c r="A215" i="3"/>
  <c r="A456" i="3"/>
  <c r="A264" i="3"/>
  <c r="A298" i="3"/>
  <c r="A149" i="3"/>
  <c r="A267" i="3"/>
  <c r="A80" i="3"/>
  <c r="A403" i="3"/>
  <c r="A379" i="3"/>
  <c r="A160" i="3"/>
  <c r="A329" i="3"/>
  <c r="A212" i="3"/>
  <c r="A157" i="3"/>
  <c r="A74" i="3"/>
  <c r="A382" i="3"/>
  <c r="A373" i="3"/>
  <c r="A139" i="3"/>
  <c r="A156" i="3"/>
  <c r="A336" i="3"/>
  <c r="A104" i="3"/>
  <c r="A62" i="3"/>
  <c r="A126" i="3"/>
  <c r="A72" i="3"/>
  <c r="A237" i="3"/>
  <c r="A418" i="3"/>
  <c r="A234" i="3"/>
  <c r="A208" i="3"/>
  <c r="A349" i="3"/>
  <c r="A345" i="3"/>
  <c r="A78" i="3"/>
  <c r="A426" i="3"/>
  <c r="A248" i="3"/>
  <c r="A443" i="3"/>
  <c r="A155" i="3"/>
  <c r="A152" i="3"/>
  <c r="A82" i="3"/>
  <c r="A444" i="3"/>
  <c r="A269" i="3"/>
  <c r="A202" i="3"/>
  <c r="A323" i="3"/>
  <c r="A239" i="3"/>
  <c r="A387" i="3"/>
  <c r="A130" i="3"/>
  <c r="A440" i="3"/>
  <c r="A352" i="3"/>
  <c r="A200" i="3"/>
  <c r="A392" i="3"/>
  <c r="A358" i="3"/>
  <c r="A371" i="3"/>
  <c r="A284" i="3"/>
  <c r="A314" i="3"/>
  <c r="A98" i="3"/>
  <c r="A220" i="3"/>
  <c r="A83" i="3"/>
  <c r="A330" i="3"/>
  <c r="A255" i="3"/>
  <c r="A419" i="3"/>
  <c r="A393" i="3"/>
  <c r="A106" i="3"/>
  <c r="A198" i="3"/>
  <c r="A247" i="3"/>
  <c r="A181" i="3"/>
  <c r="A94" i="3"/>
  <c r="A361" i="3"/>
  <c r="A210" i="3"/>
  <c r="A108" i="3"/>
  <c r="A302" i="3"/>
  <c r="A285" i="3"/>
  <c r="A307" i="3"/>
  <c r="A231" i="3"/>
  <c r="A271" i="3"/>
  <c r="A434" i="3"/>
  <c r="A131" i="3"/>
  <c r="A402" i="3"/>
  <c r="A315" i="3"/>
  <c r="A66" i="3"/>
  <c r="A364" i="3"/>
  <c r="A305" i="3"/>
  <c r="A112" i="3"/>
  <c r="A340" i="3"/>
  <c r="A290" i="3"/>
  <c r="A453" i="3"/>
  <c r="A216" i="3"/>
  <c r="A395" i="3"/>
  <c r="A153" i="3"/>
  <c r="A309" i="3"/>
  <c r="A357" i="3"/>
  <c r="A95" i="3"/>
  <c r="A407" i="3"/>
  <c r="A353" i="3"/>
  <c r="A317" i="3"/>
  <c r="A206" i="3"/>
  <c r="A367" i="3"/>
  <c r="A354" i="3"/>
  <c r="A346" i="3"/>
  <c r="A174" i="3"/>
  <c r="A73" i="3"/>
  <c r="A318" i="3"/>
  <c r="A430" i="3"/>
  <c r="A252" i="3"/>
  <c r="A211" i="3"/>
  <c r="A154" i="3"/>
  <c r="A293" i="3"/>
  <c r="A158" i="3"/>
  <c r="A189" i="3"/>
  <c r="A219" i="3"/>
  <c r="A401" i="3"/>
  <c r="A277" i="3"/>
  <c r="A377" i="3"/>
  <c r="A146" i="3"/>
  <c r="A442" i="3"/>
  <c r="A276" i="3"/>
  <c r="A151" i="3"/>
  <c r="A227" i="3"/>
  <c r="A144" i="3"/>
  <c r="A362" i="3"/>
  <c r="A196" i="3"/>
  <c r="A195" i="3"/>
  <c r="A368" i="3"/>
  <c r="A161" i="3"/>
  <c r="A79" i="3"/>
  <c r="A176" i="3"/>
  <c r="A437" i="3"/>
  <c r="A185" i="3"/>
  <c r="A229" i="3"/>
  <c r="A90" i="3"/>
  <c r="W837" i="3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11" i="3" l="1"/>
  <c r="X11" i="3" s="1"/>
  <c r="Y7" i="3"/>
  <c r="X7" i="3" s="1"/>
  <c r="Y15" i="3"/>
  <c r="X15" i="3" s="1"/>
  <c r="Y8" i="3"/>
  <c r="X8" i="3" s="1"/>
  <c r="Y12" i="3"/>
  <c r="X12" i="3" s="1"/>
  <c r="Y13" i="3"/>
  <c r="X13" i="3" s="1"/>
  <c r="Y9" i="3"/>
  <c r="X9" i="3" s="1"/>
  <c r="Y10" i="3"/>
  <c r="X10" i="3" s="1"/>
  <c r="Y6" i="3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140" i="3" s="1"/>
  <c r="X140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X6" i="3" l="1"/>
  <c r="Y143" i="3"/>
  <c r="X143" i="3" s="1"/>
  <c r="Y142" i="3"/>
  <c r="X142" i="3" s="1"/>
  <c r="M2" i="3" l="1"/>
  <c r="J2" i="3"/>
  <c r="AB1" i="3"/>
  <c r="A458" i="3"/>
  <c r="A460" i="3"/>
  <c r="A457" i="3"/>
  <c r="A459" i="3"/>
</calcChain>
</file>

<file path=xl/sharedStrings.xml><?xml version="1.0" encoding="utf-8"?>
<sst xmlns="http://schemas.openxmlformats.org/spreadsheetml/2006/main" count="3047" uniqueCount="802">
  <si>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</si>
  <si>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</si>
  <si>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</si>
  <si>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</si>
  <si>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</si>
  <si>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</si>
  <si>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</si>
  <si>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</si>
  <si>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</si>
  <si>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Natalia</t>
  </si>
  <si>
    <t>Katarzyna</t>
  </si>
  <si>
    <t>Patrycja</t>
  </si>
  <si>
    <t>Anna</t>
  </si>
  <si>
    <t>Julia</t>
  </si>
  <si>
    <t>Magda</t>
  </si>
  <si>
    <t>Wójcik</t>
  </si>
  <si>
    <t>M</t>
  </si>
  <si>
    <t>Zając</t>
  </si>
  <si>
    <t>Stanisław</t>
  </si>
  <si>
    <t>Andrzej</t>
  </si>
  <si>
    <t>Plewnia</t>
  </si>
  <si>
    <t>Adam</t>
  </si>
  <si>
    <t>Górka</t>
  </si>
  <si>
    <t>Krzysztof</t>
  </si>
  <si>
    <t>Paweł</t>
  </si>
  <si>
    <t>Przemysław</t>
  </si>
  <si>
    <t>Maciej</t>
  </si>
  <si>
    <t>Jakub</t>
  </si>
  <si>
    <t>Sobczyk</t>
  </si>
  <si>
    <t>Tobiasz</t>
  </si>
  <si>
    <t>Marcel</t>
  </si>
  <si>
    <t>Szymon</t>
  </si>
  <si>
    <t>Daniel</t>
  </si>
  <si>
    <t>Oliwier</t>
  </si>
  <si>
    <t>Marcin</t>
  </si>
  <si>
    <t>Damian</t>
  </si>
  <si>
    <t>Pawłowski</t>
  </si>
  <si>
    <t>Polok</t>
  </si>
  <si>
    <t>Michał</t>
  </si>
  <si>
    <t>Patryk</t>
  </si>
  <si>
    <t>Bartosz</t>
  </si>
  <si>
    <t>Kacper</t>
  </si>
  <si>
    <t>Tomasz</t>
  </si>
  <si>
    <t>Karol</t>
  </si>
  <si>
    <t>Mateusz</t>
  </si>
  <si>
    <t>Jan</t>
  </si>
  <si>
    <t>Artur</t>
  </si>
  <si>
    <t>Łukasz</t>
  </si>
  <si>
    <t>Piotr</t>
  </si>
  <si>
    <t>Dawid</t>
  </si>
  <si>
    <t>Aleksander</t>
  </si>
  <si>
    <t>Nowak</t>
  </si>
  <si>
    <t>Bąk</t>
  </si>
  <si>
    <t>Sebastian</t>
  </si>
  <si>
    <t>Adrian</t>
  </si>
  <si>
    <t>Krystian</t>
  </si>
  <si>
    <t>Lepich</t>
  </si>
  <si>
    <t>Radosław</t>
  </si>
  <si>
    <t>Szczepanek</t>
  </si>
  <si>
    <t>Konrad</t>
  </si>
  <si>
    <t>Czech</t>
  </si>
  <si>
    <t>Król</t>
  </si>
  <si>
    <t>Linek</t>
  </si>
  <si>
    <t>Wojciech</t>
  </si>
  <si>
    <t>Błażej</t>
  </si>
  <si>
    <t>D</t>
  </si>
  <si>
    <t>David</t>
  </si>
  <si>
    <t>Filip</t>
  </si>
  <si>
    <t>Leon</t>
  </si>
  <si>
    <t>Oskar</t>
  </si>
  <si>
    <t>Ryszard</t>
  </si>
  <si>
    <t>Aleksandra</t>
  </si>
  <si>
    <t>Dominik</t>
  </si>
  <si>
    <t>Bartnik</t>
  </si>
  <si>
    <t>Karolina</t>
  </si>
  <si>
    <t>Michno</t>
  </si>
  <si>
    <t>Mikołaj</t>
  </si>
  <si>
    <t>Zuzanna</t>
  </si>
  <si>
    <t>Zofia</t>
  </si>
  <si>
    <t>Franciszek</t>
  </si>
  <si>
    <t>Cebula</t>
  </si>
  <si>
    <t>Martyna</t>
  </si>
  <si>
    <t>Rafał</t>
  </si>
  <si>
    <t>Kapica</t>
  </si>
  <si>
    <t>Krawczyk</t>
  </si>
  <si>
    <t>Kamil</t>
  </si>
  <si>
    <t>Magdalena</t>
  </si>
  <si>
    <t>Spałek</t>
  </si>
  <si>
    <t>Olivier</t>
  </si>
  <si>
    <t>Marta</t>
  </si>
  <si>
    <t>Paulina</t>
  </si>
  <si>
    <t>Milde</t>
  </si>
  <si>
    <t>Amelia</t>
  </si>
  <si>
    <t>Wiktoria</t>
  </si>
  <si>
    <t>Mencel</t>
  </si>
  <si>
    <t>Romanowska</t>
  </si>
  <si>
    <t>Szczepan</t>
  </si>
  <si>
    <t>Cezary</t>
  </si>
  <si>
    <t>Kowalski</t>
  </si>
  <si>
    <t>Tymoteusz</t>
  </si>
  <si>
    <t>Sikora</t>
  </si>
  <si>
    <t>Alicja</t>
  </si>
  <si>
    <t>N</t>
  </si>
  <si>
    <t>Małgorzata</t>
  </si>
  <si>
    <t>Kamila</t>
  </si>
  <si>
    <t>Bartłomiej</t>
  </si>
  <si>
    <t>Malec</t>
  </si>
  <si>
    <t>Mandok</t>
  </si>
  <si>
    <t>Piontek</t>
  </si>
  <si>
    <t>Jęcek</t>
  </si>
  <si>
    <t>Lasman</t>
  </si>
  <si>
    <t>Gruszka</t>
  </si>
  <si>
    <t>Kapela</t>
  </si>
  <si>
    <t>Oliwa</t>
  </si>
  <si>
    <t>Kinga</t>
  </si>
  <si>
    <t xml:space="preserve"> 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</si>
  <si>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</si>
  <si>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</si>
  <si>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</si>
  <si>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</si>
  <si>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</si>
  <si>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</si>
  <si>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</si>
  <si>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</si>
  <si>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</si>
  <si>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</si>
  <si>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</si>
  <si>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</si>
  <si>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</si>
  <si>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</si>
  <si>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</si>
  <si>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</si>
  <si>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</si>
  <si>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</si>
  <si>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</si>
  <si>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</si>
  <si>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</si>
  <si>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</si>
  <si>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</si>
  <si>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</si>
  <si>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</si>
  <si>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</si>
  <si>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</si>
  <si>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</si>
  <si>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</si>
  <si>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</si>
  <si>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</si>
  <si>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</si>
  <si>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</si>
  <si>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</si>
  <si>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</si>
  <si>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</si>
  <si>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</si>
  <si>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</si>
  <si>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</si>
  <si>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</si>
  <si>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</si>
  <si>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</si>
  <si>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</si>
  <si>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</si>
  <si>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Grela</t>
  </si>
  <si>
    <t>Bonk</t>
  </si>
  <si>
    <t>Kamiński</t>
  </si>
  <si>
    <t>Kiepura</t>
  </si>
  <si>
    <t>Sier</t>
  </si>
  <si>
    <t>Żołnowska</t>
  </si>
  <si>
    <t>Lena</t>
  </si>
  <si>
    <t>Księżyk</t>
  </si>
  <si>
    <t>Ogrodnik</t>
  </si>
  <si>
    <t>Nikola</t>
  </si>
  <si>
    <t>Urban</t>
  </si>
  <si>
    <t>Ciećka</t>
  </si>
  <si>
    <t>Aleks</t>
  </si>
  <si>
    <t>Marzec</t>
  </si>
  <si>
    <t>Agata</t>
  </si>
  <si>
    <t>Maria</t>
  </si>
  <si>
    <t>Drost</t>
  </si>
  <si>
    <t>Duś</t>
  </si>
  <si>
    <t>Wiktor</t>
  </si>
  <si>
    <t>Oliwer</t>
  </si>
  <si>
    <t>Siekiera</t>
  </si>
  <si>
    <t>Siudak</t>
  </si>
  <si>
    <t>Maksymilian</t>
  </si>
  <si>
    <t>Tomaszewski</t>
  </si>
  <si>
    <t>Glados</t>
  </si>
  <si>
    <t>Emilia</t>
  </si>
  <si>
    <t>Soszyński</t>
  </si>
  <si>
    <t>Bogdał</t>
  </si>
  <si>
    <t>Buszman</t>
  </si>
  <si>
    <t>Giemza</t>
  </si>
  <si>
    <t>Antoni</t>
  </si>
  <si>
    <t>Gołomb</t>
  </si>
  <si>
    <t>Oliwia</t>
  </si>
  <si>
    <t>Malon</t>
  </si>
  <si>
    <t>Molawka</t>
  </si>
  <si>
    <t>Nocoń</t>
  </si>
  <si>
    <t>Reinert</t>
  </si>
  <si>
    <t>Alan</t>
  </si>
  <si>
    <t>Sprancel</t>
  </si>
  <si>
    <t>Wieczorek</t>
  </si>
  <si>
    <t>Wiesiołek</t>
  </si>
  <si>
    <t>Słota</t>
  </si>
  <si>
    <t>Igor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</si>
  <si>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</si>
  <si>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</si>
  <si>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</si>
  <si>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</si>
  <si>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</si>
  <si>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</si>
  <si>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</si>
  <si>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</si>
  <si>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</si>
  <si>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</si>
  <si>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</si>
  <si>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</si>
  <si>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</si>
  <si>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</si>
  <si>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</si>
  <si>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</si>
  <si>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</si>
  <si>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</si>
  <si>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</si>
  <si>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</si>
  <si>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</si>
  <si>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</si>
  <si>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</si>
  <si>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</si>
  <si>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</si>
  <si>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</si>
  <si>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</si>
  <si>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</si>
  <si>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</si>
  <si>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</si>
  <si>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</si>
  <si>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</si>
  <si>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</si>
  <si>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</si>
  <si>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</si>
  <si>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</si>
  <si>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</si>
  <si>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</si>
  <si>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</si>
  <si>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</si>
  <si>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</si>
  <si>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</si>
  <si>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</si>
  <si>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</si>
  <si>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Zgłoszenia - gry podwójne</t>
  </si>
  <si>
    <t>lp.</t>
  </si>
  <si>
    <t>Nazwisko i Imię 1</t>
  </si>
  <si>
    <t>Nazwisko i Imię 2</t>
  </si>
  <si>
    <t>Zgłoszenia - gry mieszane</t>
  </si>
  <si>
    <t/>
  </si>
  <si>
    <t>wr.ozts@gmail.com</t>
  </si>
  <si>
    <t>Pustelnik</t>
  </si>
  <si>
    <t>"RKS CUKROWNIK Chybie"</t>
  </si>
  <si>
    <t>Śląskie</t>
  </si>
  <si>
    <t>Kuboszek</t>
  </si>
  <si>
    <t>Maja</t>
  </si>
  <si>
    <t>"KS VIRET CMC Zawiercie"</t>
  </si>
  <si>
    <t>"LITS MEBLE ANDERS Żywiec"</t>
  </si>
  <si>
    <t>Kulikowska</t>
  </si>
  <si>
    <t>"MUKS JEDYNKA Pszów"</t>
  </si>
  <si>
    <t>Pencarska</t>
  </si>
  <si>
    <t>"niestowarzyszony woj. śląskie"</t>
  </si>
  <si>
    <t>Kasprzik</t>
  </si>
  <si>
    <t>"ULKS RUCH Pniów"</t>
  </si>
  <si>
    <t>Kaczor</t>
  </si>
  <si>
    <t>"JKTS Jastrzębie-Zdrój"</t>
  </si>
  <si>
    <t>Bronikowska</t>
  </si>
  <si>
    <t>"UKS ENERGIA Siewierz"</t>
  </si>
  <si>
    <t>"KS Mysław"</t>
  </si>
  <si>
    <t>"MOSIR Łaziska Górne"</t>
  </si>
  <si>
    <t>Wojtyczka</t>
  </si>
  <si>
    <t>Hyla</t>
  </si>
  <si>
    <t>"MKS SIEMIANOWICZANKA Siemianowice Śląskie"</t>
  </si>
  <si>
    <t>"KU AZS UJD Częstochowa"</t>
  </si>
  <si>
    <t>Musiał</t>
  </si>
  <si>
    <t>"TTS POLONIA Bytom"</t>
  </si>
  <si>
    <t>"UKTS SOKÓŁ Orzesze"</t>
  </si>
  <si>
    <t>LIsok</t>
  </si>
  <si>
    <t>"ULKS Pławniowice"</t>
  </si>
  <si>
    <t>"MOSM Tychy"</t>
  </si>
  <si>
    <t>Brutanek</t>
  </si>
  <si>
    <t>"MKS SKARBEK Tarnowskie Góry"</t>
  </si>
  <si>
    <t>Nina</t>
  </si>
  <si>
    <t>Szydło</t>
  </si>
  <si>
    <t>Należniak</t>
  </si>
  <si>
    <t>Musik</t>
  </si>
  <si>
    <t>Lewek</t>
  </si>
  <si>
    <t>Kuś</t>
  </si>
  <si>
    <t>Kukucz</t>
  </si>
  <si>
    <t>Harwig</t>
  </si>
  <si>
    <t>Witold</t>
  </si>
  <si>
    <t>Cieszyńska</t>
  </si>
  <si>
    <t>Pola</t>
  </si>
  <si>
    <t>Kajetan</t>
  </si>
  <si>
    <t>Więcek</t>
  </si>
  <si>
    <t>Nicola</t>
  </si>
  <si>
    <t>Hanna</t>
  </si>
  <si>
    <t>Jagoda</t>
  </si>
  <si>
    <t>Julian</t>
  </si>
  <si>
    <t>Agnieszka</t>
  </si>
  <si>
    <t>Michalska</t>
  </si>
  <si>
    <t>Ulfik</t>
  </si>
  <si>
    <t>Biolik</t>
  </si>
  <si>
    <t>"KS SPIN Częstochowa"</t>
  </si>
  <si>
    <t>Przemyk</t>
  </si>
  <si>
    <t>Szatan</t>
  </si>
  <si>
    <t>Bochenek</t>
  </si>
  <si>
    <t>Bujna</t>
  </si>
  <si>
    <t>Srebniak</t>
  </si>
  <si>
    <t>Dobczyński</t>
  </si>
  <si>
    <t>Machał</t>
  </si>
  <si>
    <t>"KTS Gliwice"</t>
  </si>
  <si>
    <t>"AKS Mikołów"</t>
  </si>
  <si>
    <t>Laura</t>
  </si>
  <si>
    <t>Vynarskiy</t>
  </si>
  <si>
    <t>Valerii</t>
  </si>
  <si>
    <t>Zbijowska</t>
  </si>
  <si>
    <t>Justyna</t>
  </si>
  <si>
    <t>Matląg</t>
  </si>
  <si>
    <t>Brzoza</t>
  </si>
  <si>
    <t>Urbanowicz</t>
  </si>
  <si>
    <t>Malwina</t>
  </si>
  <si>
    <t>Tekieli</t>
  </si>
  <si>
    <t>"UKS THE BEST Bestwinka"</t>
  </si>
  <si>
    <t>Grucza</t>
  </si>
  <si>
    <t>Milena</t>
  </si>
  <si>
    <t>"UKS Wisła"</t>
  </si>
  <si>
    <t>Pilch</t>
  </si>
  <si>
    <t>"FUNDACJA TALENT Cieszyn"</t>
  </si>
  <si>
    <t>Judyta</t>
  </si>
  <si>
    <t>Kosałka</t>
  </si>
  <si>
    <t>"MKS TAJFUN Kuźnia Raciborska"</t>
  </si>
  <si>
    <t>Bieniewski</t>
  </si>
  <si>
    <t>Kusek</t>
  </si>
  <si>
    <t>"UKS DWÓJKA Sosnowiec"</t>
  </si>
  <si>
    <t>"UKS STS Mikołów"</t>
  </si>
  <si>
    <t>Pluta</t>
  </si>
  <si>
    <t>Paruch</t>
  </si>
  <si>
    <t>Niemiec</t>
  </si>
  <si>
    <t>Michalina</t>
  </si>
  <si>
    <t>"UKS HURAGAN Sosnowiec"</t>
  </si>
  <si>
    <t>Michta</t>
  </si>
  <si>
    <t>Ciosmak</t>
  </si>
  <si>
    <t>Matonia</t>
  </si>
  <si>
    <t>Domagała</t>
  </si>
  <si>
    <t>Osadnik</t>
  </si>
  <si>
    <t>Brachaczek</t>
  </si>
  <si>
    <t>Kałuża</t>
  </si>
  <si>
    <t>Chrupcała</t>
  </si>
  <si>
    <t>Rusok</t>
  </si>
  <si>
    <t>Piecowski</t>
  </si>
  <si>
    <t>Szymik</t>
  </si>
  <si>
    <t>Konopko</t>
  </si>
  <si>
    <t>Wieczerzak</t>
  </si>
  <si>
    <t>Pasiut</t>
  </si>
  <si>
    <t>Pietraszko</t>
  </si>
  <si>
    <t>Kufel</t>
  </si>
  <si>
    <t>Rak</t>
  </si>
  <si>
    <t>Mirek</t>
  </si>
  <si>
    <t>Brzeziński</t>
  </si>
  <si>
    <t>"UKS SPORTOWA JEDYNKA Skoczów"</t>
  </si>
  <si>
    <t>Mełech</t>
  </si>
  <si>
    <t>Rzepka</t>
  </si>
  <si>
    <t>"UKS IKAR Mierzęcice"</t>
  </si>
  <si>
    <t>Dulik</t>
  </si>
  <si>
    <t>"KRS TKKF SPORTOWIEC Częstochowa"</t>
  </si>
  <si>
    <t>Bugała</t>
  </si>
  <si>
    <t>Ewa</t>
  </si>
  <si>
    <t>Kałużny</t>
  </si>
  <si>
    <t>Marcinkowski</t>
  </si>
  <si>
    <t>Szostak</t>
  </si>
  <si>
    <t>Włodarczyk</t>
  </si>
  <si>
    <t>Klaudia</t>
  </si>
  <si>
    <t>Herok</t>
  </si>
  <si>
    <t>Wszołek</t>
  </si>
  <si>
    <t>Weronika</t>
  </si>
  <si>
    <t>Ratajczyk</t>
  </si>
  <si>
    <t>Zurek</t>
  </si>
  <si>
    <t>Daria</t>
  </si>
  <si>
    <t>"KS NAPRZÓD Borucin"</t>
  </si>
  <si>
    <t>Kopeć</t>
  </si>
  <si>
    <t>Szymańska</t>
  </si>
  <si>
    <t>Rogowicz</t>
  </si>
  <si>
    <t>Byrtek</t>
  </si>
  <si>
    <t>"LKS LESZNIANKA Leszna Górna"</t>
  </si>
  <si>
    <t>Cieślar</t>
  </si>
  <si>
    <t>Nadia</t>
  </si>
  <si>
    <t>Turek</t>
  </si>
  <si>
    <t>"MKS Czechowice-Dziedzice"</t>
  </si>
  <si>
    <t>Twardawa</t>
  </si>
  <si>
    <t>Szary</t>
  </si>
  <si>
    <t>Olaf</t>
  </si>
  <si>
    <t>Orszulak</t>
  </si>
  <si>
    <t>Indeka</t>
  </si>
  <si>
    <t>Gawlas</t>
  </si>
  <si>
    <t>Gacek</t>
  </si>
  <si>
    <t>Dudek</t>
  </si>
  <si>
    <t>Ratka</t>
  </si>
  <si>
    <t>Tomecka</t>
  </si>
  <si>
    <t>Ptak</t>
  </si>
  <si>
    <t>Pisarzowski</t>
  </si>
  <si>
    <t>Osiecka</t>
  </si>
  <si>
    <t>Gola</t>
  </si>
  <si>
    <t>Cypek</t>
  </si>
  <si>
    <t>Etykiety wierszy</t>
  </si>
  <si>
    <t>Suma końcowa</t>
  </si>
  <si>
    <t>(Wiele elementów)</t>
  </si>
  <si>
    <t>MMM</t>
  </si>
  <si>
    <t>Zgłoszenia do gier podwójnych - pary do gier podwójnych również można zgłasać na turnieju</t>
  </si>
  <si>
    <t>Klub 1</t>
  </si>
  <si>
    <t>Klub 2</t>
  </si>
  <si>
    <t>Najpier wybieramy klub 1 a następnie zawodnika 1 oraz klub 2 zawodnik 2</t>
  </si>
  <si>
    <t>pesel</t>
  </si>
  <si>
    <t>Kategoria Młodzików</t>
  </si>
  <si>
    <t>Kategoria Młodziczek</t>
  </si>
  <si>
    <t>"UKS Huragan Sosnowiec"</t>
  </si>
  <si>
    <t>Mrowiec</t>
  </si>
  <si>
    <t>"LKS Lesznianka Leszna Górna"</t>
  </si>
  <si>
    <t>Piekara</t>
  </si>
  <si>
    <t>Tanase</t>
  </si>
  <si>
    <t>"KRS TKKF Sportowiec Częstochowa"</t>
  </si>
  <si>
    <t>Pyclik</t>
  </si>
  <si>
    <t>"ULKTS Pszczyna"</t>
  </si>
  <si>
    <t>Kulawik</t>
  </si>
  <si>
    <t>Wesołowski</t>
  </si>
  <si>
    <t>Madejski</t>
  </si>
  <si>
    <t>Radzimski</t>
  </si>
  <si>
    <t>Emil</t>
  </si>
  <si>
    <t>Kulczycki</t>
  </si>
  <si>
    <t>Gwizdała</t>
  </si>
  <si>
    <t>Zielezny</t>
  </si>
  <si>
    <t>Bujar</t>
  </si>
  <si>
    <t>Gonet</t>
  </si>
  <si>
    <t>Gabryś</t>
  </si>
  <si>
    <t>Joanna</t>
  </si>
  <si>
    <t>Wyka</t>
  </si>
  <si>
    <t>Gałązka</t>
  </si>
  <si>
    <t>Dubik</t>
  </si>
  <si>
    <t>Wildner</t>
  </si>
  <si>
    <t>Langrot</t>
  </si>
  <si>
    <t>Kuba</t>
  </si>
  <si>
    <t>Benbenek</t>
  </si>
  <si>
    <t>Michalczyk</t>
  </si>
  <si>
    <t>Fabian</t>
  </si>
  <si>
    <t>"LKS GROM ZŁOTA DAMA Poczesna"</t>
  </si>
  <si>
    <t>Żelazowski</t>
  </si>
  <si>
    <t>Sobik</t>
  </si>
  <si>
    <t>Kretschmann</t>
  </si>
  <si>
    <t>Kozera</t>
  </si>
  <si>
    <t>Dworczyk</t>
  </si>
  <si>
    <t>Łyp</t>
  </si>
  <si>
    <t>Pszczółka</t>
  </si>
  <si>
    <t>Wanda</t>
  </si>
  <si>
    <t>Świderski</t>
  </si>
  <si>
    <t>Dorobisz</t>
  </si>
  <si>
    <t>"STS Żernica"</t>
  </si>
  <si>
    <t>Sarwiński</t>
  </si>
  <si>
    <t>Marcol</t>
  </si>
  <si>
    <t>Gałecka</t>
  </si>
  <si>
    <t>Ulatowski</t>
  </si>
  <si>
    <t>Mizia</t>
  </si>
  <si>
    <t>Loska</t>
  </si>
  <si>
    <t>Łoziński</t>
  </si>
  <si>
    <t>Wodecki</t>
  </si>
  <si>
    <t>"LKS GWIAZDA Skrzyszów"</t>
  </si>
  <si>
    <t>Mnich</t>
  </si>
  <si>
    <t>Lech</t>
  </si>
  <si>
    <t>Kobyłecki</t>
  </si>
  <si>
    <t>Jochacy</t>
  </si>
  <si>
    <t>Jakubowska</t>
  </si>
  <si>
    <t>Nocuń</t>
  </si>
  <si>
    <t>Korytkowski</t>
  </si>
  <si>
    <t>Kuczmik</t>
  </si>
  <si>
    <t>Zacharzewski</t>
  </si>
  <si>
    <t>Maroszek</t>
  </si>
  <si>
    <t>Oscar</t>
  </si>
  <si>
    <t>Szelejewski</t>
  </si>
  <si>
    <t>Sadłowski</t>
  </si>
  <si>
    <t>Nikodem</t>
  </si>
  <si>
    <t>Mleczko</t>
  </si>
  <si>
    <t>Kotajny</t>
  </si>
  <si>
    <t>Legierski</t>
  </si>
  <si>
    <t>Kostyra</t>
  </si>
  <si>
    <t>Spruś</t>
  </si>
  <si>
    <t>Pasek</t>
  </si>
  <si>
    <t>Matyja</t>
  </si>
  <si>
    <t>Karnasiewicz</t>
  </si>
  <si>
    <t>Łuczak</t>
  </si>
  <si>
    <t>Natanael</t>
  </si>
  <si>
    <t>Głowski</t>
  </si>
  <si>
    <t>Niedziela</t>
  </si>
  <si>
    <t>Kozik</t>
  </si>
  <si>
    <t>Machnik</t>
  </si>
  <si>
    <t>Solski</t>
  </si>
  <si>
    <t>Szklarz</t>
  </si>
  <si>
    <t>Kutta</t>
  </si>
  <si>
    <t>Erle</t>
  </si>
  <si>
    <t>Kocierz</t>
  </si>
  <si>
    <t>Jachacy</t>
  </si>
  <si>
    <t>Zbroszczyk</t>
  </si>
  <si>
    <t>Ada</t>
  </si>
  <si>
    <t>Matusik</t>
  </si>
  <si>
    <t>Majewski</t>
  </si>
  <si>
    <t>Kucab</t>
  </si>
  <si>
    <t>Kiera</t>
  </si>
  <si>
    <t>Horzela</t>
  </si>
  <si>
    <t>Therese</t>
  </si>
  <si>
    <t>Grzesiek</t>
  </si>
  <si>
    <t>Tymon</t>
  </si>
  <si>
    <t>Lorc</t>
  </si>
  <si>
    <t>Lipowczan</t>
  </si>
  <si>
    <t>Łozińska</t>
  </si>
  <si>
    <t>Antonets</t>
  </si>
  <si>
    <t>Dmytro</t>
  </si>
  <si>
    <t>Sosna</t>
  </si>
  <si>
    <t>"LKS Gwiazda Skrzyszów"</t>
  </si>
  <si>
    <t>Sowiński</t>
  </si>
  <si>
    <t>Macioł</t>
  </si>
  <si>
    <t>Jucha</t>
  </si>
  <si>
    <t>Dziewior</t>
  </si>
  <si>
    <t>Witek</t>
  </si>
  <si>
    <t>Przyżycka</t>
  </si>
  <si>
    <t>Lesiak</t>
  </si>
  <si>
    <t>Marcisz</t>
  </si>
  <si>
    <t>Juzoń</t>
  </si>
  <si>
    <t>Matlęga</t>
  </si>
  <si>
    <t>Fryc</t>
  </si>
  <si>
    <t>Stasiak</t>
  </si>
  <si>
    <t>Iwo</t>
  </si>
  <si>
    <t>Wróblewski</t>
  </si>
  <si>
    <t>Xawery</t>
  </si>
  <si>
    <t>Potoniec</t>
  </si>
  <si>
    <t>Wandzel</t>
  </si>
  <si>
    <t>Niemczyk</t>
  </si>
  <si>
    <t>Blanka</t>
  </si>
  <si>
    <t>Jędrusik</t>
  </si>
  <si>
    <t>Liliana</t>
  </si>
  <si>
    <t>Ligenza</t>
  </si>
  <si>
    <t>Saliuk</t>
  </si>
  <si>
    <t>Dima</t>
  </si>
  <si>
    <t>Jędrasiak</t>
  </si>
  <si>
    <t>Secher</t>
  </si>
  <si>
    <t>Charlotte</t>
  </si>
  <si>
    <t>Pasiński</t>
  </si>
  <si>
    <t>Matkowski</t>
  </si>
  <si>
    <t>Morciniec</t>
  </si>
  <si>
    <t>Jachm</t>
  </si>
  <si>
    <t>Olejarz</t>
  </si>
  <si>
    <t>Żmuda</t>
  </si>
  <si>
    <t>Mleczek</t>
  </si>
  <si>
    <t>Sowińska</t>
  </si>
  <si>
    <t>Wiciok</t>
  </si>
  <si>
    <t>Olga</t>
  </si>
  <si>
    <t>"LKS WILKI Wilcza"</t>
  </si>
  <si>
    <t>Pańczyk</t>
  </si>
  <si>
    <t>Brycz</t>
  </si>
  <si>
    <t>Bojdoł</t>
  </si>
  <si>
    <t>Pilipow</t>
  </si>
  <si>
    <t>Jendzura</t>
  </si>
  <si>
    <t>Goryl</t>
  </si>
  <si>
    <t>Lojtek</t>
  </si>
  <si>
    <t>Procner</t>
  </si>
  <si>
    <t>Natasza</t>
  </si>
  <si>
    <t>Szczurek</t>
  </si>
  <si>
    <t>Szafraniec</t>
  </si>
  <si>
    <t>Matwijczyk</t>
  </si>
  <si>
    <t>Gęszka</t>
  </si>
  <si>
    <t>Sara</t>
  </si>
  <si>
    <t>Filimowski</t>
  </si>
  <si>
    <t>Budka</t>
  </si>
  <si>
    <t>Pross</t>
  </si>
  <si>
    <t>Jordan</t>
  </si>
  <si>
    <t>Hryciuk</t>
  </si>
  <si>
    <t>Lasota</t>
  </si>
  <si>
    <t>Bilińska</t>
  </si>
  <si>
    <t>Jonkisz</t>
  </si>
  <si>
    <t>Viktoria</t>
  </si>
  <si>
    <t>Zelin</t>
  </si>
  <si>
    <t>Maliszewski</t>
  </si>
  <si>
    <t>Krzyżowska</t>
  </si>
  <si>
    <t>Pałk</t>
  </si>
  <si>
    <t>Diana</t>
  </si>
  <si>
    <t>Ura</t>
  </si>
  <si>
    <t>Sylwester</t>
  </si>
  <si>
    <t>Górniak</t>
  </si>
  <si>
    <t>Ucinyk</t>
  </si>
  <si>
    <t>Mysza</t>
  </si>
  <si>
    <t>Gondzik</t>
  </si>
  <si>
    <t>Kampe</t>
  </si>
  <si>
    <t>Musiałek</t>
  </si>
  <si>
    <t>Pilarczyk</t>
  </si>
  <si>
    <t>Bojdys</t>
  </si>
  <si>
    <t>Samuel</t>
  </si>
  <si>
    <t>Kwiecień</t>
  </si>
  <si>
    <t>Grodzicka</t>
  </si>
  <si>
    <t>Chmurzyński</t>
  </si>
  <si>
    <t>Życzkowska</t>
  </si>
  <si>
    <t>Laskowski</t>
  </si>
  <si>
    <t>Londzin</t>
  </si>
  <si>
    <t>Kraus</t>
  </si>
  <si>
    <t>Talik</t>
  </si>
  <si>
    <t>Pindel</t>
  </si>
  <si>
    <t>Natan</t>
  </si>
  <si>
    <t>Dytko</t>
  </si>
  <si>
    <t>Iwański</t>
  </si>
  <si>
    <t>Kozłowska</t>
  </si>
  <si>
    <t>Kornelia</t>
  </si>
  <si>
    <t>"KS Mysław Mysłowice"</t>
  </si>
  <si>
    <t>Duras</t>
  </si>
  <si>
    <t>Kucz</t>
  </si>
  <si>
    <t>Kubiczek</t>
  </si>
  <si>
    <t>Kubecki</t>
  </si>
  <si>
    <t>Widz</t>
  </si>
  <si>
    <t>Piękoś</t>
  </si>
  <si>
    <t>Kalus</t>
  </si>
  <si>
    <t>Majer</t>
  </si>
  <si>
    <t>Ostrowska</t>
  </si>
  <si>
    <t>Polak</t>
  </si>
  <si>
    <t>Moćko</t>
  </si>
  <si>
    <t>Bryś</t>
  </si>
  <si>
    <t>Przyłucka</t>
  </si>
  <si>
    <t>Ziętek</t>
  </si>
  <si>
    <t>Lach</t>
  </si>
  <si>
    <t>Szulta</t>
  </si>
  <si>
    <t>Orszulik</t>
  </si>
  <si>
    <t>Surowy</t>
  </si>
  <si>
    <t>Kocik</t>
  </si>
  <si>
    <t>Pyrz</t>
  </si>
  <si>
    <t>Ciszowska</t>
  </si>
  <si>
    <t>Białek</t>
  </si>
  <si>
    <t>Kłaptocz</t>
  </si>
  <si>
    <t>Filamowska</t>
  </si>
  <si>
    <t>Grygierczyk</t>
  </si>
  <si>
    <t>Żoczek</t>
  </si>
  <si>
    <t>Korus</t>
  </si>
  <si>
    <t>Mazelanik</t>
  </si>
  <si>
    <t>Stefan</t>
  </si>
  <si>
    <t>Górski</t>
  </si>
  <si>
    <t>Zawadzki</t>
  </si>
  <si>
    <t>Ważny</t>
  </si>
  <si>
    <t>Świerot</t>
  </si>
  <si>
    <t>Dorota</t>
  </si>
  <si>
    <t>Piela</t>
  </si>
  <si>
    <t>Nowaczyk</t>
  </si>
  <si>
    <t>Mytych</t>
  </si>
  <si>
    <t>Langer</t>
  </si>
  <si>
    <t>Lange</t>
  </si>
  <si>
    <t>Kosiorska</t>
  </si>
  <si>
    <t>Haratym</t>
  </si>
  <si>
    <t>Fus</t>
  </si>
  <si>
    <t>Christ</t>
  </si>
  <si>
    <t>Bojarska</t>
  </si>
  <si>
    <t>Bańka</t>
  </si>
  <si>
    <t>Eliza</t>
  </si>
  <si>
    <t>Abramczuk</t>
  </si>
  <si>
    <t>Trociński</t>
  </si>
  <si>
    <t>Tarnowski</t>
  </si>
  <si>
    <t>Szczepanik</t>
  </si>
  <si>
    <t>Stopik</t>
  </si>
  <si>
    <t>Soból</t>
  </si>
  <si>
    <t>Sobieska</t>
  </si>
  <si>
    <t>Sitek</t>
  </si>
  <si>
    <t>Polaków</t>
  </si>
  <si>
    <t>Juliusz</t>
  </si>
  <si>
    <t>Michalski</t>
  </si>
  <si>
    <t>Kaleta</t>
  </si>
  <si>
    <t>Juźwiak</t>
  </si>
  <si>
    <t>Hazeńska</t>
  </si>
  <si>
    <t>Hałota</t>
  </si>
  <si>
    <t>Fronczek</t>
  </si>
  <si>
    <t>Bojarum</t>
  </si>
  <si>
    <t>Adweny</t>
  </si>
  <si>
    <t>Zych</t>
  </si>
  <si>
    <t>Tafel</t>
  </si>
  <si>
    <t>Klementyna</t>
  </si>
  <si>
    <t>Święcicko</t>
  </si>
  <si>
    <t>Sznajder</t>
  </si>
  <si>
    <t>Syguda</t>
  </si>
  <si>
    <t>Stolka</t>
  </si>
  <si>
    <t>Sobiński</t>
  </si>
  <si>
    <t>Sarwińska</t>
  </si>
  <si>
    <t>Raczkowska</t>
  </si>
  <si>
    <t>Pliczko</t>
  </si>
  <si>
    <t>Parkietny</t>
  </si>
  <si>
    <t>Panek</t>
  </si>
  <si>
    <t>Marszałkowski</t>
  </si>
  <si>
    <t>Ignacy</t>
  </si>
  <si>
    <t>Makuch</t>
  </si>
  <si>
    <t>Horoba</t>
  </si>
  <si>
    <t>Gawinek</t>
  </si>
  <si>
    <t>Beker</t>
  </si>
  <si>
    <t>Gustaw</t>
  </si>
  <si>
    <t>Wysocki</t>
  </si>
  <si>
    <t>Wajda</t>
  </si>
  <si>
    <t>Ewelina</t>
  </si>
  <si>
    <t>Siwoń</t>
  </si>
  <si>
    <t>Reczkin</t>
  </si>
  <si>
    <t>Peroński</t>
  </si>
  <si>
    <t>Makowska</t>
  </si>
  <si>
    <t>Lipok</t>
  </si>
  <si>
    <t>Lekan</t>
  </si>
  <si>
    <t>Krytowska</t>
  </si>
  <si>
    <t>Kolricz</t>
  </si>
  <si>
    <t>Jergla</t>
  </si>
  <si>
    <t>Iwanowicz</t>
  </si>
  <si>
    <t>Hoffman</t>
  </si>
  <si>
    <t>Hajda</t>
  </si>
  <si>
    <t>Gardy</t>
  </si>
  <si>
    <t>Ganc</t>
  </si>
  <si>
    <t>Bystrzanowski</t>
  </si>
  <si>
    <t>Bryl</t>
  </si>
  <si>
    <t>Byrdziak</t>
  </si>
  <si>
    <t>Sołtysiak</t>
  </si>
  <si>
    <t>Loewe</t>
  </si>
  <si>
    <t>Antonina</t>
  </si>
  <si>
    <t>Walczyk</t>
  </si>
  <si>
    <t>Żurek</t>
  </si>
  <si>
    <t>Margasińska</t>
  </si>
  <si>
    <t>Skrobich</t>
  </si>
  <si>
    <t>Jeremiasz</t>
  </si>
  <si>
    <t>Pypłacz</t>
  </si>
  <si>
    <t>Kaspian</t>
  </si>
  <si>
    <t>Drożyńska</t>
  </si>
  <si>
    <t>Matylda</t>
  </si>
  <si>
    <t>Seher</t>
  </si>
  <si>
    <t>Juliette</t>
  </si>
  <si>
    <t>Paliga</t>
  </si>
  <si>
    <t>Duch</t>
  </si>
  <si>
    <t>Kudella</t>
  </si>
  <si>
    <t>Kasper</t>
  </si>
  <si>
    <t>opo</t>
  </si>
  <si>
    <t>Haronska</t>
  </si>
  <si>
    <t>Gallus</t>
  </si>
  <si>
    <t>Fabiś</t>
  </si>
  <si>
    <t>Mazurek</t>
  </si>
  <si>
    <t>"Wołczyńska Akademia Sportu"</t>
  </si>
  <si>
    <t>Przeździecka</t>
  </si>
  <si>
    <t>Garnek</t>
  </si>
  <si>
    <t>Głodek</t>
  </si>
  <si>
    <t>Gabrisch</t>
  </si>
  <si>
    <t>Jana</t>
  </si>
  <si>
    <t>Szmitowicz</t>
  </si>
  <si>
    <t>Trajdos</t>
  </si>
  <si>
    <t>Żołnierczyk</t>
  </si>
  <si>
    <t>Główka</t>
  </si>
  <si>
    <t>"MMKS Kędzierzyn-Koźle"</t>
  </si>
  <si>
    <t>Sochor</t>
  </si>
  <si>
    <t>Wilczek</t>
  </si>
  <si>
    <t>Barbara</t>
  </si>
  <si>
    <t>Lukas</t>
  </si>
  <si>
    <t>Kochanek</t>
  </si>
  <si>
    <t>Becker</t>
  </si>
  <si>
    <t>Emma</t>
  </si>
  <si>
    <t>Wołek</t>
  </si>
  <si>
    <t>Brzana</t>
  </si>
  <si>
    <t>Koziołek</t>
  </si>
  <si>
    <t>Pawlak</t>
  </si>
  <si>
    <t>Pater</t>
  </si>
  <si>
    <t>Ziegler</t>
  </si>
  <si>
    <t>Podgórska</t>
  </si>
  <si>
    <t>Kocemba</t>
  </si>
  <si>
    <t>Hreczuch</t>
  </si>
  <si>
    <t>Suchanek</t>
  </si>
  <si>
    <t>Sporyszkiewicz</t>
  </si>
  <si>
    <t>Gloria</t>
  </si>
  <si>
    <t>Rychlik</t>
  </si>
  <si>
    <t>Nawrot</t>
  </si>
  <si>
    <t>Tadla</t>
  </si>
  <si>
    <t>Żelazko</t>
  </si>
  <si>
    <t>Stankiewicz</t>
  </si>
  <si>
    <t>Jacob</t>
  </si>
  <si>
    <t>Weber</t>
  </si>
  <si>
    <t>Starczyński</t>
  </si>
  <si>
    <t>Bartek</t>
  </si>
  <si>
    <t>Gierjatowicz</t>
  </si>
  <si>
    <t>Broll</t>
  </si>
  <si>
    <t>Wenzke</t>
  </si>
  <si>
    <t>Owsiak</t>
  </si>
  <si>
    <t>Dressler</t>
  </si>
  <si>
    <t>Ratajski</t>
  </si>
  <si>
    <t>"STS Gmina Strzelce Opolskie"</t>
  </si>
  <si>
    <t>Starościak</t>
  </si>
  <si>
    <t>Kohlbrenner</t>
  </si>
  <si>
    <t>Marszolek</t>
  </si>
  <si>
    <t>Skupień</t>
  </si>
  <si>
    <t>Święcicki</t>
  </si>
  <si>
    <t>Kornaga</t>
  </si>
  <si>
    <t>Bok</t>
  </si>
  <si>
    <t>Łucja</t>
  </si>
  <si>
    <t>Śmiech</t>
  </si>
  <si>
    <t>Łempicki</t>
  </si>
  <si>
    <t>Nenner</t>
  </si>
  <si>
    <t>Kwarciński</t>
  </si>
  <si>
    <t>Kamińska</t>
  </si>
  <si>
    <t>Świerad</t>
  </si>
  <si>
    <t>Kasiura</t>
  </si>
  <si>
    <t>Kowalska</t>
  </si>
  <si>
    <t>Florian</t>
  </si>
  <si>
    <t>Nanko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</si>
</sst>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2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i/>
      <sz val="14"/>
      <color theme="8" tint="-0.49998474074526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medium">
        <color indexed="64"/>
      </top>
      <bottom/>
      <diagonal/>
    </border>
    <border>
      <left/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Protection="1">
      <protection locked="0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1" fillId="14" borderId="16" xfId="0" applyFont="1" applyFill="1" applyBorder="1" applyAlignment="1" applyProtection="1">
      <alignment horizontal="center"/>
      <protection hidden="1"/>
    </xf>
    <xf numFmtId="0" fontId="1" fillId="14" borderId="17" xfId="0" applyFont="1" applyFill="1" applyBorder="1" applyAlignment="1" applyProtection="1">
      <alignment horizontal="center"/>
      <protection hidden="1"/>
    </xf>
    <xf numFmtId="0" fontId="1" fillId="14" borderId="18" xfId="0" applyFont="1" applyFill="1" applyBorder="1" applyAlignment="1" applyProtection="1">
      <alignment horizontal="center"/>
      <protection hidden="1"/>
    </xf>
    <xf numFmtId="0" fontId="18" fillId="5" borderId="20" xfId="0" applyFont="1" applyFill="1" applyBorder="1" applyProtection="1">
      <protection locked="0"/>
    </xf>
    <xf numFmtId="0" fontId="18" fillId="5" borderId="23" xfId="0" applyFont="1" applyFill="1" applyBorder="1" applyProtection="1">
      <protection locked="0"/>
    </xf>
    <xf numFmtId="0" fontId="18" fillId="5" borderId="27" xfId="0" applyFont="1" applyFill="1" applyBorder="1" applyProtection="1"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18" fillId="0" borderId="20" xfId="0" applyFont="1" applyBorder="1" applyProtection="1">
      <protection locked="0"/>
    </xf>
    <xf numFmtId="0" fontId="18" fillId="0" borderId="23" xfId="0" applyFont="1" applyBorder="1" applyProtection="1">
      <protection locked="0"/>
    </xf>
    <xf numFmtId="0" fontId="18" fillId="0" borderId="27" xfId="0" applyFont="1" applyBorder="1" applyProtection="1">
      <protection locked="0"/>
    </xf>
    <xf numFmtId="0" fontId="1" fillId="14" borderId="0" xfId="0" applyFont="1" applyFill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4" fillId="13" borderId="3" xfId="1" applyFont="1" applyFill="1" applyBorder="1" applyAlignment="1" applyProtection="1">
      <alignment horizontal="center"/>
      <protection locked="0" hidden="1"/>
    </xf>
    <xf numFmtId="0" fontId="0" fillId="4" borderId="0" xfId="0" applyFill="1" applyProtection="1">
      <protection locked="0" hidden="1"/>
    </xf>
    <xf numFmtId="0" fontId="10" fillId="11" borderId="0" xfId="0" applyFont="1" applyFill="1" applyProtection="1">
      <protection locked="0" hidden="1"/>
    </xf>
    <xf numFmtId="0" fontId="18" fillId="0" borderId="21" xfId="0" applyFont="1" applyBorder="1" applyProtection="1">
      <protection locked="0" hidden="1"/>
    </xf>
    <xf numFmtId="0" fontId="18" fillId="0" borderId="0" xfId="0" applyFont="1" applyProtection="1">
      <protection locked="0" hidden="1"/>
    </xf>
    <xf numFmtId="0" fontId="18" fillId="0" borderId="19" xfId="0" applyFont="1" applyBorder="1" applyProtection="1">
      <protection locked="0" hidden="1"/>
    </xf>
    <xf numFmtId="0" fontId="18" fillId="5" borderId="20" xfId="0" applyFont="1" applyFill="1" applyBorder="1" applyProtection="1">
      <protection locked="0" hidden="1"/>
    </xf>
    <xf numFmtId="0" fontId="19" fillId="5" borderId="32" xfId="1" applyFont="1" applyFill="1" applyBorder="1" applyAlignment="1" applyProtection="1">
      <alignment horizontal="center"/>
      <protection locked="0" hidden="1"/>
    </xf>
    <xf numFmtId="0" fontId="18" fillId="0" borderId="20" xfId="0" applyFont="1" applyBorder="1" applyProtection="1">
      <protection locked="0" hidden="1"/>
    </xf>
    <xf numFmtId="0" fontId="18" fillId="0" borderId="25" xfId="0" applyFont="1" applyBorder="1" applyProtection="1">
      <protection locked="0" hidden="1"/>
    </xf>
    <xf numFmtId="0" fontId="18" fillId="0" borderId="22" xfId="0" applyFont="1" applyBorder="1" applyProtection="1">
      <protection locked="0" hidden="1"/>
    </xf>
    <xf numFmtId="0" fontId="18" fillId="5" borderId="23" xfId="0" applyFont="1" applyFill="1" applyBorder="1" applyProtection="1">
      <protection locked="0" hidden="1"/>
    </xf>
    <xf numFmtId="0" fontId="19" fillId="5" borderId="31" xfId="1" applyFont="1" applyFill="1" applyBorder="1" applyAlignment="1" applyProtection="1">
      <alignment horizontal="center"/>
      <protection locked="0" hidden="1"/>
    </xf>
    <xf numFmtId="0" fontId="18" fillId="0" borderId="24" xfId="0" applyFont="1" applyBorder="1" applyProtection="1">
      <protection locked="0" hidden="1"/>
    </xf>
    <xf numFmtId="0" fontId="18" fillId="0" borderId="29" xfId="0" applyFont="1" applyBorder="1" applyProtection="1">
      <protection locked="0" hidden="1"/>
    </xf>
    <xf numFmtId="0" fontId="0" fillId="3" borderId="7" xfId="0" applyFill="1" applyBorder="1" applyProtection="1">
      <protection locked="0" hidden="1"/>
    </xf>
    <xf numFmtId="164" fontId="0" fillId="3" borderId="10" xfId="0" applyNumberFormat="1" applyFill="1" applyBorder="1" applyProtection="1">
      <protection locked="0" hidden="1"/>
    </xf>
    <xf numFmtId="0" fontId="0" fillId="3" borderId="0" xfId="0" applyFill="1" applyBorder="1" applyProtection="1">
      <protection locked="0" hidden="1"/>
    </xf>
    <xf numFmtId="0" fontId="18" fillId="0" borderId="28" xfId="0" applyFont="1" applyBorder="1" applyProtection="1">
      <protection locked="0" hidden="1"/>
    </xf>
    <xf numFmtId="0" fontId="18" fillId="0" borderId="26" xfId="0" applyFont="1" applyBorder="1" applyProtection="1">
      <protection locked="0" hidden="1"/>
    </xf>
    <xf numFmtId="0" fontId="18" fillId="5" borderId="27" xfId="0" applyFont="1" applyFill="1" applyBorder="1" applyProtection="1">
      <protection locked="0" hidden="1"/>
    </xf>
    <xf numFmtId="0" fontId="19" fillId="5" borderId="33" xfId="1" applyFont="1" applyFill="1" applyBorder="1" applyAlignment="1" applyProtection="1">
      <alignment horizontal="center"/>
      <protection locked="0" hidden="1"/>
    </xf>
    <xf numFmtId="0" fontId="18" fillId="0" borderId="34" xfId="0" applyFont="1" applyBorder="1" applyProtection="1">
      <protection locked="0" hidden="1"/>
    </xf>
    <xf numFmtId="0" fontId="18" fillId="0" borderId="35" xfId="0" applyFont="1" applyBorder="1" applyProtection="1">
      <protection locked="0" hidden="1"/>
    </xf>
    <xf numFmtId="0" fontId="0" fillId="3" borderId="11" xfId="0" applyFill="1" applyBorder="1" applyProtection="1">
      <protection locked="0" hidden="1"/>
    </xf>
    <xf numFmtId="164" fontId="0" fillId="3" borderId="12" xfId="0" applyNumberFormat="1" applyFill="1" applyBorder="1" applyProtection="1">
      <protection locked="0" hidden="1"/>
    </xf>
    <xf numFmtId="0" fontId="0" fillId="3" borderId="30" xfId="0" applyFill="1" applyBorder="1" applyProtection="1">
      <protection locked="0" hidden="1"/>
    </xf>
    <xf numFmtId="0" fontId="17" fillId="0" borderId="0" xfId="2" applyFont="1" applyProtection="1">
      <protection locked="0" hidden="1"/>
    </xf>
    <xf numFmtId="0" fontId="8" fillId="0" borderId="0" xfId="0" applyFont="1" applyAlignment="1" applyProtection="1">
      <protection locked="0" hidden="1"/>
    </xf>
    <xf numFmtId="0" fontId="0" fillId="0" borderId="0" xfId="0" applyAlignment="1" applyProtection="1">
      <protection locked="0" hidden="1"/>
    </xf>
    <xf numFmtId="0" fontId="0" fillId="9" borderId="0" xfId="0" applyFill="1" applyProtection="1">
      <protection locked="0" hidden="1"/>
    </xf>
    <xf numFmtId="0" fontId="9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10" fillId="8" borderId="0" xfId="0" applyFont="1" applyFill="1" applyProtection="1">
      <protection locked="0" hidden="1"/>
    </xf>
    <xf numFmtId="0" fontId="11" fillId="4" borderId="0" xfId="0" applyFont="1" applyFill="1" applyProtection="1">
      <protection locked="0" hidden="1"/>
    </xf>
    <xf numFmtId="0" fontId="9" fillId="4" borderId="0" xfId="0" applyFont="1" applyFill="1" applyProtection="1">
      <protection locked="0" hidden="1"/>
    </xf>
    <xf numFmtId="0" fontId="10" fillId="4" borderId="0" xfId="0" applyFont="1" applyFill="1" applyProtection="1">
      <protection locked="0" hidden="1"/>
    </xf>
    <xf numFmtId="0" fontId="11" fillId="8" borderId="0" xfId="0" applyFont="1" applyFill="1" applyProtection="1">
      <protection locked="0" hidden="1"/>
    </xf>
    <xf numFmtId="0" fontId="10" fillId="3" borderId="0" xfId="0" quotePrefix="1" applyFont="1" applyFill="1" applyProtection="1">
      <protection locked="0" hidden="1"/>
    </xf>
    <xf numFmtId="0" fontId="10" fillId="3" borderId="0" xfId="0" applyFont="1" applyFill="1" applyProtection="1">
      <protection locked="0" hidden="1"/>
    </xf>
    <xf numFmtId="0" fontId="0" fillId="3" borderId="0" xfId="0" applyFont="1" applyFill="1" applyProtection="1">
      <protection locked="0" hidden="1"/>
    </xf>
    <xf numFmtId="0" fontId="0" fillId="0" borderId="0" xfId="0" applyProtection="1"/>
    <xf numFmtId="14" fontId="2" fillId="6" borderId="5" xfId="0" applyNumberFormat="1" applyFont="1" applyFill="1" applyBorder="1" applyAlignment="1" applyProtection="1"/>
    <xf numFmtId="0" fontId="12" fillId="13" borderId="0" xfId="0" applyFont="1" applyFill="1" applyAlignment="1" applyProtection="1">
      <alignment horizontal="center" vertical="center"/>
    </xf>
    <xf numFmtId="0" fontId="0" fillId="4" borderId="0" xfId="0" applyFill="1" applyProtection="1"/>
    <xf numFmtId="0" fontId="10" fillId="11" borderId="0" xfId="0" applyFont="1" applyFill="1" applyProtection="1"/>
    <xf numFmtId="0" fontId="0" fillId="7" borderId="14" xfId="0" applyFill="1" applyBorder="1" applyProtection="1"/>
    <xf numFmtId="0" fontId="0" fillId="7" borderId="15" xfId="0" applyFill="1" applyBorder="1" applyProtection="1"/>
    <xf numFmtId="0" fontId="0" fillId="12" borderId="14" xfId="0" applyFill="1" applyBorder="1" applyProtection="1"/>
    <xf numFmtId="0" fontId="0" fillId="12" borderId="15" xfId="0" applyFill="1" applyBorder="1" applyProtection="1"/>
    <xf numFmtId="0" fontId="2" fillId="5" borderId="7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14" fontId="7" fillId="5" borderId="2" xfId="0" applyNumberFormat="1" applyFont="1" applyFill="1" applyBorder="1" applyProtection="1"/>
    <xf numFmtId="0" fontId="1" fillId="14" borderId="16" xfId="0" applyFont="1" applyFill="1" applyBorder="1" applyAlignment="1" applyProtection="1">
      <alignment horizontal="center"/>
    </xf>
    <xf numFmtId="0" fontId="1" fillId="14" borderId="17" xfId="0" applyFont="1" applyFill="1" applyBorder="1" applyAlignment="1" applyProtection="1">
      <alignment horizontal="center"/>
    </xf>
    <xf numFmtId="0" fontId="1" fillId="14" borderId="18" xfId="0" applyFont="1" applyFill="1" applyBorder="1" applyAlignment="1" applyProtection="1">
      <alignment horizontal="center"/>
    </xf>
    <xf numFmtId="0" fontId="18" fillId="0" borderId="19" xfId="0" applyFont="1" applyBorder="1" applyProtection="1"/>
    <xf numFmtId="0" fontId="18" fillId="0" borderId="22" xfId="0" applyFont="1" applyBorder="1" applyProtection="1"/>
    <xf numFmtId="0" fontId="18" fillId="0" borderId="26" xfId="0" applyFont="1" applyBorder="1" applyProtection="1"/>
    <xf numFmtId="0" fontId="13" fillId="13" borderId="8" xfId="1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vertical="center"/>
    </xf>
    <xf numFmtId="0" fontId="6" fillId="3" borderId="4" xfId="0" applyFont="1" applyFill="1" applyBorder="1" applyAlignment="1" applyProtection="1">
      <alignment horizontal="left"/>
    </xf>
    <xf numFmtId="0" fontId="6" fillId="3" borderId="7" xfId="0" applyFont="1" applyFill="1" applyBorder="1" applyAlignment="1" applyProtection="1">
      <alignment horizontal="left"/>
    </xf>
    <xf numFmtId="0" fontId="6" fillId="3" borderId="11" xfId="0" applyFont="1" applyFill="1" applyBorder="1" applyAlignment="1" applyProtection="1">
      <alignment horizontal="left"/>
    </xf>
    <xf numFmtId="0" fontId="14" fillId="13" borderId="3" xfId="1" applyFont="1" applyFill="1" applyBorder="1" applyAlignment="1" applyProtection="1">
      <alignment horizontal="center"/>
    </xf>
    <xf numFmtId="0" fontId="14" fillId="13" borderId="9" xfId="1" applyFont="1" applyFill="1" applyBorder="1" applyAlignment="1" applyProtection="1">
      <alignment horizontal="center"/>
    </xf>
    <xf numFmtId="0" fontId="21" fillId="5" borderId="6" xfId="0" applyFont="1" applyFill="1" applyBorder="1" applyAlignment="1" applyProtection="1">
      <alignment vertical="center"/>
    </xf>
    <xf numFmtId="0" fontId="20" fillId="5" borderId="4" xfId="0" applyFont="1" applyFill="1" applyBorder="1" applyAlignment="1" applyProtection="1">
      <alignment horizontal="center" vertical="center"/>
    </xf>
    <xf numFmtId="0" fontId="20" fillId="5" borderId="6" xfId="0" applyFont="1" applyFill="1" applyBorder="1" applyAlignment="1" applyProtection="1">
      <alignment vertical="center"/>
    </xf>
    <xf numFmtId="0" fontId="21" fillId="5" borderId="4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/>
    </xf>
    <xf numFmtId="0" fontId="2" fillId="6" borderId="5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 hidden="1"/>
    </xf>
    <xf numFmtId="0" fontId="15" fillId="13" borderId="4" xfId="0" applyFont="1" applyFill="1" applyBorder="1" applyAlignment="1" applyProtection="1">
      <alignment horizontal="center" vertical="center"/>
    </xf>
    <xf numFmtId="0" fontId="15" fillId="13" borderId="5" xfId="0" applyFont="1" applyFill="1" applyBorder="1" applyAlignment="1" applyProtection="1">
      <alignment horizontal="center" vertical="center"/>
    </xf>
    <xf numFmtId="0" fontId="15" fillId="13" borderId="6" xfId="0" applyFont="1" applyFill="1" applyBorder="1" applyAlignment="1" applyProtection="1">
      <alignment horizontal="center" vertical="center"/>
    </xf>
    <xf numFmtId="0" fontId="15" fillId="13" borderId="7" xfId="0" applyFont="1" applyFill="1" applyBorder="1" applyAlignment="1" applyProtection="1">
      <alignment horizontal="center" vertical="center"/>
      <protection hidden="1"/>
    </xf>
    <xf numFmtId="0" fontId="15" fillId="13" borderId="0" xfId="0" applyFont="1" applyFill="1" applyAlignment="1" applyProtection="1">
      <alignment horizontal="center" vertical="center"/>
      <protection hidden="1"/>
    </xf>
    <xf numFmtId="0" fontId="15" fillId="13" borderId="10" xfId="0" applyFont="1" applyFill="1" applyBorder="1" applyAlignment="1" applyProtection="1">
      <alignment horizontal="center" vertical="center"/>
      <protection hidden="1"/>
    </xf>
    <xf numFmtId="0" fontId="6" fillId="15" borderId="4" xfId="0" applyFont="1" applyFill="1" applyBorder="1" applyAlignment="1" applyProtection="1">
      <alignment horizontal="center"/>
    </xf>
    <xf numFmtId="0" fontId="0" fillId="15" borderId="5" xfId="0" applyFill="1" applyBorder="1" applyAlignment="1" applyProtection="1">
      <alignment horizontal="center"/>
    </xf>
    <xf numFmtId="0" fontId="0" fillId="15" borderId="6" xfId="0" applyFill="1" applyBorder="1" applyAlignment="1" applyProtection="1">
      <alignment horizontal="center"/>
    </xf>
    <xf numFmtId="0" fontId="20" fillId="15" borderId="11" xfId="0" applyFont="1" applyFill="1" applyBorder="1" applyAlignment="1" applyProtection="1">
      <alignment horizontal="center"/>
    </xf>
    <xf numFmtId="0" fontId="20" fillId="15" borderId="30" xfId="0" applyFont="1" applyFill="1" applyBorder="1" applyAlignment="1" applyProtection="1">
      <alignment horizontal="center"/>
    </xf>
    <xf numFmtId="0" fontId="20" fillId="15" borderId="12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1"/>
    </dxf>
    <dxf>
      <protection locked="0" hidden="1"/>
    </dxf>
    <dxf>
      <protection locked="0" hidden="1"/>
    </dxf>
    <dxf>
      <font>
        <color auto="1"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1"/>
    </dxf>
    <dxf>
      <font>
        <color auto="1"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0" hidden="1"/>
    </dxf>
    <dxf>
      <protection locked="0" hidden="1"/>
    </dxf>
    <dxf>
      <fill>
        <patternFill patternType="solid">
          <fgColor indexed="64"/>
          <bgColor rgb="FFFFFF00"/>
        </patternFill>
      </fill>
      <protection locked="0" hidden="1"/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  <xdr:twoCellAnchor>
    <xdr:from>
      <xdr:col>37</xdr:col>
      <xdr:colOff>821532</xdr:colOff>
      <xdr:row>15</xdr:row>
      <xdr:rowOff>130967</xdr:rowOff>
    </xdr:from>
    <xdr:to>
      <xdr:col>37</xdr:col>
      <xdr:colOff>1035844</xdr:colOff>
      <xdr:row>17</xdr:row>
      <xdr:rowOff>130967</xdr:rowOff>
    </xdr:to>
    <xdr:sp macro="" textlink="">
      <xdr:nvSpPr>
        <xdr:cNvPr id="2" name="Strzałka: w dół 1">
          <a:extLst>
            <a:ext uri="{FF2B5EF4-FFF2-40B4-BE49-F238E27FC236}">
              <a16:creationId xmlns:a16="http://schemas.microsoft.com/office/drawing/2014/main" id="{A72F9919-1997-434D-8315-5D1BD6D23C40}"/>
            </a:ext>
          </a:extLst>
        </xdr:cNvPr>
        <xdr:cNvSpPr/>
      </xdr:nvSpPr>
      <xdr:spPr>
        <a:xfrm rot="10800000">
          <a:off x="17585532" y="4619623"/>
          <a:ext cx="214312" cy="476250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34</xdr:col>
      <xdr:colOff>785812</xdr:colOff>
      <xdr:row>15</xdr:row>
      <xdr:rowOff>95249</xdr:rowOff>
    </xdr:from>
    <xdr:to>
      <xdr:col>34</xdr:col>
      <xdr:colOff>1000124</xdr:colOff>
      <xdr:row>17</xdr:row>
      <xdr:rowOff>95249</xdr:rowOff>
    </xdr:to>
    <xdr:sp macro="" textlink="">
      <xdr:nvSpPr>
        <xdr:cNvPr id="6" name="Strzałka: w dół 5">
          <a:extLst>
            <a:ext uri="{FF2B5EF4-FFF2-40B4-BE49-F238E27FC236}">
              <a16:creationId xmlns:a16="http://schemas.microsoft.com/office/drawing/2014/main" id="{EB6DE7AF-052B-4FF9-88E1-E3B444DEA6EF}"/>
            </a:ext>
          </a:extLst>
        </xdr:cNvPr>
        <xdr:cNvSpPr/>
      </xdr:nvSpPr>
      <xdr:spPr>
        <a:xfrm rot="10800000">
          <a:off x="12977812" y="4583905"/>
          <a:ext cx="214312" cy="476250"/>
        </a:xfrm>
        <a:prstGeom prst="down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4711.556336111113" createdVersion="6" refreshedVersion="6" minRefreshableVersion="3" recordCount="772" xr:uid="{0BBF6BBC-95E7-4027-872E-C4E0217FBB6B}">
  <cacheSource type="worksheet">
    <worksheetSource name="Tabela1"/>
  </cacheSource>
  <cacheFields count="13">
    <cacheField name="Klub2" numFmtId="0">
      <sharedItems containsMixedTypes="1" containsNumber="1" containsInteger="1" minValue="0" maxValue="0" count="55">
        <s v="&quot;AKS Mikołów&quot;"/>
        <s v="&quot;FUNDACJA TALENT Cieszyn&quot;"/>
        <s v="&quot;JKTS Jastrzębie-Zdrój&quot;"/>
        <s v="&quot;KRS TKKF Sportowiec Częstochowa&quot;"/>
        <s v="&quot;KS Mysław Mysłowice&quot;"/>
        <s v="&quot;KS Mysław&quot;"/>
        <s v="&quot;KS NAPRZÓD Borucin&quot;"/>
        <s v="&quot;KS SPIN Częstochowa&quot;"/>
        <s v="&quot;KS VIRET CMC Zawiercie&quot;"/>
        <s v="&quot;KTS Gliwice&quot;"/>
        <s v="&quot;KTS MOKSIR Zawadzkie&quot;"/>
        <s v="&quot;KU AZS UJD Częstochowa&quot;"/>
        <s v="&quot;LITS MEBLE ANDERS Żywiec&quot;"/>
        <s v="&quot;LKS GROM ZŁOTA DAMA Poczesna&quot;"/>
        <s v="&quot;LKS GWIAZDA Skrzyszów&quot;"/>
        <s v="&quot;LKS Lesznianka Leszna Górna&quot;"/>
        <s v="&quot;LKS WILKI Wilcza&quot;"/>
        <s v="&quot;LUKS Mańkowice-Piątkowice&quot;"/>
        <s v="&quot;LZS VICTORIA Chróścice&quot;"/>
        <s v="&quot;LZS Zakrzów&quot;"/>
        <s v="&quot;LZS Żywocice&quot;"/>
        <s v="&quot;MGOK Gorzów Śląski&quot;"/>
        <s v="&quot;MKS Czechowice-Dziedzice&quot;"/>
        <s v="&quot;MKS SIEMIANOWICZANKA Siemianowice Śląskie&quot;"/>
        <s v="&quot;MKS SKARBEK Tarnowskie Góry&quot;"/>
        <s v="&quot;MKS TAJFUN Kuźnia Raciborska&quot;"/>
        <s v="&quot;MMKS Kędzierzyn-Koźle&quot;"/>
        <s v="&quot;MOSIR Łaziska Górne&quot;"/>
        <s v="&quot;MOSM Tychy&quot;"/>
        <s v="&quot;MUKS JEDYNKA Pszów&quot;"/>
        <s v="&quot;niestowarzyszony woj. śląskie&quot;"/>
        <s v="&quot;OKS Olesno&quot;"/>
        <s v="&quot;RKS CUKROWNIK Chybie&quot;"/>
        <s v="&quot;SKS LUKS Nysa&quot;"/>
        <s v="&quot;STS Brynica&quot;"/>
        <s v="&quot;STS GMINA Strzelce Opolskie&quot;"/>
        <s v="&quot;STS Żernica&quot;"/>
        <s v="&quot;TTS POLONIA Bytom&quot;"/>
        <s v="&quot;UKS Cisek&quot;"/>
        <s v="&quot;UKS DWÓJKA Sosnowiec&quot;"/>
        <s v="&quot;UKS ENERGIA Siewierz&quot;"/>
        <s v="&quot;UKS Huragan Sosnowiec&quot;"/>
        <s v="&quot;UKS IKAR Mierzęcice&quot;"/>
        <s v="&quot;UKS MOS Opole&quot;"/>
        <s v="&quot;UKS SOKOLIK Niemodlin&quot;"/>
        <s v="&quot;UKS SPORTOWA JEDYNKA Skoczów&quot;"/>
        <s v="&quot;UKS STS Mikołów&quot;"/>
        <s v="&quot;UKS THE BEST Bestwinka&quot;"/>
        <s v="&quot;UKS Wisła&quot;"/>
        <s v="&quot;UKTS SOKÓŁ Orzesze&quot;"/>
        <s v="&quot;ULKS Pławniowice&quot;"/>
        <s v="&quot;ULKS RUCH Pniów&quot;"/>
        <s v="&quot;ULKTS Pszczyna&quot;"/>
        <s v="&quot;Wołczyńska Akademia Sportu&quot;"/>
        <n v="0"/>
      </sharedItems>
    </cacheField>
    <cacheField name="Nazwisko i Imię" numFmtId="0">
      <sharedItems/>
    </cacheField>
    <cacheField name="Numer licencji" numFmtId="0">
      <sharedItems containsString="0" containsBlank="1" containsNumber="1" containsInteger="1" minValue="136" maxValue="12578"/>
    </cacheField>
    <cacheField name="Typ licencji" numFmtId="0">
      <sharedItems containsBlank="1"/>
    </cacheField>
    <cacheField name="Data nadania" numFmtId="14">
      <sharedItems containsNonDate="0" containsDate="1" containsString="0" containsBlank="1" minDate="2021-08-04T00:00:00" maxDate="2022-05-27T00:00:00"/>
    </cacheField>
    <cacheField name="Numer zawodnika" numFmtId="0">
      <sharedItems containsString="0" containsBlank="1" containsNumber="1" containsInteger="1" minValue="43592" maxValue="61638"/>
    </cacheField>
    <cacheField name="Nazwisko" numFmtId="0">
      <sharedItems containsBlank="1"/>
    </cacheField>
    <cacheField name="Imię" numFmtId="0">
      <sharedItems containsBlank="1"/>
    </cacheField>
    <cacheField name="Rok ur." numFmtId="0">
      <sharedItems containsString="0" containsBlank="1" containsNumber="1" containsInteger="1" minValue="1942" maxValue="2017" count="69">
        <n v="2009"/>
        <n v="2010"/>
        <n v="2011"/>
        <n v="2012"/>
        <n v="2013"/>
        <n v="2015"/>
        <n v="2014"/>
        <n v="2016"/>
        <n v="2017"/>
        <m/>
        <n v="1984" u="1"/>
        <n v="1958" u="1"/>
        <n v="2003" u="1"/>
        <n v="1977" u="1"/>
        <n v="1996" u="1"/>
        <n v="1970" u="1"/>
        <n v="1989" u="1"/>
        <n v="1963" u="1"/>
        <n v="2008" u="1"/>
        <n v="1982" u="1"/>
        <n v="2001" u="1"/>
        <n v="1975" u="1"/>
        <n v="1994" u="1"/>
        <n v="1968" u="1"/>
        <n v="1942" u="1"/>
        <n v="1987" u="1"/>
        <n v="1961" u="1"/>
        <n v="2006" u="1"/>
        <n v="1980" u="1"/>
        <n v="1954" u="1"/>
        <n v="1999" u="1"/>
        <n v="1973" u="1"/>
        <n v="1947" u="1"/>
        <n v="1992" u="1"/>
        <n v="1966" u="1"/>
        <n v="1985" u="1"/>
        <n v="1959" u="1"/>
        <n v="2004" u="1"/>
        <n v="1978" u="1"/>
        <n v="1952" u="1"/>
        <n v="1997" u="1"/>
        <n v="1971" u="1"/>
        <n v="1990" u="1"/>
        <n v="1964" u="1"/>
        <n v="1957" u="1"/>
        <n v="2002" u="1"/>
        <n v="1976" u="1"/>
        <n v="1950" u="1"/>
        <n v="1995" u="1"/>
        <n v="1969" u="1"/>
        <n v="1988" u="1"/>
        <n v="1962" u="1"/>
        <n v="2007" u="1"/>
        <n v="1981" u="1"/>
        <n v="1955" u="1"/>
        <n v="2000" u="1"/>
        <n v="1974" u="1"/>
        <n v="1993" u="1"/>
        <n v="1967" u="1"/>
        <n v="1986" u="1"/>
        <n v="1960" u="1"/>
        <n v="2005" u="1"/>
        <n v="1979" u="1"/>
        <n v="1953" u="1"/>
        <n v="1998" u="1"/>
        <n v="1972" u="1"/>
        <n v="1946" u="1"/>
        <n v="1991" u="1"/>
        <n v="1965" u="1"/>
      </sharedItems>
    </cacheField>
    <cacheField name="Klub" numFmtId="0">
      <sharedItems containsBlank="1" count="80">
        <s v="&quot;AKS Mikołów&quot;"/>
        <s v="&quot;FUNDACJA TALENT Cieszyn&quot;"/>
        <s v="&quot;JKTS Jastrzębie-Zdrój&quot;"/>
        <s v="&quot;KRS TKKF Sportowiec Częstochowa&quot;"/>
        <s v="&quot;KS Mysław Mysłowice&quot;"/>
        <s v="&quot;KS Mysław&quot;"/>
        <s v="&quot;KS NAPRZÓD Borucin&quot;"/>
        <s v="&quot;KS SPIN Częstochowa&quot;"/>
        <s v="&quot;KS VIRET CMC Zawiercie&quot;"/>
        <s v="&quot;KTS Gliwice&quot;"/>
        <s v="&quot;KTS MOKSIR Zawadzkie&quot;"/>
        <s v="&quot;KU AZS UJD Częstochowa&quot;"/>
        <s v="&quot;LITS MEBLE ANDERS Żywiec&quot;"/>
        <s v="&quot;LKS GROM ZŁOTA DAMA Poczesna&quot;"/>
        <s v="&quot;LKS GWIAZDA Skrzyszów&quot;"/>
        <s v="&quot;LKS Lesznianka Leszna Górna&quot;"/>
        <s v="&quot;LKS WILKI Wilcza&quot;"/>
        <s v="&quot;LUKS Mańkowice-Piątkowice&quot;"/>
        <s v="&quot;LZS VICTORIA Chróścice&quot;"/>
        <s v="&quot;LZS Zakrzów&quot;"/>
        <s v="&quot;LZS Żywocice&quot;"/>
        <s v="&quot;MGOK Gorzów Śląski&quot;"/>
        <s v="&quot;MKS Czechowice-Dziedzice&quot;"/>
        <s v="&quot;MKS SIEMIANOWICZANKA Siemianowice Śląskie&quot;"/>
        <s v="&quot;MKS SKARBEK Tarnowskie Góry&quot;"/>
        <s v="&quot;MKS TAJFUN Kuźnia Raciborska&quot;"/>
        <s v="&quot;MMKS Kędzierzyn-Koźle&quot;"/>
        <s v="&quot;MOSIR Łaziska Górne&quot;"/>
        <s v="&quot;MOSM Tychy&quot;"/>
        <s v="&quot;MUKS JEDYNKA Pszów&quot;"/>
        <s v="&quot;niestowarzyszony woj. śląskie&quot;"/>
        <s v="&quot;OKS Olesno&quot;"/>
        <s v="&quot;RKS CUKROWNIK Chybie&quot;"/>
        <s v="&quot;SKS LUKS Nysa&quot;"/>
        <s v="&quot;STS Brynica&quot;"/>
        <s v="&quot;STS GMINA Strzelce Opolskie&quot;"/>
        <s v="&quot;STS Żernica&quot;"/>
        <s v="&quot;TTS POLONIA Bytom&quot;"/>
        <s v="&quot;UKS Cisek&quot;"/>
        <s v="&quot;UKS DWÓJKA Sosnowiec&quot;"/>
        <s v="&quot;UKS ENERGIA Siewierz&quot;"/>
        <s v="&quot;UKS Huragan Sosnowiec&quot;"/>
        <s v="&quot;UKS IKAR Mierzęcice&quot;"/>
        <s v="&quot;UKS MOS Opole&quot;"/>
        <s v="&quot;UKS SOKOLIK Niemodlin&quot;"/>
        <s v="&quot;UKS SPORTOWA JEDYNKA Skoczów&quot;"/>
        <s v="&quot;UKS STS Mikołów&quot;"/>
        <s v="&quot;UKS THE BEST Bestwinka&quot;"/>
        <s v="&quot;UKS Wisła&quot;"/>
        <s v="&quot;UKTS SOKÓŁ Orzesze&quot;"/>
        <s v="&quot;ULKS Pławniowice&quot;"/>
        <s v="&quot;ULKS RUCH Pniów&quot;"/>
        <s v="&quot;ULKTS Pszczyna&quot;"/>
        <s v="&quot;Wołczyńska Akademia Sportu&quot;"/>
        <m/>
        <s v="&quot;LZS POLONIA Smardy&quot;" u="1"/>
        <s v="&quot;KS ORZEŁ Branice&quot;" u="1"/>
        <s v="&quot;LZS GROM Szybowice&quot;" u="1"/>
        <s v="&quot;KTS LEW Głubczyce&quot;" u="1"/>
        <s v="&quot;KTS Lędziny&quot;" u="1"/>
        <s v="&quot;UKS WOLEJ Ruda Śląska&quot;" u="1"/>
        <s v="&quot;UKS LOTNIK Olesno&quot;" u="1"/>
        <s v="&quot;MLUKS WAKMET Bodzanów&quot;" u="1"/>
        <s v="&quot;AZS PWSZ Nysa&quot;" u="1"/>
        <s v="&quot;LUKS MGOKSIR Korfantów&quot;" u="1"/>
        <s v="&quot;LKS ZGODA-BYCZYNA Jaworzno&quot;" u="1"/>
        <s v="&quot;MKS Wołczyn&quot;" u="1"/>
        <s v="&quot;LZS Kujakowice&quot;" u="1"/>
        <s v="&quot;UKS Dalachów&quot;" u="1"/>
        <s v="&quot;UKS DĄBROWIAK Dąbrowa Górnicza&quot;" u="1"/>
        <s v="&quot;LZS ODRA Kąty Opolskie&quot;" u="1"/>
        <s v="&quot;KŚ AZS POLITECHNIKI ŚLĄSKIEJ Gliwice&quot;" u="1"/>
        <s v="&quot;KTS KŁODNICA Kędzierzyn-Koźle&quot;" u="1"/>
        <s v="&quot;DOKIS Dobrodzień&quot;" u="1"/>
        <s v="&quot;GUKS Byczyna&quot;" u="1"/>
        <s v="&quot;TS KUŹNIA MARTEX Rybnik&quot;" u="1"/>
        <s v="&quot;UKS GOSDIM Turawa&quot;" u="1"/>
        <s v="&quot;STS Brynica ŁOK&quot;" u="1"/>
        <s v="&quot;niestowarzyszony woj. opolskie&quot;" u="1"/>
        <s v="&quot;UKS FENIKS Pyskowice&quot;" u="1"/>
      </sharedItems>
    </cacheField>
    <cacheField name="Kategoria" numFmtId="0">
      <sharedItems containsBlank="1" count="5">
        <s v="Śląskie"/>
        <s v="opo"/>
        <m/>
        <s v="Senior" u="1"/>
        <s v="Opolskie" u="1"/>
      </sharedItems>
    </cacheField>
    <cacheField name="Płeć" numFmtId="0">
      <sharedItems/>
    </cacheField>
    <cacheField name="Nazwisko i Imię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2">
  <r>
    <x v="0"/>
    <s v="Wildner Kamil"/>
    <n v="11100"/>
    <s v="M"/>
    <d v="2021-10-15T00:00:00"/>
    <n v="60556"/>
    <s v="Wildner"/>
    <s v="Kamil"/>
    <x v="0"/>
    <x v="0"/>
    <x v="0"/>
    <s v="M"/>
    <s v="Wildner Kamil"/>
  </r>
  <r>
    <x v="0"/>
    <s v="Sobczyk Piotr"/>
    <n v="11099"/>
    <s v="M"/>
    <d v="2021-10-15T00:00:00"/>
    <n v="60555"/>
    <s v="Sobczyk"/>
    <s v="Piotr"/>
    <x v="0"/>
    <x v="0"/>
    <x v="0"/>
    <s v="M"/>
    <s v="Sobczyk Piotr"/>
  </r>
  <r>
    <x v="0"/>
    <s v="Mełech Bartosz"/>
    <n v="7964"/>
    <s v="M"/>
    <d v="2021-08-23T00:00:00"/>
    <n v="50129"/>
    <s v="Mełech"/>
    <s v="Bartosz"/>
    <x v="0"/>
    <x v="0"/>
    <x v="0"/>
    <s v="M"/>
    <s v="Mełech Bartosz"/>
  </r>
  <r>
    <x v="0"/>
    <s v="Karnasiewicz Aleksander"/>
    <n v="11104"/>
    <s v="M"/>
    <d v="2021-10-15T00:00:00"/>
    <n v="49476"/>
    <s v="Karnasiewicz"/>
    <s v="Aleksander"/>
    <x v="1"/>
    <x v="0"/>
    <x v="0"/>
    <s v="M"/>
    <s v="Karnasiewicz Aleksander"/>
  </r>
  <r>
    <x v="0"/>
    <s v="Łuczak Natanael"/>
    <n v="11101"/>
    <s v="M"/>
    <d v="2021-10-15T00:00:00"/>
    <n v="60557"/>
    <s v="Łuczak"/>
    <s v="Natanael"/>
    <x v="1"/>
    <x v="0"/>
    <x v="0"/>
    <s v="M"/>
    <s v="Łuczak Natanael"/>
  </r>
  <r>
    <x v="0"/>
    <s v="Solski Michał"/>
    <n v="7968"/>
    <s v="M"/>
    <d v="2021-08-23T00:00:00"/>
    <n v="58235"/>
    <s v="Solski"/>
    <s v="Michał"/>
    <x v="1"/>
    <x v="0"/>
    <x v="0"/>
    <s v="M"/>
    <s v="Solski Michał"/>
  </r>
  <r>
    <x v="0"/>
    <s v="Potoniec Maksymilian"/>
    <n v="11098"/>
    <s v="M"/>
    <d v="2021-10-15T00:00:00"/>
    <n v="60554"/>
    <s v="Potoniec"/>
    <s v="Maksymilian"/>
    <x v="2"/>
    <x v="0"/>
    <x v="0"/>
    <s v="M"/>
    <s v="Potoniec Maksymilian"/>
  </r>
  <r>
    <x v="0"/>
    <s v="Secher Charlotte"/>
    <n v="7967"/>
    <s v="M"/>
    <d v="2021-08-23T00:00:00"/>
    <n v="57237"/>
    <s v="Secher"/>
    <s v="Charlotte"/>
    <x v="2"/>
    <x v="0"/>
    <x v="0"/>
    <s v="M"/>
    <s v="Secher Charlotte"/>
  </r>
  <r>
    <x v="0"/>
    <s v="Oliwa Samuel"/>
    <n v="11102"/>
    <s v="M"/>
    <d v="2021-10-15T00:00:00"/>
    <n v="60558"/>
    <s v="Oliwa"/>
    <s v="Samuel"/>
    <x v="3"/>
    <x v="0"/>
    <x v="0"/>
    <s v="M"/>
    <s v="Oliwa Samuel"/>
  </r>
  <r>
    <x v="0"/>
    <s v="Krawczyk Lena"/>
    <n v="7963"/>
    <s v="M"/>
    <d v="2021-08-23T00:00:00"/>
    <n v="58017"/>
    <s v="Krawczyk"/>
    <s v="Lena"/>
    <x v="3"/>
    <x v="0"/>
    <x v="0"/>
    <s v="K"/>
    <s v="Krawczyk Lena"/>
  </r>
  <r>
    <x v="0"/>
    <s v="Gola Miłosz"/>
    <n v="7961"/>
    <s v="M"/>
    <d v="2021-08-23T00:00:00"/>
    <n v="54216"/>
    <s v="Gola"/>
    <s v="Miłosz"/>
    <x v="3"/>
    <x v="0"/>
    <x v="0"/>
    <s v="M"/>
    <s v="Gola Miłosz"/>
  </r>
  <r>
    <x v="0"/>
    <s v="Ostrowska Zofia"/>
    <n v="7958"/>
    <s v="D"/>
    <d v="2021-08-23T00:00:00"/>
    <n v="59831"/>
    <s v="Ostrowska"/>
    <s v="Zofia"/>
    <x v="4"/>
    <x v="0"/>
    <x v="0"/>
    <s v="K"/>
    <s v="Ostrowska Zofia"/>
  </r>
  <r>
    <x v="0"/>
    <s v="Seher Juliette"/>
    <n v="7959"/>
    <s v="D"/>
    <d v="2021-08-23T00:00:00"/>
    <n v="57238"/>
    <s v="Seher"/>
    <s v="Juliette"/>
    <x v="5"/>
    <x v="0"/>
    <x v="0"/>
    <s v="M"/>
    <s v="Seher Juliette"/>
  </r>
  <r>
    <x v="1"/>
    <s v="Sobik Radosław"/>
    <n v="6436"/>
    <s v="M"/>
    <d v="2021-09-07T00:00:00"/>
    <n v="56936"/>
    <s v="Sobik"/>
    <s v="Radosław"/>
    <x v="0"/>
    <x v="1"/>
    <x v="0"/>
    <s v="M"/>
    <s v="Sobik Radosław"/>
  </r>
  <r>
    <x v="1"/>
    <s v="Kretschmann Jakub"/>
    <n v="6433"/>
    <s v="M"/>
    <d v="2021-09-07T00:00:00"/>
    <n v="56935"/>
    <s v="Kretschmann"/>
    <s v="Jakub"/>
    <x v="0"/>
    <x v="1"/>
    <x v="0"/>
    <s v="M"/>
    <s v="Kretschmann Jakub"/>
  </r>
  <r>
    <x v="1"/>
    <s v="Matkowski Stanisław"/>
    <n v="6432"/>
    <s v="M"/>
    <d v="2021-09-07T00:00:00"/>
    <n v="59723"/>
    <s v="Matkowski"/>
    <s v="Stanisław"/>
    <x v="2"/>
    <x v="1"/>
    <x v="0"/>
    <s v="M"/>
    <s v="Matkowski Stanisław"/>
  </r>
  <r>
    <x v="1"/>
    <s v="Górniak Jakub"/>
    <n v="11489"/>
    <s v="M"/>
    <d v="2021-11-04T00:00:00"/>
    <n v="60809"/>
    <s v="Górniak"/>
    <s v="Jakub"/>
    <x v="3"/>
    <x v="1"/>
    <x v="0"/>
    <s v="M"/>
    <s v="Górniak Jakub"/>
  </r>
  <r>
    <x v="2"/>
    <s v="Ratajczyk Nikola"/>
    <n v="7694"/>
    <s v="M"/>
    <d v="2021-08-30T00:00:00"/>
    <n v="47056"/>
    <s v="Ratajczyk"/>
    <s v="Nikola"/>
    <x v="0"/>
    <x v="2"/>
    <x v="0"/>
    <s v="K"/>
    <s v="Ratajczyk Nikola"/>
  </r>
  <r>
    <x v="2"/>
    <s v="Ratajczyk Aleksandra"/>
    <n v="7691"/>
    <s v="M"/>
    <d v="2021-08-30T00:00:00"/>
    <n v="47060"/>
    <s v="Ratajczyk"/>
    <s v="Aleksandra"/>
    <x v="1"/>
    <x v="2"/>
    <x v="0"/>
    <s v="K"/>
    <s v="Ratajczyk Aleksandra"/>
  </r>
  <r>
    <x v="2"/>
    <s v="Ratajczyk Milena"/>
    <n v="7693"/>
    <s v="M"/>
    <d v="2021-08-30T00:00:00"/>
    <n v="51729"/>
    <s v="Ratajczyk"/>
    <s v="Milena"/>
    <x v="3"/>
    <x v="2"/>
    <x v="0"/>
    <s v="K"/>
    <s v="Ratajczyk Milena"/>
  </r>
  <r>
    <x v="3"/>
    <s v="Tanase Zuzanna"/>
    <n v="12469"/>
    <s v="M"/>
    <d v="2022-04-28T00:00:00"/>
    <n v="61535"/>
    <s v="Tanase"/>
    <s v="Zuzanna"/>
    <x v="0"/>
    <x v="3"/>
    <x v="0"/>
    <s v="K"/>
    <s v="Tanase Zuzanna"/>
  </r>
  <r>
    <x v="3"/>
    <s v="Jakubowska Paulina"/>
    <n v="12472"/>
    <s v="M"/>
    <d v="2022-04-28T00:00:00"/>
    <n v="61538"/>
    <s v="Jakubowska"/>
    <s v="Paulina"/>
    <x v="1"/>
    <x v="3"/>
    <x v="0"/>
    <s v="K"/>
    <s v="Jakubowska Paulina"/>
  </r>
  <r>
    <x v="3"/>
    <s v="Nocuń Alan"/>
    <n v="12471"/>
    <s v="M"/>
    <d v="2022-04-28T00:00:00"/>
    <n v="61537"/>
    <s v="Nocuń"/>
    <s v="Alan"/>
    <x v="1"/>
    <x v="3"/>
    <x v="0"/>
    <s v="M"/>
    <s v="Nocuń Alan"/>
  </r>
  <r>
    <x v="3"/>
    <s v="Korytkowski Wojciech"/>
    <n v="12470"/>
    <s v="M"/>
    <d v="2022-04-28T00:00:00"/>
    <n v="61536"/>
    <s v="Korytkowski"/>
    <s v="Wojciech"/>
    <x v="1"/>
    <x v="3"/>
    <x v="0"/>
    <s v="M"/>
    <s v="Korytkowski Wojciech"/>
  </r>
  <r>
    <x v="3"/>
    <s v="Brzeziński Wojciech"/>
    <n v="301"/>
    <s v="M"/>
    <d v="2021-08-10T00:00:00"/>
    <n v="50201"/>
    <s v="Brzeziński"/>
    <s v="Wojciech"/>
    <x v="1"/>
    <x v="3"/>
    <x v="0"/>
    <s v="M"/>
    <s v="Brzeziński Wojciech"/>
  </r>
  <r>
    <x v="3"/>
    <s v="Szostak Adam"/>
    <n v="300"/>
    <s v="M"/>
    <d v="2021-08-10T00:00:00"/>
    <n v="51759"/>
    <s v="Szostak"/>
    <s v="Adam"/>
    <x v="1"/>
    <x v="3"/>
    <x v="0"/>
    <s v="M"/>
    <s v="Szostak Adam"/>
  </r>
  <r>
    <x v="3"/>
    <s v="Kałużny Tomasz"/>
    <n v="299"/>
    <s v="M"/>
    <d v="2021-08-10T00:00:00"/>
    <n v="49062"/>
    <s v="Kałużny"/>
    <s v="Tomasz"/>
    <x v="1"/>
    <x v="3"/>
    <x v="0"/>
    <s v="M"/>
    <s v="Kałużny Tomasz"/>
  </r>
  <r>
    <x v="3"/>
    <s v="Marcinkowski Dominik"/>
    <n v="298"/>
    <s v="M"/>
    <d v="2021-08-10T00:00:00"/>
    <n v="51071"/>
    <s v="Marcinkowski"/>
    <s v="Dominik"/>
    <x v="1"/>
    <x v="3"/>
    <x v="0"/>
    <s v="M"/>
    <s v="Marcinkowski Dominik"/>
  </r>
  <r>
    <x v="3"/>
    <s v="Bugała Ewa"/>
    <n v="297"/>
    <s v="M"/>
    <d v="2021-08-10T00:00:00"/>
    <n v="48875"/>
    <s v="Bugała"/>
    <s v="Ewa"/>
    <x v="1"/>
    <x v="3"/>
    <x v="0"/>
    <s v="K"/>
    <s v="Bugała Ewa"/>
  </r>
  <r>
    <x v="3"/>
    <s v="Sowiński Szymon"/>
    <n v="12467"/>
    <s v="M"/>
    <d v="2022-04-28T00:00:00"/>
    <n v="61533"/>
    <s v="Sowiński"/>
    <s v="Szymon"/>
    <x v="2"/>
    <x v="3"/>
    <x v="0"/>
    <s v="M"/>
    <s v="Sowiński Szymon"/>
  </r>
  <r>
    <x v="3"/>
    <s v="Pross Jordan"/>
    <n v="302"/>
    <s v="M"/>
    <d v="2021-08-10T00:00:00"/>
    <n v="54145"/>
    <s v="Pross"/>
    <s v="Jordan"/>
    <x v="2"/>
    <x v="3"/>
    <x v="0"/>
    <s v="M"/>
    <s v="Pross Jordan"/>
  </r>
  <r>
    <x v="3"/>
    <s v="Lasota Bartosz"/>
    <n v="12468"/>
    <s v="M"/>
    <d v="2022-04-28T00:00:00"/>
    <n v="61534"/>
    <s v="Lasota"/>
    <s v="Bartosz"/>
    <x v="3"/>
    <x v="3"/>
    <x v="0"/>
    <s v="M"/>
    <s v="Lasota Bartosz"/>
  </r>
  <r>
    <x v="3"/>
    <s v="Musiał Wojciech"/>
    <n v="303"/>
    <s v="M"/>
    <d v="2021-08-10T00:00:00"/>
    <n v="53595"/>
    <s v="Musiał"/>
    <s v="Wojciech"/>
    <x v="3"/>
    <x v="3"/>
    <x v="0"/>
    <s v="M"/>
    <s v="Musiał Wojciech"/>
  </r>
  <r>
    <x v="3"/>
    <s v="Iwański Krzysztof"/>
    <n v="12466"/>
    <s v="D"/>
    <d v="2022-04-28T00:00:00"/>
    <n v="61532"/>
    <s v="Iwański"/>
    <s v="Krzysztof"/>
    <x v="4"/>
    <x v="3"/>
    <x v="0"/>
    <s v="M"/>
    <s v="Iwański Krzysztof"/>
  </r>
  <r>
    <x v="3"/>
    <s v="Duras Mikołaj"/>
    <n v="12045"/>
    <s v="D"/>
    <d v="2022-01-19T00:00:00"/>
    <n v="61195"/>
    <s v="Duras"/>
    <s v="Mikołaj"/>
    <x v="4"/>
    <x v="3"/>
    <x v="0"/>
    <s v="M"/>
    <s v="Duras Mikołaj"/>
  </r>
  <r>
    <x v="3"/>
    <s v="Pross David"/>
    <n v="293"/>
    <s v="D"/>
    <d v="2021-08-10T00:00:00"/>
    <n v="58072"/>
    <s v="Pross"/>
    <s v="David"/>
    <x v="4"/>
    <x v="3"/>
    <x v="0"/>
    <s v="M"/>
    <s v="Pross David"/>
  </r>
  <r>
    <x v="3"/>
    <s v="Ciszowska Natalia"/>
    <n v="292"/>
    <s v="D"/>
    <d v="2021-08-10T00:00:00"/>
    <n v="59277"/>
    <s v="Ciszowska"/>
    <s v="Natalia"/>
    <x v="4"/>
    <x v="3"/>
    <x v="0"/>
    <s v="K"/>
    <s v="Ciszowska Natalia"/>
  </r>
  <r>
    <x v="3"/>
    <s v="Żurek Zofia"/>
    <n v="295"/>
    <s v="D"/>
    <d v="2021-08-10T00:00:00"/>
    <n v="58075"/>
    <s v="Żurek"/>
    <s v="Zofia"/>
    <x v="6"/>
    <x v="3"/>
    <x v="0"/>
    <s v="K"/>
    <s v="Żurek Zofia"/>
  </r>
  <r>
    <x v="3"/>
    <s v="Margasińska Hanna"/>
    <n v="294"/>
    <s v="D"/>
    <d v="2021-08-10T00:00:00"/>
    <n v="58074"/>
    <s v="Margasińska"/>
    <s v="Hanna"/>
    <x v="6"/>
    <x v="3"/>
    <x v="0"/>
    <s v="K"/>
    <s v="Margasińska Hanna"/>
  </r>
  <r>
    <x v="3"/>
    <s v="Skrobich Jeremiasz"/>
    <n v="12465"/>
    <s v="D"/>
    <d v="2022-04-28T00:00:00"/>
    <n v="61531"/>
    <s v="Skrobich"/>
    <s v="Jeremiasz"/>
    <x v="5"/>
    <x v="3"/>
    <x v="0"/>
    <s v="M"/>
    <s v="Skrobich Jeremiasz"/>
  </r>
  <r>
    <x v="4"/>
    <s v="Kozłowska Kornelia"/>
    <n v="12074"/>
    <s v="D"/>
    <d v="2022-01-25T00:00:00"/>
    <n v="61217"/>
    <s v="Kozłowska"/>
    <s v="Kornelia"/>
    <x v="4"/>
    <x v="4"/>
    <x v="0"/>
    <s v="K"/>
    <s v="Kozłowska Kornelia"/>
  </r>
  <r>
    <x v="5"/>
    <s v="Vynarskiy Valerii"/>
    <n v="426"/>
    <s v="M"/>
    <d v="2021-08-16T00:00:00"/>
    <n v="52935"/>
    <s v="Vynarskiy"/>
    <s v="Valerii"/>
    <x v="0"/>
    <x v="5"/>
    <x v="0"/>
    <s v="M"/>
    <s v="Vynarskiy Valerii"/>
  </r>
  <r>
    <x v="5"/>
    <s v="Osiecka Amelia"/>
    <n v="416"/>
    <s v="M"/>
    <d v="2021-08-16T00:00:00"/>
    <n v="47765"/>
    <s v="Osiecka"/>
    <s v="Amelia"/>
    <x v="0"/>
    <x v="5"/>
    <x v="0"/>
    <s v="K"/>
    <s v="Osiecka Amelia"/>
  </r>
  <r>
    <x v="5"/>
    <s v="Urban Tymoteusz"/>
    <n v="425"/>
    <s v="M"/>
    <d v="2021-08-16T00:00:00"/>
    <n v="53684"/>
    <s v="Urban"/>
    <s v="Tymoteusz"/>
    <x v="1"/>
    <x v="5"/>
    <x v="0"/>
    <s v="M"/>
    <s v="Urban Tymoteusz"/>
  </r>
  <r>
    <x v="5"/>
    <s v="Pisarzowski Witold"/>
    <n v="419"/>
    <s v="M"/>
    <d v="2021-08-16T00:00:00"/>
    <n v="47767"/>
    <s v="Pisarzowski"/>
    <s v="Witold"/>
    <x v="1"/>
    <x v="5"/>
    <x v="0"/>
    <s v="M"/>
    <s v="Pisarzowski Witold"/>
  </r>
  <r>
    <x v="5"/>
    <s v="Antonets Dmytro"/>
    <n v="406"/>
    <s v="M"/>
    <d v="2021-08-16T00:00:00"/>
    <n v="54176"/>
    <s v="Antonets"/>
    <s v="Dmytro"/>
    <x v="1"/>
    <x v="5"/>
    <x v="0"/>
    <s v="M"/>
    <s v="Antonets Dmytro"/>
  </r>
  <r>
    <x v="5"/>
    <s v="Sikora Zuzanna"/>
    <n v="4579"/>
    <s v="M"/>
    <d v="2021-09-02T00:00:00"/>
    <n v="59154"/>
    <s v="Sikora"/>
    <s v="Zuzanna"/>
    <x v="2"/>
    <x v="5"/>
    <x v="0"/>
    <s v="K"/>
    <s v="Sikora Zuzanna"/>
  </r>
  <r>
    <x v="5"/>
    <s v="Sowińska Oliwia"/>
    <n v="4578"/>
    <s v="M"/>
    <d v="2021-09-02T00:00:00"/>
    <n v="59593"/>
    <s v="Sowińska"/>
    <s v="Oliwia"/>
    <x v="2"/>
    <x v="5"/>
    <x v="0"/>
    <s v="K"/>
    <s v="Sowińska Oliwia"/>
  </r>
  <r>
    <x v="5"/>
    <s v="Tomecka Lena"/>
    <n v="424"/>
    <s v="M"/>
    <d v="2021-08-16T00:00:00"/>
    <n v="51450"/>
    <s v="Tomecka"/>
    <s v="Lena"/>
    <x v="2"/>
    <x v="5"/>
    <x v="0"/>
    <s v="K"/>
    <s v="Tomecka Lena"/>
  </r>
  <r>
    <x v="5"/>
    <s v="Szafraniec Lena"/>
    <n v="423"/>
    <s v="M"/>
    <d v="2021-08-16T00:00:00"/>
    <n v="56160"/>
    <s v="Szafraniec"/>
    <s v="Lena"/>
    <x v="2"/>
    <x v="5"/>
    <x v="0"/>
    <s v="K"/>
    <s v="Szafraniec Lena"/>
  </r>
  <r>
    <x v="5"/>
    <s v="Ratka Andrzej"/>
    <n v="422"/>
    <s v="M"/>
    <d v="2021-08-16T00:00:00"/>
    <n v="51167"/>
    <s v="Ratka"/>
    <s v="Andrzej"/>
    <x v="2"/>
    <x v="5"/>
    <x v="0"/>
    <s v="M"/>
    <s v="Ratka Andrzej"/>
  </r>
  <r>
    <x v="5"/>
    <s v="Matwijczyk Natalia"/>
    <n v="415"/>
    <s v="M"/>
    <d v="2021-08-16T00:00:00"/>
    <n v="55599"/>
    <s v="Matwijczyk"/>
    <s v="Natalia"/>
    <x v="2"/>
    <x v="5"/>
    <x v="0"/>
    <s v="K"/>
    <s v="Matwijczyk Natalia"/>
  </r>
  <r>
    <x v="5"/>
    <s v="Musiałek Franciszek"/>
    <n v="11408"/>
    <s v="M"/>
    <d v="2021-11-02T00:00:00"/>
    <n v="60754"/>
    <s v="Musiałek"/>
    <s v="Franciszek"/>
    <x v="3"/>
    <x v="5"/>
    <x v="0"/>
    <s v="M"/>
    <s v="Musiałek Franciszek"/>
  </r>
  <r>
    <x v="5"/>
    <s v="Brutanek Bartłomiej"/>
    <n v="408"/>
    <s v="M"/>
    <d v="2021-08-16T00:00:00"/>
    <n v="54350"/>
    <s v="Brutanek"/>
    <s v="Bartłomiej"/>
    <x v="3"/>
    <x v="5"/>
    <x v="0"/>
    <s v="M"/>
    <s v="Brutanek Bartłomiej"/>
  </r>
  <r>
    <x v="5"/>
    <s v="Ziętek Hanna"/>
    <n v="4580"/>
    <s v="D"/>
    <d v="2021-09-02T00:00:00"/>
    <n v="59594"/>
    <s v="Ziętek"/>
    <s v="Hanna"/>
    <x v="4"/>
    <x v="5"/>
    <x v="0"/>
    <s v="K"/>
    <s v="Ziętek Hanna"/>
  </r>
  <r>
    <x v="5"/>
    <s v="Ptak Igor"/>
    <n v="405"/>
    <s v="D"/>
    <d v="2021-08-16T00:00:00"/>
    <n v="54175"/>
    <s v="Ptak"/>
    <s v="Igor"/>
    <x v="4"/>
    <x v="5"/>
    <x v="0"/>
    <s v="M"/>
    <s v="Ptak Igor"/>
  </r>
  <r>
    <x v="5"/>
    <s v="Pencarska Maja"/>
    <n v="404"/>
    <s v="D"/>
    <d v="2021-08-16T00:00:00"/>
    <n v="55600"/>
    <s v="Pencarska"/>
    <s v="Maja"/>
    <x v="4"/>
    <x v="5"/>
    <x v="0"/>
    <s v="K"/>
    <s v="Pencarska Maja"/>
  </r>
  <r>
    <x v="6"/>
    <s v="Zurek Daria"/>
    <n v="3578"/>
    <s v="M"/>
    <d v="2021-08-24T00:00:00"/>
    <n v="51728"/>
    <s v="Zurek"/>
    <s v="Daria"/>
    <x v="0"/>
    <x v="6"/>
    <x v="0"/>
    <s v="K"/>
    <s v="Zurek Daria"/>
  </r>
  <r>
    <x v="7"/>
    <s v="Ulatowski Kacper"/>
    <n v="1948"/>
    <s v="M"/>
    <d v="2021-08-26T00:00:00"/>
    <n v="59379"/>
    <s v="Ulatowski"/>
    <s v="Kacper"/>
    <x v="0"/>
    <x v="7"/>
    <x v="0"/>
    <s v="M"/>
    <s v="Ulatowski Kacper"/>
  </r>
  <r>
    <x v="7"/>
    <s v="Lojtek Mikołaj"/>
    <n v="1950"/>
    <s v="M"/>
    <d v="2021-08-26T00:00:00"/>
    <n v="55699"/>
    <s v="Lojtek"/>
    <s v="Mikołaj"/>
    <x v="2"/>
    <x v="7"/>
    <x v="0"/>
    <s v="M"/>
    <s v="Lojtek Mikołaj"/>
  </r>
  <r>
    <x v="8"/>
    <s v="Urbanowicz Klaudia"/>
    <n v="5632"/>
    <s v="M"/>
    <d v="2021-08-25T00:00:00"/>
    <n v="45255"/>
    <s v="Urbanowicz"/>
    <s v="Klaudia"/>
    <x v="0"/>
    <x v="8"/>
    <x v="0"/>
    <s v="K"/>
    <s v="Urbanowicz Klaudia"/>
  </r>
  <r>
    <x v="9"/>
    <s v="Kulczycki Antoni"/>
    <n v="11646"/>
    <s v="M"/>
    <d v="2021-11-19T00:00:00"/>
    <n v="60914"/>
    <s v="Kulczycki"/>
    <s v="Antoni"/>
    <x v="0"/>
    <x v="9"/>
    <x v="0"/>
    <s v="M"/>
    <s v="Kulczycki Antoni"/>
  </r>
  <r>
    <x v="9"/>
    <s v="Gwizdała Jakub"/>
    <n v="11643"/>
    <s v="M"/>
    <d v="2021-11-19T00:00:00"/>
    <n v="60911"/>
    <s v="Gwizdała"/>
    <s v="Jakub"/>
    <x v="0"/>
    <x v="9"/>
    <x v="0"/>
    <s v="M"/>
    <s v="Gwizdała Jakub"/>
  </r>
  <r>
    <x v="9"/>
    <s v="Żelazowski Kacper"/>
    <n v="7519"/>
    <s v="M"/>
    <d v="2021-08-31T00:00:00"/>
    <n v="58391"/>
    <s v="Żelazowski"/>
    <s v="Kacper"/>
    <x v="0"/>
    <x v="9"/>
    <x v="0"/>
    <s v="M"/>
    <s v="Żelazowski Kacper"/>
  </r>
  <r>
    <x v="9"/>
    <s v="Gabryś Paweł"/>
    <n v="11647"/>
    <s v="M"/>
    <d v="2021-11-19T00:00:00"/>
    <n v="59156"/>
    <s v="Gabryś"/>
    <s v="Paweł"/>
    <x v="1"/>
    <x v="9"/>
    <x v="0"/>
    <s v="M"/>
    <s v="Gabryś Paweł"/>
  </r>
  <r>
    <x v="9"/>
    <s v="Mleczko Michał"/>
    <n v="11642"/>
    <s v="M"/>
    <d v="2021-11-19T00:00:00"/>
    <n v="60910"/>
    <s v="Mleczko"/>
    <s v="Michał"/>
    <x v="1"/>
    <x v="9"/>
    <x v="0"/>
    <s v="M"/>
    <s v="Mleczko Michał"/>
  </r>
  <r>
    <x v="9"/>
    <s v="Kotajny Karolina"/>
    <n v="11641"/>
    <s v="M"/>
    <d v="2021-11-19T00:00:00"/>
    <n v="60909"/>
    <s v="Kotajny"/>
    <s v="Karolina"/>
    <x v="1"/>
    <x v="9"/>
    <x v="0"/>
    <s v="K"/>
    <s v="Kotajny Karolina"/>
  </r>
  <r>
    <x v="9"/>
    <s v="Szklarz Alan"/>
    <n v="7517"/>
    <s v="M"/>
    <d v="2021-08-31T00:00:00"/>
    <n v="56609"/>
    <s v="Szklarz"/>
    <s v="Alan"/>
    <x v="1"/>
    <x v="9"/>
    <x v="0"/>
    <s v="M"/>
    <s v="Szklarz Alan"/>
  </r>
  <r>
    <x v="9"/>
    <s v="Paruch Wiktor"/>
    <n v="7504"/>
    <s v="M"/>
    <d v="2021-08-31T00:00:00"/>
    <n v="46816"/>
    <s v="Paruch"/>
    <s v="Wiktor"/>
    <x v="1"/>
    <x v="9"/>
    <x v="0"/>
    <s v="M"/>
    <s v="Paruch Wiktor"/>
  </r>
  <r>
    <x v="9"/>
    <s v="Kutta Emilia"/>
    <n v="7498"/>
    <s v="M"/>
    <d v="2021-08-31T00:00:00"/>
    <n v="58397"/>
    <s v="Kutta"/>
    <s v="Emilia"/>
    <x v="1"/>
    <x v="9"/>
    <x v="0"/>
    <s v="K"/>
    <s v="Kutta Emilia"/>
  </r>
  <r>
    <x v="9"/>
    <s v="Erle Maksymilian"/>
    <n v="7485"/>
    <s v="M"/>
    <d v="2021-08-31T00:00:00"/>
    <n v="58388"/>
    <s v="Erle"/>
    <s v="Maksymilian"/>
    <x v="1"/>
    <x v="9"/>
    <x v="0"/>
    <s v="M"/>
    <s v="Erle Maksymilian"/>
  </r>
  <r>
    <x v="9"/>
    <s v="Lesiak Oliwia"/>
    <n v="11644"/>
    <s v="M"/>
    <d v="2021-11-19T00:00:00"/>
    <n v="60912"/>
    <s v="Lesiak"/>
    <s v="Oliwia"/>
    <x v="2"/>
    <x v="9"/>
    <x v="0"/>
    <s v="K"/>
    <s v="Lesiak Oliwia"/>
  </r>
  <r>
    <x v="9"/>
    <s v="Piecowski Szymon"/>
    <n v="7508"/>
    <s v="M"/>
    <d v="2021-08-31T00:00:00"/>
    <n v="47418"/>
    <s v="Piecowski"/>
    <s v="Szymon"/>
    <x v="2"/>
    <x v="9"/>
    <x v="0"/>
    <s v="M"/>
    <s v="Piecowski Szymon"/>
  </r>
  <r>
    <x v="9"/>
    <s v="Pasiński Aleks"/>
    <n v="7506"/>
    <s v="M"/>
    <d v="2021-08-31T00:00:00"/>
    <n v="48102"/>
    <s v="Pasiński"/>
    <s v="Aleks"/>
    <x v="2"/>
    <x v="9"/>
    <x v="0"/>
    <s v="M"/>
    <s v="Pasiński Aleks"/>
  </r>
  <r>
    <x v="9"/>
    <s v="Machał Marcin"/>
    <n v="7499"/>
    <s v="M"/>
    <d v="2021-08-31T00:00:00"/>
    <n v="48100"/>
    <s v="Machał"/>
    <s v="Marcin"/>
    <x v="2"/>
    <x v="9"/>
    <x v="0"/>
    <s v="M"/>
    <s v="Machał Marcin"/>
  </r>
  <r>
    <x v="9"/>
    <s v="Hryciuk Jakub"/>
    <n v="12556"/>
    <s v="D"/>
    <d v="2022-05-19T00:00:00"/>
    <n v="61616"/>
    <s v="Hryciuk"/>
    <s v="Jakub"/>
    <x v="3"/>
    <x v="9"/>
    <x v="0"/>
    <s v="M"/>
    <s v="Hryciuk Jakub"/>
  </r>
  <r>
    <x v="9"/>
    <s v="Pałk Diana"/>
    <n v="11645"/>
    <s v="M"/>
    <d v="2021-11-19T00:00:00"/>
    <n v="60913"/>
    <s v="Pałk"/>
    <s v="Diana"/>
    <x v="3"/>
    <x v="9"/>
    <x v="0"/>
    <s v="K"/>
    <s v="Pałk Diana"/>
  </r>
  <r>
    <x v="9"/>
    <s v="Ura Sylwester"/>
    <n v="11493"/>
    <s v="M"/>
    <d v="2021-11-05T00:00:00"/>
    <n v="60811"/>
    <s v="Ura"/>
    <s v="Sylwester"/>
    <x v="3"/>
    <x v="9"/>
    <x v="0"/>
    <s v="M"/>
    <s v="Ura Sylwester"/>
  </r>
  <r>
    <x v="9"/>
    <s v="Grodzicka Maja"/>
    <n v="7491"/>
    <s v="M"/>
    <d v="2021-08-31T00:00:00"/>
    <n v="56161"/>
    <s v="Grodzicka"/>
    <s v="Maja"/>
    <x v="3"/>
    <x v="9"/>
    <x v="0"/>
    <s v="K"/>
    <s v="Grodzicka Maja"/>
  </r>
  <r>
    <x v="9"/>
    <s v="Gabryś Emilia"/>
    <n v="7486"/>
    <s v="M"/>
    <d v="2021-08-31T00:00:00"/>
    <n v="56162"/>
    <s v="Gabryś"/>
    <s v="Emilia"/>
    <x v="3"/>
    <x v="9"/>
    <x v="0"/>
    <s v="K"/>
    <s v="Gabryś Emilia"/>
  </r>
  <r>
    <x v="9"/>
    <s v="Kubiczek Wojciech"/>
    <n v="11649"/>
    <s v="D"/>
    <d v="2021-11-19T00:00:00"/>
    <n v="60916"/>
    <s v="Kubiczek"/>
    <s v="Wojciech"/>
    <x v="4"/>
    <x v="9"/>
    <x v="0"/>
    <s v="M"/>
    <s v="Kubiczek Wojciech"/>
  </r>
  <r>
    <x v="9"/>
    <s v="Kubecki Piotr"/>
    <n v="11492"/>
    <s v="D"/>
    <d v="2021-11-05T00:00:00"/>
    <n v="60810"/>
    <s v="Kubecki"/>
    <s v="Piotr"/>
    <x v="4"/>
    <x v="9"/>
    <x v="0"/>
    <s v="M"/>
    <s v="Kubecki Piotr"/>
  </r>
  <r>
    <x v="9"/>
    <s v="Polak Kinga"/>
    <n v="7481"/>
    <s v="D"/>
    <d v="2021-08-31T00:00:00"/>
    <n v="58395"/>
    <s v="Polak"/>
    <s v="Kinga"/>
    <x v="4"/>
    <x v="9"/>
    <x v="0"/>
    <s v="K"/>
    <s v="Polak Kinga"/>
  </r>
  <r>
    <x v="9"/>
    <s v="Moćko Oliwia"/>
    <n v="7480"/>
    <s v="D"/>
    <d v="2021-08-31T00:00:00"/>
    <n v="58393"/>
    <s v="Moćko"/>
    <s v="Oliwia"/>
    <x v="4"/>
    <x v="9"/>
    <x v="0"/>
    <s v="K"/>
    <s v="Moćko Oliwia"/>
  </r>
  <r>
    <x v="9"/>
    <s v="Marzec Michalina"/>
    <n v="7479"/>
    <s v="D"/>
    <d v="2021-08-31T00:00:00"/>
    <n v="58396"/>
    <s v="Marzec"/>
    <s v="Michalina"/>
    <x v="4"/>
    <x v="9"/>
    <x v="0"/>
    <s v="K"/>
    <s v="Marzec Michalina"/>
  </r>
  <r>
    <x v="9"/>
    <s v="Kutta Lech"/>
    <n v="7478"/>
    <s v="D"/>
    <d v="2021-08-31T00:00:00"/>
    <n v="58398"/>
    <s v="Kutta"/>
    <s v="Lech"/>
    <x v="4"/>
    <x v="9"/>
    <x v="0"/>
    <s v="M"/>
    <s v="Kutta Lech"/>
  </r>
  <r>
    <x v="9"/>
    <s v="Górski Wojciech"/>
    <n v="11650"/>
    <s v="D"/>
    <d v="2021-11-19T00:00:00"/>
    <n v="60917"/>
    <s v="Górski"/>
    <s v="Wojciech"/>
    <x v="6"/>
    <x v="9"/>
    <x v="0"/>
    <s v="M"/>
    <s v="Górski Wojciech"/>
  </r>
  <r>
    <x v="9"/>
    <s v="Kotajny Przemysław"/>
    <n v="11648"/>
    <s v="D"/>
    <d v="2021-11-19T00:00:00"/>
    <n v="60915"/>
    <s v="Kotajny"/>
    <s v="Przemysław"/>
    <x v="6"/>
    <x v="9"/>
    <x v="0"/>
    <s v="M"/>
    <s v="Kotajny Przemysław"/>
  </r>
  <r>
    <x v="9"/>
    <s v="Gabryś Judyta"/>
    <n v="7477"/>
    <s v="D"/>
    <d v="2021-08-31T00:00:00"/>
    <n v="59157"/>
    <s v="Gabryś"/>
    <s v="Judyta"/>
    <x v="6"/>
    <x v="9"/>
    <x v="0"/>
    <s v="K"/>
    <s v="Gabryś Judyta"/>
  </r>
  <r>
    <x v="9"/>
    <s v="Polak Olga"/>
    <n v="7482"/>
    <s v="D"/>
    <d v="2021-08-31T00:00:00"/>
    <n v="58394"/>
    <s v="Polak"/>
    <s v="Olga"/>
    <x v="5"/>
    <x v="9"/>
    <x v="0"/>
    <s v="K"/>
    <s v="Polak Olga"/>
  </r>
  <r>
    <x v="10"/>
    <s v="Żołnowska Lena"/>
    <n v="5191"/>
    <s v="M"/>
    <d v="2021-09-01T00:00:00"/>
    <n v="51711"/>
    <s v="Żołnowska"/>
    <s v="Lena"/>
    <x v="0"/>
    <x v="10"/>
    <x v="1"/>
    <s v="K"/>
    <s v="Żołnowska Lena"/>
  </r>
  <r>
    <x v="10"/>
    <s v="Sier Bartosz"/>
    <n v="5186"/>
    <s v="M"/>
    <d v="2021-09-01T00:00:00"/>
    <n v="53672"/>
    <s v="Sier"/>
    <s v="Bartosz"/>
    <x v="0"/>
    <x v="10"/>
    <x v="1"/>
    <s v="M"/>
    <s v="Sier Bartosz"/>
  </r>
  <r>
    <x v="10"/>
    <s v="Kochanek Miłosz"/>
    <n v="5182"/>
    <s v="M"/>
    <d v="2021-09-01T00:00:00"/>
    <n v="54603"/>
    <s v="Kochanek"/>
    <s v="Miłosz"/>
    <x v="1"/>
    <x v="10"/>
    <x v="1"/>
    <s v="M"/>
    <s v="Kochanek Miłosz"/>
  </r>
  <r>
    <x v="10"/>
    <s v="Bonk Anna"/>
    <n v="5175"/>
    <s v="M"/>
    <d v="2021-09-01T00:00:00"/>
    <n v="51715"/>
    <s v="Bonk"/>
    <s v="Anna"/>
    <x v="1"/>
    <x v="10"/>
    <x v="1"/>
    <s v="K"/>
    <s v="Bonk Anna"/>
  </r>
  <r>
    <x v="10"/>
    <s v="Becker Emma"/>
    <n v="5174"/>
    <s v="M"/>
    <d v="2021-09-01T00:00:00"/>
    <n v="59659"/>
    <s v="Becker"/>
    <s v="Emma"/>
    <x v="1"/>
    <x v="10"/>
    <x v="1"/>
    <s v="K"/>
    <s v="Becker Emma"/>
  </r>
  <r>
    <x v="10"/>
    <s v="Sporyszkiewicz Gloria"/>
    <n v="5189"/>
    <s v="M"/>
    <d v="2021-09-01T00:00:00"/>
    <n v="54600"/>
    <s v="Sporyszkiewicz"/>
    <s v="Gloria"/>
    <x v="2"/>
    <x v="10"/>
    <x v="1"/>
    <s v="K"/>
    <s v="Sporyszkiewicz Gloria"/>
  </r>
  <r>
    <x v="10"/>
    <s v="Rychlik Nadia"/>
    <n v="5185"/>
    <s v="M"/>
    <d v="2021-09-01T00:00:00"/>
    <n v="54599"/>
    <s v="Rychlik"/>
    <s v="Nadia"/>
    <x v="2"/>
    <x v="10"/>
    <x v="1"/>
    <s v="K"/>
    <s v="Rychlik Nadia"/>
  </r>
  <r>
    <x v="10"/>
    <s v="Nawrot Anna"/>
    <n v="5183"/>
    <s v="M"/>
    <d v="2021-09-01T00:00:00"/>
    <n v="54601"/>
    <s v="Nawrot"/>
    <s v="Anna"/>
    <x v="2"/>
    <x v="10"/>
    <x v="1"/>
    <s v="K"/>
    <s v="Nawrot Anna"/>
  </r>
  <r>
    <x v="10"/>
    <s v="Tadla Tymoteusz"/>
    <n v="5172"/>
    <s v="M"/>
    <d v="2021-09-01T00:00:00"/>
    <n v="59657"/>
    <s v="Tadla"/>
    <s v="Tymoteusz"/>
    <x v="2"/>
    <x v="10"/>
    <x v="1"/>
    <s v="M"/>
    <s v="Tadla Tymoteusz"/>
  </r>
  <r>
    <x v="10"/>
    <s v="Kiepura Przemysław"/>
    <n v="5171"/>
    <s v="M"/>
    <d v="2021-09-01T00:00:00"/>
    <n v="59656"/>
    <s v="Kiepura"/>
    <s v="Przemysław"/>
    <x v="2"/>
    <x v="10"/>
    <x v="1"/>
    <s v="M"/>
    <s v="Kiepura Przemysław"/>
  </r>
  <r>
    <x v="10"/>
    <s v="Broll Aleksandra"/>
    <n v="5173"/>
    <s v="M"/>
    <d v="2021-09-01T00:00:00"/>
    <n v="59658"/>
    <s v="Broll"/>
    <s v="Aleksandra"/>
    <x v="3"/>
    <x v="10"/>
    <x v="1"/>
    <s v="K"/>
    <s v="Broll Aleksandra"/>
  </r>
  <r>
    <x v="10"/>
    <s v="Kapica Łucja"/>
    <n v="8472"/>
    <s v="D"/>
    <d v="2021-09-07T00:00:00"/>
    <n v="59880"/>
    <s v="Kapica"/>
    <s v="Łucja"/>
    <x v="4"/>
    <x v="10"/>
    <x v="1"/>
    <s v="K"/>
    <s v="Kapica Łucja"/>
  </r>
  <r>
    <x v="11"/>
    <s v="Niedziela Jakub"/>
    <n v="8740"/>
    <s v="M"/>
    <d v="2021-09-12T00:00:00"/>
    <n v="56173"/>
    <s v="Niedziela"/>
    <s v="Jakub"/>
    <x v="1"/>
    <x v="11"/>
    <x v="0"/>
    <s v="M"/>
    <s v="Niedziela Jakub"/>
  </r>
  <r>
    <x v="11"/>
    <s v="Kozik Wojciech"/>
    <n v="8738"/>
    <s v="M"/>
    <d v="2021-09-12T00:00:00"/>
    <n v="56174"/>
    <s v="Kozik"/>
    <s v="Wojciech"/>
    <x v="1"/>
    <x v="11"/>
    <x v="0"/>
    <s v="M"/>
    <s v="Kozik Wojciech"/>
  </r>
  <r>
    <x v="11"/>
    <s v="Machnik Wiktoria"/>
    <n v="8732"/>
    <s v="M"/>
    <d v="2021-09-12T00:00:00"/>
    <n v="59911"/>
    <s v="Machnik"/>
    <s v="Wiktoria"/>
    <x v="1"/>
    <x v="11"/>
    <x v="0"/>
    <s v="K"/>
    <s v="Machnik Wiktoria"/>
  </r>
  <r>
    <x v="11"/>
    <s v="Nowak Liliana"/>
    <n v="8741"/>
    <s v="M"/>
    <d v="2021-09-12T00:00:00"/>
    <n v="56172"/>
    <s v="Nowak"/>
    <s v="Liliana"/>
    <x v="2"/>
    <x v="11"/>
    <x v="0"/>
    <s v="K"/>
    <s v="Nowak Liliana"/>
  </r>
  <r>
    <x v="11"/>
    <s v="Ligenza Mateusz"/>
    <n v="8739"/>
    <s v="M"/>
    <d v="2021-09-12T00:00:00"/>
    <n v="59147"/>
    <s v="Ligenza"/>
    <s v="Mateusz"/>
    <x v="2"/>
    <x v="11"/>
    <x v="0"/>
    <s v="M"/>
    <s v="Ligenza Mateusz"/>
  </r>
  <r>
    <x v="11"/>
    <s v="Saliuk Dima"/>
    <n v="8731"/>
    <s v="M"/>
    <d v="2021-09-12T00:00:00"/>
    <n v="59910"/>
    <s v="Saliuk"/>
    <s v="Dima"/>
    <x v="2"/>
    <x v="11"/>
    <x v="0"/>
    <s v="K"/>
    <s v="Saliuk Dima"/>
  </r>
  <r>
    <x v="11"/>
    <s v="Jędrasiak Julia"/>
    <n v="8730"/>
    <s v="M"/>
    <d v="2021-09-12T00:00:00"/>
    <n v="59909"/>
    <s v="Jędrasiak"/>
    <s v="Julia"/>
    <x v="2"/>
    <x v="11"/>
    <x v="0"/>
    <s v="K"/>
    <s v="Jędrasiak Julia"/>
  </r>
  <r>
    <x v="12"/>
    <s v="Pietraszko Małgorzata"/>
    <n v="1479"/>
    <s v="M"/>
    <d v="2021-08-24T00:00:00"/>
    <n v="45767"/>
    <s v="Pietraszko"/>
    <s v="Małgorzata"/>
    <x v="0"/>
    <x v="12"/>
    <x v="0"/>
    <s v="K"/>
    <s v="Pietraszko Małgorzata"/>
  </r>
  <r>
    <x v="12"/>
    <s v="Łoziński Patryk"/>
    <n v="1478"/>
    <s v="M"/>
    <d v="2021-08-24T00:00:00"/>
    <n v="54908"/>
    <s v="Łoziński"/>
    <s v="Patryk"/>
    <x v="0"/>
    <x v="12"/>
    <x v="0"/>
    <s v="M"/>
    <s v="Łoziński Patryk"/>
  </r>
  <r>
    <x v="12"/>
    <s v="Łozińska Marta"/>
    <n v="1474"/>
    <s v="M"/>
    <d v="2021-08-24T00:00:00"/>
    <n v="59346"/>
    <s v="Łozińska"/>
    <s v="Marta"/>
    <x v="1"/>
    <x v="12"/>
    <x v="0"/>
    <s v="K"/>
    <s v="Łozińska Marta"/>
  </r>
  <r>
    <x v="12"/>
    <s v="Kufel Hanna"/>
    <n v="1483"/>
    <s v="D"/>
    <d v="2021-08-24T00:00:00"/>
    <n v="54909"/>
    <s v="Kufel"/>
    <s v="Hanna"/>
    <x v="5"/>
    <x v="12"/>
    <x v="0"/>
    <s v="K"/>
    <s v="Kufel Hanna"/>
  </r>
  <r>
    <x v="13"/>
    <s v="Michalczyk Fabian"/>
    <n v="8473"/>
    <s v="M"/>
    <d v="2021-09-08T00:00:00"/>
    <n v="59881"/>
    <s v="Michalczyk"/>
    <s v="Fabian"/>
    <x v="0"/>
    <x v="13"/>
    <x v="0"/>
    <s v="M"/>
    <s v="Michalczyk Fabian"/>
  </r>
  <r>
    <x v="14"/>
    <s v="Wodecki Jakub"/>
    <n v="740"/>
    <s v="M"/>
    <d v="2021-08-12T00:00:00"/>
    <n v="56571"/>
    <s v="Wodecki"/>
    <s v="Jakub"/>
    <x v="0"/>
    <x v="14"/>
    <x v="0"/>
    <s v="M"/>
    <s v="Wodecki Jakub"/>
  </r>
  <r>
    <x v="14"/>
    <s v="Mnich Łukasz"/>
    <n v="737"/>
    <s v="M"/>
    <d v="2021-08-12T00:00:00"/>
    <n v="58897"/>
    <s v="Mnich"/>
    <s v="Łukasz"/>
    <x v="0"/>
    <x v="14"/>
    <x v="0"/>
    <s v="M"/>
    <s v="Mnich Łukasz"/>
  </r>
  <r>
    <x v="14"/>
    <s v="Sosna Karol"/>
    <n v="12553"/>
    <s v="M"/>
    <d v="2022-05-16T00:00:00"/>
    <n v="61615"/>
    <s v="Sosna"/>
    <s v="Karol"/>
    <x v="2"/>
    <x v="14"/>
    <x v="0"/>
    <s v="M"/>
    <s v="Sosna Karol"/>
  </r>
  <r>
    <x v="14"/>
    <s v="Witek Damian"/>
    <n v="12064"/>
    <s v="M"/>
    <d v="2022-01-23T00:00:00"/>
    <n v="61209"/>
    <s v="Witek"/>
    <s v="Damian"/>
    <x v="2"/>
    <x v="14"/>
    <x v="0"/>
    <s v="M"/>
    <s v="Witek Damian"/>
  </r>
  <r>
    <x v="14"/>
    <s v="Szczurek Igor"/>
    <n v="738"/>
    <s v="M"/>
    <d v="2021-08-12T00:00:00"/>
    <n v="56574"/>
    <s v="Szczurek"/>
    <s v="Igor"/>
    <x v="2"/>
    <x v="14"/>
    <x v="0"/>
    <s v="M"/>
    <s v="Szczurek Igor"/>
  </r>
  <r>
    <x v="14"/>
    <s v="Laskowski Błażej"/>
    <n v="2490"/>
    <s v="M"/>
    <d v="2021-08-31T00:00:00"/>
    <n v="59424"/>
    <s v="Laskowski"/>
    <s v="Błażej"/>
    <x v="3"/>
    <x v="14"/>
    <x v="0"/>
    <s v="M"/>
    <s v="Laskowski Błażej"/>
  </r>
  <r>
    <x v="14"/>
    <s v="Szczurek Łukasz"/>
    <n v="2492"/>
    <s v="D"/>
    <d v="2021-08-31T00:00:00"/>
    <n v="56575"/>
    <s v="Szczurek"/>
    <s v="Łukasz"/>
    <x v="4"/>
    <x v="14"/>
    <x v="0"/>
    <s v="M"/>
    <s v="Szczurek Łukasz"/>
  </r>
  <r>
    <x v="15"/>
    <s v="Mrowiec Aleksander"/>
    <n v="12507"/>
    <s v="M"/>
    <d v="2022-04-28T00:00:00"/>
    <n v="61570"/>
    <s v="Mrowiec"/>
    <s v="Aleksander"/>
    <x v="0"/>
    <x v="15"/>
    <x v="0"/>
    <s v="M"/>
    <s v="Mrowiec Aleksander"/>
  </r>
  <r>
    <x v="15"/>
    <s v="Piekara Adrian"/>
    <n v="12506"/>
    <s v="M"/>
    <d v="2022-04-28T00:00:00"/>
    <n v="61569"/>
    <s v="Piekara"/>
    <s v="Adrian"/>
    <x v="0"/>
    <x v="15"/>
    <x v="0"/>
    <s v="M"/>
    <s v="Piekara Adrian"/>
  </r>
  <r>
    <x v="15"/>
    <s v="Cieślar Julia"/>
    <n v="6804"/>
    <s v="M"/>
    <d v="2021-09-06T00:00:00"/>
    <n v="59747"/>
    <s v="Cieślar"/>
    <s v="Julia"/>
    <x v="0"/>
    <x v="15"/>
    <x v="0"/>
    <s v="K"/>
    <s v="Cieślar Julia"/>
  </r>
  <r>
    <x v="15"/>
    <s v="Mizia Jan"/>
    <n v="1803"/>
    <s v="M"/>
    <d v="2021-08-25T00:00:00"/>
    <n v="56941"/>
    <s v="Mizia"/>
    <s v="Jan"/>
    <x v="0"/>
    <x v="15"/>
    <x v="0"/>
    <s v="M"/>
    <s v="Mizia Jan"/>
  </r>
  <r>
    <x v="15"/>
    <s v="Loska Cezary"/>
    <n v="1802"/>
    <s v="M"/>
    <d v="2021-08-25T00:00:00"/>
    <n v="58580"/>
    <s v="Loska"/>
    <s v="Cezary"/>
    <x v="0"/>
    <x v="15"/>
    <x v="0"/>
    <s v="M"/>
    <s v="Loska Cezary"/>
  </r>
  <r>
    <x v="15"/>
    <s v="Kobyłecki Radosław"/>
    <n v="12509"/>
    <s v="M"/>
    <d v="2022-04-28T00:00:00"/>
    <n v="61572"/>
    <s v="Kobyłecki"/>
    <s v="Radosław"/>
    <x v="1"/>
    <x v="15"/>
    <x v="0"/>
    <s v="M"/>
    <s v="Kobyłecki Radosław"/>
  </r>
  <r>
    <x v="15"/>
    <s v="Jochacy Michał"/>
    <n v="12505"/>
    <s v="M"/>
    <d v="2022-04-28T00:00:00"/>
    <n v="61568"/>
    <s v="Jochacy"/>
    <s v="Michał"/>
    <x v="1"/>
    <x v="15"/>
    <x v="0"/>
    <s v="M"/>
    <s v="Jochacy Michał"/>
  </r>
  <r>
    <x v="15"/>
    <s v="Pilch Michał"/>
    <n v="1805"/>
    <s v="M"/>
    <d v="2021-08-25T00:00:00"/>
    <n v="52704"/>
    <s v="Pilch"/>
    <s v="Michał"/>
    <x v="1"/>
    <x v="15"/>
    <x v="0"/>
    <s v="M"/>
    <s v="Pilch Michał"/>
  </r>
  <r>
    <x v="15"/>
    <s v="Lorc Błażej"/>
    <n v="1801"/>
    <s v="M"/>
    <d v="2021-08-25T00:00:00"/>
    <n v="56369"/>
    <s v="Lorc"/>
    <s v="Błażej"/>
    <x v="1"/>
    <x v="15"/>
    <x v="0"/>
    <s v="M"/>
    <s v="Lorc Błażej"/>
  </r>
  <r>
    <x v="15"/>
    <s v="Lipowczan Mateusz"/>
    <n v="1793"/>
    <s v="M"/>
    <d v="2021-08-25T00:00:00"/>
    <n v="59370"/>
    <s v="Lipowczan"/>
    <s v="Mateusz"/>
    <x v="1"/>
    <x v="15"/>
    <x v="0"/>
    <s v="M"/>
    <s v="Lipowczan Mateusz"/>
  </r>
  <r>
    <x v="15"/>
    <s v="Mrowiec Jakub"/>
    <n v="12508"/>
    <s v="M"/>
    <d v="2022-04-28T00:00:00"/>
    <n v="61571"/>
    <s v="Mrowiec"/>
    <s v="Jakub"/>
    <x v="2"/>
    <x v="15"/>
    <x v="0"/>
    <s v="M"/>
    <s v="Mrowiec Jakub"/>
  </r>
  <r>
    <x v="15"/>
    <s v="Wandzel Julia"/>
    <n v="10144"/>
    <s v="M"/>
    <d v="2021-09-22T00:00:00"/>
    <n v="56577"/>
    <s v="Wandzel"/>
    <s v="Julia"/>
    <x v="2"/>
    <x v="15"/>
    <x v="0"/>
    <s v="K"/>
    <s v="Wandzel Julia"/>
  </r>
  <r>
    <x v="15"/>
    <s v="Niemczyk Blanka"/>
    <n v="10142"/>
    <s v="M"/>
    <d v="2021-09-22T00:00:00"/>
    <n v="56578"/>
    <s v="Niemczyk"/>
    <s v="Blanka"/>
    <x v="2"/>
    <x v="15"/>
    <x v="0"/>
    <s v="K"/>
    <s v="Niemczyk Blanka"/>
  </r>
  <r>
    <x v="15"/>
    <s v="Procner Natasza"/>
    <n v="1806"/>
    <s v="M"/>
    <d v="2021-08-25T00:00:00"/>
    <n v="56598"/>
    <s v="Procner"/>
    <s v="Natasza"/>
    <x v="2"/>
    <x v="15"/>
    <x v="0"/>
    <s v="K"/>
    <s v="Procner Natasza"/>
  </r>
  <r>
    <x v="15"/>
    <s v="Cieślar Wiktoria"/>
    <n v="1797"/>
    <s v="M"/>
    <d v="2021-08-25T00:00:00"/>
    <n v="54254"/>
    <s v="Cieślar"/>
    <s v="Wiktoria"/>
    <x v="3"/>
    <x v="15"/>
    <x v="0"/>
    <s v="K"/>
    <s v="Cieślar Wiktoria"/>
  </r>
  <r>
    <x v="15"/>
    <s v="Byrtek Magda"/>
    <n v="1795"/>
    <s v="M"/>
    <d v="2021-08-25T00:00:00"/>
    <n v="51561"/>
    <s v="Byrtek"/>
    <s v="Magda"/>
    <x v="3"/>
    <x v="15"/>
    <x v="0"/>
    <s v="K"/>
    <s v="Byrtek Magda"/>
  </r>
  <r>
    <x v="15"/>
    <s v="Piekara Natan"/>
    <n v="12504"/>
    <s v="D"/>
    <d v="2022-04-28T00:00:00"/>
    <n v="61567"/>
    <s v="Piekara"/>
    <s v="Natan"/>
    <x v="4"/>
    <x v="15"/>
    <x v="0"/>
    <s v="M"/>
    <s v="Piekara Natan"/>
  </r>
  <r>
    <x v="15"/>
    <s v="Dytko Julia"/>
    <n v="12503"/>
    <s v="D"/>
    <d v="2022-04-28T00:00:00"/>
    <n v="61566"/>
    <s v="Dytko"/>
    <s v="Julia"/>
    <x v="4"/>
    <x v="15"/>
    <x v="0"/>
    <s v="K"/>
    <s v="Dytko Julia"/>
  </r>
  <r>
    <x v="15"/>
    <s v="Niemczyk Wiktor"/>
    <n v="1792"/>
    <s v="D"/>
    <d v="2021-08-25T00:00:00"/>
    <n v="56579"/>
    <s v="Niemczyk"/>
    <s v="Wiktor"/>
    <x v="4"/>
    <x v="15"/>
    <x v="0"/>
    <s v="M"/>
    <s v="Niemczyk Wiktor"/>
  </r>
  <r>
    <x v="15"/>
    <s v="Paliga Martyna"/>
    <n v="6803"/>
    <s v="D"/>
    <d v="2021-09-06T00:00:00"/>
    <n v="59746"/>
    <s v="Paliga"/>
    <s v="Martyna"/>
    <x v="5"/>
    <x v="15"/>
    <x v="0"/>
    <s v="K"/>
    <s v="Paliga Martyna"/>
  </r>
  <r>
    <x v="16"/>
    <s v="Wiciok Olga"/>
    <n v="3932"/>
    <s v="M"/>
    <d v="2021-08-31T00:00:00"/>
    <n v="58247"/>
    <s v="Wiciok"/>
    <s v="Olga"/>
    <x v="2"/>
    <x v="16"/>
    <x v="0"/>
    <s v="K"/>
    <s v="Wiciok Olga"/>
  </r>
  <r>
    <x v="17"/>
    <s v="Przeździecka Marta"/>
    <n v="6635"/>
    <s v="M"/>
    <d v="2021-08-31T00:00:00"/>
    <n v="43592"/>
    <s v="Przeździecka"/>
    <s v="Marta"/>
    <x v="0"/>
    <x v="17"/>
    <x v="1"/>
    <s v="K"/>
    <s v="Przeździecka Marta"/>
  </r>
  <r>
    <x v="17"/>
    <s v="Garnek Fabian"/>
    <n v="6628"/>
    <s v="M"/>
    <d v="2021-08-31T00:00:00"/>
    <n v="54541"/>
    <s v="Garnek"/>
    <s v="Fabian"/>
    <x v="0"/>
    <x v="17"/>
    <x v="1"/>
    <s v="M"/>
    <s v="Garnek Fabian"/>
  </r>
  <r>
    <x v="17"/>
    <s v="Głodek Oliwier"/>
    <n v="6627"/>
    <s v="M"/>
    <d v="2021-08-31T00:00:00"/>
    <n v="59735"/>
    <s v="Głodek"/>
    <s v="Oliwier"/>
    <x v="0"/>
    <x v="17"/>
    <x v="1"/>
    <s v="M"/>
    <s v="Głodek Oliwier"/>
  </r>
  <r>
    <x v="17"/>
    <s v="Trajdos Antoni"/>
    <n v="11988"/>
    <s v="M"/>
    <d v="2022-01-09T00:00:00"/>
    <n v="61154"/>
    <s v="Trajdos"/>
    <s v="Antoni"/>
    <x v="1"/>
    <x v="17"/>
    <x v="1"/>
    <s v="M"/>
    <s v="Trajdos Antoni"/>
  </r>
  <r>
    <x v="17"/>
    <s v="Żołnierczyk Samuel"/>
    <n v="11987"/>
    <s v="M"/>
    <d v="2022-01-09T00:00:00"/>
    <n v="61153"/>
    <s v="Żołnierczyk"/>
    <s v="Samuel"/>
    <x v="1"/>
    <x v="17"/>
    <x v="1"/>
    <s v="M"/>
    <s v="Żołnierczyk Samuel"/>
  </r>
  <r>
    <x v="17"/>
    <s v="Wilczek Barbara"/>
    <n v="6639"/>
    <s v="M"/>
    <d v="2021-08-31T00:00:00"/>
    <n v="54544"/>
    <s v="Wilczek"/>
    <s v="Barbara"/>
    <x v="1"/>
    <x v="17"/>
    <x v="1"/>
    <s v="K"/>
    <s v="Wilczek Barbara"/>
  </r>
  <r>
    <x v="17"/>
    <s v="Lukas Stefan"/>
    <n v="6632"/>
    <s v="M"/>
    <d v="2021-08-31T00:00:00"/>
    <n v="54555"/>
    <s v="Lukas"/>
    <s v="Stefan"/>
    <x v="1"/>
    <x v="17"/>
    <x v="1"/>
    <s v="M"/>
    <s v="Lukas Stefan"/>
  </r>
  <r>
    <x v="17"/>
    <s v="Garnek Marcel"/>
    <n v="6629"/>
    <s v="M"/>
    <d v="2021-08-31T00:00:00"/>
    <n v="54540"/>
    <s v="Garnek"/>
    <s v="Marcel"/>
    <x v="1"/>
    <x v="17"/>
    <x v="1"/>
    <s v="M"/>
    <s v="Garnek Marcel"/>
  </r>
  <r>
    <x v="17"/>
    <s v="Starczyński Bartek"/>
    <n v="6638"/>
    <s v="M"/>
    <d v="2021-08-31T00:00:00"/>
    <n v="54538"/>
    <s v="Starczyński"/>
    <s v="Bartek"/>
    <x v="3"/>
    <x v="17"/>
    <x v="1"/>
    <s v="M"/>
    <s v="Starczyński Bartek"/>
  </r>
  <r>
    <x v="17"/>
    <s v="Gierjatowicz Jakub"/>
    <n v="6630"/>
    <s v="M"/>
    <d v="2021-08-31T00:00:00"/>
    <n v="57036"/>
    <s v="Gierjatowicz"/>
    <s v="Jakub"/>
    <x v="3"/>
    <x v="17"/>
    <x v="1"/>
    <s v="M"/>
    <s v="Gierjatowicz Jakub"/>
  </r>
  <r>
    <x v="17"/>
    <s v="Głodek Wojciech"/>
    <n v="6626"/>
    <s v="M"/>
    <d v="2021-08-31T00:00:00"/>
    <n v="59734"/>
    <s v="Głodek"/>
    <s v="Wojciech"/>
    <x v="3"/>
    <x v="17"/>
    <x v="1"/>
    <s v="M"/>
    <s v="Głodek Wojciech"/>
  </r>
  <r>
    <x v="17"/>
    <s v="Ratajski Błażej"/>
    <n v="12549"/>
    <s v="D"/>
    <d v="2022-05-11T00:00:00"/>
    <n v="61611"/>
    <s v="Ratajski"/>
    <s v="Błażej"/>
    <x v="4"/>
    <x v="17"/>
    <x v="1"/>
    <s v="M"/>
    <s v="Ratajski Błażej"/>
  </r>
  <r>
    <x v="17"/>
    <s v="Trajdos Filip"/>
    <n v="6624"/>
    <s v="D"/>
    <d v="2021-08-31T00:00:00"/>
    <n v="57034"/>
    <s v="Trajdos"/>
    <s v="Filip"/>
    <x v="4"/>
    <x v="17"/>
    <x v="1"/>
    <s v="M"/>
    <s v="Trajdos Filip"/>
  </r>
  <r>
    <x v="17"/>
    <s v="Nenner Jacob"/>
    <n v="6623"/>
    <s v="D"/>
    <d v="2021-08-31T00:00:00"/>
    <n v="57035"/>
    <s v="Nenner"/>
    <s v="Jacob"/>
    <x v="4"/>
    <x v="17"/>
    <x v="1"/>
    <s v="M"/>
    <s v="Nenner Jacob"/>
  </r>
  <r>
    <x v="17"/>
    <s v="Kwarciński Tomasz"/>
    <n v="6622"/>
    <s v="D"/>
    <d v="2021-08-31T00:00:00"/>
    <n v="54559"/>
    <s v="Kwarciński"/>
    <s v="Tomasz"/>
    <x v="4"/>
    <x v="17"/>
    <x v="1"/>
    <s v="M"/>
    <s v="Kwarciński Tomasz"/>
  </r>
  <r>
    <x v="17"/>
    <s v="Wilczek Katarzyna"/>
    <n v="6625"/>
    <s v="D"/>
    <d v="2021-08-31T00:00:00"/>
    <n v="54546"/>
    <s v="Wilczek"/>
    <s v="Katarzyna"/>
    <x v="6"/>
    <x v="17"/>
    <x v="1"/>
    <s v="K"/>
    <s v="Wilczek Katarzyna"/>
  </r>
  <r>
    <x v="18"/>
    <s v="Michno Mateusz"/>
    <n v="5200"/>
    <s v="M"/>
    <d v="2021-09-01T00:00:00"/>
    <n v="53968"/>
    <s v="Michno"/>
    <s v="Mateusz"/>
    <x v="0"/>
    <x v="18"/>
    <x v="1"/>
    <s v="M"/>
    <s v="Michno Mateusz"/>
  </r>
  <r>
    <x v="18"/>
    <s v="Księżyk Krystian"/>
    <n v="5197"/>
    <s v="M"/>
    <d v="2021-09-01T00:00:00"/>
    <n v="53969"/>
    <s v="Księżyk"/>
    <s v="Krystian"/>
    <x v="0"/>
    <x v="18"/>
    <x v="1"/>
    <s v="M"/>
    <s v="Księżyk Krystian"/>
  </r>
  <r>
    <x v="18"/>
    <s v="Ogrodnik Nikola"/>
    <n v="5201"/>
    <s v="M"/>
    <d v="2021-09-01T00:00:00"/>
    <n v="51718"/>
    <s v="Ogrodnik"/>
    <s v="Nikola"/>
    <x v="1"/>
    <x v="18"/>
    <x v="1"/>
    <s v="K"/>
    <s v="Ogrodnik Nikola"/>
  </r>
  <r>
    <x v="18"/>
    <s v="Ogrodnik Olivier"/>
    <n v="5202"/>
    <s v="M"/>
    <d v="2021-09-01T00:00:00"/>
    <n v="54608"/>
    <s v="Ogrodnik"/>
    <s v="Olivier"/>
    <x v="3"/>
    <x v="18"/>
    <x v="1"/>
    <s v="M"/>
    <s v="Ogrodnik Olivier"/>
  </r>
  <r>
    <x v="18"/>
    <s v="Kamińska Lena"/>
    <n v="5205"/>
    <s v="D"/>
    <d v="2021-09-01T00:00:00"/>
    <n v="59663"/>
    <s v="Kamińska"/>
    <s v="Lena"/>
    <x v="4"/>
    <x v="18"/>
    <x v="1"/>
    <s v="K"/>
    <s v="Kamińska Lena"/>
  </r>
  <r>
    <x v="18"/>
    <s v="Świerad Franciszek"/>
    <n v="5204"/>
    <s v="D"/>
    <d v="2021-09-01T00:00:00"/>
    <n v="59662"/>
    <s v="Świerad"/>
    <s v="Franciszek"/>
    <x v="4"/>
    <x v="18"/>
    <x v="1"/>
    <s v="M"/>
    <s v="Świerad Franciszek"/>
  </r>
  <r>
    <x v="19"/>
    <s v="Kudella Kasper"/>
    <n v="12566"/>
    <s v="M"/>
    <d v="2022-05-19T00:00:00"/>
    <n v="61626"/>
    <s v="Kudella"/>
    <s v="Kasper"/>
    <x v="0"/>
    <x v="19"/>
    <x v="1"/>
    <s v="M"/>
    <s v="Kudella Kasper"/>
  </r>
  <r>
    <x v="19"/>
    <s v="Marzec Agata"/>
    <n v="855"/>
    <s v="M"/>
    <d v="2021-08-09T00:00:00"/>
    <n v="51515"/>
    <s v="Marzec"/>
    <s v="Agata"/>
    <x v="0"/>
    <x v="19"/>
    <x v="1"/>
    <s v="K"/>
    <s v="Marzec Agata"/>
  </r>
  <r>
    <x v="19"/>
    <s v="Ciećka Adam"/>
    <n v="851"/>
    <s v="M"/>
    <d v="2021-08-09T00:00:00"/>
    <n v="54931"/>
    <s v="Ciećka"/>
    <s v="Adam"/>
    <x v="2"/>
    <x v="19"/>
    <x v="1"/>
    <s v="M"/>
    <s v="Ciećka Adam"/>
  </r>
  <r>
    <x v="20"/>
    <s v="Król Wiktoria"/>
    <n v="7263"/>
    <s v="M"/>
    <d v="2021-09-07T00:00:00"/>
    <n v="51538"/>
    <s v="Król"/>
    <s v="Wiktoria"/>
    <x v="0"/>
    <x v="20"/>
    <x v="1"/>
    <s v="K"/>
    <s v="Król Wiktoria"/>
  </r>
  <r>
    <x v="20"/>
    <s v="Drost Konrad"/>
    <n v="7262"/>
    <s v="M"/>
    <d v="2021-09-07T00:00:00"/>
    <n v="51168"/>
    <s v="Drost"/>
    <s v="Konrad"/>
    <x v="0"/>
    <x v="20"/>
    <x v="1"/>
    <s v="M"/>
    <s v="Drost Konrad"/>
  </r>
  <r>
    <x v="20"/>
    <s v="Siekiera Dawid"/>
    <n v="5686"/>
    <s v="M"/>
    <d v="2021-09-02T00:00:00"/>
    <n v="51139"/>
    <s v="Siekiera"/>
    <s v="Dawid"/>
    <x v="0"/>
    <x v="20"/>
    <x v="1"/>
    <s v="M"/>
    <s v="Siekiera Dawid"/>
  </r>
  <r>
    <x v="20"/>
    <s v="Gabrisch Jana"/>
    <n v="5681"/>
    <s v="M"/>
    <d v="2021-09-02T00:00:00"/>
    <n v="54256"/>
    <s v="Gabrisch"/>
    <s v="Jana"/>
    <x v="0"/>
    <x v="20"/>
    <x v="1"/>
    <s v="K"/>
    <s v="Gabrisch Jana"/>
  </r>
  <r>
    <x v="20"/>
    <s v="Szczepanek Paweł"/>
    <n v="5689"/>
    <s v="M"/>
    <d v="2021-09-02T00:00:00"/>
    <n v="57603"/>
    <s v="Szczepanek"/>
    <s v="Paweł"/>
    <x v="1"/>
    <x v="20"/>
    <x v="1"/>
    <s v="M"/>
    <s v="Szczepanek Paweł"/>
  </r>
  <r>
    <x v="20"/>
    <s v="Gabrisch Tomasz"/>
    <n v="5682"/>
    <s v="M"/>
    <d v="2021-09-02T00:00:00"/>
    <n v="54255"/>
    <s v="Gabrisch"/>
    <s v="Tomasz"/>
    <x v="1"/>
    <x v="20"/>
    <x v="1"/>
    <s v="M"/>
    <s v="Gabrisch Tomasz"/>
  </r>
  <r>
    <x v="20"/>
    <s v="Siudak Oliwer"/>
    <n v="7264"/>
    <s v="M"/>
    <d v="2021-09-07T00:00:00"/>
    <n v="53744"/>
    <s v="Siudak"/>
    <s v="Oliwer"/>
    <x v="2"/>
    <x v="20"/>
    <x v="1"/>
    <s v="M"/>
    <s v="Siudak Oliwer"/>
  </r>
  <r>
    <x v="20"/>
    <s v="Suchanek Antoni"/>
    <n v="7260"/>
    <s v="M"/>
    <d v="2021-09-07T00:00:00"/>
    <n v="59779"/>
    <s v="Suchanek"/>
    <s v="Antoni"/>
    <x v="2"/>
    <x v="20"/>
    <x v="1"/>
    <s v="M"/>
    <s v="Suchanek Antoni"/>
  </r>
  <r>
    <x v="20"/>
    <s v="Lepich David"/>
    <n v="5683"/>
    <s v="M"/>
    <d v="2021-09-02T00:00:00"/>
    <n v="49398"/>
    <s v="Lepich"/>
    <s v="David"/>
    <x v="2"/>
    <x v="20"/>
    <x v="1"/>
    <s v="M"/>
    <s v="Lepich David"/>
  </r>
  <r>
    <x v="20"/>
    <s v="Linek Karol"/>
    <n v="5685"/>
    <s v="M"/>
    <d v="2021-09-02T00:00:00"/>
    <n v="54094"/>
    <s v="Linek"/>
    <s v="Karol"/>
    <x v="3"/>
    <x v="20"/>
    <x v="1"/>
    <s v="M"/>
    <s v="Linek Karol"/>
  </r>
  <r>
    <x v="20"/>
    <s v="Król Paweł"/>
    <n v="7265"/>
    <s v="D"/>
    <d v="2021-09-07T00:00:00"/>
    <n v="51544"/>
    <s v="Król"/>
    <s v="Paweł"/>
    <x v="4"/>
    <x v="20"/>
    <x v="1"/>
    <s v="M"/>
    <s v="Król Paweł"/>
  </r>
  <r>
    <x v="20"/>
    <s v="Kasiura Daniel"/>
    <n v="12460"/>
    <s v="D"/>
    <d v="2022-04-25T00:00:00"/>
    <n v="61527"/>
    <s v="Kasiura"/>
    <s v="Daniel"/>
    <x v="6"/>
    <x v="20"/>
    <x v="1"/>
    <s v="M"/>
    <s v="Kasiura Daniel"/>
  </r>
  <r>
    <x v="21"/>
    <s v="Gallus Michał"/>
    <n v="8376"/>
    <s v="M"/>
    <d v="2021-09-01T00:00:00"/>
    <n v="54783"/>
    <s v="Gallus"/>
    <s v="Michał"/>
    <x v="0"/>
    <x v="21"/>
    <x v="1"/>
    <s v="M"/>
    <s v="Gallus Michał"/>
  </r>
  <r>
    <x v="21"/>
    <s v="Fabiś Julia"/>
    <n v="8375"/>
    <s v="M"/>
    <d v="2021-09-01T00:00:00"/>
    <n v="54781"/>
    <s v="Fabiś"/>
    <s v="Julia"/>
    <x v="0"/>
    <x v="21"/>
    <x v="1"/>
    <s v="K"/>
    <s v="Fabiś Julia"/>
  </r>
  <r>
    <x v="21"/>
    <s v="Podgórska Julia"/>
    <n v="8382"/>
    <s v="M"/>
    <d v="2021-09-01T00:00:00"/>
    <n v="56998"/>
    <s v="Podgórska"/>
    <s v="Julia"/>
    <x v="2"/>
    <x v="21"/>
    <x v="1"/>
    <s v="K"/>
    <s v="Podgórska Julia"/>
  </r>
  <r>
    <x v="21"/>
    <s v="Milde Dawid"/>
    <n v="8380"/>
    <s v="M"/>
    <d v="2021-09-01T00:00:00"/>
    <n v="54786"/>
    <s v="Milde"/>
    <s v="Dawid"/>
    <x v="2"/>
    <x v="21"/>
    <x v="1"/>
    <s v="M"/>
    <s v="Milde Dawid"/>
  </r>
  <r>
    <x v="21"/>
    <s v="Kocemba Milena"/>
    <n v="8378"/>
    <s v="M"/>
    <d v="2021-09-01T00:00:00"/>
    <n v="56997"/>
    <s v="Kocemba"/>
    <s v="Milena"/>
    <x v="2"/>
    <x v="21"/>
    <x v="1"/>
    <s v="K"/>
    <s v="Kocemba Milena"/>
  </r>
  <r>
    <x v="21"/>
    <s v="Nowak Szczepan"/>
    <n v="12026"/>
    <s v="M"/>
    <d v="2022-01-12T00:00:00"/>
    <n v="61181"/>
    <s v="Nowak"/>
    <s v="Szczepan"/>
    <x v="3"/>
    <x v="21"/>
    <x v="1"/>
    <s v="M"/>
    <s v="Nowak Szczepan"/>
  </r>
  <r>
    <x v="22"/>
    <s v="Byrtek Emilia"/>
    <n v="350"/>
    <s v="M"/>
    <d v="2021-08-16T00:00:00"/>
    <n v="49535"/>
    <s v="Byrtek"/>
    <s v="Emilia"/>
    <x v="0"/>
    <x v="22"/>
    <x v="0"/>
    <s v="K"/>
    <s v="Byrtek Emilia"/>
  </r>
  <r>
    <x v="22"/>
    <s v="Lech Maja"/>
    <n v="349"/>
    <s v="M"/>
    <d v="2021-08-16T00:00:00"/>
    <n v="47457"/>
    <s v="Lech"/>
    <s v="Maja"/>
    <x v="0"/>
    <x v="22"/>
    <x v="0"/>
    <s v="K"/>
    <s v="Lech Maja"/>
  </r>
  <r>
    <x v="22"/>
    <s v="Zając Mikołaj"/>
    <n v="346"/>
    <s v="M"/>
    <d v="2021-08-16T00:00:00"/>
    <n v="48424"/>
    <s v="Zając"/>
    <s v="Mikołaj"/>
    <x v="0"/>
    <x v="22"/>
    <x v="0"/>
    <s v="M"/>
    <s v="Zając Mikołaj"/>
  </r>
  <r>
    <x v="22"/>
    <s v="Twardawa Emilia"/>
    <n v="345"/>
    <s v="M"/>
    <d v="2021-08-16T00:00:00"/>
    <n v="46676"/>
    <s v="Twardawa"/>
    <s v="Emilia"/>
    <x v="0"/>
    <x v="22"/>
    <x v="0"/>
    <s v="K"/>
    <s v="Twardawa Emilia"/>
  </r>
  <r>
    <x v="22"/>
    <s v="Szary Piotr"/>
    <n v="344"/>
    <s v="M"/>
    <d v="2021-08-16T00:00:00"/>
    <n v="46674"/>
    <s v="Szary"/>
    <s v="Piotr"/>
    <x v="0"/>
    <x v="22"/>
    <x v="0"/>
    <s v="M"/>
    <s v="Szary Piotr"/>
  </r>
  <r>
    <x v="22"/>
    <s v="Orszulak Kamil"/>
    <n v="340"/>
    <s v="M"/>
    <d v="2021-08-16T00:00:00"/>
    <n v="46823"/>
    <s v="Orszulak"/>
    <s v="Kamil"/>
    <x v="0"/>
    <x v="22"/>
    <x v="0"/>
    <s v="M"/>
    <s v="Orszulak Kamil"/>
  </r>
  <r>
    <x v="22"/>
    <s v="Gawlas Mateusz"/>
    <n v="334"/>
    <s v="M"/>
    <d v="2021-08-16T00:00:00"/>
    <n v="45186"/>
    <s v="Gawlas"/>
    <s v="Mateusz"/>
    <x v="0"/>
    <x v="22"/>
    <x v="0"/>
    <s v="M"/>
    <s v="Gawlas Mateusz"/>
  </r>
  <r>
    <x v="22"/>
    <s v="Kopeć Lena"/>
    <n v="338"/>
    <s v="M"/>
    <d v="2021-08-16T00:00:00"/>
    <n v="55160"/>
    <s v="Kopeć"/>
    <s v="Lena"/>
    <x v="1"/>
    <x v="22"/>
    <x v="0"/>
    <s v="K"/>
    <s v="Kopeć Lena"/>
  </r>
  <r>
    <x v="22"/>
    <s v="Gacek Maksymilian"/>
    <n v="333"/>
    <s v="M"/>
    <d v="2021-08-16T00:00:00"/>
    <n v="51258"/>
    <s v="Gacek"/>
    <s v="Maksymilian"/>
    <x v="1"/>
    <x v="22"/>
    <x v="0"/>
    <s v="M"/>
    <s v="Gacek Maksymilian"/>
  </r>
  <r>
    <x v="22"/>
    <s v="Zając Zuzanna"/>
    <n v="347"/>
    <s v="M"/>
    <d v="2021-08-16T00:00:00"/>
    <n v="55162"/>
    <s v="Zając"/>
    <s v="Zuzanna"/>
    <x v="2"/>
    <x v="22"/>
    <x v="0"/>
    <s v="K"/>
    <s v="Zając Zuzanna"/>
  </r>
  <r>
    <x v="22"/>
    <s v="Orszulak Mateusz"/>
    <n v="341"/>
    <s v="M"/>
    <d v="2021-08-16T00:00:00"/>
    <n v="49311"/>
    <s v="Orszulak"/>
    <s v="Mateusz"/>
    <x v="2"/>
    <x v="22"/>
    <x v="0"/>
    <s v="M"/>
    <s v="Orszulak Mateusz"/>
  </r>
  <r>
    <x v="22"/>
    <s v="Indeka Klaudia"/>
    <n v="336"/>
    <s v="M"/>
    <d v="2021-08-16T00:00:00"/>
    <n v="55161"/>
    <s v="Indeka"/>
    <s v="Klaudia"/>
    <x v="2"/>
    <x v="22"/>
    <x v="0"/>
    <s v="K"/>
    <s v="Indeka Klaudia"/>
  </r>
  <r>
    <x v="22"/>
    <s v="Gęszka Sara"/>
    <n v="335"/>
    <s v="M"/>
    <d v="2021-08-16T00:00:00"/>
    <n v="55159"/>
    <s v="Gęszka"/>
    <s v="Sara"/>
    <x v="2"/>
    <x v="22"/>
    <x v="0"/>
    <s v="K"/>
    <s v="Gęszka Sara"/>
  </r>
  <r>
    <x v="22"/>
    <s v="Filimowski Michał"/>
    <n v="332"/>
    <s v="M"/>
    <d v="2021-08-16T00:00:00"/>
    <n v="55163"/>
    <s v="Filimowski"/>
    <s v="Michał"/>
    <x v="2"/>
    <x v="22"/>
    <x v="0"/>
    <s v="M"/>
    <s v="Filimowski Michał"/>
  </r>
  <r>
    <x v="22"/>
    <s v="Budka Wojciech"/>
    <n v="331"/>
    <s v="M"/>
    <d v="2021-08-16T00:00:00"/>
    <n v="58404"/>
    <s v="Budka"/>
    <s v="Wojciech"/>
    <x v="2"/>
    <x v="22"/>
    <x v="0"/>
    <s v="M"/>
    <s v="Budka Wojciech"/>
  </r>
  <r>
    <x v="22"/>
    <s v="Bojdys Zuzanna"/>
    <n v="11148"/>
    <s v="M"/>
    <d v="2021-10-25T00:00:00"/>
    <n v="55153"/>
    <s v="Bojdys"/>
    <s v="Zuzanna"/>
    <x v="3"/>
    <x v="22"/>
    <x v="0"/>
    <s v="K"/>
    <s v="Bojdys Zuzanna"/>
  </r>
  <r>
    <x v="22"/>
    <s v="Pawłowski Marcel"/>
    <n v="342"/>
    <s v="M"/>
    <d v="2021-08-16T00:00:00"/>
    <n v="49312"/>
    <s v="Pawłowski"/>
    <s v="Marcel"/>
    <x v="3"/>
    <x v="22"/>
    <x v="0"/>
    <s v="M"/>
    <s v="Pawłowski Marcel"/>
  </r>
  <r>
    <x v="22"/>
    <s v="Londzin Wojciech"/>
    <n v="339"/>
    <s v="M"/>
    <d v="2021-08-16T00:00:00"/>
    <n v="55164"/>
    <s v="Londzin"/>
    <s v="Wojciech"/>
    <x v="3"/>
    <x v="22"/>
    <x v="0"/>
    <s v="M"/>
    <s v="Londzin Wojciech"/>
  </r>
  <r>
    <x v="22"/>
    <s v="Kraus Katarzyna"/>
    <n v="12575"/>
    <s v="D"/>
    <d v="2022-05-26T00:00:00"/>
    <n v="61635"/>
    <s v="Kraus"/>
    <s v="Katarzyna"/>
    <x v="4"/>
    <x v="22"/>
    <x v="0"/>
    <s v="K"/>
    <s v="Kraus Katarzyna"/>
  </r>
  <r>
    <x v="22"/>
    <s v="Talik Oliwia"/>
    <n v="12574"/>
    <s v="D"/>
    <d v="2022-05-26T00:00:00"/>
    <n v="61634"/>
    <s v="Talik"/>
    <s v="Oliwia"/>
    <x v="4"/>
    <x v="22"/>
    <x v="0"/>
    <s v="K"/>
    <s v="Talik Oliwia"/>
  </r>
  <r>
    <x v="22"/>
    <s v="Pindel Hanna"/>
    <n v="12573"/>
    <s v="D"/>
    <d v="2022-05-26T00:00:00"/>
    <n v="61633"/>
    <s v="Pindel"/>
    <s v="Hanna"/>
    <x v="4"/>
    <x v="22"/>
    <x v="0"/>
    <s v="K"/>
    <s v="Pindel Hanna"/>
  </r>
  <r>
    <x v="22"/>
    <s v="Budka Jan"/>
    <n v="11149"/>
    <s v="D"/>
    <d v="2021-10-25T00:00:00"/>
    <n v="58403"/>
    <s v="Budka"/>
    <s v="Jan"/>
    <x v="4"/>
    <x v="22"/>
    <x v="0"/>
    <s v="M"/>
    <s v="Budka Jan"/>
  </r>
  <r>
    <x v="22"/>
    <s v="Pyrz Ewa"/>
    <n v="352"/>
    <s v="D"/>
    <d v="2021-08-16T00:00:00"/>
    <n v="58405"/>
    <s v="Pyrz"/>
    <s v="Ewa"/>
    <x v="4"/>
    <x v="22"/>
    <x v="0"/>
    <s v="K"/>
    <s v="Pyrz Ewa"/>
  </r>
  <r>
    <x v="22"/>
    <s v="Gacek Martyna"/>
    <n v="351"/>
    <s v="D"/>
    <d v="2021-08-16T00:00:00"/>
    <n v="55156"/>
    <s v="Gacek"/>
    <s v="Martyna"/>
    <x v="4"/>
    <x v="22"/>
    <x v="0"/>
    <s v="K"/>
    <s v="Gacek Martyna"/>
  </r>
  <r>
    <x v="22"/>
    <s v="Białek Mikołaj"/>
    <n v="12578"/>
    <s v="D"/>
    <d v="2022-05-26T00:00:00"/>
    <n v="61638"/>
    <s v="Białek"/>
    <s v="Mikołaj"/>
    <x v="6"/>
    <x v="22"/>
    <x v="0"/>
    <s v="M"/>
    <s v="Białek Mikołaj"/>
  </r>
  <r>
    <x v="22"/>
    <s v="Kraus Paulina"/>
    <n v="12576"/>
    <s v="D"/>
    <d v="2022-05-26T00:00:00"/>
    <n v="61636"/>
    <s v="Kraus"/>
    <s v="Paulina"/>
    <x v="6"/>
    <x v="22"/>
    <x v="0"/>
    <s v="K"/>
    <s v="Kraus Paulina"/>
  </r>
  <r>
    <x v="22"/>
    <s v="Górka Hanna"/>
    <n v="12572"/>
    <s v="D"/>
    <d v="2022-05-26T00:00:00"/>
    <n v="61632"/>
    <s v="Górka"/>
    <s v="Hanna"/>
    <x v="6"/>
    <x v="22"/>
    <x v="0"/>
    <s v="K"/>
    <s v="Górka Hanna"/>
  </r>
  <r>
    <x v="22"/>
    <s v="Kłaptocz Zofia"/>
    <n v="12571"/>
    <s v="D"/>
    <d v="2022-05-26T00:00:00"/>
    <n v="61631"/>
    <s v="Kłaptocz"/>
    <s v="Zofia"/>
    <x v="6"/>
    <x v="22"/>
    <x v="0"/>
    <s v="K"/>
    <s v="Kłaptocz Zofia"/>
  </r>
  <r>
    <x v="22"/>
    <s v="Filamowska Anna"/>
    <n v="12570"/>
    <s v="D"/>
    <d v="2022-05-26T00:00:00"/>
    <n v="61630"/>
    <s v="Filamowska"/>
    <s v="Anna"/>
    <x v="6"/>
    <x v="22"/>
    <x v="0"/>
    <s v="K"/>
    <s v="Filamowska Anna"/>
  </r>
  <r>
    <x v="22"/>
    <s v="Grygierczyk Oliwia"/>
    <n v="12569"/>
    <s v="D"/>
    <d v="2022-05-26T00:00:00"/>
    <n v="61629"/>
    <s v="Grygierczyk"/>
    <s v="Oliwia"/>
    <x v="6"/>
    <x v="22"/>
    <x v="0"/>
    <s v="K"/>
    <s v="Grygierczyk Oliwia"/>
  </r>
  <r>
    <x v="22"/>
    <s v="Żoczek Lena"/>
    <n v="12568"/>
    <s v="D"/>
    <d v="2022-05-26T00:00:00"/>
    <n v="61628"/>
    <s v="Żoczek"/>
    <s v="Lena"/>
    <x v="6"/>
    <x v="22"/>
    <x v="0"/>
    <s v="K"/>
    <s v="Żoczek Lena"/>
  </r>
  <r>
    <x v="22"/>
    <s v="Szary Paweł"/>
    <n v="11151"/>
    <s v="D"/>
    <d v="2021-10-25T00:00:00"/>
    <n v="55155"/>
    <s v="Szary"/>
    <s v="Paweł"/>
    <x v="6"/>
    <x v="22"/>
    <x v="0"/>
    <s v="M"/>
    <s v="Szary Paweł"/>
  </r>
  <r>
    <x v="22"/>
    <s v="Byrdziak Kamila"/>
    <n v="11150"/>
    <s v="D"/>
    <d v="2021-10-25T00:00:00"/>
    <n v="58402"/>
    <s v="Byrdziak"/>
    <s v="Kamila"/>
    <x v="6"/>
    <x v="22"/>
    <x v="0"/>
    <s v="K"/>
    <s v="Byrdziak Kamila"/>
  </r>
  <r>
    <x v="22"/>
    <s v="Walczyk Kacper"/>
    <n v="353"/>
    <s v="D"/>
    <d v="2021-08-16T00:00:00"/>
    <n v="55154"/>
    <s v="Walczyk"/>
    <s v="Kacper"/>
    <x v="6"/>
    <x v="22"/>
    <x v="0"/>
    <s v="M"/>
    <s v="Walczyk Kacper"/>
  </r>
  <r>
    <x v="22"/>
    <s v="Walczyk Zuzanna"/>
    <n v="12577"/>
    <s v="D"/>
    <d v="2022-05-26T00:00:00"/>
    <n v="61637"/>
    <s v="Walczyk"/>
    <s v="Zuzanna"/>
    <x v="5"/>
    <x v="22"/>
    <x v="0"/>
    <s v="K"/>
    <s v="Walczyk Zuzanna"/>
  </r>
  <r>
    <x v="23"/>
    <s v="Hyla Franciszek"/>
    <n v="2267"/>
    <s v="M"/>
    <d v="2021-08-26T00:00:00"/>
    <n v="53608"/>
    <s v="Hyla"/>
    <s v="Franciszek"/>
    <x v="1"/>
    <x v="23"/>
    <x v="0"/>
    <s v="M"/>
    <s v="Hyla Franciszek"/>
  </r>
  <r>
    <x v="23"/>
    <s v="Domagała Mateusz"/>
    <n v="2266"/>
    <s v="M"/>
    <d v="2021-08-26T00:00:00"/>
    <n v="46331"/>
    <s v="Domagała"/>
    <s v="Mateusz"/>
    <x v="1"/>
    <x v="23"/>
    <x v="0"/>
    <s v="M"/>
    <s v="Domagała Mateusz"/>
  </r>
  <r>
    <x v="23"/>
    <s v="Cypek Filip"/>
    <n v="2265"/>
    <s v="M"/>
    <d v="2021-08-26T00:00:00"/>
    <n v="46722"/>
    <s v="Cypek"/>
    <s v="Filip"/>
    <x v="1"/>
    <x v="23"/>
    <x v="0"/>
    <s v="M"/>
    <s v="Cypek Filip"/>
  </r>
  <r>
    <x v="24"/>
    <s v="Gałązka Ryszard"/>
    <n v="11307"/>
    <s v="M"/>
    <d v="2021-10-25T00:00:00"/>
    <n v="60705"/>
    <s v="Gałązka"/>
    <s v="Ryszard"/>
    <x v="0"/>
    <x v="24"/>
    <x v="0"/>
    <s v="M"/>
    <s v="Gałązka Ryszard"/>
  </r>
  <r>
    <x v="24"/>
    <s v="Dubik Paweł"/>
    <n v="11305"/>
    <s v="M"/>
    <d v="2021-10-25T00:00:00"/>
    <n v="60703"/>
    <s v="Dubik"/>
    <s v="Paweł"/>
    <x v="0"/>
    <x v="24"/>
    <x v="0"/>
    <s v="M"/>
    <s v="Dubik Paweł"/>
  </r>
  <r>
    <x v="24"/>
    <s v="Ulfik Bartłomiej"/>
    <n v="2327"/>
    <s v="M"/>
    <d v="2021-08-19T00:00:00"/>
    <n v="53236"/>
    <s v="Ulfik"/>
    <s v="Bartłomiej"/>
    <x v="0"/>
    <x v="24"/>
    <x v="0"/>
    <s v="M"/>
    <s v="Ulfik Bartłomiej"/>
  </r>
  <r>
    <x v="24"/>
    <s v="Szydło Maciej"/>
    <n v="2325"/>
    <s v="M"/>
    <d v="2021-08-19T00:00:00"/>
    <n v="52921"/>
    <s v="Szydło"/>
    <s v="Maciej"/>
    <x v="0"/>
    <x v="24"/>
    <x v="0"/>
    <s v="M"/>
    <s v="Szydło Maciej"/>
  </r>
  <r>
    <x v="24"/>
    <s v="Sarwiński Sebastian"/>
    <n v="2323"/>
    <s v="M"/>
    <d v="2021-08-19T00:00:00"/>
    <n v="54865"/>
    <s v="Sarwiński"/>
    <s v="Sebastian"/>
    <x v="0"/>
    <x v="24"/>
    <x v="0"/>
    <s v="M"/>
    <s v="Sarwiński Sebastian"/>
  </r>
  <r>
    <x v="24"/>
    <s v="Należniak Mateusz"/>
    <n v="2318"/>
    <s v="M"/>
    <d v="2021-08-19T00:00:00"/>
    <n v="52922"/>
    <s v="Należniak"/>
    <s v="Mateusz"/>
    <x v="0"/>
    <x v="24"/>
    <x v="0"/>
    <s v="M"/>
    <s v="Należniak Mateusz"/>
  </r>
  <r>
    <x v="24"/>
    <s v="Marcol Michał"/>
    <n v="2314"/>
    <s v="M"/>
    <d v="2021-08-19T00:00:00"/>
    <n v="55582"/>
    <s v="Marcol"/>
    <s v="Michał"/>
    <x v="0"/>
    <x v="24"/>
    <x v="0"/>
    <s v="M"/>
    <s v="Marcol Michał"/>
  </r>
  <r>
    <x v="24"/>
    <s v="Gałecka Igor"/>
    <n v="2300"/>
    <s v="M"/>
    <d v="2021-08-19T00:00:00"/>
    <n v="57241"/>
    <s v="Gałecka"/>
    <s v="Igor"/>
    <x v="0"/>
    <x v="24"/>
    <x v="0"/>
    <s v="M"/>
    <s v="Gałecka Igor"/>
  </r>
  <r>
    <x v="24"/>
    <s v="Biolik Kacper"/>
    <n v="2296"/>
    <s v="M"/>
    <d v="2021-08-19T00:00:00"/>
    <n v="53235"/>
    <s v="Biolik"/>
    <s v="Kacper"/>
    <x v="0"/>
    <x v="24"/>
    <x v="0"/>
    <s v="M"/>
    <s v="Biolik Kacper"/>
  </r>
  <r>
    <x v="24"/>
    <s v="Rak Magdalena"/>
    <n v="11588"/>
    <s v="M"/>
    <d v="2021-11-17T00:00:00"/>
    <n v="49626"/>
    <s v="Rak"/>
    <s v="Magdalena"/>
    <x v="1"/>
    <x v="24"/>
    <x v="0"/>
    <s v="K"/>
    <s v="Rak Magdalena"/>
  </r>
  <r>
    <x v="24"/>
    <s v="Spruś Antoni"/>
    <n v="11310"/>
    <s v="M"/>
    <d v="2021-10-25T00:00:00"/>
    <n v="60708"/>
    <s v="Spruś"/>
    <s v="Antoni"/>
    <x v="1"/>
    <x v="24"/>
    <x v="0"/>
    <s v="M"/>
    <s v="Spruś Antoni"/>
  </r>
  <r>
    <x v="24"/>
    <s v="Pasek Sebastian"/>
    <n v="11309"/>
    <s v="M"/>
    <d v="2021-10-25T00:00:00"/>
    <n v="60707"/>
    <s v="Pasek"/>
    <s v="Sebastian"/>
    <x v="1"/>
    <x v="24"/>
    <x v="0"/>
    <s v="M"/>
    <s v="Pasek Sebastian"/>
  </r>
  <r>
    <x v="24"/>
    <s v="Matyja Wiktor"/>
    <n v="11308"/>
    <s v="M"/>
    <d v="2021-10-25T00:00:00"/>
    <n v="60706"/>
    <s v="Matyja"/>
    <s v="Wiktor"/>
    <x v="1"/>
    <x v="24"/>
    <x v="0"/>
    <s v="M"/>
    <s v="Matyja Wiktor"/>
  </r>
  <r>
    <x v="24"/>
    <s v="Zbroszczyk Oliwier"/>
    <n v="2333"/>
    <s v="M"/>
    <d v="2021-08-19T00:00:00"/>
    <n v="55580"/>
    <s v="Zbroszczyk"/>
    <s v="Oliwier"/>
    <x v="1"/>
    <x v="24"/>
    <x v="0"/>
    <s v="M"/>
    <s v="Zbroszczyk Oliwier"/>
  </r>
  <r>
    <x v="24"/>
    <s v="Zając Ada"/>
    <n v="2332"/>
    <s v="M"/>
    <d v="2021-08-19T00:00:00"/>
    <n v="55570"/>
    <s v="Zając"/>
    <s v="Ada"/>
    <x v="1"/>
    <x v="24"/>
    <x v="0"/>
    <s v="K"/>
    <s v="Zając Ada"/>
  </r>
  <r>
    <x v="24"/>
    <s v="Wszołek Weronika"/>
    <n v="2331"/>
    <s v="M"/>
    <d v="2021-08-19T00:00:00"/>
    <n v="47160"/>
    <s v="Wszołek"/>
    <s v="Weronika"/>
    <x v="1"/>
    <x v="24"/>
    <x v="0"/>
    <s v="K"/>
    <s v="Wszołek Weronika"/>
  </r>
  <r>
    <x v="24"/>
    <s v="Wieczorek Mateusz"/>
    <n v="2329"/>
    <s v="M"/>
    <d v="2021-08-19T00:00:00"/>
    <n v="55581"/>
    <s v="Wieczorek"/>
    <s v="Mateusz"/>
    <x v="1"/>
    <x v="24"/>
    <x v="0"/>
    <s v="M"/>
    <s v="Wieczorek Mateusz"/>
  </r>
  <r>
    <x v="24"/>
    <s v="Słota Wojciech"/>
    <n v="2324"/>
    <s v="M"/>
    <d v="2021-08-19T00:00:00"/>
    <n v="55579"/>
    <s v="Słota"/>
    <s v="Wojciech"/>
    <x v="1"/>
    <x v="24"/>
    <x v="0"/>
    <s v="M"/>
    <s v="Słota Wojciech"/>
  </r>
  <r>
    <x v="24"/>
    <s v="Matusik Kamil"/>
    <n v="2315"/>
    <s v="M"/>
    <d v="2021-08-19T00:00:00"/>
    <n v="55578"/>
    <s v="Matusik"/>
    <s v="Kamil"/>
    <x v="1"/>
    <x v="24"/>
    <x v="0"/>
    <s v="M"/>
    <s v="Matusik Kamil"/>
  </r>
  <r>
    <x v="24"/>
    <s v="Majewski Franciszek"/>
    <n v="2313"/>
    <s v="M"/>
    <d v="2021-08-19T00:00:00"/>
    <n v="55577"/>
    <s v="Majewski"/>
    <s v="Franciszek"/>
    <x v="1"/>
    <x v="24"/>
    <x v="0"/>
    <s v="M"/>
    <s v="Majewski Franciszek"/>
  </r>
  <r>
    <x v="24"/>
    <s v="Kucab Przemysław"/>
    <n v="2312"/>
    <s v="M"/>
    <d v="2021-08-19T00:00:00"/>
    <n v="55576"/>
    <s v="Kucab"/>
    <s v="Przemysław"/>
    <x v="1"/>
    <x v="24"/>
    <x v="0"/>
    <s v="M"/>
    <s v="Kucab Przemysław"/>
  </r>
  <r>
    <x v="24"/>
    <s v="Kiera Michał"/>
    <n v="2310"/>
    <s v="M"/>
    <d v="2021-08-19T00:00:00"/>
    <n v="55575"/>
    <s v="Kiera"/>
    <s v="Michał"/>
    <x v="1"/>
    <x v="24"/>
    <x v="0"/>
    <s v="M"/>
    <s v="Kiera Michał"/>
  </r>
  <r>
    <x v="24"/>
    <s v="Horzela Therese"/>
    <n v="2307"/>
    <s v="M"/>
    <d v="2021-08-19T00:00:00"/>
    <n v="55574"/>
    <s v="Horzela"/>
    <s v="Therese"/>
    <x v="1"/>
    <x v="24"/>
    <x v="0"/>
    <s v="M"/>
    <s v="Horzela Therese"/>
  </r>
  <r>
    <x v="24"/>
    <s v="Grzesiek Tymon"/>
    <n v="2304"/>
    <s v="M"/>
    <d v="2021-08-19T00:00:00"/>
    <n v="55573"/>
    <s v="Grzesiek"/>
    <s v="Tymon"/>
    <x v="1"/>
    <x v="24"/>
    <x v="0"/>
    <s v="M"/>
    <s v="Grzesiek Tymon"/>
  </r>
  <r>
    <x v="24"/>
    <s v="Należniak Kamil"/>
    <n v="11315"/>
    <s v="M"/>
    <d v="2021-10-25T00:00:00"/>
    <n v="53295"/>
    <s v="Należniak"/>
    <s v="Kamil"/>
    <x v="2"/>
    <x v="24"/>
    <x v="0"/>
    <s v="M"/>
    <s v="Należniak Kamil"/>
  </r>
  <r>
    <x v="24"/>
    <s v="Musik Kinga"/>
    <n v="11314"/>
    <s v="M"/>
    <d v="2021-10-25T00:00:00"/>
    <n v="53294"/>
    <s v="Musik"/>
    <s v="Kinga"/>
    <x v="2"/>
    <x v="24"/>
    <x v="0"/>
    <s v="K"/>
    <s v="Musik Kinga"/>
  </r>
  <r>
    <x v="24"/>
    <s v="Lewek Bartosz"/>
    <n v="11313"/>
    <s v="M"/>
    <d v="2021-10-25T00:00:00"/>
    <n v="53292"/>
    <s v="Lewek"/>
    <s v="Bartosz"/>
    <x v="2"/>
    <x v="24"/>
    <x v="0"/>
    <s v="M"/>
    <s v="Lewek Bartosz"/>
  </r>
  <r>
    <x v="24"/>
    <s v="Kukucz Adam"/>
    <n v="11312"/>
    <s v="M"/>
    <d v="2021-10-25T00:00:00"/>
    <n v="53289"/>
    <s v="Kukucz"/>
    <s v="Adam"/>
    <x v="2"/>
    <x v="24"/>
    <x v="0"/>
    <s v="M"/>
    <s v="Kukucz Adam"/>
  </r>
  <r>
    <x v="24"/>
    <s v="Harwig Dawid"/>
    <n v="11311"/>
    <s v="M"/>
    <d v="2021-10-25T00:00:00"/>
    <n v="53287"/>
    <s v="Harwig"/>
    <s v="Dawid"/>
    <x v="2"/>
    <x v="24"/>
    <x v="0"/>
    <s v="M"/>
    <s v="Harwig Dawid"/>
  </r>
  <r>
    <x v="24"/>
    <s v="Biolik Fabian"/>
    <n v="11306"/>
    <s v="M"/>
    <d v="2021-10-25T00:00:00"/>
    <n v="60704"/>
    <s v="Biolik"/>
    <s v="Fabian"/>
    <x v="2"/>
    <x v="24"/>
    <x v="0"/>
    <s v="M"/>
    <s v="Biolik Fabian"/>
  </r>
  <r>
    <x v="24"/>
    <s v="Wróblewski Xawery"/>
    <n v="11304"/>
    <s v="M"/>
    <d v="2021-10-25T00:00:00"/>
    <n v="60702"/>
    <s v="Wróblewski"/>
    <s v="Xawery"/>
    <x v="2"/>
    <x v="24"/>
    <x v="0"/>
    <s v="M"/>
    <s v="Wróblewski Xawery"/>
  </r>
  <r>
    <x v="24"/>
    <s v="Pilipow Agata"/>
    <n v="2321"/>
    <s v="M"/>
    <d v="2021-08-19T00:00:00"/>
    <n v="55568"/>
    <s v="Pilipow"/>
    <s v="Agata"/>
    <x v="2"/>
    <x v="24"/>
    <x v="0"/>
    <s v="K"/>
    <s v="Pilipow Agata"/>
  </r>
  <r>
    <x v="24"/>
    <s v="Jendzura Szymon"/>
    <n v="2308"/>
    <s v="M"/>
    <d v="2021-08-19T00:00:00"/>
    <n v="54394"/>
    <s v="Jendzura"/>
    <s v="Szymon"/>
    <x v="2"/>
    <x v="24"/>
    <x v="0"/>
    <s v="M"/>
    <s v="Jendzura Szymon"/>
  </r>
  <r>
    <x v="24"/>
    <s v="Goryl Michał"/>
    <n v="2303"/>
    <s v="M"/>
    <d v="2021-08-19T00:00:00"/>
    <n v="55572"/>
    <s v="Goryl"/>
    <s v="Michał"/>
    <x v="2"/>
    <x v="24"/>
    <x v="0"/>
    <s v="M"/>
    <s v="Goryl Michał"/>
  </r>
  <r>
    <x v="24"/>
    <s v="Szydło Wojciech"/>
    <n v="11316"/>
    <s v="M"/>
    <d v="2021-10-25T00:00:00"/>
    <n v="53298"/>
    <s v="Szydło"/>
    <s v="Wojciech"/>
    <x v="3"/>
    <x v="24"/>
    <x v="0"/>
    <s v="M"/>
    <s v="Szydło Wojciech"/>
  </r>
  <r>
    <x v="24"/>
    <s v="Horzela Wiktor"/>
    <n v="2337"/>
    <s v="M"/>
    <d v="2021-08-19T00:00:00"/>
    <n v="59417"/>
    <s v="Horzela"/>
    <s v="Wiktor"/>
    <x v="3"/>
    <x v="24"/>
    <x v="0"/>
    <s v="M"/>
    <s v="Horzela Wiktor"/>
  </r>
  <r>
    <x v="24"/>
    <s v="Wszołek Natalia"/>
    <n v="2330"/>
    <s v="M"/>
    <d v="2021-08-19T00:00:00"/>
    <n v="47161"/>
    <s v="Wszołek"/>
    <s v="Natalia"/>
    <x v="3"/>
    <x v="24"/>
    <x v="0"/>
    <s v="K"/>
    <s v="Wszołek Natalia"/>
  </r>
  <r>
    <x v="24"/>
    <s v="Pluta Paweł"/>
    <n v="11273"/>
    <s v="D"/>
    <d v="2021-10-25T00:00:00"/>
    <n v="60671"/>
    <s v="Pluta"/>
    <s v="Paweł"/>
    <x v="4"/>
    <x v="24"/>
    <x v="0"/>
    <s v="M"/>
    <s v="Pluta Paweł"/>
  </r>
  <r>
    <x v="24"/>
    <s v="Piękoś Kacper"/>
    <n v="11249"/>
    <s v="D"/>
    <d v="2021-10-25T00:00:00"/>
    <n v="60647"/>
    <s v="Piękoś"/>
    <s v="Kacper"/>
    <x v="4"/>
    <x v="24"/>
    <x v="0"/>
    <s v="M"/>
    <s v="Piękoś Kacper"/>
  </r>
  <r>
    <x v="24"/>
    <s v="Kalus Błażej"/>
    <n v="11226"/>
    <s v="D"/>
    <d v="2021-10-25T00:00:00"/>
    <n v="60624"/>
    <s v="Kalus"/>
    <s v="Błażej"/>
    <x v="4"/>
    <x v="24"/>
    <x v="0"/>
    <s v="M"/>
    <s v="Kalus Błażej"/>
  </r>
  <r>
    <x v="24"/>
    <s v="Zając Igor"/>
    <n v="2336"/>
    <s v="D"/>
    <d v="2021-08-19T00:00:00"/>
    <n v="55571"/>
    <s v="Zając"/>
    <s v="Igor"/>
    <x v="4"/>
    <x v="24"/>
    <x v="0"/>
    <s v="M"/>
    <s v="Zając Igor"/>
  </r>
  <r>
    <x v="24"/>
    <s v="Surowy Michalina"/>
    <n v="2335"/>
    <s v="D"/>
    <d v="2021-08-19T00:00:00"/>
    <n v="53301"/>
    <s v="Surowy"/>
    <s v="Michalina"/>
    <x v="4"/>
    <x v="24"/>
    <x v="0"/>
    <s v="K"/>
    <s v="Surowy Michalina"/>
  </r>
  <r>
    <x v="24"/>
    <s v="Kocik Zuzanna"/>
    <n v="2334"/>
    <s v="D"/>
    <d v="2021-08-19T00:00:00"/>
    <n v="51545"/>
    <s v="Kocik"/>
    <s v="Zuzanna"/>
    <x v="4"/>
    <x v="24"/>
    <x v="0"/>
    <s v="K"/>
    <s v="Kocik Zuzanna"/>
  </r>
  <r>
    <x v="24"/>
    <s v="Rak Stanisław"/>
    <n v="11585"/>
    <s v="D"/>
    <d v="2021-11-17T00:00:00"/>
    <n v="60872"/>
    <s v="Rak"/>
    <s v="Stanisław"/>
    <x v="6"/>
    <x v="24"/>
    <x v="0"/>
    <s v="M"/>
    <s v="Rak Stanisław"/>
  </r>
  <r>
    <x v="24"/>
    <s v="Zawadzki Dawid"/>
    <n v="11303"/>
    <s v="D"/>
    <d v="2021-10-25T00:00:00"/>
    <n v="60701"/>
    <s v="Zawadzki"/>
    <s v="Dawid"/>
    <x v="6"/>
    <x v="24"/>
    <x v="0"/>
    <s v="M"/>
    <s v="Zawadzki Dawid"/>
  </r>
  <r>
    <x v="24"/>
    <s v="Ważny Jan"/>
    <n v="11302"/>
    <s v="D"/>
    <d v="2021-10-25T00:00:00"/>
    <n v="60700"/>
    <s v="Ważny"/>
    <s v="Jan"/>
    <x v="6"/>
    <x v="24"/>
    <x v="0"/>
    <s v="M"/>
    <s v="Ważny Jan"/>
  </r>
  <r>
    <x v="24"/>
    <s v="Świerot Bartosz"/>
    <n v="11301"/>
    <s v="D"/>
    <d v="2021-10-25T00:00:00"/>
    <n v="60699"/>
    <s v="Świerot"/>
    <s v="Bartosz"/>
    <x v="6"/>
    <x v="24"/>
    <x v="0"/>
    <s v="M"/>
    <s v="Świerot Bartosz"/>
  </r>
  <r>
    <x v="24"/>
    <s v="Spruś Dorota"/>
    <n v="11300"/>
    <s v="D"/>
    <d v="2021-10-25T00:00:00"/>
    <n v="60698"/>
    <s v="Spruś"/>
    <s v="Dorota"/>
    <x v="6"/>
    <x v="24"/>
    <x v="0"/>
    <s v="K"/>
    <s v="Spruś Dorota"/>
  </r>
  <r>
    <x v="24"/>
    <s v="Piela Kajetan"/>
    <n v="11299"/>
    <s v="D"/>
    <d v="2021-10-25T00:00:00"/>
    <n v="60697"/>
    <s v="Piela"/>
    <s v="Kajetan"/>
    <x v="6"/>
    <x v="24"/>
    <x v="0"/>
    <s v="M"/>
    <s v="Piela Kajetan"/>
  </r>
  <r>
    <x v="24"/>
    <s v="Nowaczyk Maja"/>
    <n v="11298"/>
    <s v="D"/>
    <d v="2021-10-25T00:00:00"/>
    <n v="60696"/>
    <s v="Nowaczyk"/>
    <s v="Maja"/>
    <x v="6"/>
    <x v="24"/>
    <x v="0"/>
    <s v="K"/>
    <s v="Nowaczyk Maja"/>
  </r>
  <r>
    <x v="24"/>
    <s v="Nocoń Anna"/>
    <n v="11297"/>
    <s v="D"/>
    <d v="2021-10-25T00:00:00"/>
    <n v="60695"/>
    <s v="Nocoń"/>
    <s v="Anna"/>
    <x v="6"/>
    <x v="24"/>
    <x v="0"/>
    <s v="K"/>
    <s v="Nocoń Anna"/>
  </r>
  <r>
    <x v="24"/>
    <s v="Mytych Julian"/>
    <n v="11296"/>
    <s v="D"/>
    <d v="2021-10-25T00:00:00"/>
    <n v="60694"/>
    <s v="Mytych"/>
    <s v="Julian"/>
    <x v="6"/>
    <x v="24"/>
    <x v="0"/>
    <s v="M"/>
    <s v="Mytych Julian"/>
  </r>
  <r>
    <x v="24"/>
    <s v="Langer Oliwia"/>
    <n v="11295"/>
    <s v="D"/>
    <d v="2021-10-25T00:00:00"/>
    <n v="60693"/>
    <s v="Langer"/>
    <s v="Oliwia"/>
    <x v="6"/>
    <x v="24"/>
    <x v="0"/>
    <s v="K"/>
    <s v="Langer Oliwia"/>
  </r>
  <r>
    <x v="24"/>
    <s v="Lange Aleksandra"/>
    <n v="11294"/>
    <s v="D"/>
    <d v="2021-10-25T00:00:00"/>
    <n v="60692"/>
    <s v="Lange"/>
    <s v="Aleksandra"/>
    <x v="6"/>
    <x v="24"/>
    <x v="0"/>
    <s v="K"/>
    <s v="Lange Aleksandra"/>
  </r>
  <r>
    <x v="24"/>
    <s v="Kosiorska Wiktoria"/>
    <n v="11293"/>
    <s v="D"/>
    <d v="2021-10-25T00:00:00"/>
    <n v="60691"/>
    <s v="Kosiorska"/>
    <s v="Wiktoria"/>
    <x v="6"/>
    <x v="24"/>
    <x v="0"/>
    <s v="K"/>
    <s v="Kosiorska Wiktoria"/>
  </r>
  <r>
    <x v="24"/>
    <s v="Kalus Martyna"/>
    <n v="11292"/>
    <s v="D"/>
    <d v="2021-10-25T00:00:00"/>
    <n v="60690"/>
    <s v="Kalus"/>
    <s v="Martyna"/>
    <x v="6"/>
    <x v="24"/>
    <x v="0"/>
    <s v="K"/>
    <s v="Kalus Martyna"/>
  </r>
  <r>
    <x v="24"/>
    <s v="Haratym Jakub"/>
    <n v="11291"/>
    <s v="D"/>
    <d v="2021-10-25T00:00:00"/>
    <n v="60689"/>
    <s v="Haratym"/>
    <s v="Jakub"/>
    <x v="6"/>
    <x v="24"/>
    <x v="0"/>
    <s v="M"/>
    <s v="Haratym Jakub"/>
  </r>
  <r>
    <x v="24"/>
    <s v="Grela Patrycja"/>
    <n v="11290"/>
    <s v="D"/>
    <d v="2021-10-25T00:00:00"/>
    <n v="60688"/>
    <s v="Grela"/>
    <s v="Patrycja"/>
    <x v="6"/>
    <x v="24"/>
    <x v="0"/>
    <s v="K"/>
    <s v="Grela Patrycja"/>
  </r>
  <r>
    <x v="24"/>
    <s v="Fus Jakub"/>
    <n v="11289"/>
    <s v="D"/>
    <d v="2021-10-25T00:00:00"/>
    <n v="60687"/>
    <s v="Fus"/>
    <s v="Jakub"/>
    <x v="6"/>
    <x v="24"/>
    <x v="0"/>
    <s v="M"/>
    <s v="Fus Jakub"/>
  </r>
  <r>
    <x v="24"/>
    <s v="Christ Nicola"/>
    <n v="11287"/>
    <s v="D"/>
    <d v="2021-10-25T00:00:00"/>
    <n v="60685"/>
    <s v="Christ"/>
    <s v="Nicola"/>
    <x v="6"/>
    <x v="24"/>
    <x v="0"/>
    <s v="K"/>
    <s v="Christ Nicola"/>
  </r>
  <r>
    <x v="24"/>
    <s v="Bojarska Liliana"/>
    <n v="11286"/>
    <s v="D"/>
    <d v="2021-10-25T00:00:00"/>
    <n v="60684"/>
    <s v="Bojarska"/>
    <s v="Liliana"/>
    <x v="6"/>
    <x v="24"/>
    <x v="0"/>
    <s v="K"/>
    <s v="Bojarska Liliana"/>
  </r>
  <r>
    <x v="24"/>
    <s v="Bańka Eliza"/>
    <n v="11285"/>
    <s v="D"/>
    <d v="2021-10-25T00:00:00"/>
    <n v="60683"/>
    <s v="Bańka"/>
    <s v="Eliza"/>
    <x v="6"/>
    <x v="24"/>
    <x v="0"/>
    <s v="K"/>
    <s v="Bańka Eliza"/>
  </r>
  <r>
    <x v="24"/>
    <s v="Abramczuk Amelia"/>
    <n v="11284"/>
    <s v="D"/>
    <d v="2021-10-25T00:00:00"/>
    <n v="60682"/>
    <s v="Abramczuk"/>
    <s v="Amelia"/>
    <x v="6"/>
    <x v="24"/>
    <x v="0"/>
    <s v="K"/>
    <s v="Abramczuk Amelia"/>
  </r>
  <r>
    <x v="24"/>
    <s v="Zbroszczyk Lena"/>
    <n v="11283"/>
    <s v="D"/>
    <d v="2021-10-25T00:00:00"/>
    <n v="60681"/>
    <s v="Zbroszczyk"/>
    <s v="Lena"/>
    <x v="6"/>
    <x v="24"/>
    <x v="0"/>
    <s v="K"/>
    <s v="Zbroszczyk Lena"/>
  </r>
  <r>
    <x v="24"/>
    <s v="Trociński Bartosz"/>
    <n v="11282"/>
    <s v="D"/>
    <d v="2021-10-25T00:00:00"/>
    <n v="60680"/>
    <s v="Trociński"/>
    <s v="Bartosz"/>
    <x v="6"/>
    <x v="24"/>
    <x v="0"/>
    <s v="M"/>
    <s v="Trociński Bartosz"/>
  </r>
  <r>
    <x v="24"/>
    <s v="Tarnowski Jakub"/>
    <n v="11281"/>
    <s v="D"/>
    <d v="2021-10-25T00:00:00"/>
    <n v="60679"/>
    <s v="Tarnowski"/>
    <s v="Jakub"/>
    <x v="6"/>
    <x v="24"/>
    <x v="0"/>
    <s v="M"/>
    <s v="Tarnowski Jakub"/>
  </r>
  <r>
    <x v="24"/>
    <s v="Szczepanik Lena"/>
    <n v="11280"/>
    <s v="D"/>
    <d v="2021-10-25T00:00:00"/>
    <n v="60678"/>
    <s v="Szczepanik"/>
    <s v="Lena"/>
    <x v="6"/>
    <x v="24"/>
    <x v="0"/>
    <s v="K"/>
    <s v="Szczepanik Lena"/>
  </r>
  <r>
    <x v="24"/>
    <s v="Stopik Maja"/>
    <n v="11279"/>
    <s v="D"/>
    <d v="2021-10-25T00:00:00"/>
    <n v="60677"/>
    <s v="Stopik"/>
    <s v="Maja"/>
    <x v="6"/>
    <x v="24"/>
    <x v="0"/>
    <s v="K"/>
    <s v="Stopik Maja"/>
  </r>
  <r>
    <x v="24"/>
    <s v="Spruś Jakub"/>
    <n v="11278"/>
    <s v="D"/>
    <d v="2021-10-25T00:00:00"/>
    <n v="60676"/>
    <s v="Spruś"/>
    <s v="Jakub"/>
    <x v="6"/>
    <x v="24"/>
    <x v="0"/>
    <s v="M"/>
    <s v="Spruś Jakub"/>
  </r>
  <r>
    <x v="24"/>
    <s v="Soból Natan"/>
    <n v="11277"/>
    <s v="D"/>
    <d v="2021-10-25T00:00:00"/>
    <n v="60675"/>
    <s v="Soból"/>
    <s v="Natan"/>
    <x v="6"/>
    <x v="24"/>
    <x v="0"/>
    <s v="M"/>
    <s v="Soból Natan"/>
  </r>
  <r>
    <x v="24"/>
    <s v="Sobieska Anna"/>
    <n v="11276"/>
    <s v="D"/>
    <d v="2021-10-25T00:00:00"/>
    <n v="60674"/>
    <s v="Sobieska"/>
    <s v="Anna"/>
    <x v="6"/>
    <x v="24"/>
    <x v="0"/>
    <s v="K"/>
    <s v="Sobieska Anna"/>
  </r>
  <r>
    <x v="24"/>
    <s v="Sitek Alicja"/>
    <n v="11275"/>
    <s v="D"/>
    <d v="2021-10-25T00:00:00"/>
    <n v="60673"/>
    <s v="Sitek"/>
    <s v="Alicja"/>
    <x v="6"/>
    <x v="24"/>
    <x v="0"/>
    <s v="K"/>
    <s v="Sitek Alicja"/>
  </r>
  <r>
    <x v="24"/>
    <s v="Polaków Juliusz"/>
    <n v="11274"/>
    <s v="D"/>
    <d v="2021-10-25T00:00:00"/>
    <n v="60672"/>
    <s v="Polaków"/>
    <s v="Juliusz"/>
    <x v="6"/>
    <x v="24"/>
    <x v="0"/>
    <s v="M"/>
    <s v="Polaków Juliusz"/>
  </r>
  <r>
    <x v="24"/>
    <s v="Mleczko Jakub"/>
    <n v="11272"/>
    <s v="D"/>
    <d v="2021-10-25T00:00:00"/>
    <n v="60670"/>
    <s v="Mleczko"/>
    <s v="Jakub"/>
    <x v="6"/>
    <x v="24"/>
    <x v="0"/>
    <s v="M"/>
    <s v="Mleczko Jakub"/>
  </r>
  <r>
    <x v="24"/>
    <s v="Michalski Rafał"/>
    <n v="11271"/>
    <s v="D"/>
    <d v="2021-10-25T00:00:00"/>
    <n v="60669"/>
    <s v="Michalski"/>
    <s v="Rafał"/>
    <x v="6"/>
    <x v="24"/>
    <x v="0"/>
    <s v="M"/>
    <s v="Michalski Rafał"/>
  </r>
  <r>
    <x v="24"/>
    <s v="Kamiński Jan"/>
    <n v="11270"/>
    <s v="D"/>
    <d v="2021-10-25T00:00:00"/>
    <n v="60668"/>
    <s v="Kamiński"/>
    <s v="Jan"/>
    <x v="6"/>
    <x v="24"/>
    <x v="0"/>
    <s v="M"/>
    <s v="Kamiński Jan"/>
  </r>
  <r>
    <x v="24"/>
    <s v="Kaleta Pola"/>
    <n v="11269"/>
    <s v="D"/>
    <d v="2021-10-25T00:00:00"/>
    <n v="60667"/>
    <s v="Kaleta"/>
    <s v="Pola"/>
    <x v="6"/>
    <x v="24"/>
    <x v="0"/>
    <s v="K"/>
    <s v="Kaleta Pola"/>
  </r>
  <r>
    <x v="24"/>
    <s v="Juźwiak Zuzanna"/>
    <n v="11268"/>
    <s v="D"/>
    <d v="2021-10-25T00:00:00"/>
    <n v="60666"/>
    <s v="Juźwiak"/>
    <s v="Zuzanna"/>
    <x v="6"/>
    <x v="24"/>
    <x v="0"/>
    <s v="K"/>
    <s v="Juźwiak Zuzanna"/>
  </r>
  <r>
    <x v="24"/>
    <s v="Hazeńska Wiktoria"/>
    <n v="11267"/>
    <s v="D"/>
    <d v="2021-10-25T00:00:00"/>
    <n v="60665"/>
    <s v="Hazeńska"/>
    <s v="Wiktoria"/>
    <x v="6"/>
    <x v="24"/>
    <x v="0"/>
    <s v="K"/>
    <s v="Hazeńska Wiktoria"/>
  </r>
  <r>
    <x v="24"/>
    <s v="Hałota Emilia"/>
    <n v="11266"/>
    <s v="D"/>
    <d v="2021-10-25T00:00:00"/>
    <n v="60664"/>
    <s v="Hałota"/>
    <s v="Emilia"/>
    <x v="6"/>
    <x v="24"/>
    <x v="0"/>
    <s v="K"/>
    <s v="Hałota Emilia"/>
  </r>
  <r>
    <x v="24"/>
    <s v="Grzesiek Paulina"/>
    <n v="11265"/>
    <s v="D"/>
    <d v="2021-10-25T00:00:00"/>
    <n v="60663"/>
    <s v="Grzesiek"/>
    <s v="Paulina"/>
    <x v="6"/>
    <x v="24"/>
    <x v="0"/>
    <s v="K"/>
    <s v="Grzesiek Paulina"/>
  </r>
  <r>
    <x v="24"/>
    <s v="Fronczek Olaf"/>
    <n v="11264"/>
    <s v="D"/>
    <d v="2021-10-25T00:00:00"/>
    <n v="60662"/>
    <s v="Fronczek"/>
    <s v="Olaf"/>
    <x v="6"/>
    <x v="24"/>
    <x v="0"/>
    <s v="M"/>
    <s v="Fronczek Olaf"/>
  </r>
  <r>
    <x v="24"/>
    <s v="Bojarum Bartosz"/>
    <n v="11263"/>
    <s v="D"/>
    <d v="2021-10-25T00:00:00"/>
    <n v="60661"/>
    <s v="Bojarum"/>
    <s v="Bartosz"/>
    <x v="6"/>
    <x v="24"/>
    <x v="0"/>
    <s v="M"/>
    <s v="Bojarum Bartosz"/>
  </r>
  <r>
    <x v="24"/>
    <s v="Adweny Jan"/>
    <n v="11262"/>
    <s v="D"/>
    <d v="2021-10-25T00:00:00"/>
    <n v="60660"/>
    <s v="Adweny"/>
    <s v="Jan"/>
    <x v="6"/>
    <x v="24"/>
    <x v="0"/>
    <s v="M"/>
    <s v="Adweny Jan"/>
  </r>
  <r>
    <x v="24"/>
    <s v="Zych Pola"/>
    <n v="11261"/>
    <s v="D"/>
    <d v="2021-10-25T00:00:00"/>
    <n v="60659"/>
    <s v="Zych"/>
    <s v="Pola"/>
    <x v="6"/>
    <x v="24"/>
    <x v="0"/>
    <s v="K"/>
    <s v="Zych Pola"/>
  </r>
  <r>
    <x v="24"/>
    <s v="Tafel Klementyna"/>
    <n v="11260"/>
    <s v="D"/>
    <d v="2021-10-25T00:00:00"/>
    <n v="60658"/>
    <s v="Tafel"/>
    <s v="Klementyna"/>
    <x v="6"/>
    <x v="24"/>
    <x v="0"/>
    <s v="K"/>
    <s v="Tafel Klementyna"/>
  </r>
  <r>
    <x v="24"/>
    <s v="Święcicko Maja"/>
    <n v="11259"/>
    <s v="D"/>
    <d v="2021-10-25T00:00:00"/>
    <n v="60657"/>
    <s v="Święcicko"/>
    <s v="Maja"/>
    <x v="6"/>
    <x v="24"/>
    <x v="0"/>
    <s v="K"/>
    <s v="Święcicko Maja"/>
  </r>
  <r>
    <x v="24"/>
    <s v="Sznajder Sebastian"/>
    <n v="11258"/>
    <s v="D"/>
    <d v="2021-10-25T00:00:00"/>
    <n v="60656"/>
    <s v="Sznajder"/>
    <s v="Sebastian"/>
    <x v="6"/>
    <x v="24"/>
    <x v="0"/>
    <s v="M"/>
    <s v="Sznajder Sebastian"/>
  </r>
  <r>
    <x v="24"/>
    <s v="Syguda Dominik"/>
    <n v="11257"/>
    <s v="D"/>
    <d v="2021-10-25T00:00:00"/>
    <n v="60655"/>
    <s v="Syguda"/>
    <s v="Dominik"/>
    <x v="6"/>
    <x v="24"/>
    <x v="0"/>
    <s v="M"/>
    <s v="Syguda Dominik"/>
  </r>
  <r>
    <x v="24"/>
    <s v="Stolka Kinga"/>
    <n v="11256"/>
    <s v="D"/>
    <d v="2021-10-25T00:00:00"/>
    <n v="60654"/>
    <s v="Stolka"/>
    <s v="Kinga"/>
    <x v="6"/>
    <x v="24"/>
    <x v="0"/>
    <s v="K"/>
    <s v="Stolka Kinga"/>
  </r>
  <r>
    <x v="24"/>
    <s v="Spałek Emilia"/>
    <n v="11255"/>
    <s v="D"/>
    <d v="2021-10-25T00:00:00"/>
    <n v="60653"/>
    <s v="Spałek"/>
    <s v="Emilia"/>
    <x v="6"/>
    <x v="24"/>
    <x v="0"/>
    <s v="K"/>
    <s v="Spałek Emilia"/>
  </r>
  <r>
    <x v="24"/>
    <s v="Sobiński Jan"/>
    <n v="11254"/>
    <s v="D"/>
    <d v="2021-10-25T00:00:00"/>
    <n v="60652"/>
    <s v="Sobiński"/>
    <s v="Jan"/>
    <x v="6"/>
    <x v="24"/>
    <x v="0"/>
    <s v="M"/>
    <s v="Sobiński Jan"/>
  </r>
  <r>
    <x v="24"/>
    <s v="Sarwińska Maja"/>
    <n v="11253"/>
    <s v="D"/>
    <d v="2021-10-25T00:00:00"/>
    <n v="60651"/>
    <s v="Sarwińska"/>
    <s v="Maja"/>
    <x v="6"/>
    <x v="24"/>
    <x v="0"/>
    <s v="K"/>
    <s v="Sarwińska Maja"/>
  </r>
  <r>
    <x v="24"/>
    <s v="Raczkowska Emilia"/>
    <n v="11252"/>
    <s v="D"/>
    <d v="2021-10-25T00:00:00"/>
    <n v="60650"/>
    <s v="Raczkowska"/>
    <s v="Emilia"/>
    <x v="6"/>
    <x v="24"/>
    <x v="0"/>
    <s v="K"/>
    <s v="Raczkowska Emilia"/>
  </r>
  <r>
    <x v="24"/>
    <s v="Pliczko Michał"/>
    <n v="11251"/>
    <s v="D"/>
    <d v="2021-10-25T00:00:00"/>
    <n v="60649"/>
    <s v="Pliczko"/>
    <s v="Michał"/>
    <x v="6"/>
    <x v="24"/>
    <x v="0"/>
    <s v="M"/>
    <s v="Pliczko Michał"/>
  </r>
  <r>
    <x v="24"/>
    <s v="Piontek Antoni"/>
    <n v="11250"/>
    <s v="D"/>
    <d v="2021-10-25T00:00:00"/>
    <n v="60648"/>
    <s v="Piontek"/>
    <s v="Antoni"/>
    <x v="6"/>
    <x v="24"/>
    <x v="0"/>
    <s v="M"/>
    <s v="Piontek Antoni"/>
  </r>
  <r>
    <x v="24"/>
    <s v="Parkietny Kinga"/>
    <n v="11248"/>
    <s v="D"/>
    <d v="2021-10-25T00:00:00"/>
    <n v="60646"/>
    <s v="Parkietny"/>
    <s v="Kinga"/>
    <x v="6"/>
    <x v="24"/>
    <x v="0"/>
    <s v="K"/>
    <s v="Parkietny Kinga"/>
  </r>
  <r>
    <x v="24"/>
    <s v="Panek Anna"/>
    <n v="11247"/>
    <s v="D"/>
    <d v="2021-10-25T00:00:00"/>
    <n v="60645"/>
    <s v="Panek"/>
    <s v="Anna"/>
    <x v="6"/>
    <x v="24"/>
    <x v="0"/>
    <s v="K"/>
    <s v="Panek Anna"/>
  </r>
  <r>
    <x v="24"/>
    <s v="Marszałkowski Ignacy"/>
    <n v="11246"/>
    <s v="D"/>
    <d v="2021-10-25T00:00:00"/>
    <n v="60644"/>
    <s v="Marszałkowski"/>
    <s v="Ignacy"/>
    <x v="6"/>
    <x v="24"/>
    <x v="0"/>
    <s v="M"/>
    <s v="Marszałkowski Ignacy"/>
  </r>
  <r>
    <x v="24"/>
    <s v="Makuch Jakub"/>
    <n v="11245"/>
    <s v="D"/>
    <d v="2021-10-25T00:00:00"/>
    <n v="60643"/>
    <s v="Makuch"/>
    <s v="Jakub"/>
    <x v="6"/>
    <x v="24"/>
    <x v="0"/>
    <s v="M"/>
    <s v="Makuch Jakub"/>
  </r>
  <r>
    <x v="24"/>
    <s v="Horoba Magdalena"/>
    <n v="11244"/>
    <s v="D"/>
    <d v="2021-10-25T00:00:00"/>
    <n v="60642"/>
    <s v="Horoba"/>
    <s v="Magdalena"/>
    <x v="6"/>
    <x v="24"/>
    <x v="0"/>
    <s v="K"/>
    <s v="Horoba Magdalena"/>
  </r>
  <r>
    <x v="24"/>
    <s v="Gawinek Alicja"/>
    <n v="11243"/>
    <s v="D"/>
    <d v="2021-10-25T00:00:00"/>
    <n v="60641"/>
    <s v="Gawinek"/>
    <s v="Alicja"/>
    <x v="6"/>
    <x v="24"/>
    <x v="0"/>
    <s v="K"/>
    <s v="Gawinek Alicja"/>
  </r>
  <r>
    <x v="24"/>
    <s v="Gałecka Hanna"/>
    <n v="11242"/>
    <s v="D"/>
    <d v="2021-10-25T00:00:00"/>
    <n v="60640"/>
    <s v="Gałecka"/>
    <s v="Hanna"/>
    <x v="6"/>
    <x v="24"/>
    <x v="0"/>
    <s v="K"/>
    <s v="Gałecka Hanna"/>
  </r>
  <r>
    <x v="24"/>
    <s v="Dudek Tomasz"/>
    <n v="11241"/>
    <s v="D"/>
    <d v="2021-10-25T00:00:00"/>
    <n v="60639"/>
    <s v="Dudek"/>
    <s v="Tomasz"/>
    <x v="6"/>
    <x v="24"/>
    <x v="0"/>
    <s v="M"/>
    <s v="Dudek Tomasz"/>
  </r>
  <r>
    <x v="24"/>
    <s v="Cieszyńska Maja"/>
    <n v="11240"/>
    <s v="D"/>
    <d v="2021-10-25T00:00:00"/>
    <n v="60638"/>
    <s v="Cieszyńska"/>
    <s v="Maja"/>
    <x v="6"/>
    <x v="24"/>
    <x v="0"/>
    <s v="K"/>
    <s v="Cieszyńska Maja"/>
  </r>
  <r>
    <x v="24"/>
    <s v="Beker Gustaw"/>
    <n v="11239"/>
    <s v="D"/>
    <d v="2021-10-25T00:00:00"/>
    <n v="60637"/>
    <s v="Beker"/>
    <s v="Gustaw"/>
    <x v="6"/>
    <x v="24"/>
    <x v="0"/>
    <s v="M"/>
    <s v="Beker Gustaw"/>
  </r>
  <r>
    <x v="24"/>
    <s v="Bartnik Emilia"/>
    <n v="11238"/>
    <s v="D"/>
    <d v="2021-10-25T00:00:00"/>
    <n v="60636"/>
    <s v="Bartnik"/>
    <s v="Emilia"/>
    <x v="6"/>
    <x v="24"/>
    <x v="0"/>
    <s v="K"/>
    <s v="Bartnik Emilia"/>
  </r>
  <r>
    <x v="24"/>
    <s v="Wysocki Tomasz"/>
    <n v="11237"/>
    <s v="D"/>
    <d v="2021-10-25T00:00:00"/>
    <n v="60635"/>
    <s v="Wysocki"/>
    <s v="Tomasz"/>
    <x v="6"/>
    <x v="24"/>
    <x v="0"/>
    <s v="M"/>
    <s v="Wysocki Tomasz"/>
  </r>
  <r>
    <x v="24"/>
    <s v="Więcek Filip"/>
    <n v="11236"/>
    <s v="D"/>
    <d v="2021-10-25T00:00:00"/>
    <n v="60634"/>
    <s v="Więcek"/>
    <s v="Filip"/>
    <x v="6"/>
    <x v="24"/>
    <x v="0"/>
    <s v="M"/>
    <s v="Więcek Filip"/>
  </r>
  <r>
    <x v="24"/>
    <s v="Wajda Ewelina"/>
    <n v="11235"/>
    <s v="D"/>
    <d v="2021-10-25T00:00:00"/>
    <n v="60633"/>
    <s v="Wajda"/>
    <s v="Ewelina"/>
    <x v="6"/>
    <x v="24"/>
    <x v="0"/>
    <s v="K"/>
    <s v="Wajda Ewelina"/>
  </r>
  <r>
    <x v="24"/>
    <s v="Siwoń Wojciech"/>
    <n v="11234"/>
    <s v="D"/>
    <d v="2021-10-25T00:00:00"/>
    <n v="60632"/>
    <s v="Siwoń"/>
    <s v="Wojciech"/>
    <x v="6"/>
    <x v="24"/>
    <x v="0"/>
    <s v="M"/>
    <s v="Siwoń Wojciech"/>
  </r>
  <r>
    <x v="24"/>
    <s v="Reczkin Radosław"/>
    <n v="11233"/>
    <s v="D"/>
    <d v="2021-10-25T00:00:00"/>
    <n v="60631"/>
    <s v="Reczkin"/>
    <s v="Radosław"/>
    <x v="6"/>
    <x v="24"/>
    <x v="0"/>
    <s v="M"/>
    <s v="Reczkin Radosław"/>
  </r>
  <r>
    <x v="24"/>
    <s v="Peroński Piotr"/>
    <n v="11232"/>
    <s v="D"/>
    <d v="2021-10-25T00:00:00"/>
    <n v="60630"/>
    <s v="Peroński"/>
    <s v="Piotr"/>
    <x v="6"/>
    <x v="24"/>
    <x v="0"/>
    <s v="M"/>
    <s v="Peroński Piotr"/>
  </r>
  <r>
    <x v="24"/>
    <s v="Makowska Agata"/>
    <n v="11231"/>
    <s v="D"/>
    <d v="2021-10-25T00:00:00"/>
    <n v="60629"/>
    <s v="Makowska"/>
    <s v="Agata"/>
    <x v="6"/>
    <x v="24"/>
    <x v="0"/>
    <s v="K"/>
    <s v="Makowska Agata"/>
  </r>
  <r>
    <x v="24"/>
    <s v="Lipok Maksymilian"/>
    <n v="11230"/>
    <s v="D"/>
    <d v="2021-10-25T00:00:00"/>
    <n v="60628"/>
    <s v="Lipok"/>
    <s v="Maksymilian"/>
    <x v="6"/>
    <x v="24"/>
    <x v="0"/>
    <s v="M"/>
    <s v="Lipok Maksymilian"/>
  </r>
  <r>
    <x v="24"/>
    <s v="Lekan Amelia"/>
    <n v="11229"/>
    <s v="D"/>
    <d v="2021-10-25T00:00:00"/>
    <n v="60627"/>
    <s v="Lekan"/>
    <s v="Amelia"/>
    <x v="6"/>
    <x v="24"/>
    <x v="0"/>
    <s v="K"/>
    <s v="Lekan Amelia"/>
  </r>
  <r>
    <x v="24"/>
    <s v="Krytowska Zuzanna"/>
    <n v="11228"/>
    <s v="D"/>
    <d v="2021-10-25T00:00:00"/>
    <n v="60626"/>
    <s v="Krytowska"/>
    <s v="Zuzanna"/>
    <x v="6"/>
    <x v="24"/>
    <x v="0"/>
    <s v="K"/>
    <s v="Krytowska Zuzanna"/>
  </r>
  <r>
    <x v="24"/>
    <s v="Kolricz Tomasz"/>
    <n v="11227"/>
    <s v="D"/>
    <d v="2021-10-25T00:00:00"/>
    <n v="60625"/>
    <s v="Kolricz"/>
    <s v="Tomasz"/>
    <x v="6"/>
    <x v="24"/>
    <x v="0"/>
    <s v="M"/>
    <s v="Kolricz Tomasz"/>
  </r>
  <r>
    <x v="24"/>
    <s v="Jergla Filip"/>
    <n v="11225"/>
    <s v="D"/>
    <d v="2021-10-25T00:00:00"/>
    <n v="60623"/>
    <s v="Jergla"/>
    <s v="Filip"/>
    <x v="6"/>
    <x v="24"/>
    <x v="0"/>
    <s v="M"/>
    <s v="Jergla Filip"/>
  </r>
  <r>
    <x v="24"/>
    <s v="Iwanowicz Amelia"/>
    <n v="11224"/>
    <s v="D"/>
    <d v="2021-10-25T00:00:00"/>
    <n v="60622"/>
    <s v="Iwanowicz"/>
    <s v="Amelia"/>
    <x v="6"/>
    <x v="24"/>
    <x v="0"/>
    <s v="K"/>
    <s v="Iwanowicz Amelia"/>
  </r>
  <r>
    <x v="24"/>
    <s v="Hoffman Natalia"/>
    <n v="11223"/>
    <s v="D"/>
    <d v="2021-10-25T00:00:00"/>
    <n v="60621"/>
    <s v="Hoffman"/>
    <s v="Natalia"/>
    <x v="6"/>
    <x v="24"/>
    <x v="0"/>
    <s v="K"/>
    <s v="Hoffman Natalia"/>
  </r>
  <r>
    <x v="24"/>
    <s v="Hajda Maciej"/>
    <n v="11222"/>
    <s v="D"/>
    <d v="2021-10-25T00:00:00"/>
    <n v="60620"/>
    <s v="Hajda"/>
    <s v="Maciej"/>
    <x v="6"/>
    <x v="24"/>
    <x v="0"/>
    <s v="M"/>
    <s v="Hajda Maciej"/>
  </r>
  <r>
    <x v="24"/>
    <s v="Gardy Agata"/>
    <n v="11221"/>
    <s v="D"/>
    <d v="2021-10-25T00:00:00"/>
    <n v="60619"/>
    <s v="Gardy"/>
    <s v="Agata"/>
    <x v="6"/>
    <x v="24"/>
    <x v="0"/>
    <s v="K"/>
    <s v="Gardy Agata"/>
  </r>
  <r>
    <x v="24"/>
    <s v="Ganc Wojciech"/>
    <n v="11220"/>
    <s v="D"/>
    <d v="2021-10-25T00:00:00"/>
    <n v="60618"/>
    <s v="Ganc"/>
    <s v="Wojciech"/>
    <x v="6"/>
    <x v="24"/>
    <x v="0"/>
    <s v="M"/>
    <s v="Ganc Wojciech"/>
  </r>
  <r>
    <x v="24"/>
    <s v="Duś Franciszek"/>
    <n v="11219"/>
    <s v="D"/>
    <d v="2021-10-25T00:00:00"/>
    <n v="60617"/>
    <s v="Duś"/>
    <s v="Franciszek"/>
    <x v="6"/>
    <x v="24"/>
    <x v="0"/>
    <s v="M"/>
    <s v="Duś Franciszek"/>
  </r>
  <r>
    <x v="24"/>
    <s v="Bystrzanowski Jan"/>
    <n v="11218"/>
    <s v="D"/>
    <d v="2021-10-25T00:00:00"/>
    <n v="60616"/>
    <s v="Bystrzanowski"/>
    <s v="Jan"/>
    <x v="6"/>
    <x v="24"/>
    <x v="0"/>
    <s v="M"/>
    <s v="Bystrzanowski Jan"/>
  </r>
  <r>
    <x v="24"/>
    <s v="Bryl Tymoteusz"/>
    <n v="11217"/>
    <s v="D"/>
    <d v="2021-10-25T00:00:00"/>
    <n v="60615"/>
    <s v="Bryl"/>
    <s v="Tymoteusz"/>
    <x v="6"/>
    <x v="24"/>
    <x v="0"/>
    <s v="M"/>
    <s v="Bryl Tymoteusz"/>
  </r>
  <r>
    <x v="24"/>
    <s v="Drożyńska Matylda"/>
    <n v="11288"/>
    <s v="D"/>
    <d v="2021-10-25T00:00:00"/>
    <n v="60686"/>
    <s v="Drożyńska"/>
    <s v="Matylda"/>
    <x v="5"/>
    <x v="24"/>
    <x v="0"/>
    <s v="K"/>
    <s v="Drożyńska Matylda"/>
  </r>
  <r>
    <x v="25"/>
    <s v="Głowski Jakub"/>
    <n v="9266"/>
    <s v="M"/>
    <d v="2021-09-15T00:00:00"/>
    <n v="59975"/>
    <s v="Głowski"/>
    <s v="Jakub"/>
    <x v="1"/>
    <x v="25"/>
    <x v="0"/>
    <s v="M"/>
    <s v="Głowski Jakub"/>
  </r>
  <r>
    <x v="25"/>
    <s v="Bieniewski Patryk"/>
    <n v="9267"/>
    <s v="M"/>
    <d v="2021-09-15T00:00:00"/>
    <n v="59976"/>
    <s v="Bieniewski"/>
    <s v="Patryk"/>
    <x v="3"/>
    <x v="25"/>
    <x v="0"/>
    <s v="M"/>
    <s v="Bieniewski Patryk"/>
  </r>
  <r>
    <x v="26"/>
    <s v="Główka Marcin"/>
    <n v="7400"/>
    <s v="M"/>
    <d v="2021-08-24T00:00:00"/>
    <n v="59213"/>
    <s v="Główka"/>
    <s v="Marcin"/>
    <x v="1"/>
    <x v="26"/>
    <x v="1"/>
    <s v="M"/>
    <s v="Główka Marcin"/>
  </r>
  <r>
    <x v="26"/>
    <s v="Stankiewicz Jacob"/>
    <n v="7401"/>
    <s v="M"/>
    <d v="2021-08-24T00:00:00"/>
    <n v="56775"/>
    <s v="Stankiewicz"/>
    <s v="Jacob"/>
    <x v="3"/>
    <x v="26"/>
    <x v="1"/>
    <s v="M"/>
    <s v="Stankiewicz Jacob"/>
  </r>
  <r>
    <x v="26"/>
    <s v="Śmiech Marcin"/>
    <n v="7398"/>
    <s v="D"/>
    <d v="2021-08-24T00:00:00"/>
    <n v="59214"/>
    <s v="Śmiech"/>
    <s v="Marcin"/>
    <x v="4"/>
    <x v="26"/>
    <x v="1"/>
    <s v="M"/>
    <s v="Śmiech Marcin"/>
  </r>
  <r>
    <x v="26"/>
    <s v="Łempicki Piotr"/>
    <n v="7397"/>
    <s v="D"/>
    <d v="2021-08-24T00:00:00"/>
    <n v="56776"/>
    <s v="Łempicki"/>
    <s v="Piotr"/>
    <x v="4"/>
    <x v="26"/>
    <x v="1"/>
    <s v="M"/>
    <s v="Łempicki Piotr"/>
  </r>
  <r>
    <x v="27"/>
    <s v="Zielezny Hanna"/>
    <n v="11536"/>
    <s v="M"/>
    <d v="2021-11-03T00:00:00"/>
    <n v="60844"/>
    <s v="Zielezny"/>
    <s v="Hanna"/>
    <x v="0"/>
    <x v="27"/>
    <x v="0"/>
    <s v="K"/>
    <s v="Zielezny Hanna"/>
  </r>
  <r>
    <x v="27"/>
    <s v="Bujar Jakub"/>
    <n v="11530"/>
    <s v="M"/>
    <d v="2021-11-03T00:00:00"/>
    <n v="60838"/>
    <s v="Bujar"/>
    <s v="Jakub"/>
    <x v="0"/>
    <x v="27"/>
    <x v="0"/>
    <s v="M"/>
    <s v="Bujar Jakub"/>
  </r>
  <r>
    <x v="27"/>
    <s v="Zielezny Agnieszka"/>
    <n v="11535"/>
    <s v="M"/>
    <d v="2021-11-03T00:00:00"/>
    <n v="60843"/>
    <s v="Zielezny"/>
    <s v="Agnieszka"/>
    <x v="2"/>
    <x v="27"/>
    <x v="0"/>
    <s v="K"/>
    <s v="Zielezny Agnieszka"/>
  </r>
  <r>
    <x v="27"/>
    <s v="Michalczyk Igor"/>
    <n v="11534"/>
    <s v="M"/>
    <d v="2021-11-03T00:00:00"/>
    <n v="60842"/>
    <s v="Michalczyk"/>
    <s v="Igor"/>
    <x v="2"/>
    <x v="27"/>
    <x v="0"/>
    <s v="M"/>
    <s v="Michalczyk Igor"/>
  </r>
  <r>
    <x v="27"/>
    <s v="Marcisz Piotr"/>
    <n v="11533"/>
    <s v="M"/>
    <d v="2021-11-03T00:00:00"/>
    <n v="60841"/>
    <s v="Marcisz"/>
    <s v="Piotr"/>
    <x v="2"/>
    <x v="27"/>
    <x v="0"/>
    <s v="M"/>
    <s v="Marcisz Piotr"/>
  </r>
  <r>
    <x v="27"/>
    <s v="Wojtyczka Oskar"/>
    <n v="11532"/>
    <s v="M"/>
    <d v="2021-11-03T00:00:00"/>
    <n v="60840"/>
    <s v="Wojtyczka"/>
    <s v="Oskar"/>
    <x v="2"/>
    <x v="27"/>
    <x v="0"/>
    <s v="M"/>
    <s v="Wojtyczka Oskar"/>
  </r>
  <r>
    <x v="27"/>
    <s v="Juzoń Maksymilian"/>
    <n v="11531"/>
    <s v="M"/>
    <d v="2021-11-03T00:00:00"/>
    <n v="60839"/>
    <s v="Juzoń"/>
    <s v="Maksymilian"/>
    <x v="2"/>
    <x v="27"/>
    <x v="0"/>
    <s v="M"/>
    <s v="Juzoń Maksymilian"/>
  </r>
  <r>
    <x v="27"/>
    <s v="Bujar Kamila"/>
    <n v="11539"/>
    <s v="D"/>
    <d v="2021-11-03T00:00:00"/>
    <n v="58933"/>
    <s v="Bujar"/>
    <s v="Kamila"/>
    <x v="4"/>
    <x v="27"/>
    <x v="0"/>
    <s v="K"/>
    <s v="Bujar Kamila"/>
  </r>
  <r>
    <x v="27"/>
    <s v="Zielezny Stanisław"/>
    <n v="11538"/>
    <s v="D"/>
    <d v="2021-11-03T00:00:00"/>
    <n v="60846"/>
    <s v="Zielezny"/>
    <s v="Stanisław"/>
    <x v="4"/>
    <x v="27"/>
    <x v="0"/>
    <s v="M"/>
    <s v="Zielezny Stanisław"/>
  </r>
  <r>
    <x v="27"/>
    <s v="Michalska Milena"/>
    <n v="11537"/>
    <s v="D"/>
    <d v="2021-11-03T00:00:00"/>
    <n v="60845"/>
    <s v="Michalska"/>
    <s v="Milena"/>
    <x v="4"/>
    <x v="27"/>
    <x v="0"/>
    <s v="K"/>
    <s v="Michalska Milena"/>
  </r>
  <r>
    <x v="28"/>
    <s v="Plewnia Emil"/>
    <n v="12049"/>
    <s v="M"/>
    <d v="2022-01-17T00:00:00"/>
    <n v="61199"/>
    <s v="Plewnia"/>
    <s v="Emil"/>
    <x v="0"/>
    <x v="28"/>
    <x v="0"/>
    <s v="M"/>
    <s v="Plewnia Emil"/>
  </r>
  <r>
    <x v="28"/>
    <s v="Pszczółka Wanda"/>
    <n v="4596"/>
    <s v="M"/>
    <d v="2021-09-01T00:00:00"/>
    <n v="55648"/>
    <s v="Pszczółka"/>
    <s v="Wanda"/>
    <x v="0"/>
    <x v="28"/>
    <x v="0"/>
    <s v="K"/>
    <s v="Pszczółka Wanda"/>
  </r>
  <r>
    <x v="28"/>
    <s v="Świderski Adam"/>
    <n v="4589"/>
    <s v="M"/>
    <d v="2021-09-01T00:00:00"/>
    <n v="59601"/>
    <s v="Świderski"/>
    <s v="Adam"/>
    <x v="0"/>
    <x v="28"/>
    <x v="0"/>
    <s v="M"/>
    <s v="Świderski Adam"/>
  </r>
  <r>
    <x v="28"/>
    <s v="Sadłowski Nikodem"/>
    <n v="12052"/>
    <s v="M"/>
    <d v="2022-01-17T00:00:00"/>
    <n v="61202"/>
    <s v="Sadłowski"/>
    <s v="Nikodem"/>
    <x v="1"/>
    <x v="28"/>
    <x v="0"/>
    <s v="M"/>
    <s v="Sadłowski Nikodem"/>
  </r>
  <r>
    <x v="28"/>
    <s v="Kostyra Bartosz"/>
    <n v="11345"/>
    <s v="M"/>
    <d v="2021-10-26T00:00:00"/>
    <n v="60724"/>
    <s v="Kostyra"/>
    <s v="Bartosz"/>
    <x v="1"/>
    <x v="28"/>
    <x v="0"/>
    <s v="M"/>
    <s v="Kostyra Bartosz"/>
  </r>
  <r>
    <x v="28"/>
    <s v="Jachacy Hanna"/>
    <n v="4588"/>
    <s v="M"/>
    <d v="2021-09-01T00:00:00"/>
    <n v="59600"/>
    <s v="Jachacy"/>
    <s v="Hanna"/>
    <x v="1"/>
    <x v="28"/>
    <x v="0"/>
    <s v="K"/>
    <s v="Jachacy Hanna"/>
  </r>
  <r>
    <x v="28"/>
    <s v="Przyżycka Jagoda"/>
    <n v="12050"/>
    <s v="M"/>
    <d v="2022-01-17T00:00:00"/>
    <n v="61200"/>
    <s v="Przyżycka"/>
    <s v="Jagoda"/>
    <x v="2"/>
    <x v="28"/>
    <x v="0"/>
    <s v="K"/>
    <s v="Przyżycka Jagoda"/>
  </r>
  <r>
    <x v="28"/>
    <s v="Fryc Mateusz"/>
    <n v="11347"/>
    <s v="M"/>
    <d v="2021-10-26T00:00:00"/>
    <n v="60726"/>
    <s v="Fryc"/>
    <s v="Mateusz"/>
    <x v="2"/>
    <x v="28"/>
    <x v="0"/>
    <s v="M"/>
    <s v="Fryc Mateusz"/>
  </r>
  <r>
    <x v="28"/>
    <s v="Stasiak Iwo"/>
    <n v="11346"/>
    <s v="M"/>
    <d v="2021-10-26T00:00:00"/>
    <n v="60725"/>
    <s v="Stasiak"/>
    <s v="Iwo"/>
    <x v="2"/>
    <x v="28"/>
    <x v="0"/>
    <s v="M"/>
    <s v="Stasiak Iwo"/>
  </r>
  <r>
    <x v="28"/>
    <s v="Zbijowska Justyna"/>
    <n v="4599"/>
    <s v="M"/>
    <d v="2021-09-01T00:00:00"/>
    <n v="52872"/>
    <s v="Zbijowska"/>
    <s v="Justyna"/>
    <x v="2"/>
    <x v="28"/>
    <x v="0"/>
    <s v="K"/>
    <s v="Zbijowska Justyna"/>
  </r>
  <r>
    <x v="28"/>
    <s v="Matląg Lena"/>
    <n v="4594"/>
    <s v="M"/>
    <d v="2021-09-01T00:00:00"/>
    <n v="50910"/>
    <s v="Matląg"/>
    <s v="Lena"/>
    <x v="2"/>
    <x v="28"/>
    <x v="0"/>
    <s v="K"/>
    <s v="Matląg Lena"/>
  </r>
  <r>
    <x v="28"/>
    <s v="Brzoza Aleksandra"/>
    <n v="4591"/>
    <s v="M"/>
    <d v="2021-09-01T00:00:00"/>
    <n v="50904"/>
    <s v="Brzoza"/>
    <s v="Aleksandra"/>
    <x v="2"/>
    <x v="28"/>
    <x v="0"/>
    <s v="K"/>
    <s v="Brzoza Aleksandra"/>
  </r>
  <r>
    <x v="28"/>
    <s v="Olejarz Adrian"/>
    <n v="4590"/>
    <s v="M"/>
    <d v="2021-09-01T00:00:00"/>
    <n v="59602"/>
    <s v="Olejarz"/>
    <s v="Adrian"/>
    <x v="2"/>
    <x v="28"/>
    <x v="0"/>
    <s v="M"/>
    <s v="Olejarz Adrian"/>
  </r>
  <r>
    <x v="28"/>
    <s v="Żmuda Oliwia"/>
    <n v="4587"/>
    <s v="M"/>
    <d v="2021-09-01T00:00:00"/>
    <n v="56720"/>
    <s v="Żmuda"/>
    <s v="Oliwia"/>
    <x v="2"/>
    <x v="28"/>
    <x v="0"/>
    <s v="K"/>
    <s v="Żmuda Oliwia"/>
  </r>
  <r>
    <x v="28"/>
    <s v="Mleczek Szymon"/>
    <n v="4586"/>
    <s v="M"/>
    <d v="2021-09-01T00:00:00"/>
    <n v="59598"/>
    <s v="Mleczek"/>
    <s v="Szymon"/>
    <x v="2"/>
    <x v="28"/>
    <x v="0"/>
    <s v="M"/>
    <s v="Mleczek Szymon"/>
  </r>
  <r>
    <x v="28"/>
    <s v="Krzyżowska Julia"/>
    <n v="12051"/>
    <s v="M"/>
    <d v="2022-01-17T00:00:00"/>
    <n v="61201"/>
    <s v="Krzyżowska"/>
    <s v="Julia"/>
    <x v="3"/>
    <x v="28"/>
    <x v="0"/>
    <s v="K"/>
    <s v="Krzyżowska Julia"/>
  </r>
  <r>
    <x v="28"/>
    <s v="Pilarczyk Piotr"/>
    <n v="11344"/>
    <s v="M"/>
    <d v="2021-10-26T00:00:00"/>
    <n v="60723"/>
    <s v="Pilarczyk"/>
    <s v="Piotr"/>
    <x v="3"/>
    <x v="28"/>
    <x v="0"/>
    <s v="M"/>
    <s v="Pilarczyk Piotr"/>
  </r>
  <r>
    <x v="28"/>
    <s v="Plewnia Nikola"/>
    <n v="12054"/>
    <s v="D"/>
    <d v="2022-01-17T00:00:00"/>
    <n v="61204"/>
    <s v="Plewnia"/>
    <s v="Nikola"/>
    <x v="4"/>
    <x v="28"/>
    <x v="0"/>
    <s v="K"/>
    <s v="Plewnia Nikola"/>
  </r>
  <r>
    <x v="28"/>
    <s v="Widz Sebastian"/>
    <n v="11349"/>
    <s v="D"/>
    <d v="2021-10-26T00:00:00"/>
    <n v="60728"/>
    <s v="Widz"/>
    <s v="Sebastian"/>
    <x v="4"/>
    <x v="28"/>
    <x v="0"/>
    <s v="M"/>
    <s v="Widz Sebastian"/>
  </r>
  <r>
    <x v="28"/>
    <s v="Bryś Emilia"/>
    <n v="4584"/>
    <s v="D"/>
    <d v="2021-09-01T00:00:00"/>
    <n v="56721"/>
    <s v="Bryś"/>
    <s v="Emilia"/>
    <x v="4"/>
    <x v="28"/>
    <x v="0"/>
    <s v="K"/>
    <s v="Bryś Emilia"/>
  </r>
  <r>
    <x v="28"/>
    <s v="Przyłucka Alicja"/>
    <n v="4583"/>
    <s v="D"/>
    <d v="2021-09-01T00:00:00"/>
    <n v="59597"/>
    <s v="Przyłucka"/>
    <s v="Alicja"/>
    <x v="4"/>
    <x v="28"/>
    <x v="0"/>
    <s v="K"/>
    <s v="Przyłucka Alicja"/>
  </r>
  <r>
    <x v="28"/>
    <s v="Mazelanik Stefan"/>
    <n v="12053"/>
    <s v="D"/>
    <d v="2022-01-17T00:00:00"/>
    <n v="61203"/>
    <s v="Mazelanik"/>
    <s v="Stefan"/>
    <x v="6"/>
    <x v="28"/>
    <x v="0"/>
    <s v="M"/>
    <s v="Mazelanik Stefan"/>
  </r>
  <r>
    <x v="28"/>
    <s v="Olejarz Szymon"/>
    <n v="4582"/>
    <s v="D"/>
    <d v="2021-09-01T00:00:00"/>
    <n v="59596"/>
    <s v="Olejarz"/>
    <s v="Szymon"/>
    <x v="6"/>
    <x v="28"/>
    <x v="0"/>
    <s v="M"/>
    <s v="Olejarz Szymon"/>
  </r>
  <r>
    <x v="28"/>
    <s v="Jachacy Julian"/>
    <n v="4581"/>
    <s v="D"/>
    <d v="2021-09-01T00:00:00"/>
    <n v="59595"/>
    <s v="Jachacy"/>
    <s v="Julian"/>
    <x v="6"/>
    <x v="28"/>
    <x v="0"/>
    <s v="M"/>
    <s v="Jachacy Julian"/>
  </r>
  <r>
    <x v="28"/>
    <s v="Pypłacz Kaspian"/>
    <n v="11351"/>
    <s v="D"/>
    <d v="2021-10-26T00:00:00"/>
    <n v="60730"/>
    <s v="Pypłacz"/>
    <s v="Kaspian"/>
    <x v="5"/>
    <x v="28"/>
    <x v="0"/>
    <s v="M"/>
    <s v="Pypłacz Kaspian"/>
  </r>
  <r>
    <x v="28"/>
    <s v="Pypłacz Alicja"/>
    <n v="11350"/>
    <s v="D"/>
    <d v="2021-10-26T00:00:00"/>
    <n v="60729"/>
    <s v="Pypłacz"/>
    <s v="Alicja"/>
    <x v="5"/>
    <x v="28"/>
    <x v="0"/>
    <s v="K"/>
    <s v="Pypłacz Alicja"/>
  </r>
  <r>
    <x v="28"/>
    <s v="Bryś Maksymilian"/>
    <n v="4585"/>
    <s v="D"/>
    <d v="2021-09-01T00:00:00"/>
    <n v="56722"/>
    <s v="Bryś"/>
    <s v="Maksymilian"/>
    <x v="7"/>
    <x v="28"/>
    <x v="0"/>
    <s v="M"/>
    <s v="Bryś Maksymilian"/>
  </r>
  <r>
    <x v="28"/>
    <s v="Kostyra Karol"/>
    <n v="11348"/>
    <s v="D"/>
    <d v="2021-10-26T00:00:00"/>
    <n v="60727"/>
    <s v="Kostyra"/>
    <s v="Karol"/>
    <x v="8"/>
    <x v="28"/>
    <x v="0"/>
    <s v="M"/>
    <s v="Kostyra Karol"/>
  </r>
  <r>
    <x v="29"/>
    <s v="Rusok Tobiasz"/>
    <n v="1374"/>
    <s v="M"/>
    <d v="2021-08-22T00:00:00"/>
    <n v="45662"/>
    <s v="Rusok"/>
    <s v="Tobiasz"/>
    <x v="0"/>
    <x v="29"/>
    <x v="0"/>
    <s v="M"/>
    <s v="Rusok Tobiasz"/>
  </r>
  <r>
    <x v="29"/>
    <s v="Kulikowska Julia"/>
    <n v="1373"/>
    <s v="M"/>
    <d v="2021-08-22T00:00:00"/>
    <n v="54011"/>
    <s v="Kulikowska"/>
    <s v="Julia"/>
    <x v="0"/>
    <x v="29"/>
    <x v="0"/>
    <s v="K"/>
    <s v="Kulikowska Julia"/>
  </r>
  <r>
    <x v="29"/>
    <s v="Chrupcała Hanna"/>
    <n v="1371"/>
    <s v="M"/>
    <d v="2021-08-22T00:00:00"/>
    <n v="46663"/>
    <s v="Chrupcała"/>
    <s v="Hanna"/>
    <x v="0"/>
    <x v="29"/>
    <x v="0"/>
    <s v="K"/>
    <s v="Chrupcała Hanna"/>
  </r>
  <r>
    <x v="29"/>
    <s v="Brachaczek Tymoteusz"/>
    <n v="1370"/>
    <s v="M"/>
    <d v="2021-08-22T00:00:00"/>
    <n v="51982"/>
    <s v="Brachaczek"/>
    <s v="Tymoteusz"/>
    <x v="2"/>
    <x v="29"/>
    <x v="0"/>
    <s v="M"/>
    <s v="Brachaczek Tymoteusz"/>
  </r>
  <r>
    <x v="30"/>
    <s v="Mirek Jan"/>
    <n v="11460"/>
    <s v="N"/>
    <d v="2021-11-03T00:00:00"/>
    <n v="51275"/>
    <s v="Mirek"/>
    <s v="Jan"/>
    <x v="3"/>
    <x v="30"/>
    <x v="0"/>
    <s v="M"/>
    <s v="Mirek Jan"/>
  </r>
  <r>
    <x v="31"/>
    <s v="Mencel Tomasz"/>
    <n v="6677"/>
    <s v="M"/>
    <d v="2021-09-03T00:00:00"/>
    <n v="45784"/>
    <s v="Mencel"/>
    <s v="Tomasz"/>
    <x v="0"/>
    <x v="31"/>
    <x v="1"/>
    <s v="M"/>
    <s v="Mencel Tomasz"/>
  </r>
  <r>
    <x v="32"/>
    <s v="Herok Emilia"/>
    <n v="1548"/>
    <s v="M"/>
    <d v="2021-08-24T00:00:00"/>
    <n v="47059"/>
    <s v="Herok"/>
    <s v="Emilia"/>
    <x v="0"/>
    <x v="32"/>
    <x v="0"/>
    <s v="K"/>
    <s v="Herok Emilia"/>
  </r>
  <r>
    <x v="32"/>
    <s v="Włodarczyk Justyna"/>
    <n v="1552"/>
    <s v="M"/>
    <d v="2021-08-24T00:00:00"/>
    <n v="51731"/>
    <s v="Włodarczyk"/>
    <s v="Justyna"/>
    <x v="1"/>
    <x v="32"/>
    <x v="0"/>
    <s v="K"/>
    <s v="Włodarczyk Justyna"/>
  </r>
  <r>
    <x v="32"/>
    <s v="Herok Karolina"/>
    <n v="1549"/>
    <s v="M"/>
    <d v="2021-08-24T00:00:00"/>
    <n v="47061"/>
    <s v="Herok"/>
    <s v="Karolina"/>
    <x v="1"/>
    <x v="32"/>
    <x v="0"/>
    <s v="K"/>
    <s v="Herok Karolina"/>
  </r>
  <r>
    <x v="32"/>
    <s v="Bąk Klaudia"/>
    <n v="136"/>
    <s v="M"/>
    <d v="2021-08-11T00:00:00"/>
    <n v="47058"/>
    <s v="Bąk"/>
    <s v="Klaudia"/>
    <x v="1"/>
    <x v="32"/>
    <x v="0"/>
    <s v="K"/>
    <s v="Bąk Klaudia"/>
  </r>
  <r>
    <x v="32"/>
    <s v="Pustelnik Lena"/>
    <n v="1551"/>
    <s v="M"/>
    <d v="2021-08-24T00:00:00"/>
    <n v="54111"/>
    <s v="Pustelnik"/>
    <s v="Lena"/>
    <x v="3"/>
    <x v="32"/>
    <x v="0"/>
    <s v="K"/>
    <s v="Pustelnik Lena"/>
  </r>
  <r>
    <x v="32"/>
    <s v="Kuboszek Maja"/>
    <n v="1550"/>
    <s v="M"/>
    <d v="2021-08-24T00:00:00"/>
    <n v="54110"/>
    <s v="Kuboszek"/>
    <s v="Maja"/>
    <x v="3"/>
    <x v="32"/>
    <x v="0"/>
    <s v="K"/>
    <s v="Kuboszek Maja"/>
  </r>
  <r>
    <x v="32"/>
    <s v="Kucz Martyna"/>
    <n v="11859"/>
    <s v="D"/>
    <d v="2021-12-10T00:00:00"/>
    <n v="61068"/>
    <s v="Kucz"/>
    <s v="Martyna"/>
    <x v="4"/>
    <x v="32"/>
    <x v="0"/>
    <s v="K"/>
    <s v="Kucz Martyna"/>
  </r>
  <r>
    <x v="32"/>
    <s v="Kuboszek Nicola"/>
    <n v="1547"/>
    <s v="D"/>
    <d v="2021-08-24T00:00:00"/>
    <n v="56163"/>
    <s v="Kuboszek"/>
    <s v="Nicola"/>
    <x v="4"/>
    <x v="32"/>
    <x v="0"/>
    <s v="K"/>
    <s v="Kuboszek Nicola"/>
  </r>
  <r>
    <x v="33"/>
    <s v="Malec Martyna"/>
    <n v="7886"/>
    <s v="M"/>
    <d v="2021-09-09T00:00:00"/>
    <n v="48951"/>
    <s v="Malec"/>
    <s v="Martyna"/>
    <x v="1"/>
    <x v="33"/>
    <x v="1"/>
    <s v="K"/>
    <s v="Malec Martyna"/>
  </r>
  <r>
    <x v="34"/>
    <s v="Cebula Łukasz"/>
    <n v="3662"/>
    <s v="M"/>
    <d v="2021-08-30T00:00:00"/>
    <n v="54376"/>
    <s v="Cebula"/>
    <s v="Łukasz"/>
    <x v="0"/>
    <x v="34"/>
    <x v="1"/>
    <s v="M"/>
    <s v="Cebula Łukasz"/>
  </r>
  <r>
    <x v="34"/>
    <s v="Sochor Olga"/>
    <n v="6887"/>
    <s v="M"/>
    <d v="2021-09-08T00:00:00"/>
    <n v="59753"/>
    <s v="Sochor"/>
    <s v="Olga"/>
    <x v="1"/>
    <x v="34"/>
    <x v="1"/>
    <s v="K"/>
    <s v="Sochor Olga"/>
  </r>
  <r>
    <x v="34"/>
    <s v="Gruszka Wojciech"/>
    <n v="3670"/>
    <s v="M"/>
    <d v="2021-08-30T00:00:00"/>
    <n v="52008"/>
    <s v="Gruszka"/>
    <s v="Wojciech"/>
    <x v="1"/>
    <x v="34"/>
    <x v="1"/>
    <s v="M"/>
    <s v="Gruszka Wojciech"/>
  </r>
  <r>
    <x v="34"/>
    <s v="Czech Michał"/>
    <n v="3664"/>
    <s v="M"/>
    <d v="2021-08-30T00:00:00"/>
    <n v="49547"/>
    <s v="Czech"/>
    <s v="Michał"/>
    <x v="1"/>
    <x v="34"/>
    <x v="1"/>
    <s v="M"/>
    <s v="Czech Michał"/>
  </r>
  <r>
    <x v="34"/>
    <s v="Brzana Antoni"/>
    <n v="3661"/>
    <s v="M"/>
    <d v="2021-08-30T00:00:00"/>
    <n v="54375"/>
    <s v="Brzana"/>
    <s v="Antoni"/>
    <x v="1"/>
    <x v="34"/>
    <x v="1"/>
    <s v="M"/>
    <s v="Brzana Antoni"/>
  </r>
  <r>
    <x v="34"/>
    <s v="Żelazko Malwina"/>
    <n v="3677"/>
    <s v="M"/>
    <d v="2021-08-30T00:00:00"/>
    <n v="54374"/>
    <s v="Żelazko"/>
    <s v="Malwina"/>
    <x v="2"/>
    <x v="34"/>
    <x v="1"/>
    <s v="K"/>
    <s v="Żelazko Malwina"/>
  </r>
  <r>
    <x v="34"/>
    <s v="Weber Franciszek"/>
    <n v="6886"/>
    <s v="M"/>
    <d v="2021-09-08T00:00:00"/>
    <n v="59752"/>
    <s v="Weber"/>
    <s v="Franciszek"/>
    <x v="3"/>
    <x v="34"/>
    <x v="1"/>
    <s v="M"/>
    <s v="Weber Franciszek"/>
  </r>
  <r>
    <x v="34"/>
    <s v="Wenzke Emilia"/>
    <n v="3676"/>
    <s v="M"/>
    <d v="2021-08-30T00:00:00"/>
    <n v="54370"/>
    <s v="Wenzke"/>
    <s v="Emilia"/>
    <x v="3"/>
    <x v="34"/>
    <x v="1"/>
    <s v="K"/>
    <s v="Wenzke Emilia"/>
  </r>
  <r>
    <x v="34"/>
    <s v="Owsiak Tomasz"/>
    <n v="3674"/>
    <s v="M"/>
    <d v="2021-08-30T00:00:00"/>
    <n v="54372"/>
    <s v="Owsiak"/>
    <s v="Tomasz"/>
    <x v="3"/>
    <x v="34"/>
    <x v="1"/>
    <s v="M"/>
    <s v="Owsiak Tomasz"/>
  </r>
  <r>
    <x v="34"/>
    <s v="Glados Łukasz"/>
    <n v="3667"/>
    <s v="M"/>
    <d v="2021-08-30T00:00:00"/>
    <n v="54371"/>
    <s v="Glados"/>
    <s v="Łukasz"/>
    <x v="3"/>
    <x v="34"/>
    <x v="1"/>
    <s v="M"/>
    <s v="Glados Łukasz"/>
  </r>
  <r>
    <x v="34"/>
    <s v="Cebula Sebastian"/>
    <n v="3663"/>
    <s v="M"/>
    <d v="2021-08-30T00:00:00"/>
    <n v="54373"/>
    <s v="Cebula"/>
    <s v="Sebastian"/>
    <x v="3"/>
    <x v="34"/>
    <x v="1"/>
    <s v="M"/>
    <s v="Cebula Sebastian"/>
  </r>
  <r>
    <x v="34"/>
    <s v="Kohlbrenner Tomasz"/>
    <n v="12455"/>
    <s v="D"/>
    <d v="2022-04-22T00:00:00"/>
    <n v="61525"/>
    <s v="Kohlbrenner"/>
    <s v="Tomasz"/>
    <x v="4"/>
    <x v="34"/>
    <x v="1"/>
    <s v="M"/>
    <s v="Kohlbrenner Tomasz"/>
  </r>
  <r>
    <x v="34"/>
    <s v="Marszolek Julia"/>
    <n v="12454"/>
    <s v="D"/>
    <d v="2022-04-22T00:00:00"/>
    <n v="61524"/>
    <s v="Marszolek"/>
    <s v="Julia"/>
    <x v="4"/>
    <x v="34"/>
    <x v="1"/>
    <s v="K"/>
    <s v="Marszolek Julia"/>
  </r>
  <r>
    <x v="34"/>
    <s v="Skupień Maja"/>
    <n v="12452"/>
    <s v="D"/>
    <d v="2022-04-22T00:00:00"/>
    <n v="61522"/>
    <s v="Skupień"/>
    <s v="Maja"/>
    <x v="4"/>
    <x v="34"/>
    <x v="1"/>
    <s v="K"/>
    <s v="Skupień Maja"/>
  </r>
  <r>
    <x v="34"/>
    <s v="Święcicki Wojciech"/>
    <n v="12451"/>
    <s v="D"/>
    <d v="2022-04-22T00:00:00"/>
    <n v="61521"/>
    <s v="Święcicki"/>
    <s v="Wojciech"/>
    <x v="4"/>
    <x v="34"/>
    <x v="1"/>
    <s v="M"/>
    <s v="Święcicki Wojciech"/>
  </r>
  <r>
    <x v="34"/>
    <s v="Brzana Franciszek"/>
    <n v="3658"/>
    <s v="D"/>
    <d v="2021-08-30T00:00:00"/>
    <n v="54369"/>
    <s v="Brzana"/>
    <s v="Franciszek"/>
    <x v="4"/>
    <x v="34"/>
    <x v="1"/>
    <s v="M"/>
    <s v="Brzana Franciszek"/>
  </r>
  <r>
    <x v="34"/>
    <s v="Kowalska Alicja"/>
    <n v="12453"/>
    <s v="D"/>
    <d v="2022-04-22T00:00:00"/>
    <n v="61523"/>
    <s v="Kowalska"/>
    <s v="Alicja"/>
    <x v="6"/>
    <x v="34"/>
    <x v="1"/>
    <s v="K"/>
    <s v="Kowalska Alicja"/>
  </r>
  <r>
    <x v="34"/>
    <s v="Sochor Florian"/>
    <n v="6888"/>
    <s v="D"/>
    <d v="2021-09-08T00:00:00"/>
    <n v="59754"/>
    <s v="Sochor"/>
    <s v="Florian"/>
    <x v="6"/>
    <x v="34"/>
    <x v="1"/>
    <s v="M"/>
    <s v="Sochor Florian"/>
  </r>
  <r>
    <x v="34"/>
    <s v="Soszyński Bartosz"/>
    <n v="3660"/>
    <s v="D"/>
    <d v="2021-08-30T00:00:00"/>
    <n v="54367"/>
    <s v="Soszyński"/>
    <s v="Bartosz"/>
    <x v="6"/>
    <x v="34"/>
    <x v="1"/>
    <s v="M"/>
    <s v="Soszyński Bartosz"/>
  </r>
  <r>
    <x v="34"/>
    <s v="Nanko Łukasz"/>
    <n v="3659"/>
    <s v="D"/>
    <d v="2021-08-30T00:00:00"/>
    <n v="54368"/>
    <s v="Nanko"/>
    <s v="Łukasz"/>
    <x v="6"/>
    <x v="34"/>
    <x v="1"/>
    <s v="M"/>
    <s v="Nanko Łukasz"/>
  </r>
  <r>
    <x v="35"/>
    <s v="Piontek Aleksander"/>
    <n v="4864"/>
    <s v="M"/>
    <d v="2021-09-02T00:00:00"/>
    <n v="50215"/>
    <s v="Piontek"/>
    <s v="Aleksander"/>
    <x v="0"/>
    <x v="35"/>
    <x v="1"/>
    <s v="M"/>
    <s v="Piontek Aleksander"/>
  </r>
  <r>
    <x v="35"/>
    <s v="Wieczorek Dawid"/>
    <n v="7781"/>
    <s v="M"/>
    <d v="2021-09-09T00:00:00"/>
    <n v="53644"/>
    <s v="Wieczorek"/>
    <s v="Dawid"/>
    <x v="1"/>
    <x v="35"/>
    <x v="1"/>
    <s v="M"/>
    <s v="Wieczorek Dawid"/>
  </r>
  <r>
    <x v="35"/>
    <s v="Polok Michał"/>
    <n v="7779"/>
    <s v="M"/>
    <d v="2021-09-09T00:00:00"/>
    <n v="53643"/>
    <s v="Polok"/>
    <s v="Michał"/>
    <x v="1"/>
    <x v="35"/>
    <x v="1"/>
    <s v="M"/>
    <s v="Polok Michał"/>
  </r>
  <r>
    <x v="35"/>
    <s v="Mandok Marcel"/>
    <n v="4862"/>
    <s v="M"/>
    <d v="2021-09-02T00:00:00"/>
    <n v="50213"/>
    <s v="Mandok"/>
    <s v="Marcel"/>
    <x v="1"/>
    <x v="35"/>
    <x v="1"/>
    <s v="M"/>
    <s v="Mandok Marcel"/>
  </r>
  <r>
    <x v="35"/>
    <s v="Koziołek Tomasz"/>
    <n v="11517"/>
    <s v="M"/>
    <d v="2021-10-26T00:00:00"/>
    <n v="60826"/>
    <s v="Koziołek"/>
    <s v="Tomasz"/>
    <x v="2"/>
    <x v="35"/>
    <x v="1"/>
    <s v="M"/>
    <s v="Koziołek Tomasz"/>
  </r>
  <r>
    <x v="35"/>
    <s v="Ziegler Anna"/>
    <n v="10341"/>
    <s v="M"/>
    <d v="2021-09-23T00:00:00"/>
    <n v="60247"/>
    <s v="Ziegler"/>
    <s v="Anna"/>
    <x v="2"/>
    <x v="35"/>
    <x v="1"/>
    <s v="K"/>
    <s v="Ziegler Anna"/>
  </r>
  <r>
    <x v="35"/>
    <s v="Mandok Jakub"/>
    <n v="7776"/>
    <s v="M"/>
    <d v="2021-09-09T00:00:00"/>
    <n v="53634"/>
    <s v="Mandok"/>
    <s v="Jakub"/>
    <x v="2"/>
    <x v="35"/>
    <x v="1"/>
    <s v="M"/>
    <s v="Mandok Jakub"/>
  </r>
  <r>
    <x v="35"/>
    <s v="Malon Julia"/>
    <n v="7775"/>
    <s v="M"/>
    <d v="2021-09-09T00:00:00"/>
    <n v="53637"/>
    <s v="Malon"/>
    <s v="Julia"/>
    <x v="2"/>
    <x v="35"/>
    <x v="1"/>
    <s v="K"/>
    <s v="Malon Julia"/>
  </r>
  <r>
    <x v="35"/>
    <s v="Hreczuch Agata"/>
    <n v="7773"/>
    <s v="M"/>
    <d v="2021-09-09T00:00:00"/>
    <n v="59215"/>
    <s v="Hreczuch"/>
    <s v="Agata"/>
    <x v="2"/>
    <x v="35"/>
    <x v="1"/>
    <s v="K"/>
    <s v="Hreczuch Agata"/>
  </r>
  <r>
    <x v="35"/>
    <s v="Reinert Maciej"/>
    <n v="4866"/>
    <s v="M"/>
    <d v="2021-09-02T00:00:00"/>
    <n v="50884"/>
    <s v="Reinert"/>
    <s v="Maciej"/>
    <x v="2"/>
    <x v="35"/>
    <x v="1"/>
    <s v="M"/>
    <s v="Reinert Maciej"/>
  </r>
  <r>
    <x v="35"/>
    <s v="Jęcek Paulina"/>
    <n v="4861"/>
    <s v="M"/>
    <d v="2021-09-02T00:00:00"/>
    <n v="51100"/>
    <s v="Jęcek"/>
    <s v="Paulina"/>
    <x v="2"/>
    <x v="35"/>
    <x v="1"/>
    <s v="K"/>
    <s v="Jęcek Paulina"/>
  </r>
  <r>
    <x v="35"/>
    <s v="Giemza Antoni"/>
    <n v="4859"/>
    <s v="M"/>
    <d v="2021-09-02T00:00:00"/>
    <n v="53631"/>
    <s v="Giemza"/>
    <s v="Antoni"/>
    <x v="2"/>
    <x v="35"/>
    <x v="1"/>
    <s v="M"/>
    <s v="Giemza Antoni"/>
  </r>
  <r>
    <x v="35"/>
    <s v="Buszman Zofia"/>
    <n v="4858"/>
    <s v="M"/>
    <d v="2021-09-02T00:00:00"/>
    <n v="51099"/>
    <s v="Buszman"/>
    <s v="Zofia"/>
    <x v="2"/>
    <x v="35"/>
    <x v="1"/>
    <s v="K"/>
    <s v="Buszman Zofia"/>
  </r>
  <r>
    <x v="35"/>
    <s v="Bogdał Franciszek"/>
    <n v="4857"/>
    <s v="M"/>
    <d v="2021-09-02T00:00:00"/>
    <n v="53635"/>
    <s v="Bogdał"/>
    <s v="Franciszek"/>
    <x v="2"/>
    <x v="35"/>
    <x v="1"/>
    <s v="M"/>
    <s v="Bogdał Franciszek"/>
  </r>
  <r>
    <x v="35"/>
    <s v="Gołomb Jakub"/>
    <n v="11518"/>
    <s v="M"/>
    <d v="2021-10-26T00:00:00"/>
    <n v="53632"/>
    <s v="Gołomb"/>
    <s v="Jakub"/>
    <x v="3"/>
    <x v="35"/>
    <x v="1"/>
    <s v="M"/>
    <s v="Gołomb Jakub"/>
  </r>
  <r>
    <x v="35"/>
    <s v="Wiesiołek Marcel"/>
    <n v="7782"/>
    <s v="M"/>
    <d v="2021-09-09T00:00:00"/>
    <n v="53633"/>
    <s v="Wiesiołek"/>
    <s v="Marcel"/>
    <x v="3"/>
    <x v="35"/>
    <x v="1"/>
    <s v="M"/>
    <s v="Wiesiołek Marcel"/>
  </r>
  <r>
    <x v="35"/>
    <s v="Sprancel Jan"/>
    <n v="7780"/>
    <s v="M"/>
    <d v="2021-09-09T00:00:00"/>
    <n v="53931"/>
    <s v="Sprancel"/>
    <s v="Jan"/>
    <x v="3"/>
    <x v="35"/>
    <x v="1"/>
    <s v="M"/>
    <s v="Sprancel Jan"/>
  </r>
  <r>
    <x v="35"/>
    <s v="Molawka Jan"/>
    <n v="7777"/>
    <s v="M"/>
    <d v="2021-09-09T00:00:00"/>
    <n v="53932"/>
    <s v="Molawka"/>
    <s v="Jan"/>
    <x v="3"/>
    <x v="35"/>
    <x v="1"/>
    <s v="M"/>
    <s v="Molawka Jan"/>
  </r>
  <r>
    <x v="35"/>
    <s v="Buszman Piotr"/>
    <n v="12546"/>
    <s v="D"/>
    <d v="2022-04-29T00:00:00"/>
    <n v="61608"/>
    <s v="Buszman"/>
    <s v="Piotr"/>
    <x v="4"/>
    <x v="35"/>
    <x v="1"/>
    <s v="M"/>
    <s v="Buszman Piotr"/>
  </r>
  <r>
    <x v="35"/>
    <s v="Starościak Stanisław"/>
    <n v="12475"/>
    <s v="D"/>
    <d v="2022-04-20T00:00:00"/>
    <n v="61541"/>
    <s v="Starościak"/>
    <s v="Stanisław"/>
    <x v="4"/>
    <x v="35"/>
    <x v="1"/>
    <s v="M"/>
    <s v="Starościak Stanisław"/>
  </r>
  <r>
    <x v="35"/>
    <s v="Kornaga Kacper"/>
    <n v="11516"/>
    <s v="D"/>
    <d v="2021-10-26T00:00:00"/>
    <n v="60825"/>
    <s v="Kornaga"/>
    <s v="Kacper"/>
    <x v="4"/>
    <x v="35"/>
    <x v="1"/>
    <s v="M"/>
    <s v="Kornaga Kacper"/>
  </r>
  <r>
    <x v="35"/>
    <s v="Bok Aleksandra"/>
    <n v="11515"/>
    <s v="D"/>
    <d v="2021-10-26T00:00:00"/>
    <n v="60824"/>
    <s v="Bok"/>
    <s v="Aleksandra"/>
    <x v="4"/>
    <x v="35"/>
    <x v="1"/>
    <s v="K"/>
    <s v="Bok Aleksandra"/>
  </r>
  <r>
    <x v="36"/>
    <s v="Cieślar Karol"/>
    <n v="2582"/>
    <s v="M"/>
    <d v="2021-08-18T00:00:00"/>
    <n v="54231"/>
    <s v="Cieślar"/>
    <s v="Karol"/>
    <x v="0"/>
    <x v="36"/>
    <x v="0"/>
    <s v="M"/>
    <s v="Cieślar Karol"/>
  </r>
  <r>
    <x v="37"/>
    <s v="Kusek Bartłomiej"/>
    <n v="4401"/>
    <s v="M"/>
    <d v="2021-08-31T00:00:00"/>
    <n v="52583"/>
    <s v="Kusek"/>
    <s v="Bartłomiej"/>
    <x v="2"/>
    <x v="37"/>
    <x v="0"/>
    <s v="M"/>
    <s v="Kusek Bartłomiej"/>
  </r>
  <r>
    <x v="37"/>
    <s v="Majer Magdalena"/>
    <n v="10328"/>
    <s v="D"/>
    <d v="2021-09-26T00:00:00"/>
    <n v="60243"/>
    <s v="Majer"/>
    <s v="Magdalena"/>
    <x v="4"/>
    <x v="37"/>
    <x v="0"/>
    <s v="K"/>
    <s v="Majer Magdalena"/>
  </r>
  <r>
    <x v="37"/>
    <s v="Szulta Adam"/>
    <n v="4405"/>
    <s v="D"/>
    <d v="2021-08-31T00:00:00"/>
    <n v="59574"/>
    <s v="Szulta"/>
    <s v="Adam"/>
    <x v="4"/>
    <x v="37"/>
    <x v="0"/>
    <s v="M"/>
    <s v="Szulta Adam"/>
  </r>
  <r>
    <x v="38"/>
    <s v="Haronska Dominik"/>
    <n v="10350"/>
    <s v="M"/>
    <d v="2021-09-29T00:00:00"/>
    <n v="54693"/>
    <s v="Haronska"/>
    <s v="Dominik"/>
    <x v="0"/>
    <x v="38"/>
    <x v="1"/>
    <s v="M"/>
    <s v="Haronska Dominik"/>
  </r>
  <r>
    <x v="39"/>
    <s v="Wójcik Natalia"/>
    <n v="361"/>
    <s v="D"/>
    <d v="2021-08-13T00:00:00"/>
    <n v="59281"/>
    <s v="Wójcik"/>
    <s v="Natalia"/>
    <x v="4"/>
    <x v="39"/>
    <x v="0"/>
    <s v="K"/>
    <s v="Wójcik Natalia"/>
  </r>
  <r>
    <x v="40"/>
    <s v="Rogowicz Natalia"/>
    <n v="3321"/>
    <s v="M"/>
    <d v="2021-09-01T00:00:00"/>
    <n v="46685"/>
    <s v="Rogowicz"/>
    <s v="Natalia"/>
    <x v="0"/>
    <x v="40"/>
    <x v="0"/>
    <s v="K"/>
    <s v="Rogowicz Natalia"/>
  </r>
  <r>
    <x v="40"/>
    <s v="Dorobisz Paulina"/>
    <n v="3316"/>
    <s v="M"/>
    <d v="2021-09-01T00:00:00"/>
    <n v="54609"/>
    <s v="Dorobisz"/>
    <s v="Paulina"/>
    <x v="0"/>
    <x v="40"/>
    <x v="0"/>
    <s v="K"/>
    <s v="Dorobisz Paulina"/>
  </r>
  <r>
    <x v="40"/>
    <s v="Szymańska Hanna"/>
    <n v="3325"/>
    <s v="M"/>
    <d v="2021-09-01T00:00:00"/>
    <n v="49624"/>
    <s v="Szymańska"/>
    <s v="Hanna"/>
    <x v="2"/>
    <x v="40"/>
    <x v="0"/>
    <s v="K"/>
    <s v="Szymańska Hanna"/>
  </r>
  <r>
    <x v="40"/>
    <s v="Srebniak Lena"/>
    <n v="3323"/>
    <s v="M"/>
    <d v="2021-09-01T00:00:00"/>
    <n v="53115"/>
    <s v="Srebniak"/>
    <s v="Lena"/>
    <x v="2"/>
    <x v="40"/>
    <x v="0"/>
    <s v="K"/>
    <s v="Srebniak Lena"/>
  </r>
  <r>
    <x v="40"/>
    <s v="Przemyk Maria"/>
    <n v="3320"/>
    <s v="M"/>
    <d v="2021-09-01T00:00:00"/>
    <n v="53120"/>
    <s v="Przemyk"/>
    <s v="Maria"/>
    <x v="2"/>
    <x v="40"/>
    <x v="0"/>
    <s v="K"/>
    <s v="Przemyk Maria"/>
  </r>
  <r>
    <x v="40"/>
    <s v="Pańczyk Kacper"/>
    <n v="3319"/>
    <s v="M"/>
    <d v="2021-09-01T00:00:00"/>
    <n v="57802"/>
    <s v="Pańczyk"/>
    <s v="Kacper"/>
    <x v="2"/>
    <x v="40"/>
    <x v="0"/>
    <s v="M"/>
    <s v="Pańczyk Kacper"/>
  </r>
  <r>
    <x v="40"/>
    <s v="Dobczyński Łukasz"/>
    <n v="3315"/>
    <s v="M"/>
    <d v="2021-09-01T00:00:00"/>
    <n v="53114"/>
    <s v="Dobczyński"/>
    <s v="Łukasz"/>
    <x v="2"/>
    <x v="40"/>
    <x v="0"/>
    <s v="M"/>
    <s v="Dobczyński Łukasz"/>
  </r>
  <r>
    <x v="40"/>
    <s v="Brycz Igor"/>
    <n v="3312"/>
    <s v="M"/>
    <d v="2021-09-01T00:00:00"/>
    <n v="57803"/>
    <s v="Brycz"/>
    <s v="Igor"/>
    <x v="2"/>
    <x v="40"/>
    <x v="0"/>
    <s v="M"/>
    <s v="Brycz Igor"/>
  </r>
  <r>
    <x v="40"/>
    <s v="Bochenek Kamila"/>
    <n v="3310"/>
    <s v="M"/>
    <d v="2021-09-01T00:00:00"/>
    <n v="53118"/>
    <s v="Bochenek"/>
    <s v="Kamila"/>
    <x v="2"/>
    <x v="40"/>
    <x v="0"/>
    <s v="K"/>
    <s v="Bochenek Kamila"/>
  </r>
  <r>
    <x v="40"/>
    <s v="Szatan Szymon"/>
    <n v="3324"/>
    <s v="M"/>
    <d v="2021-09-01T00:00:00"/>
    <n v="53119"/>
    <s v="Szatan"/>
    <s v="Szymon"/>
    <x v="3"/>
    <x v="40"/>
    <x v="0"/>
    <s v="M"/>
    <s v="Szatan Szymon"/>
  </r>
  <r>
    <x v="40"/>
    <s v="Kosałka Filip"/>
    <n v="3317"/>
    <s v="M"/>
    <d v="2021-09-01T00:00:00"/>
    <n v="49625"/>
    <s v="Kosałka"/>
    <s v="Filip"/>
    <x v="3"/>
    <x v="40"/>
    <x v="0"/>
    <s v="M"/>
    <s v="Kosałka Filip"/>
  </r>
  <r>
    <x v="40"/>
    <s v="Bujna Nina"/>
    <n v="3313"/>
    <s v="M"/>
    <d v="2021-09-01T00:00:00"/>
    <n v="53116"/>
    <s v="Bujna"/>
    <s v="Nina"/>
    <x v="3"/>
    <x v="40"/>
    <x v="0"/>
    <s v="K"/>
    <s v="Bujna Nina"/>
  </r>
  <r>
    <x v="40"/>
    <s v="Bronikowska Natalia"/>
    <n v="3311"/>
    <s v="M"/>
    <d v="2021-09-01T00:00:00"/>
    <n v="53685"/>
    <s v="Bronikowska"/>
    <s v="Natalia"/>
    <x v="3"/>
    <x v="40"/>
    <x v="0"/>
    <s v="K"/>
    <s v="Bronikowska Natalia"/>
  </r>
  <r>
    <x v="40"/>
    <s v="Przemyk Zofia"/>
    <n v="3304"/>
    <s v="D"/>
    <d v="2021-09-01T00:00:00"/>
    <n v="53686"/>
    <s v="Przemyk"/>
    <s v="Zofia"/>
    <x v="4"/>
    <x v="40"/>
    <x v="0"/>
    <s v="K"/>
    <s v="Przemyk Zofia"/>
  </r>
  <r>
    <x v="40"/>
    <s v="Duch Maksymilian"/>
    <n v="3303"/>
    <s v="D"/>
    <d v="2021-09-01T00:00:00"/>
    <n v="56631"/>
    <s v="Duch"/>
    <s v="Maksymilian"/>
    <x v="5"/>
    <x v="40"/>
    <x v="0"/>
    <s v="M"/>
    <s v="Duch Maksymilian"/>
  </r>
  <r>
    <x v="41"/>
    <s v="Kowalski Krzysztof"/>
    <n v="12511"/>
    <s v="M"/>
    <d v="2022-05-05T00:00:00"/>
    <n v="61574"/>
    <s v="Kowalski"/>
    <s v="Krzysztof"/>
    <x v="0"/>
    <x v="41"/>
    <x v="0"/>
    <s v="M"/>
    <s v="Kowalski Krzysztof"/>
  </r>
  <r>
    <x v="41"/>
    <s v="Radzimski Łukasz"/>
    <n v="12076"/>
    <s v="M"/>
    <d v="2022-01-26T00:00:00"/>
    <n v="61219"/>
    <s v="Radzimski"/>
    <s v="Łukasz"/>
    <x v="0"/>
    <x v="41"/>
    <x v="0"/>
    <s v="M"/>
    <s v="Radzimski Łukasz"/>
  </r>
  <r>
    <x v="41"/>
    <s v="Gonet Julia"/>
    <n v="11474"/>
    <s v="M"/>
    <d v="2021-11-02T00:00:00"/>
    <n v="57019"/>
    <s v="Gonet"/>
    <s v="Julia"/>
    <x v="0"/>
    <x v="41"/>
    <x v="0"/>
    <s v="K"/>
    <s v="Gonet Julia"/>
  </r>
  <r>
    <x v="41"/>
    <s v="Gabryś Joanna"/>
    <n v="11473"/>
    <s v="M"/>
    <d v="2021-11-02T00:00:00"/>
    <n v="57018"/>
    <s v="Gabryś"/>
    <s v="Joanna"/>
    <x v="0"/>
    <x v="41"/>
    <x v="0"/>
    <s v="K"/>
    <s v="Gabryś Joanna"/>
  </r>
  <r>
    <x v="41"/>
    <s v="Wyka Wiktor"/>
    <n v="11471"/>
    <s v="M"/>
    <d v="2021-11-02T00:00:00"/>
    <n v="60797"/>
    <s v="Wyka"/>
    <s v="Wiktor"/>
    <x v="0"/>
    <x v="41"/>
    <x v="0"/>
    <s v="M"/>
    <s v="Wyka Wiktor"/>
  </r>
  <r>
    <x v="41"/>
    <s v="Langrot Kuba"/>
    <n v="9648"/>
    <s v="M"/>
    <d v="2021-09-19T00:00:00"/>
    <n v="57014"/>
    <s v="Langrot"/>
    <s v="Kuba"/>
    <x v="0"/>
    <x v="41"/>
    <x v="0"/>
    <s v="K"/>
    <s v="Langrot Kuba"/>
  </r>
  <r>
    <x v="41"/>
    <s v="Czech Szymon"/>
    <n v="9647"/>
    <s v="M"/>
    <d v="2021-09-19T00:00:00"/>
    <n v="57945"/>
    <s v="Czech"/>
    <s v="Szymon"/>
    <x v="0"/>
    <x v="41"/>
    <x v="0"/>
    <s v="M"/>
    <s v="Czech Szymon"/>
  </r>
  <r>
    <x v="41"/>
    <s v="Benbenek Stanisław"/>
    <n v="9646"/>
    <s v="M"/>
    <d v="2021-09-19T00:00:00"/>
    <n v="57944"/>
    <s v="Benbenek"/>
    <s v="Stanisław"/>
    <x v="0"/>
    <x v="41"/>
    <x v="0"/>
    <s v="M"/>
    <s v="Benbenek Stanisław"/>
  </r>
  <r>
    <x v="41"/>
    <s v="Turek Mateusz"/>
    <n v="9644"/>
    <s v="M"/>
    <d v="2021-09-19T00:00:00"/>
    <n v="60039"/>
    <s v="Turek"/>
    <s v="Mateusz"/>
    <x v="0"/>
    <x v="41"/>
    <x v="0"/>
    <s v="M"/>
    <s v="Turek Mateusz"/>
  </r>
  <r>
    <x v="41"/>
    <s v="Łyp Marcin"/>
    <n v="5109"/>
    <s v="M"/>
    <d v="2021-09-01T00:00:00"/>
    <n v="56086"/>
    <s v="Łyp"/>
    <s v="Marcin"/>
    <x v="0"/>
    <x v="41"/>
    <x v="0"/>
    <s v="M"/>
    <s v="Łyp Marcin"/>
  </r>
  <r>
    <x v="41"/>
    <s v="Ciosmak Maciej"/>
    <n v="5104"/>
    <s v="M"/>
    <d v="2021-09-01T00:00:00"/>
    <n v="50966"/>
    <s v="Ciosmak"/>
    <s v="Maciej"/>
    <x v="0"/>
    <x v="41"/>
    <x v="0"/>
    <s v="M"/>
    <s v="Ciosmak Maciej"/>
  </r>
  <r>
    <x v="41"/>
    <s v="Matonia Filip"/>
    <n v="5102"/>
    <s v="M"/>
    <d v="2021-09-01T00:00:00"/>
    <n v="47223"/>
    <s v="Matonia"/>
    <s v="Filip"/>
    <x v="0"/>
    <x v="41"/>
    <x v="0"/>
    <s v="M"/>
    <s v="Matonia Filip"/>
  </r>
  <r>
    <x v="41"/>
    <s v="Szelejewski Paweł"/>
    <n v="12075"/>
    <s v="M"/>
    <d v="2022-01-26T00:00:00"/>
    <n v="61218"/>
    <s v="Szelejewski"/>
    <s v="Paweł"/>
    <x v="1"/>
    <x v="41"/>
    <x v="0"/>
    <s v="M"/>
    <s v="Szelejewski Paweł"/>
  </r>
  <r>
    <x v="41"/>
    <s v="Michta Jan"/>
    <n v="5110"/>
    <s v="M"/>
    <d v="2021-09-01T00:00:00"/>
    <n v="48878"/>
    <s v="Michta"/>
    <s v="Jan"/>
    <x v="1"/>
    <x v="41"/>
    <x v="0"/>
    <s v="M"/>
    <s v="Michta Jan"/>
  </r>
  <r>
    <x v="41"/>
    <s v="Dziewior Filip"/>
    <n v="12077"/>
    <s v="M"/>
    <d v="2022-01-26T00:00:00"/>
    <n v="61220"/>
    <s v="Dziewior"/>
    <s v="Filip"/>
    <x v="2"/>
    <x v="41"/>
    <x v="0"/>
    <s v="M"/>
    <s v="Dziewior Filip"/>
  </r>
  <r>
    <x v="41"/>
    <s v="Matlęga Kamil"/>
    <n v="11472"/>
    <s v="M"/>
    <d v="2021-11-02T00:00:00"/>
    <n v="60798"/>
    <s v="Matlęga"/>
    <s v="Kamil"/>
    <x v="2"/>
    <x v="41"/>
    <x v="0"/>
    <s v="M"/>
    <s v="Matlęga Kamil"/>
  </r>
  <r>
    <x v="41"/>
    <s v="Jędrusik Mikołaj"/>
    <n v="9645"/>
    <s v="M"/>
    <d v="2021-09-19T00:00:00"/>
    <n v="60040"/>
    <s v="Jędrusik"/>
    <s v="Mikołaj"/>
    <x v="2"/>
    <x v="41"/>
    <x v="0"/>
    <s v="M"/>
    <s v="Jędrusik Mikołaj"/>
  </r>
  <r>
    <x v="41"/>
    <s v="Jachm Artur"/>
    <n v="5106"/>
    <s v="M"/>
    <d v="2021-09-01T00:00:00"/>
    <n v="56087"/>
    <s v="Jachm"/>
    <s v="Artur"/>
    <x v="2"/>
    <x v="41"/>
    <x v="0"/>
    <s v="M"/>
    <s v="Jachm Artur"/>
  </r>
  <r>
    <x v="41"/>
    <s v="Kwiecień Tomasz"/>
    <n v="9643"/>
    <s v="M"/>
    <d v="2021-09-19T00:00:00"/>
    <n v="60038"/>
    <s v="Kwiecień"/>
    <s v="Tomasz"/>
    <x v="3"/>
    <x v="41"/>
    <x v="0"/>
    <s v="M"/>
    <s v="Kwiecień Tomasz"/>
  </r>
  <r>
    <x v="41"/>
    <s v="Jachm Michał"/>
    <n v="5107"/>
    <s v="M"/>
    <d v="2021-09-01T00:00:00"/>
    <n v="56088"/>
    <s v="Jachm"/>
    <s v="Michał"/>
    <x v="3"/>
    <x v="41"/>
    <x v="0"/>
    <s v="M"/>
    <s v="Jachm Michał"/>
  </r>
  <r>
    <x v="41"/>
    <s v="Chmurzyński Dawid"/>
    <n v="5103"/>
    <s v="M"/>
    <d v="2021-09-01T00:00:00"/>
    <n v="57024"/>
    <s v="Chmurzyński"/>
    <s v="Dawid"/>
    <x v="3"/>
    <x v="41"/>
    <x v="0"/>
    <s v="M"/>
    <s v="Chmurzyński Dawid"/>
  </r>
  <r>
    <x v="42"/>
    <s v="Dulik Franciszek"/>
    <n v="9123"/>
    <s v="D"/>
    <d v="2021-09-07T00:00:00"/>
    <n v="59945"/>
    <s v="Dulik"/>
    <s v="Franciszek"/>
    <x v="6"/>
    <x v="42"/>
    <x v="0"/>
    <s v="M"/>
    <s v="Dulik Franciszek"/>
  </r>
  <r>
    <x v="43"/>
    <s v="Wołek Jeremiasz"/>
    <n v="4870"/>
    <s v="M"/>
    <d v="2021-08-04T00:00:00"/>
    <n v="56711"/>
    <s v="Wołek"/>
    <s v="Jeremiasz"/>
    <x v="1"/>
    <x v="43"/>
    <x v="1"/>
    <s v="M"/>
    <s v="Wołek Jeremiasz"/>
  </r>
  <r>
    <x v="43"/>
    <s v="Pawlak Maja"/>
    <n v="11435"/>
    <s v="M"/>
    <d v="2021-10-27T00:00:00"/>
    <n v="55825"/>
    <s v="Pawlak"/>
    <s v="Maja"/>
    <x v="2"/>
    <x v="43"/>
    <x v="1"/>
    <s v="K"/>
    <s v="Pawlak Maja"/>
  </r>
  <r>
    <x v="44"/>
    <s v="Szmitowicz Antoni"/>
    <n v="1603"/>
    <s v="M"/>
    <d v="2021-08-25T00:00:00"/>
    <n v="54153"/>
    <s v="Szmitowicz"/>
    <s v="Antoni"/>
    <x v="0"/>
    <x v="44"/>
    <x v="1"/>
    <s v="M"/>
    <s v="Szmitowicz Antoni"/>
  </r>
  <r>
    <x v="44"/>
    <s v="Romanowska Aleksandra"/>
    <n v="1600"/>
    <s v="M"/>
    <d v="2021-08-25T00:00:00"/>
    <n v="49740"/>
    <s v="Romanowska"/>
    <s v="Aleksandra"/>
    <x v="1"/>
    <x v="44"/>
    <x v="1"/>
    <s v="K"/>
    <s v="Romanowska Aleksandra"/>
  </r>
  <r>
    <x v="44"/>
    <s v="Lasman Szymon"/>
    <n v="1598"/>
    <s v="M"/>
    <d v="2021-08-25T00:00:00"/>
    <n v="54154"/>
    <s v="Lasman"/>
    <s v="Szymon"/>
    <x v="1"/>
    <x v="44"/>
    <x v="1"/>
    <s v="M"/>
    <s v="Lasman Szymon"/>
  </r>
  <r>
    <x v="44"/>
    <s v="Pater Maksymilian"/>
    <n v="11396"/>
    <s v="M"/>
    <d v="2021-10-26T00:00:00"/>
    <n v="60744"/>
    <s v="Pater"/>
    <s v="Maksymilian"/>
    <x v="2"/>
    <x v="44"/>
    <x v="1"/>
    <s v="M"/>
    <s v="Pater Maksymilian"/>
  </r>
  <r>
    <x v="44"/>
    <s v="Krawczyk Leon"/>
    <n v="1596"/>
    <s v="M"/>
    <d v="2021-08-25T00:00:00"/>
    <n v="51734"/>
    <s v="Krawczyk"/>
    <s v="Leon"/>
    <x v="2"/>
    <x v="44"/>
    <x v="1"/>
    <s v="M"/>
    <s v="Krawczyk Leon"/>
  </r>
  <r>
    <x v="44"/>
    <s v="Dressler Tymon"/>
    <n v="1593"/>
    <s v="M"/>
    <d v="2021-08-25T00:00:00"/>
    <n v="54155"/>
    <s v="Dressler"/>
    <s v="Tymon"/>
    <x v="3"/>
    <x v="44"/>
    <x v="1"/>
    <s v="M"/>
    <s v="Dressler Tymon"/>
  </r>
  <r>
    <x v="45"/>
    <s v="Niemiec Łukasz"/>
    <n v="6192"/>
    <s v="M"/>
    <d v="2021-08-31T00:00:00"/>
    <n v="49425"/>
    <s v="Niemiec"/>
    <s v="Łukasz"/>
    <x v="1"/>
    <x v="45"/>
    <x v="0"/>
    <s v="M"/>
    <s v="Niemiec Łukasz"/>
  </r>
  <r>
    <x v="45"/>
    <s v="Kocierz Szymon"/>
    <n v="6191"/>
    <s v="M"/>
    <d v="2021-08-31T00:00:00"/>
    <n v="56940"/>
    <s v="Kocierz"/>
    <s v="Szymon"/>
    <x v="1"/>
    <x v="45"/>
    <x v="0"/>
    <s v="M"/>
    <s v="Kocierz Szymon"/>
  </r>
  <r>
    <x v="46"/>
    <s v="Wieczerzak Maja"/>
    <n v="11458"/>
    <s v="M"/>
    <d v="2021-11-02T00:00:00"/>
    <n v="51954"/>
    <s v="Wieczerzak"/>
    <s v="Maja"/>
    <x v="1"/>
    <x v="46"/>
    <x v="0"/>
    <s v="K"/>
    <s v="Wieczerzak Maja"/>
  </r>
  <r>
    <x v="46"/>
    <s v="Pasiut Piotr"/>
    <n v="11457"/>
    <s v="M"/>
    <d v="2021-11-02T00:00:00"/>
    <n v="51952"/>
    <s v="Pasiut"/>
    <s v="Piotr"/>
    <x v="1"/>
    <x v="46"/>
    <x v="0"/>
    <s v="M"/>
    <s v="Pasiut Piotr"/>
  </r>
  <r>
    <x v="46"/>
    <s v="Kapela Maria"/>
    <n v="11455"/>
    <s v="M"/>
    <d v="2021-11-02T00:00:00"/>
    <n v="45655"/>
    <s v="Kapela"/>
    <s v="Maria"/>
    <x v="1"/>
    <x v="46"/>
    <x v="0"/>
    <s v="K"/>
    <s v="Kapela Maria"/>
  </r>
  <r>
    <x v="46"/>
    <s v="Ucinyk Oliwia"/>
    <n v="11449"/>
    <s v="M"/>
    <d v="2021-11-02T00:00:00"/>
    <n v="60782"/>
    <s v="Ucinyk"/>
    <s v="Oliwia"/>
    <x v="3"/>
    <x v="46"/>
    <x v="0"/>
    <s v="K"/>
    <s v="Ucinyk Oliwia"/>
  </r>
  <r>
    <x v="46"/>
    <s v="Mysza Szymon"/>
    <n v="11448"/>
    <s v="M"/>
    <d v="2021-11-02T00:00:00"/>
    <n v="60781"/>
    <s v="Mysza"/>
    <s v="Szymon"/>
    <x v="3"/>
    <x v="46"/>
    <x v="0"/>
    <s v="M"/>
    <s v="Mysza Szymon"/>
  </r>
  <r>
    <x v="46"/>
    <s v="Rzepka Wojciech"/>
    <n v="11447"/>
    <s v="M"/>
    <d v="2021-11-02T00:00:00"/>
    <n v="60780"/>
    <s v="Rzepka"/>
    <s v="Wojciech"/>
    <x v="3"/>
    <x v="46"/>
    <x v="0"/>
    <s v="M"/>
    <s v="Rzepka Wojciech"/>
  </r>
  <r>
    <x v="46"/>
    <s v="Gondzik Klaudia"/>
    <n v="11445"/>
    <s v="M"/>
    <d v="2021-11-02T00:00:00"/>
    <n v="60778"/>
    <s v="Gondzik"/>
    <s v="Klaudia"/>
    <x v="3"/>
    <x v="46"/>
    <x v="0"/>
    <s v="K"/>
    <s v="Gondzik Klaudia"/>
  </r>
  <r>
    <x v="46"/>
    <s v="Kampe Emilia"/>
    <n v="11444"/>
    <s v="M"/>
    <d v="2021-11-02T00:00:00"/>
    <n v="60777"/>
    <s v="Kampe"/>
    <s v="Emilia"/>
    <x v="3"/>
    <x v="46"/>
    <x v="0"/>
    <s v="K"/>
    <s v="Kampe Emilia"/>
  </r>
  <r>
    <x v="46"/>
    <s v="Konopko Maciej"/>
    <n v="11459"/>
    <s v="D"/>
    <d v="2021-11-02T00:00:00"/>
    <n v="60787"/>
    <s v="Konopko"/>
    <s v="Maciej"/>
    <x v="6"/>
    <x v="46"/>
    <x v="0"/>
    <s v="M"/>
    <s v="Konopko Maciej"/>
  </r>
  <r>
    <x v="47"/>
    <s v="Tekieli Wiktoria"/>
    <n v="4534"/>
    <s v="M"/>
    <d v="2021-08-31T00:00:00"/>
    <n v="48894"/>
    <s v="Tekieli"/>
    <s v="Wiktoria"/>
    <x v="1"/>
    <x v="47"/>
    <x v="0"/>
    <s v="K"/>
    <s v="Tekieli Wiktoria"/>
  </r>
  <r>
    <x v="47"/>
    <s v="Urbanowicz Dawid"/>
    <n v="4530"/>
    <s v="M"/>
    <d v="2021-08-31T00:00:00"/>
    <n v="59582"/>
    <s v="Urbanowicz"/>
    <s v="Dawid"/>
    <x v="3"/>
    <x v="47"/>
    <x v="0"/>
    <s v="M"/>
    <s v="Urbanowicz Dawid"/>
  </r>
  <r>
    <x v="47"/>
    <s v="Życzkowska Wiktoria"/>
    <n v="4529"/>
    <s v="M"/>
    <d v="2021-08-31T00:00:00"/>
    <n v="59581"/>
    <s v="Życzkowska"/>
    <s v="Wiktoria"/>
    <x v="3"/>
    <x v="47"/>
    <x v="0"/>
    <s v="K"/>
    <s v="Życzkowska Wiktoria"/>
  </r>
  <r>
    <x v="47"/>
    <s v="Lach Zofia"/>
    <n v="4535"/>
    <s v="D"/>
    <d v="2021-08-31T00:00:00"/>
    <n v="59583"/>
    <s v="Lach"/>
    <s v="Zofia"/>
    <x v="4"/>
    <x v="47"/>
    <x v="0"/>
    <s v="K"/>
    <s v="Lach Zofia"/>
  </r>
  <r>
    <x v="48"/>
    <s v="Legierski Tobiasz"/>
    <n v="11562"/>
    <s v="M"/>
    <d v="2021-11-08T00:00:00"/>
    <n v="60862"/>
    <s v="Legierski"/>
    <s v="Tobiasz"/>
    <x v="1"/>
    <x v="48"/>
    <x v="0"/>
    <s v="M"/>
    <s v="Legierski Tobiasz"/>
  </r>
  <r>
    <x v="48"/>
    <s v="Legierski Krystian"/>
    <n v="10072"/>
    <s v="M"/>
    <d v="2021-09-10T00:00:00"/>
    <n v="55443"/>
    <s v="Legierski"/>
    <s v="Krystian"/>
    <x v="1"/>
    <x v="48"/>
    <x v="0"/>
    <s v="M"/>
    <s v="Legierski Krystian"/>
  </r>
  <r>
    <x v="49"/>
    <s v="Turek Oliwier"/>
    <n v="3254"/>
    <s v="M"/>
    <d v="2021-08-29T00:00:00"/>
    <n v="47057"/>
    <s v="Turek"/>
    <s v="Oliwier"/>
    <x v="0"/>
    <x v="49"/>
    <x v="0"/>
    <s v="M"/>
    <s v="Turek Oliwier"/>
  </r>
  <r>
    <x v="49"/>
    <s v="Tomaszewski Kacper"/>
    <n v="3253"/>
    <s v="M"/>
    <d v="2021-08-29T00:00:00"/>
    <n v="45595"/>
    <s v="Tomaszewski"/>
    <s v="Kacper"/>
    <x v="0"/>
    <x v="49"/>
    <x v="0"/>
    <s v="M"/>
    <s v="Tomaszewski Kacper"/>
  </r>
  <r>
    <x v="49"/>
    <s v="Szymik Jakub"/>
    <n v="3252"/>
    <s v="M"/>
    <d v="2021-08-29T00:00:00"/>
    <n v="45591"/>
    <s v="Szymik"/>
    <s v="Jakub"/>
    <x v="0"/>
    <x v="49"/>
    <x v="0"/>
    <s v="M"/>
    <s v="Szymik Jakub"/>
  </r>
  <r>
    <x v="49"/>
    <s v="Kałuża Tomasz"/>
    <n v="3248"/>
    <s v="M"/>
    <d v="2021-08-29T00:00:00"/>
    <n v="46333"/>
    <s v="Kałuża"/>
    <s v="Tomasz"/>
    <x v="0"/>
    <x v="49"/>
    <x v="0"/>
    <s v="M"/>
    <s v="Kałuża Tomasz"/>
  </r>
  <r>
    <x v="49"/>
    <s v="Bojdoł Natalia"/>
    <n v="3246"/>
    <s v="M"/>
    <d v="2021-08-29T00:00:00"/>
    <n v="56181"/>
    <s v="Bojdoł"/>
    <s v="Natalia"/>
    <x v="2"/>
    <x v="49"/>
    <x v="0"/>
    <s v="K"/>
    <s v="Bojdoł Natalia"/>
  </r>
  <r>
    <x v="49"/>
    <s v="Rzepka Alicja"/>
    <n v="3250"/>
    <s v="M"/>
    <d v="2021-08-29T00:00:00"/>
    <n v="45131"/>
    <s v="Rzepka"/>
    <s v="Alicja"/>
    <x v="3"/>
    <x v="49"/>
    <x v="0"/>
    <s v="K"/>
    <s v="Rzepka Alicja"/>
  </r>
  <r>
    <x v="49"/>
    <s v="Orszulik Igor"/>
    <n v="3244"/>
    <s v="D"/>
    <d v="2021-08-29T00:00:00"/>
    <n v="51130"/>
    <s v="Orszulik"/>
    <s v="Igor"/>
    <x v="4"/>
    <x v="49"/>
    <x v="0"/>
    <s v="M"/>
    <s v="Orszulik Igor"/>
  </r>
  <r>
    <x v="49"/>
    <s v="Kałuża Aleksandra"/>
    <n v="3242"/>
    <s v="D"/>
    <d v="2021-08-29T00:00:00"/>
    <n v="52002"/>
    <s v="Kałuża"/>
    <s v="Aleksandra"/>
    <x v="4"/>
    <x v="49"/>
    <x v="0"/>
    <s v="K"/>
    <s v="Kałuża Aleksandra"/>
  </r>
  <r>
    <x v="49"/>
    <s v="Sołtysiak Mateusz"/>
    <n v="3245"/>
    <s v="D"/>
    <d v="2021-08-29T00:00:00"/>
    <n v="56179"/>
    <s v="Sołtysiak"/>
    <s v="Mateusz"/>
    <x v="6"/>
    <x v="49"/>
    <x v="0"/>
    <s v="M"/>
    <s v="Sołtysiak Mateusz"/>
  </r>
  <r>
    <x v="49"/>
    <s v="Loewe Antonina"/>
    <n v="3243"/>
    <s v="D"/>
    <d v="2021-08-29T00:00:00"/>
    <n v="56180"/>
    <s v="Loewe"/>
    <s v="Antonina"/>
    <x v="6"/>
    <x v="49"/>
    <x v="0"/>
    <s v="K"/>
    <s v="Loewe Antonina"/>
  </r>
  <r>
    <x v="50"/>
    <s v="LIsok Marcin"/>
    <n v="2930"/>
    <s v="M"/>
    <d v="2021-08-30T00:00:00"/>
    <n v="50843"/>
    <s v="LIsok"/>
    <s v="Marcin"/>
    <x v="0"/>
    <x v="50"/>
    <x v="0"/>
    <s v="M"/>
    <s v="LIsok Marcin"/>
  </r>
  <r>
    <x v="50"/>
    <s v="Grucza Oskar"/>
    <n v="2928"/>
    <s v="M"/>
    <d v="2021-08-30T00:00:00"/>
    <n v="50844"/>
    <s v="Grucza"/>
    <s v="Oskar"/>
    <x v="0"/>
    <x v="50"/>
    <x v="0"/>
    <s v="M"/>
    <s v="Grucza Oskar"/>
  </r>
  <r>
    <x v="51"/>
    <s v="Kozera Igor"/>
    <n v="5823"/>
    <s v="M"/>
    <d v="2021-09-02T00:00:00"/>
    <n v="54789"/>
    <s v="Kozera"/>
    <s v="Igor"/>
    <x v="0"/>
    <x v="51"/>
    <x v="0"/>
    <s v="M"/>
    <s v="Kozera Igor"/>
  </r>
  <r>
    <x v="51"/>
    <s v="Kasprzik Oliwier"/>
    <n v="5821"/>
    <s v="M"/>
    <d v="2021-09-02T00:00:00"/>
    <n v="53889"/>
    <s v="Kasprzik"/>
    <s v="Oliwier"/>
    <x v="0"/>
    <x v="51"/>
    <x v="0"/>
    <s v="M"/>
    <s v="Kasprzik Oliwier"/>
  </r>
  <r>
    <x v="51"/>
    <s v="Kaczor Jakub"/>
    <n v="5820"/>
    <s v="M"/>
    <d v="2021-09-02T00:00:00"/>
    <n v="53888"/>
    <s v="Kaczor"/>
    <s v="Jakub"/>
    <x v="0"/>
    <x v="51"/>
    <x v="0"/>
    <s v="M"/>
    <s v="Kaczor Jakub"/>
  </r>
  <r>
    <x v="51"/>
    <s v="Dworczyk Magdalena"/>
    <n v="5814"/>
    <s v="M"/>
    <d v="2021-09-02T00:00:00"/>
    <n v="59693"/>
    <s v="Dworczyk"/>
    <s v="Magdalena"/>
    <x v="0"/>
    <x v="51"/>
    <x v="0"/>
    <s v="K"/>
    <s v="Dworczyk Magdalena"/>
  </r>
  <r>
    <x v="51"/>
    <s v="Osadnik Filip"/>
    <n v="5825"/>
    <s v="M"/>
    <d v="2021-09-02T00:00:00"/>
    <n v="54787"/>
    <s v="Osadnik"/>
    <s v="Filip"/>
    <x v="2"/>
    <x v="51"/>
    <x v="0"/>
    <s v="M"/>
    <s v="Osadnik Filip"/>
  </r>
  <r>
    <x v="51"/>
    <s v="Morciniec Paweł"/>
    <n v="5824"/>
    <s v="M"/>
    <d v="2021-09-02T00:00:00"/>
    <n v="54788"/>
    <s v="Morciniec"/>
    <s v="Paweł"/>
    <x v="2"/>
    <x v="51"/>
    <x v="0"/>
    <s v="M"/>
    <s v="Morciniec Paweł"/>
  </r>
  <r>
    <x v="51"/>
    <s v="Kapica Laura"/>
    <n v="5815"/>
    <s v="M"/>
    <d v="2021-09-02T00:00:00"/>
    <n v="59694"/>
    <s v="Kapica"/>
    <s v="Laura"/>
    <x v="2"/>
    <x v="51"/>
    <x v="0"/>
    <s v="K"/>
    <s v="Kapica Laura"/>
  </r>
  <r>
    <x v="51"/>
    <s v="Kasprzik Dominik"/>
    <n v="5816"/>
    <s v="M"/>
    <d v="2021-09-02T00:00:00"/>
    <n v="59695"/>
    <s v="Kasprzik"/>
    <s v="Dominik"/>
    <x v="3"/>
    <x v="51"/>
    <x v="0"/>
    <s v="M"/>
    <s v="Kasprzik Dominik"/>
  </r>
  <r>
    <x v="52"/>
    <s v="Pyclik Jagoda"/>
    <n v="12286"/>
    <s v="M"/>
    <d v="2022-02-10T00:00:00"/>
    <n v="61388"/>
    <s v="Pyclik"/>
    <s v="Jagoda"/>
    <x v="0"/>
    <x v="52"/>
    <x v="0"/>
    <s v="K"/>
    <s v="Pyclik Jagoda"/>
  </r>
  <r>
    <x v="52"/>
    <s v="Kulawik Łukasz"/>
    <n v="12285"/>
    <s v="M"/>
    <d v="2022-02-10T00:00:00"/>
    <n v="61387"/>
    <s v="Kulawik"/>
    <s v="Łukasz"/>
    <x v="0"/>
    <x v="52"/>
    <x v="0"/>
    <s v="M"/>
    <s v="Kulawik Łukasz"/>
  </r>
  <r>
    <x v="52"/>
    <s v="Wesołowski Mikołaj"/>
    <n v="12280"/>
    <s v="M"/>
    <d v="2022-02-10T00:00:00"/>
    <n v="61382"/>
    <s v="Wesołowski"/>
    <s v="Mikołaj"/>
    <x v="0"/>
    <x v="52"/>
    <x v="0"/>
    <s v="M"/>
    <s v="Wesołowski Mikołaj"/>
  </r>
  <r>
    <x v="52"/>
    <s v="Madejski Maksymilian"/>
    <n v="12278"/>
    <s v="M"/>
    <d v="2022-02-10T00:00:00"/>
    <n v="61380"/>
    <s v="Madejski"/>
    <s v="Maksymilian"/>
    <x v="0"/>
    <x v="52"/>
    <x v="0"/>
    <s v="M"/>
    <s v="Madejski Maksymilian"/>
  </r>
  <r>
    <x v="52"/>
    <s v="Kuczmik Adam"/>
    <n v="12287"/>
    <s v="M"/>
    <d v="2022-02-10T00:00:00"/>
    <n v="61389"/>
    <s v="Kuczmik"/>
    <s v="Adam"/>
    <x v="1"/>
    <x v="52"/>
    <x v="0"/>
    <s v="M"/>
    <s v="Kuczmik Adam"/>
  </r>
  <r>
    <x v="52"/>
    <s v="Zacharzewski Aleksander"/>
    <n v="12281"/>
    <s v="M"/>
    <d v="2022-02-10T00:00:00"/>
    <n v="61383"/>
    <s v="Zacharzewski"/>
    <s v="Aleksander"/>
    <x v="1"/>
    <x v="52"/>
    <x v="0"/>
    <s v="M"/>
    <s v="Zacharzewski Aleksander"/>
  </r>
  <r>
    <x v="52"/>
    <s v="Maroszek Oscar"/>
    <n v="12277"/>
    <s v="M"/>
    <d v="2022-02-10T00:00:00"/>
    <n v="61379"/>
    <s v="Maroszek"/>
    <s v="Oscar"/>
    <x v="1"/>
    <x v="52"/>
    <x v="0"/>
    <s v="M"/>
    <s v="Maroszek Oscar"/>
  </r>
  <r>
    <x v="52"/>
    <s v="Macioł Jan"/>
    <n v="12290"/>
    <s v="M"/>
    <d v="2022-02-10T00:00:00"/>
    <n v="58355"/>
    <s v="Macioł"/>
    <s v="Jan"/>
    <x v="2"/>
    <x v="52"/>
    <x v="0"/>
    <s v="M"/>
    <s v="Macioł Jan"/>
  </r>
  <r>
    <x v="52"/>
    <s v="Jucha Filip"/>
    <n v="12279"/>
    <s v="M"/>
    <d v="2022-02-10T00:00:00"/>
    <n v="61381"/>
    <s v="Jucha"/>
    <s v="Filip"/>
    <x v="2"/>
    <x v="52"/>
    <x v="0"/>
    <s v="M"/>
    <s v="Jucha Filip"/>
  </r>
  <r>
    <x v="52"/>
    <s v="Bilińska Zuzanna"/>
    <n v="12289"/>
    <s v="M"/>
    <d v="2022-02-10T00:00:00"/>
    <n v="58349"/>
    <s v="Bilińska"/>
    <s v="Zuzanna"/>
    <x v="3"/>
    <x v="52"/>
    <x v="0"/>
    <s v="K"/>
    <s v="Bilińska Zuzanna"/>
  </r>
  <r>
    <x v="52"/>
    <s v="Jonkisz Viktoria"/>
    <n v="12288"/>
    <s v="M"/>
    <d v="2022-02-10T00:00:00"/>
    <n v="61390"/>
    <s v="Jonkisz"/>
    <s v="Viktoria"/>
    <x v="3"/>
    <x v="52"/>
    <x v="0"/>
    <s v="K"/>
    <s v="Jonkisz Viktoria"/>
  </r>
  <r>
    <x v="52"/>
    <s v="Zelin Joanna"/>
    <n v="12284"/>
    <s v="M"/>
    <d v="2022-02-10T00:00:00"/>
    <n v="61386"/>
    <s v="Zelin"/>
    <s v="Joanna"/>
    <x v="3"/>
    <x v="52"/>
    <x v="0"/>
    <s v="K"/>
    <s v="Zelin Joanna"/>
  </r>
  <r>
    <x v="52"/>
    <s v="Kuś Mikołaj"/>
    <n v="12283"/>
    <s v="M"/>
    <d v="2022-02-10T00:00:00"/>
    <n v="61385"/>
    <s v="Kuś"/>
    <s v="Mikołaj"/>
    <x v="3"/>
    <x v="52"/>
    <x v="0"/>
    <s v="M"/>
    <s v="Kuś Mikołaj"/>
  </r>
  <r>
    <x v="52"/>
    <s v="Maliszewski Igor"/>
    <n v="12282"/>
    <s v="M"/>
    <d v="2022-02-10T00:00:00"/>
    <n v="61384"/>
    <s v="Maliszewski"/>
    <s v="Igor"/>
    <x v="3"/>
    <x v="52"/>
    <x v="0"/>
    <s v="M"/>
    <s v="Maliszewski Igor"/>
  </r>
  <r>
    <x v="52"/>
    <s v="Maroszek Dominik"/>
    <n v="12274"/>
    <s v="D"/>
    <d v="2022-02-10T00:00:00"/>
    <n v="61376"/>
    <s v="Maroszek"/>
    <s v="Dominik"/>
    <x v="4"/>
    <x v="52"/>
    <x v="0"/>
    <s v="M"/>
    <s v="Maroszek Dominik"/>
  </r>
  <r>
    <x v="52"/>
    <s v="Zelin Alicja"/>
    <n v="12276"/>
    <s v="D"/>
    <d v="2022-02-10T00:00:00"/>
    <n v="61378"/>
    <s v="Zelin"/>
    <s v="Alicja"/>
    <x v="6"/>
    <x v="52"/>
    <x v="0"/>
    <s v="K"/>
    <s v="Zelin Alicja"/>
  </r>
  <r>
    <x v="52"/>
    <s v="Korus Zofia"/>
    <n v="12275"/>
    <s v="D"/>
    <d v="2022-02-10T00:00:00"/>
    <n v="61377"/>
    <s v="Korus"/>
    <s v="Zofia"/>
    <x v="6"/>
    <x v="52"/>
    <x v="0"/>
    <s v="K"/>
    <s v="Korus Zofia"/>
  </r>
  <r>
    <x v="53"/>
    <s v="Mazurek Mikołaj"/>
    <n v="7755"/>
    <s v="M"/>
    <d v="2021-09-10T00:00:00"/>
    <n v="59811"/>
    <s v="Mazurek"/>
    <s v="Mikołaj"/>
    <x v="0"/>
    <x v="53"/>
    <x v="1"/>
    <s v="M"/>
    <s v="Mazurek Mikołaj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  <r>
    <x v="54"/>
    <s v=" "/>
    <m/>
    <m/>
    <m/>
    <m/>
    <m/>
    <m/>
    <x v="9"/>
    <x v="54"/>
    <x v="2"/>
    <s v=""/>
    <s v="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33270E-892C-4FF9-BA1C-D43193F05316}" name="Tabela przestawna2" cacheId="13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R455:R506" firstHeaderRow="1" firstDataRow="1" firstDataCol="1" rowPageCount="1" colPageCount="1"/>
  <pivotFields count="13">
    <pivotField axis="axisRow" showAll="0">
      <items count="56">
        <item x="5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axis="axisPage" multipleItemSelectionAllowed="1" showAll="0">
      <items count="70">
        <item h="1" m="1" x="24"/>
        <item h="1" m="1" x="66"/>
        <item h="1" m="1" x="32"/>
        <item h="1" m="1" x="47"/>
        <item h="1" m="1" x="39"/>
        <item h="1" m="1" x="63"/>
        <item h="1" m="1" x="29"/>
        <item h="1" m="1" x="54"/>
        <item h="1" m="1" x="44"/>
        <item h="1" m="1" x="11"/>
        <item h="1" m="1" x="36"/>
        <item h="1" m="1" x="60"/>
        <item h="1" m="1" x="26"/>
        <item h="1" m="1" x="51"/>
        <item h="1" m="1" x="17"/>
        <item h="1" m="1" x="43"/>
        <item h="1" m="1" x="68"/>
        <item h="1" m="1" x="34"/>
        <item h="1" m="1" x="58"/>
        <item h="1" m="1" x="23"/>
        <item h="1" m="1" x="49"/>
        <item h="1" m="1" x="15"/>
        <item h="1" m="1" x="41"/>
        <item h="1" m="1" x="65"/>
        <item h="1" m="1" x="31"/>
        <item h="1" m="1" x="56"/>
        <item h="1" m="1" x="21"/>
        <item h="1" m="1" x="46"/>
        <item h="1" m="1" x="13"/>
        <item h="1" m="1" x="38"/>
        <item h="1" m="1" x="62"/>
        <item h="1" m="1" x="28"/>
        <item h="1" m="1" x="53"/>
        <item h="1" m="1" x="19"/>
        <item h="1" m="1" x="10"/>
        <item h="1" m="1" x="35"/>
        <item h="1" m="1" x="59"/>
        <item h="1" m="1" x="25"/>
        <item h="1" m="1" x="50"/>
        <item h="1" m="1" x="16"/>
        <item h="1" m="1" x="42"/>
        <item h="1" m="1" x="67"/>
        <item h="1" m="1" x="33"/>
        <item h="1" m="1" x="57"/>
        <item h="1" m="1" x="22"/>
        <item h="1" m="1" x="48"/>
        <item h="1" m="1" x="14"/>
        <item h="1" m="1" x="40"/>
        <item h="1" m="1" x="64"/>
        <item h="1" m="1" x="30"/>
        <item h="1" m="1" x="55"/>
        <item h="1" m="1" x="20"/>
        <item h="1" m="1" x="45"/>
        <item h="1" m="1" x="12"/>
        <item h="1" m="1" x="37"/>
        <item h="1" m="1" x="61"/>
        <item h="1" m="1" x="27"/>
        <item m="1" x="52"/>
        <item m="1" x="18"/>
        <item x="0"/>
        <item x="1"/>
        <item x="2"/>
        <item h="1" x="3"/>
        <item h="1" x="4"/>
        <item h="1" x="6"/>
        <item h="1" x="5"/>
        <item h="1" x="7"/>
        <item h="1" x="8"/>
        <item h="1" x="9"/>
        <item t="default"/>
      </items>
    </pivotField>
    <pivotField showAll="0">
      <items count="81">
        <item x="0"/>
        <item m="1" x="63"/>
        <item m="1" x="73"/>
        <item x="1"/>
        <item m="1" x="74"/>
        <item x="2"/>
        <item x="3"/>
        <item x="5"/>
        <item x="6"/>
        <item m="1" x="56"/>
        <item x="7"/>
        <item x="8"/>
        <item m="1" x="71"/>
        <item x="9"/>
        <item m="1" x="72"/>
        <item m="1" x="58"/>
        <item m="1" x="59"/>
        <item x="10"/>
        <item x="11"/>
        <item x="12"/>
        <item x="15"/>
        <item m="1" x="65"/>
        <item x="17"/>
        <item m="1" x="64"/>
        <item m="1" x="57"/>
        <item m="1" x="67"/>
        <item m="1" x="70"/>
        <item m="1" x="55"/>
        <item x="18"/>
        <item x="19"/>
        <item x="20"/>
        <item x="21"/>
        <item x="22"/>
        <item x="23"/>
        <item x="24"/>
        <item x="25"/>
        <item m="1" x="66"/>
        <item m="1" x="62"/>
        <item x="27"/>
        <item x="28"/>
        <item x="29"/>
        <item m="1" x="78"/>
        <item x="30"/>
        <item x="31"/>
        <item x="32"/>
        <item x="33"/>
        <item m="1" x="77"/>
        <item x="34"/>
        <item x="35"/>
        <item m="1" x="75"/>
        <item x="37"/>
        <item x="38"/>
        <item m="1" x="68"/>
        <item m="1" x="69"/>
        <item x="39"/>
        <item x="40"/>
        <item m="1" x="79"/>
        <item m="1" x="76"/>
        <item x="41"/>
        <item x="42"/>
        <item m="1" x="61"/>
        <item x="43"/>
        <item x="44"/>
        <item x="45"/>
        <item x="46"/>
        <item x="47"/>
        <item x="48"/>
        <item m="1" x="60"/>
        <item x="49"/>
        <item x="50"/>
        <item x="51"/>
        <item x="52"/>
        <item x="13"/>
        <item x="36"/>
        <item x="14"/>
        <item x="16"/>
        <item x="4"/>
        <item x="53"/>
        <item x="26"/>
        <item x="54"/>
        <item t="default"/>
      </items>
    </pivotField>
    <pivotField multipleItemSelectionAllowed="1" showAll="0">
      <items count="6">
        <item h="1" m="1" x="4"/>
        <item h="1" m="1" x="3"/>
        <item x="0"/>
        <item h="1" x="1"/>
        <item h="1" x="2"/>
        <item t="default"/>
      </items>
    </pivotField>
    <pivotField showAll="0"/>
    <pivotField showAll="0"/>
  </pivotFields>
  <rowFields count="1">
    <field x="0"/>
  </rowFields>
  <rowItems count="51"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1"/>
    </i>
    <i>
      <x v="42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 t="grand">
      <x/>
    </i>
  </rowItems>
  <colItems count="1">
    <i/>
  </colItems>
  <pageFields count="1">
    <pageField fld="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1136" totalsRowShown="0" headerRowDxfId="31" dataDxfId="30">
  <autoFilter ref="C22:S1136" xr:uid="{91EBACE2-C865-4FF5-AC32-34F51CAE9AAC}"/>
  <tableColumns count="17">
    <tableColumn id="1" xr3:uid="{7799FF7A-4B16-4720-8BC8-8D5563216B95}" name="Kolumna1" dataDxfId="29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8">
      <calculatedColumnFormula>IF(C23="","",'licencje PZTS'!B3)</calculatedColumnFormula>
    </tableColumn>
    <tableColumn id="3" xr3:uid="{5CA1195F-3806-4CCD-9B5F-4BF0E1A11971}" name="Kolumna3" dataDxfId="27">
      <calculatedColumnFormula>IF(C23="","",VLOOKUP(F23,'licencje PZTS'!$G$3:$N$775,8,FALSE))</calculatedColumnFormula>
    </tableColumn>
    <tableColumn id="5" xr3:uid="{B3F7571C-17D9-47A0-BDA0-CC8B2D5B5A87}" name="Kolumna5" dataDxfId="26">
      <calculatedColumnFormula>'licencje PZTS'!G3</calculatedColumnFormula>
    </tableColumn>
    <tableColumn id="6" xr3:uid="{22E104C5-E737-49B9-A549-53C03D4AD693}" name="Kolumna6" dataDxfId="25">
      <calculatedColumnFormula>IFERROR(VLOOKUP(F23,'licencje PZTS'!$G$3:$N$775,5,FALSE),"")</calculatedColumnFormula>
    </tableColumn>
    <tableColumn id="7" xr3:uid="{318746EF-BBCB-42DD-9F77-A61C37E57176}" name="Kolumna7" dataDxfId="24"/>
    <tableColumn id="4" xr3:uid="{499EA751-7D3A-4690-8387-5241434BC056}" name="Kolumna4" dataDxfId="23"/>
    <tableColumn id="8" xr3:uid="{1AE24433-17A9-42B0-94DB-81BC7A8B9F26}" name="Kolumna8" dataDxfId="22">
      <calculatedColumnFormula>IFERROR(VLOOKUP(F23,'licencje PZTS'!$G$3:$N$775,7,FALSE),"")</calculatedColumnFormula>
    </tableColumn>
    <tableColumn id="9" xr3:uid="{CA4C770F-48A1-42E4-B232-B526BBDEC3FF}" name="Kolumna9" dataDxfId="21">
      <calculatedColumnFormula>IFERROR(VLOOKUP(F23,'licencje PZTS'!$G$3:$N$775,4,FALSE),"")</calculatedColumnFormula>
    </tableColumn>
    <tableColumn id="10" xr3:uid="{D711C5BF-18B7-4F61-B983-1CE125A32603}" name="Kolumna10" dataDxfId="20">
      <calculatedColumnFormula>IFERROR(IF($G$1-K23&lt;=8,"Skrzat",IF($G$1-K23&gt;8,"Nie dotyczy")),"")</calculatedColumnFormula>
    </tableColumn>
    <tableColumn id="11" xr3:uid="{9465350B-A46C-4889-ACED-66884378000D}" name="Kolumna11" dataDxfId="19">
      <calculatedColumnFormula>IFERROR(IF($G$1-K23&lt;=10,"Żak",IF($G$1-K23&gt;10,"Nie dotyczy")),"")</calculatedColumnFormula>
    </tableColumn>
    <tableColumn id="12" xr3:uid="{A4413213-655B-41E8-8678-0E24F7512DF5}" name="Kolumna12" dataDxfId="18">
      <calculatedColumnFormula>IFERROR(IF($G$1-K23&lt;=12,"Młodzik",IF($G$1-K23&gt;12,"Nie dotyczy")),"")</calculatedColumnFormula>
    </tableColumn>
    <tableColumn id="13" xr3:uid="{A45F63C2-F55C-477F-B9BA-768EF39BDD32}" name="Kolumna13" dataDxfId="17">
      <calculatedColumnFormula>IFERROR(IF($G$1-K23&lt;=14,"Kadet",IF($G$1-K23&gt;14,"Nie dotyczy")),"")</calculatedColumnFormula>
    </tableColumn>
    <tableColumn id="14" xr3:uid="{7AA2CA86-E297-4B9E-AB8C-CD885AF8AB68}" name="Kolumna14" dataDxfId="16">
      <calculatedColumnFormula>IFERROR(IF($G$1-K23&lt;=17,"Junior",IF($G$1-K23&gt;17,"Nie dotyczy")),"")</calculatedColumnFormula>
    </tableColumn>
    <tableColumn id="15" xr3:uid="{FC8F3522-E5E5-41F4-9E86-D3D309F9A323}" name="Kolumna15" dataDxfId="15">
      <calculatedColumnFormula>IFERROR(IF($G$1-K23&lt;=20,"Młodzieżowiec",IF($G$1-K23&gt;20,"Nie dotyczy")),"")</calculatedColumnFormula>
    </tableColumn>
    <tableColumn id="16" xr3:uid="{33380B0C-54FB-4682-98F0-64842539299E}" name="Kolumna16" dataDxfId="14">
      <calculatedColumnFormula>IFERROR(IF($G$1-K23&gt;=7,"Senior",IF($G$1-K23&lt;8,"Nie dotyczy")),"")</calculatedColumnFormula>
    </tableColumn>
    <tableColumn id="17" xr3:uid="{EB648CBC-2E2D-44EB-AFFA-870B427B9F86}" name="Kolumna17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775" totalsRowShown="0" headerRowDxfId="12">
  <autoFilter ref="B3:N775" xr:uid="{F016960F-F01B-43CE-B6AD-10C0C7F5DE17}"/>
  <sortState ref="B4:N775">
    <sortCondition ref="K3:K775"/>
  </sortState>
  <tableColumns count="13">
    <tableColumn id="1" xr3:uid="{76B05899-39DE-40CA-90B9-5B99F62DA1D8}" name="Klub2" dataDxfId="11">
      <calculatedColumnFormula>K4</calculatedColumnFormula>
    </tableColumn>
    <tableColumn id="2" xr3:uid="{4F39DE9B-4C4D-4829-8504-69713634B111}" name="Nazwisko i Imię" dataDxfId="10">
      <calculatedColumnFormula>Tabela1[[#This Row],[Nazwisko i Imię3]]</calculatedColumnFormula>
    </tableColumn>
    <tableColumn id="3" xr3:uid="{72D35712-F885-446D-9016-EF6476B962FF}" name="Numer licencji" dataDxfId="9"/>
    <tableColumn id="4" xr3:uid="{B056DA4E-B62C-4876-85B4-4A081CF80B1D}" name="Typ licencji" dataDxfId="8"/>
    <tableColumn id="5" xr3:uid="{E4452F40-0050-4BB4-8730-F1006674E392}" name="Data nadania" dataDxfId="7"/>
    <tableColumn id="6" xr3:uid="{035887D4-8865-40C1-ABD3-B28BE66AA416}" name="Numer zawodnika" dataDxfId="6"/>
    <tableColumn id="7" xr3:uid="{D18A980D-ED4B-4BD7-AAA7-23AA97416102}" name="Nazwisko" dataDxfId="5"/>
    <tableColumn id="8" xr3:uid="{89A34D25-4A25-4790-9971-1614AFBF2AF8}" name="Imię" dataDxfId="4"/>
    <tableColumn id="9" xr3:uid="{9843AD5F-50E3-4823-BEFB-276F7A24B0D9}" name="Rok ur." dataDxfId="3"/>
    <tableColumn id="10" xr3:uid="{0CDF7EF0-4D38-4BCE-BE5B-0EF8CFA8945F}" name="Klub" dataDxfId="2"/>
    <tableColumn id="11" xr3:uid="{F5BBBE03-8F70-4C03-9609-8474C9463E36}" name="Kategoria" dataDxfId="1"/>
    <tableColumn id="12" xr3:uid="{1F5E9F26-40CD-4471-82A1-FE5A325D14D7}" name="Płeć" dataDxfId="0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Y1372"/>
  <sheetViews>
    <sheetView tabSelected="1" topLeftCell="B1" zoomScale="80" zoomScaleNormal="80" workbookViewId="0">
      <selection activeCell="F1368" sqref="F1368"/>
    </sheetView>
  </sheetViews>
  <sheetFormatPr defaultRowHeight="15.75" x14ac:dyDescent="0.25"/>
  <cols>
    <col min="1" max="1" width="28.125" style="22" hidden="1" customWidth="1"/>
    <col min="2" max="2" width="3.5" style="22" customWidth="1"/>
    <col min="3" max="3" width="10.125" style="22" customWidth="1"/>
    <col min="4" max="4" width="32.75" style="22" customWidth="1"/>
    <col min="5" max="5" width="21.75" style="22" customWidth="1"/>
    <col min="6" max="6" width="27.875" style="22" customWidth="1"/>
    <col min="7" max="7" width="23.875" style="22" customWidth="1"/>
    <col min="8" max="8" width="18.625" style="22" hidden="1" customWidth="1"/>
    <col min="9" max="9" width="16.625" style="22" hidden="1" customWidth="1"/>
    <col min="10" max="10" width="12.125" style="22" hidden="1" customWidth="1"/>
    <col min="11" max="11" width="16.25" style="22" hidden="1" customWidth="1"/>
    <col min="12" max="12" width="20.375" style="22" hidden="1" customWidth="1"/>
    <col min="13" max="13" width="18.375" style="22" hidden="1" customWidth="1"/>
    <col min="14" max="15" width="12.5" style="22" hidden="1" customWidth="1"/>
    <col min="16" max="16" width="24.75" style="22" hidden="1" customWidth="1"/>
    <col min="17" max="17" width="28.25" style="22" hidden="1" customWidth="1"/>
    <col min="18" max="18" width="12.5" style="22" customWidth="1"/>
    <col min="19" max="19" width="13.5" style="22" hidden="1" customWidth="1"/>
    <col min="20" max="21" width="9" style="22" hidden="1" customWidth="1"/>
    <col min="22" max="22" width="17.5" style="22" hidden="1" customWidth="1"/>
    <col min="23" max="23" width="9.125" style="22" hidden="1" customWidth="1"/>
    <col min="24" max="24" width="25" style="22" hidden="1" customWidth="1"/>
    <col min="25" max="25" width="25.625" style="22" hidden="1" customWidth="1"/>
    <col min="26" max="26" width="9" style="22" hidden="1" customWidth="1"/>
    <col min="27" max="27" width="21.875" style="22" hidden="1" customWidth="1"/>
    <col min="28" max="28" width="9" style="22" hidden="1" customWidth="1"/>
    <col min="29" max="29" width="24.125" style="22" hidden="1" customWidth="1"/>
    <col min="30" max="30" width="16.375" style="22" hidden="1" customWidth="1"/>
    <col min="31" max="31" width="5.75" style="22" hidden="1" customWidth="1"/>
    <col min="32" max="32" width="10.75" style="22" hidden="1" customWidth="1"/>
    <col min="33" max="33" width="7.125" style="22" customWidth="1"/>
    <col min="34" max="34" width="20.5" style="22" customWidth="1"/>
    <col min="35" max="35" width="29.625" style="22" customWidth="1"/>
    <col min="36" max="36" width="6.125" style="22" customWidth="1"/>
    <col min="37" max="37" width="24.25" style="22" customWidth="1"/>
    <col min="38" max="38" width="27.75" style="22" customWidth="1"/>
    <col min="39" max="39" width="6.375" style="22" customWidth="1"/>
    <col min="40" max="41" width="12" style="22" hidden="1" customWidth="1"/>
    <col min="42" max="42" width="0" style="22" hidden="1" customWidth="1"/>
    <col min="43" max="43" width="18.75" style="22" hidden="1" customWidth="1"/>
    <col min="44" max="44" width="21" style="22" hidden="1" customWidth="1"/>
    <col min="45" max="45" width="7" style="22" hidden="1" customWidth="1"/>
    <col min="46" max="46" width="19.75" style="22" hidden="1" customWidth="1"/>
    <col min="47" max="47" width="24.25" style="22" hidden="1" customWidth="1"/>
    <col min="48" max="48" width="6.375" style="22" hidden="1" customWidth="1"/>
    <col min="49" max="50" width="0" style="22" hidden="1" customWidth="1"/>
    <col min="51" max="16384" width="9" style="22"/>
  </cols>
  <sheetData>
    <row r="1" spans="2:51" ht="64.5" customHeight="1" thickBot="1" x14ac:dyDescent="0.4">
      <c r="B1" s="64"/>
      <c r="C1" s="94" t="s">
        <v>118</v>
      </c>
      <c r="D1" s="95"/>
      <c r="E1" s="95"/>
      <c r="F1" s="65">
        <f ca="1">TODAY()</f>
        <v>44711</v>
      </c>
      <c r="G1" s="66">
        <v>2022</v>
      </c>
      <c r="H1" s="64" t="s">
        <v>117</v>
      </c>
      <c r="I1" s="67" t="str">
        <f>E3</f>
        <v>MMM</v>
      </c>
      <c r="J1" s="67" t="str">
        <f>E3</f>
        <v>MMM</v>
      </c>
      <c r="K1" s="68" t="s">
        <v>125</v>
      </c>
      <c r="L1" s="68" t="s">
        <v>129</v>
      </c>
      <c r="M1" s="68" t="e">
        <f ca="1">OFFSET($A$22,1,0,COUNTA($Q$1137:$Q$3689),1)</f>
        <v>#REF!</v>
      </c>
      <c r="N1" s="68" t="s">
        <v>116</v>
      </c>
      <c r="O1" s="68" t="s">
        <v>117</v>
      </c>
      <c r="P1" s="68" t="s">
        <v>216</v>
      </c>
      <c r="Q1" s="64"/>
      <c r="R1" s="64"/>
      <c r="S1" s="64"/>
      <c r="T1" s="64"/>
      <c r="U1" s="64"/>
      <c r="V1" s="67" t="s">
        <v>223</v>
      </c>
      <c r="W1" s="67" t="s">
        <v>224</v>
      </c>
      <c r="X1" s="64"/>
      <c r="Y1" s="64"/>
      <c r="Z1" s="64"/>
      <c r="AA1" s="69" t="s">
        <v>242</v>
      </c>
      <c r="AB1" s="70" t="e">
        <f ca="1">OFFSET($Y$3,MATCH($D$3,$X$4:$X$1170,0),0,COUNTIF($X$4:$X$1170,$D$3),1)</f>
        <v>#VALUE!</v>
      </c>
      <c r="AC1" s="71" t="s">
        <v>243</v>
      </c>
      <c r="AD1" s="72" t="e">
        <f ca="1">OFFSET($AD$3,MATCH($D$3,$AC$4:$AC$1170,0),0,COUNTIF($AC$4:$AC$1170,$D$3),1)</f>
        <v>#VALUE!</v>
      </c>
      <c r="AE1" s="64"/>
      <c r="AF1" s="64"/>
      <c r="AG1" s="97" t="s">
        <v>247</v>
      </c>
      <c r="AH1" s="98"/>
      <c r="AI1" s="98"/>
      <c r="AJ1" s="98"/>
      <c r="AK1" s="98"/>
      <c r="AL1" s="98"/>
      <c r="AM1" s="99"/>
      <c r="AN1" s="9"/>
      <c r="AO1" s="9"/>
      <c r="AP1" s="100" t="s">
        <v>251</v>
      </c>
      <c r="AQ1" s="101"/>
      <c r="AR1" s="101"/>
      <c r="AS1" s="101"/>
      <c r="AT1" s="101"/>
      <c r="AU1" s="101"/>
      <c r="AV1" s="102"/>
      <c r="AW1" s="9"/>
      <c r="AX1" s="9"/>
      <c r="AY1" s="9"/>
    </row>
    <row r="2" spans="2:51" ht="24" thickBot="1" x14ac:dyDescent="0.4">
      <c r="B2" s="64"/>
      <c r="C2" s="73" t="s">
        <v>126</v>
      </c>
      <c r="D2" s="74" t="s">
        <v>125</v>
      </c>
      <c r="E2" s="75"/>
      <c r="F2" s="75" t="s">
        <v>127</v>
      </c>
      <c r="G2" s="76">
        <f ca="1">F1</f>
        <v>44711</v>
      </c>
      <c r="H2" s="64" t="s">
        <v>125</v>
      </c>
      <c r="I2" s="67" t="str">
        <f>D3</f>
        <v>"TTS POLONIA Bytom"</v>
      </c>
      <c r="J2" s="67" t="e">
        <f ca="1">OFFSET($A$22,MATCH($I$2,$Y$4:$Y$1300,0),0,COUNTIF($Y$4:$Y$1300,$I$2),1)</f>
        <v>#N/A</v>
      </c>
      <c r="K2" s="68" t="s">
        <v>117</v>
      </c>
      <c r="L2" s="68" t="s">
        <v>210</v>
      </c>
      <c r="M2" s="68" t="e">
        <f ca="1">OFFSET($Y$3,MATCH($L$1,$X$4:$X$13000,0),0,COUNTIF($X$4:$X$13000,$Y$3),1)</f>
        <v>#N/A</v>
      </c>
      <c r="N2" s="68" t="s">
        <v>119</v>
      </c>
      <c r="O2" s="68" t="s">
        <v>208</v>
      </c>
      <c r="P2" s="68">
        <v>1</v>
      </c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77" t="s">
        <v>248</v>
      </c>
      <c r="AH2" s="78" t="s">
        <v>249</v>
      </c>
      <c r="AI2" s="78" t="s">
        <v>412</v>
      </c>
      <c r="AJ2" s="78" t="s">
        <v>128</v>
      </c>
      <c r="AK2" s="78" t="s">
        <v>250</v>
      </c>
      <c r="AL2" s="78" t="s">
        <v>413</v>
      </c>
      <c r="AM2" s="79" t="s">
        <v>128</v>
      </c>
      <c r="AN2" s="21"/>
      <c r="AO2" s="21"/>
      <c r="AP2" s="10" t="s">
        <v>248</v>
      </c>
      <c r="AQ2" s="11" t="s">
        <v>249</v>
      </c>
      <c r="AR2" s="11" t="s">
        <v>125</v>
      </c>
      <c r="AS2" s="11" t="s">
        <v>128</v>
      </c>
      <c r="AT2" s="11" t="s">
        <v>250</v>
      </c>
      <c r="AU2" s="11" t="s">
        <v>125</v>
      </c>
      <c r="AV2" s="12" t="s">
        <v>128</v>
      </c>
      <c r="AW2" s="9"/>
      <c r="AX2" s="9"/>
      <c r="AY2" s="9"/>
    </row>
    <row r="3" spans="2:51" ht="20.25" thickTop="1" thickBot="1" x14ac:dyDescent="0.35">
      <c r="B3" s="9"/>
      <c r="C3" s="83">
        <f>VLOOKUP($D$3,'licencje PZTS'!$R$4:$S$553,2,FALSE)</f>
        <v>56</v>
      </c>
      <c r="D3" s="23" t="s">
        <v>278</v>
      </c>
      <c r="E3" s="88" t="s">
        <v>410</v>
      </c>
      <c r="F3" s="88" t="s">
        <v>211</v>
      </c>
      <c r="G3" s="89" t="s">
        <v>410</v>
      </c>
      <c r="H3" s="22" t="s">
        <v>222</v>
      </c>
      <c r="I3" s="24" t="s">
        <v>0</v>
      </c>
      <c r="J3" s="24" t="e">
        <f ca="1">OFFSET($E$23,MATCH($I$1&amp;$I$2,$C$24:$C$1518&amp;$D$24:$D$1518,0),0,COUNTIFS($C$24:$C$1518,$I$1,$D24:$D1518,$I$2),1)</f>
        <v>#VALUE!</v>
      </c>
      <c r="K3" s="25" t="s">
        <v>1</v>
      </c>
      <c r="L3" s="25"/>
      <c r="M3" s="25" t="e">
        <f ca="1">OFFSET($Y$3,MATCH($E$3&amp;$D$3,$E$24:$E$1518&amp;$E$1515:$E$1518,0),0,COUNTIFS($D$24:$D$1518,$D$3,$E1515:$E1518,$E$3),1)</f>
        <v>#VALUE!</v>
      </c>
      <c r="N3" s="25" t="s">
        <v>120</v>
      </c>
      <c r="O3" s="22" t="s">
        <v>246</v>
      </c>
      <c r="P3" s="25">
        <v>2</v>
      </c>
      <c r="X3" s="22" t="s">
        <v>224</v>
      </c>
      <c r="Y3" s="22" t="s">
        <v>241</v>
      </c>
      <c r="AF3" s="22" t="e">
        <f ca="1">OFFSET($AD$3,MATCH($AI$3,$AC$4:$AC$1170,0),0,COUNTIF($AC$4:$AC$1170,$AI$3),1)</f>
        <v>#N/A</v>
      </c>
      <c r="AG3" s="80">
        <v>1</v>
      </c>
      <c r="AH3" s="13"/>
      <c r="AI3" s="8"/>
      <c r="AJ3" s="18" t="str">
        <f>IFERROR(VLOOKUP(AH3,'licencje PZTS'!$C$4:$N$1963,11,FALSE),"")</f>
        <v/>
      </c>
      <c r="AK3" s="13"/>
      <c r="AL3" s="8"/>
      <c r="AM3" s="26" t="str">
        <f>IFERROR(VLOOKUP(AK3,'licencje PZTS'!$C$4:$N$1963,11,FALSE),"")</f>
        <v/>
      </c>
      <c r="AN3" s="27" t="e">
        <f ca="1">OFFSET($AD$3,MATCH($AL$3,$AC$4:$AC$1170,0),0,COUNTIF($AC$4:$AC$1170,$AL$3),1)</f>
        <v>#N/A</v>
      </c>
      <c r="AO3" s="27" t="e">
        <f ca="1">OFFSET($AD$3,MATCH($AR$3,$AC$4:$AC$1170,0),0,COUNTIF($AC$4:$AC$1170,$AR$3),1)</f>
        <v>#N/A</v>
      </c>
      <c r="AP3" s="28">
        <v>1</v>
      </c>
      <c r="AQ3" s="29"/>
      <c r="AR3" s="30"/>
      <c r="AS3" s="31" t="str">
        <f>IFERROR(VLOOKUP(AQ3,'licencje PZTS'!$C$4:$N$1963,11,FALSE),"")</f>
        <v/>
      </c>
      <c r="AT3" s="29"/>
      <c r="AU3" s="30"/>
      <c r="AV3" s="26" t="str">
        <f>IFERROR(VLOOKUP(AT3,'licencje PZTS'!$C$4:$N$1963,11,FALSE),"")</f>
        <v/>
      </c>
      <c r="AW3" s="22" t="e">
        <f ca="1">OFFSET($AD$3,MATCH($AU$3,$AC$4:$AC$1170,0),0,COUNTIF($AC$4:$AC$1170,$AU$3),1)</f>
        <v>#N/A</v>
      </c>
    </row>
    <row r="4" spans="2:51" ht="20.25" thickTop="1" thickBot="1" x14ac:dyDescent="0.35">
      <c r="B4" s="9"/>
      <c r="C4" s="84" t="s">
        <v>5</v>
      </c>
      <c r="D4" s="93" t="s">
        <v>416</v>
      </c>
      <c r="E4" s="90" t="s">
        <v>415</v>
      </c>
      <c r="F4" s="91" t="s">
        <v>417</v>
      </c>
      <c r="G4" s="92" t="s">
        <v>415</v>
      </c>
      <c r="H4" s="22" t="s">
        <v>218</v>
      </c>
      <c r="I4" s="25"/>
      <c r="N4" s="25" t="s">
        <v>121</v>
      </c>
      <c r="O4" s="25" t="s">
        <v>209</v>
      </c>
      <c r="P4" s="25">
        <v>3</v>
      </c>
      <c r="V4" s="22" t="str">
        <f t="shared" ref="V4:V67" si="0">VLOOKUP($F$3,$C23:$F2137,3,FALSE)</f>
        <v/>
      </c>
      <c r="W4" s="22">
        <f>(COUNTIF($V$4:V4,V4)=1)*1+W3</f>
        <v>1</v>
      </c>
      <c r="X4" s="22" t="e">
        <f>VLOOKUP(Y4,'licencje PZTS'!$C$4:$K$1486,9,FALSE)</f>
        <v>#N/A</v>
      </c>
      <c r="Y4" s="22" t="str">
        <f>INDEX($V$4:$V$900,MATCH(ROWS($U$1:U1),$W$4:$W$900,0))</f>
        <v/>
      </c>
      <c r="AA4" s="22" t="str">
        <f t="shared" ref="AA4:AA35" si="1">VLOOKUP($F$3,$G23:$I1137,3,FALSE)</f>
        <v>Wildner Kamil</v>
      </c>
      <c r="AB4" s="22">
        <f>(COUNTIF($AA$2:AA4,AA4)=1)*1+AB3</f>
        <v>1</v>
      </c>
      <c r="AC4" s="22" t="str">
        <f>VLOOKUP(AD4,'licencje PZTS'!$C$4:$K$486,9,FALSE)</f>
        <v>"AKS Mikołów"</v>
      </c>
      <c r="AD4" s="22" t="str">
        <f>INDEX($AA$2:$AA$900,MATCH(ROWS($Z$1:Z1),$AB$2:$AB$900,0))</f>
        <v>Wildner Kamil</v>
      </c>
      <c r="AF4" s="22" t="e">
        <f ca="1">OFFSET($AD$3,MATCH($AI$4,$AC$4:$AC$1170,0),0,COUNTIF($AC$4:$AC$1170,$AI$4),1)</f>
        <v>#N/A</v>
      </c>
      <c r="AG4" s="81">
        <v>2</v>
      </c>
      <c r="AH4" s="14"/>
      <c r="AI4" s="8"/>
      <c r="AJ4" s="19" t="str">
        <f>IFERROR(VLOOKUP(AH4,'licencje PZTS'!$C$4:$N$1963,11,FALSE),"")</f>
        <v/>
      </c>
      <c r="AK4" s="14"/>
      <c r="AL4" s="8"/>
      <c r="AM4" s="32" t="str">
        <f>IFERROR(VLOOKUP(AK4,'licencje PZTS'!$C$4:$N$1963,11,FALSE),"")</f>
        <v/>
      </c>
      <c r="AN4" s="27" t="e">
        <f ca="1">OFFSET($AD$3,MATCH($AL$4,$AC$4:$AC$1170,0),0,COUNTIF($AC$4:$AC$1170,$AL$4),1)</f>
        <v>#N/A</v>
      </c>
      <c r="AO4" s="27" t="e">
        <f ca="1">OFFSET($AD$3,MATCH($AR$4,$AC$4:$AC$1170,0),0,COUNTIF($AC$4:$AC$1170,$AR$4),1)</f>
        <v>#N/A</v>
      </c>
      <c r="AP4" s="33">
        <v>2</v>
      </c>
      <c r="AQ4" s="34"/>
      <c r="AR4" s="35"/>
      <c r="AS4" s="36" t="str">
        <f>IFERROR(VLOOKUP(AQ4,'licencje PZTS'!$C$4:$N$1963,11,FALSE),"")</f>
        <v/>
      </c>
      <c r="AT4" s="34"/>
      <c r="AU4" s="35"/>
      <c r="AV4" s="37" t="str">
        <f>IFERROR(VLOOKUP(AT4,'licencje PZTS'!$C$4:$N$1963,11,FALSE),"")</f>
        <v/>
      </c>
      <c r="AW4" s="22" t="e">
        <f ca="1">OFFSET($AD$3,MATCH($AU$4,$AC$4:$AC$1170,0),0,COUNTIF($AC$4:$AC$1170,$AU$4),1)</f>
        <v>#N/A</v>
      </c>
    </row>
    <row r="5" spans="2:51" ht="20.25" thickTop="1" thickBot="1" x14ac:dyDescent="0.35">
      <c r="B5" s="9"/>
      <c r="C5" s="85">
        <v>1</v>
      </c>
      <c r="D5" s="38"/>
      <c r="E5" s="39"/>
      <c r="F5" s="40"/>
      <c r="G5" s="39"/>
      <c r="H5" s="22" t="s">
        <v>218</v>
      </c>
      <c r="J5" s="25"/>
      <c r="K5" s="25"/>
      <c r="L5" s="25"/>
      <c r="M5" s="25"/>
      <c r="N5" s="25" t="s">
        <v>410</v>
      </c>
      <c r="O5" s="25" t="s">
        <v>210</v>
      </c>
      <c r="P5" s="25">
        <v>4</v>
      </c>
      <c r="V5" s="22" t="str">
        <f t="shared" si="0"/>
        <v/>
      </c>
      <c r="W5" s="22">
        <f>(COUNTIF($V$2:V5,V5)=1)*1+W4</f>
        <v>1</v>
      </c>
      <c r="X5" s="22" t="str">
        <f>VLOOKUP(Y5,'licencje PZTS'!$C$4:$K$4486,9,FALSE)</f>
        <v>"AKS Mikołów"</v>
      </c>
      <c r="Y5" s="22" t="str">
        <f>INDEX($V$4:$V$900,MATCH(ROWS($U$1:U2),$W$4:$W$900,0))</f>
        <v>Sobczyk Piotr</v>
      </c>
      <c r="AA5" s="22" t="str">
        <f t="shared" si="1"/>
        <v>Wildner Kamil</v>
      </c>
      <c r="AB5" s="22">
        <f>(COUNTIF($AA$2:AA5,AA5)=1)*1+AB4</f>
        <v>1</v>
      </c>
      <c r="AC5" s="22" t="str">
        <f>VLOOKUP(AD5,'licencje PZTS'!$C$4:$K$486,9,FALSE)</f>
        <v>"AKS Mikołów"</v>
      </c>
      <c r="AD5" s="22" t="str">
        <f>INDEX($AA$2:$AA$900,MATCH(ROWS($Z$1:Z2),$AB$2:$AB$900,0))</f>
        <v>Sobczyk Piotr</v>
      </c>
      <c r="AF5" s="22" t="e">
        <f ca="1">OFFSET($AD$3,MATCH($AI$5,$AC$4:$AC$1170,0),0,COUNTIF($AC$4:$AC$1170,$AI$5),1)</f>
        <v>#N/A</v>
      </c>
      <c r="AG5" s="81">
        <v>3</v>
      </c>
      <c r="AH5" s="14"/>
      <c r="AI5" s="8"/>
      <c r="AJ5" s="19" t="str">
        <f>IFERROR(VLOOKUP(AH5,'licencje PZTS'!$C$4:$N$1963,11,FALSE),"")</f>
        <v/>
      </c>
      <c r="AK5" s="14"/>
      <c r="AL5" s="8"/>
      <c r="AM5" s="32" t="str">
        <f>IFERROR(VLOOKUP(AK5,'licencje PZTS'!$C$4:$N$1963,11,FALSE),"")</f>
        <v/>
      </c>
      <c r="AN5" s="27" t="e">
        <f ca="1">OFFSET($AD$3,MATCH($AL$5,$AC$4:$AC$1170,0),0,COUNTIF($AC$4:$AC$1170,$AL$5),1)</f>
        <v>#N/A</v>
      </c>
      <c r="AO5" s="27" t="e">
        <f ca="1">OFFSET($AD$3,MATCH($AR$5,$AC$4:$AC$1170,0),0,COUNTIF($AC$4:$AC$1170,$AR$5),1)</f>
        <v>#N/A</v>
      </c>
      <c r="AP5" s="33">
        <v>3</v>
      </c>
      <c r="AQ5" s="34"/>
      <c r="AR5" s="35"/>
      <c r="AS5" s="36" t="str">
        <f>IFERROR(VLOOKUP(AQ5,'licencje PZTS'!$C$4:$N$1963,11,FALSE),"")</f>
        <v/>
      </c>
      <c r="AT5" s="34"/>
      <c r="AU5" s="35"/>
      <c r="AV5" s="37" t="str">
        <f>IFERROR(VLOOKUP(AT5,'licencje PZTS'!$C$4:$N$1963,11,FALSE),"")</f>
        <v/>
      </c>
      <c r="AW5" s="22" t="e">
        <f ca="1">OFFSET($AD$3,MATCH($AU$5,$AC$4:$AC$1170,0),0,COUNTIF($AC$4:$AC$1170,$AU$5),1)</f>
        <v>#N/A</v>
      </c>
    </row>
    <row r="6" spans="2:51" ht="20.25" thickTop="1" thickBot="1" x14ac:dyDescent="0.35">
      <c r="B6" s="9"/>
      <c r="C6" s="86">
        <v>2</v>
      </c>
      <c r="D6" s="38"/>
      <c r="E6" s="39"/>
      <c r="F6" s="40"/>
      <c r="G6" s="39"/>
      <c r="J6" s="25"/>
      <c r="K6" s="25"/>
      <c r="L6" s="25"/>
      <c r="M6" s="25"/>
      <c r="N6" s="25" t="s">
        <v>214</v>
      </c>
      <c r="O6" s="25" t="s">
        <v>211</v>
      </c>
      <c r="P6" s="25">
        <v>5</v>
      </c>
      <c r="V6" s="22" t="str">
        <f t="shared" si="0"/>
        <v>Sobczyk Piotr</v>
      </c>
      <c r="W6" s="22">
        <f>(COUNTIF($V$2:V6,V6)=1)*1+W5</f>
        <v>2</v>
      </c>
      <c r="X6" s="22" t="str">
        <f>VLOOKUP(Y6,'licencje PZTS'!$C$4:$K$4486,9,FALSE)</f>
        <v>"AKS Mikołów"</v>
      </c>
      <c r="Y6" s="22" t="str">
        <f>INDEX($V$4:$V$900,MATCH(ROWS($U$1:U3),$W$4:$W$900,0))</f>
        <v>Mełech Bartosz</v>
      </c>
      <c r="AA6" s="22" t="str">
        <f t="shared" si="1"/>
        <v>Sobczyk Piotr</v>
      </c>
      <c r="AB6" s="22">
        <f>(COUNTIF($AA$2:AA6,AA6)=1)*1+AB5</f>
        <v>2</v>
      </c>
      <c r="AC6" s="22" t="str">
        <f>VLOOKUP(AD6,'licencje PZTS'!$C$4:$K$486,9,FALSE)</f>
        <v>"AKS Mikołów"</v>
      </c>
      <c r="AD6" s="22" t="str">
        <f>INDEX($AA$2:$AA$900,MATCH(ROWS($Z$1:Z3),$AB$2:$AB$900,0))</f>
        <v>Mełech Bartosz</v>
      </c>
      <c r="AF6" s="22" t="e">
        <f ca="1">OFFSET($AD$3,MATCH($AI$6,$AC$4:$AC$1170,0),0,COUNTIF($AC$4:$AC$1170,$AI$6),1)</f>
        <v>#N/A</v>
      </c>
      <c r="AG6" s="81">
        <v>4</v>
      </c>
      <c r="AH6" s="14"/>
      <c r="AI6" s="8"/>
      <c r="AJ6" s="19" t="str">
        <f>IFERROR(VLOOKUP(AH6,'licencje PZTS'!$C$4:$N$1963,11,FALSE),"")</f>
        <v/>
      </c>
      <c r="AK6" s="14"/>
      <c r="AL6" s="8"/>
      <c r="AM6" s="32" t="str">
        <f>IFERROR(VLOOKUP(AK6,'licencje PZTS'!$C$4:$N$1963,11,FALSE),"")</f>
        <v/>
      </c>
      <c r="AN6" s="27" t="e">
        <f ca="1">OFFSET($AD$3,MATCH($AL$6,$AC$4:$AC$1170,0),0,COUNTIF($AC$4:$AC$1170,$AL$6),1)</f>
        <v>#N/A</v>
      </c>
      <c r="AO6" s="27" t="e">
        <f ca="1">OFFSET($AD$3,MATCH($AR$6,$AC$4:$AC$1170,0),0,COUNTIF($AC$4:$AC$1170,$AR$6),1)</f>
        <v>#N/A</v>
      </c>
      <c r="AP6" s="33">
        <v>4</v>
      </c>
      <c r="AQ6" s="34"/>
      <c r="AR6" s="35"/>
      <c r="AS6" s="36" t="str">
        <f>IFERROR(VLOOKUP(AQ6,'licencje PZTS'!$C$4:$N$1963,11,FALSE),"")</f>
        <v/>
      </c>
      <c r="AT6" s="34"/>
      <c r="AU6" s="35"/>
      <c r="AV6" s="37" t="str">
        <f>IFERROR(VLOOKUP(AT6,'licencje PZTS'!$C$4:$N$1963,11,FALSE),"")</f>
        <v/>
      </c>
      <c r="AW6" s="22" t="e">
        <f ca="1">OFFSET($AD$3,MATCH($AU$6,$AC$4:$AC$1170,0),0,COUNTIF($AC$4:$AC$1170,$AU$6),1)</f>
        <v>#N/A</v>
      </c>
    </row>
    <row r="7" spans="2:51" ht="20.25" thickTop="1" thickBot="1" x14ac:dyDescent="0.35">
      <c r="B7" s="9"/>
      <c r="C7" s="86">
        <v>3</v>
      </c>
      <c r="D7" s="38"/>
      <c r="E7" s="39"/>
      <c r="F7" s="40"/>
      <c r="G7" s="39"/>
      <c r="J7" s="25"/>
      <c r="K7" s="25"/>
      <c r="L7" s="25"/>
      <c r="M7" s="25"/>
      <c r="N7" s="25" t="s">
        <v>122</v>
      </c>
      <c r="O7" s="25" t="s">
        <v>212</v>
      </c>
      <c r="P7" s="25">
        <v>6</v>
      </c>
      <c r="V7" s="22" t="str">
        <f t="shared" si="0"/>
        <v>Mełech Bartosz</v>
      </c>
      <c r="W7" s="22">
        <f>(COUNTIF($V$2:V7,V7)=1)*1+W6</f>
        <v>3</v>
      </c>
      <c r="X7" s="22" t="str">
        <f>VLOOKUP(Y7,'licencje PZTS'!$C$4:$K$4486,9,FALSE)</f>
        <v>"AKS Mikołów"</v>
      </c>
      <c r="Y7" s="22" t="str">
        <f>INDEX($V$4:$V$900,MATCH(ROWS($U$1:U4),$W$4:$W$900,0))</f>
        <v>Karnasiewicz Aleksander</v>
      </c>
      <c r="AA7" s="22" t="str">
        <f t="shared" si="1"/>
        <v>Mełech Bartosz</v>
      </c>
      <c r="AB7" s="22">
        <f>(COUNTIF($AA$2:AA7,AA7)=1)*1+AB6</f>
        <v>3</v>
      </c>
      <c r="AC7" s="22" t="str">
        <f>VLOOKUP(AD7,'licencje PZTS'!$C$4:$K$486,9,FALSE)</f>
        <v>"AKS Mikołów"</v>
      </c>
      <c r="AD7" s="22" t="str">
        <f>INDEX($AA$2:$AA$900,MATCH(ROWS($Z$1:Z4),$AB$2:$AB$900,0))</f>
        <v>Karnasiewicz Aleksander</v>
      </c>
      <c r="AF7" s="22" t="e">
        <f ca="1">OFFSET($AD$3,MATCH($AI$7,$AC$4:$AC$1170,0),0,COUNTIF($AC$4:$AC$1170,$AI$7),1)</f>
        <v>#N/A</v>
      </c>
      <c r="AG7" s="81">
        <v>5</v>
      </c>
      <c r="AH7" s="14"/>
      <c r="AI7" s="8"/>
      <c r="AJ7" s="19" t="str">
        <f>IFERROR(VLOOKUP(AH7,'licencje PZTS'!$C$4:$N$1963,11,FALSE),"")</f>
        <v/>
      </c>
      <c r="AK7" s="14"/>
      <c r="AL7" s="8"/>
      <c r="AM7" s="32" t="str">
        <f>IFERROR(VLOOKUP(AK7,'licencje PZTS'!$C$4:$N$1963,11,FALSE),"")</f>
        <v/>
      </c>
      <c r="AN7" s="27" t="e">
        <f ca="1">OFFSET($AD$3,MATCH($AL$7,$AC$4:$AC$1170,0),0,COUNTIF($AC$4:$AC$1170,$AL$7),1)</f>
        <v>#N/A</v>
      </c>
      <c r="AO7" s="27" t="e">
        <f ca="1">OFFSET($AD$3,MATCH($AR$7,$AC$4:$AC$1170,0),0,COUNTIF($AC$4:$AC$1170,$AR$7),1)</f>
        <v>#N/A</v>
      </c>
      <c r="AP7" s="33">
        <v>5</v>
      </c>
      <c r="AQ7" s="34"/>
      <c r="AR7" s="35"/>
      <c r="AS7" s="36" t="str">
        <f>IFERROR(VLOOKUP(AQ7,'licencje PZTS'!$C$4:$N$1963,11,FALSE),"")</f>
        <v/>
      </c>
      <c r="AT7" s="34"/>
      <c r="AU7" s="35"/>
      <c r="AV7" s="37" t="str">
        <f>IFERROR(VLOOKUP(AT7,'licencje PZTS'!$C$4:$N$1963,11,FALSE),"")</f>
        <v/>
      </c>
      <c r="AW7" s="22" t="e">
        <f ca="1">OFFSET($AD$3,MATCH($AU$7,$AC$4:$AC$1170,0),0,COUNTIF($AC$4:$AC$1170,$AU$7),1)</f>
        <v>#N/A</v>
      </c>
    </row>
    <row r="8" spans="2:51" ht="20.25" thickTop="1" thickBot="1" x14ac:dyDescent="0.35">
      <c r="B8" s="9"/>
      <c r="C8" s="86">
        <v>4</v>
      </c>
      <c r="D8" s="38"/>
      <c r="E8" s="39"/>
      <c r="F8" s="40"/>
      <c r="G8" s="39"/>
      <c r="J8" s="25"/>
      <c r="K8" s="25"/>
      <c r="L8" s="25"/>
      <c r="M8" s="25"/>
      <c r="N8" s="25" t="s">
        <v>123</v>
      </c>
      <c r="O8" s="25" t="s">
        <v>215</v>
      </c>
      <c r="P8" s="25">
        <v>7</v>
      </c>
      <c r="R8" s="22" t="s">
        <v>115</v>
      </c>
      <c r="V8" s="22" t="str">
        <f t="shared" si="0"/>
        <v>Karnasiewicz Aleksander</v>
      </c>
      <c r="W8" s="22">
        <f>(COUNTIF($V$2:V8,V8)=1)*1+W7</f>
        <v>4</v>
      </c>
      <c r="X8" s="22" t="str">
        <f>VLOOKUP(Y8,'licencje PZTS'!$C$4:$K$4486,9,FALSE)</f>
        <v>"AKS Mikołów"</v>
      </c>
      <c r="Y8" s="22" t="str">
        <f>INDEX($V$4:$V$900,MATCH(ROWS($U$1:U5),$W$4:$W$900,0))</f>
        <v>Łuczak Natanael</v>
      </c>
      <c r="AA8" s="22" t="str">
        <f t="shared" si="1"/>
        <v>Karnasiewicz Aleksander</v>
      </c>
      <c r="AB8" s="22">
        <f>(COUNTIF($AA$2:AA8,AA8)=1)*1+AB7</f>
        <v>4</v>
      </c>
      <c r="AC8" s="22" t="str">
        <f>VLOOKUP(AD8,'licencje PZTS'!$C$4:$K$486,9,FALSE)</f>
        <v>"AKS Mikołów"</v>
      </c>
      <c r="AD8" s="22" t="str">
        <f>INDEX($AA$2:$AA$900,MATCH(ROWS($Z$1:Z5),$AB$2:$AB$900,0))</f>
        <v>Łuczak Natanael</v>
      </c>
      <c r="AF8" s="22" t="e">
        <f ca="1">OFFSET($AD$3,MATCH($AI$8,$AC$4:$AC$1170,0),0,COUNTIF($AC$4:$AC$1170,$AI$8),1)</f>
        <v>#N/A</v>
      </c>
      <c r="AG8" s="81">
        <v>6</v>
      </c>
      <c r="AH8" s="14"/>
      <c r="AI8" s="8"/>
      <c r="AJ8" s="19" t="str">
        <f>IFERROR(VLOOKUP(AH8,'licencje PZTS'!$C$4:$N$1963,11,FALSE),"")</f>
        <v/>
      </c>
      <c r="AK8" s="14"/>
      <c r="AL8" s="8"/>
      <c r="AM8" s="32" t="str">
        <f>IFERROR(VLOOKUP(AK8,'licencje PZTS'!$C$4:$N$1963,11,FALSE),"")</f>
        <v/>
      </c>
      <c r="AN8" s="27" t="e">
        <f ca="1">OFFSET($AD$3,MATCH($AL$8,$AC$4:$AC$1170,0),0,COUNTIF($AC$4:$AC$1170,$AL$8),1)</f>
        <v>#N/A</v>
      </c>
      <c r="AO8" s="27" t="e">
        <f ca="1">OFFSET($AD$3,MATCH($AR$8,$AC$4:$AC$1170,0),0,COUNTIF($AC$4:$AC$1170,$AR$8),1)</f>
        <v>#N/A</v>
      </c>
      <c r="AP8" s="33">
        <v>6</v>
      </c>
      <c r="AQ8" s="34"/>
      <c r="AR8" s="35"/>
      <c r="AS8" s="36" t="str">
        <f>IFERROR(VLOOKUP(AQ8,'licencje PZTS'!$C$4:$N$1963,11,FALSE),"")</f>
        <v/>
      </c>
      <c r="AT8" s="34"/>
      <c r="AU8" s="35"/>
      <c r="AV8" s="37" t="str">
        <f>IFERROR(VLOOKUP(AT8,'licencje PZTS'!$C$4:$N$1963,11,FALSE),"")</f>
        <v/>
      </c>
      <c r="AW8" s="22" t="e">
        <f ca="1">OFFSET($AD$3,MATCH($AU$8,$AC$4:$AC$1170,0),0,COUNTIF($AC$4:$AC$1170,$AU$8),1)</f>
        <v>#N/A</v>
      </c>
    </row>
    <row r="9" spans="2:51" ht="20.25" thickTop="1" thickBot="1" x14ac:dyDescent="0.35">
      <c r="B9" s="9"/>
      <c r="C9" s="86">
        <v>5</v>
      </c>
      <c r="D9" s="38"/>
      <c r="E9" s="39"/>
      <c r="F9" s="40"/>
      <c r="G9" s="39"/>
      <c r="J9" s="25"/>
      <c r="K9" s="25"/>
      <c r="L9" s="25"/>
      <c r="M9" s="25"/>
      <c r="N9" s="25" t="s">
        <v>124</v>
      </c>
      <c r="O9" s="25" t="s">
        <v>213</v>
      </c>
      <c r="P9" s="25"/>
      <c r="V9" s="22" t="str">
        <f t="shared" si="0"/>
        <v>Łuczak Natanael</v>
      </c>
      <c r="W9" s="22">
        <f>(COUNTIF($V$2:V9,V9)=1)*1+W8</f>
        <v>5</v>
      </c>
      <c r="X9" s="22" t="str">
        <f>VLOOKUP(Y9,'licencje PZTS'!$C$4:$K$4486,9,FALSE)</f>
        <v>"AKS Mikołów"</v>
      </c>
      <c r="Y9" s="22" t="str">
        <f>INDEX($V$4:$V$900,MATCH(ROWS($U$1:U6),$W$4:$W$900,0))</f>
        <v>Solski Michał</v>
      </c>
      <c r="AA9" s="22" t="str">
        <f t="shared" si="1"/>
        <v>Łuczak Natanael</v>
      </c>
      <c r="AB9" s="22">
        <f>(COUNTIF($AA$2:AA9,AA9)=1)*1+AB8</f>
        <v>5</v>
      </c>
      <c r="AC9" s="22" t="str">
        <f>VLOOKUP(AD9,'licencje PZTS'!$C$4:$K$486,9,FALSE)</f>
        <v>"AKS Mikołów"</v>
      </c>
      <c r="AD9" s="22" t="str">
        <f>INDEX($AA$2:$AA$900,MATCH(ROWS($Z$1:Z6),$AB$2:$AB$900,0))</f>
        <v>Solski Michał</v>
      </c>
      <c r="AF9" s="22" t="e">
        <f ca="1">OFFSET($AD$3,MATCH($AI$9,$AC$4:$AC$1170,0),0,COUNTIF($AC$4:$AC$1170,$AI$9),1)</f>
        <v>#N/A</v>
      </c>
      <c r="AG9" s="81">
        <v>7</v>
      </c>
      <c r="AH9" s="14"/>
      <c r="AI9" s="8"/>
      <c r="AJ9" s="19" t="str">
        <f>IFERROR(VLOOKUP(AH9,'licencje PZTS'!$C$4:$N$1963,11,FALSE),"")</f>
        <v/>
      </c>
      <c r="AK9" s="14"/>
      <c r="AL9" s="8"/>
      <c r="AM9" s="32" t="str">
        <f>IFERROR(VLOOKUP(AK9,'licencje PZTS'!$C$4:$N$1963,11,FALSE),"")</f>
        <v/>
      </c>
      <c r="AN9" s="27" t="e">
        <f ca="1">OFFSET($AD$3,MATCH($AL$9,$AC$4:$AC$1170,0),0,COUNTIF($AC$4:$AC$1170,$AL$9),1)</f>
        <v>#N/A</v>
      </c>
      <c r="AO9" s="27" t="e">
        <f ca="1">OFFSET($AD$3,MATCH($AR$9,$AC$4:$AC$1170,0),0,COUNTIF($AC$4:$AC$1170,$AR$9),1)</f>
        <v>#N/A</v>
      </c>
      <c r="AP9" s="33">
        <v>7</v>
      </c>
      <c r="AQ9" s="34"/>
      <c r="AR9" s="35"/>
      <c r="AS9" s="36" t="str">
        <f>IFERROR(VLOOKUP(AQ9,'licencje PZTS'!$C$4:$N$1963,11,FALSE),"")</f>
        <v/>
      </c>
      <c r="AT9" s="34"/>
      <c r="AU9" s="35"/>
      <c r="AV9" s="37" t="str">
        <f>IFERROR(VLOOKUP(AT9,'licencje PZTS'!$C$4:$N$1963,11,FALSE),"")</f>
        <v/>
      </c>
      <c r="AW9" s="22" t="e">
        <f ca="1">OFFSET($AD$3,MATCH($AU$9,$AC$4:$AC$1170,0),0,COUNTIF($AC$4:$AC$1170,$AU$9),1)</f>
        <v>#N/A</v>
      </c>
    </row>
    <row r="10" spans="2:51" ht="20.25" thickTop="1" thickBot="1" x14ac:dyDescent="0.35">
      <c r="B10" s="9"/>
      <c r="C10" s="86">
        <v>6</v>
      </c>
      <c r="D10" s="38"/>
      <c r="E10" s="39"/>
      <c r="F10" s="40"/>
      <c r="G10" s="39"/>
      <c r="J10" s="25"/>
      <c r="K10" s="25"/>
      <c r="L10" s="25"/>
      <c r="M10" s="25"/>
      <c r="N10" s="25"/>
      <c r="O10" s="25"/>
      <c r="P10" s="25"/>
      <c r="V10" s="22" t="str">
        <f t="shared" si="0"/>
        <v>Solski Michał</v>
      </c>
      <c r="W10" s="22">
        <f>(COUNTIF($V$2:V10,V10)=1)*1+W9</f>
        <v>6</v>
      </c>
      <c r="X10" s="22" t="str">
        <f>VLOOKUP(Y10,'licencje PZTS'!$C$4:$K$4486,9,FALSE)</f>
        <v>"AKS Mikołów"</v>
      </c>
      <c r="Y10" s="22" t="str">
        <f>INDEX($V$4:$V$900,MATCH(ROWS($U$1:U7),$W$4:$W$900,0))</f>
        <v>Potoniec Maksymilian</v>
      </c>
      <c r="AA10" s="22" t="str">
        <f t="shared" si="1"/>
        <v>Solski Michał</v>
      </c>
      <c r="AB10" s="22">
        <f>(COUNTIF($AA$2:AA10,AA10)=1)*1+AB9</f>
        <v>6</v>
      </c>
      <c r="AC10" s="22" t="str">
        <f>VLOOKUP(AD10,'licencje PZTS'!$C$4:$K$486,9,FALSE)</f>
        <v>"AKS Mikołów"</v>
      </c>
      <c r="AD10" s="22" t="str">
        <f>INDEX($AA$2:$AA$900,MATCH(ROWS($Z$1:Z7),$AB$2:$AB$900,0))</f>
        <v>Potoniec Maksymilian</v>
      </c>
      <c r="AF10" s="22" t="e">
        <f ca="1">OFFSET($AD$3,MATCH($AI$10,$AC$4:$AC$1170,0),0,COUNTIF($AC$4:$AC$1170,$AI$10),1)</f>
        <v>#N/A</v>
      </c>
      <c r="AG10" s="81">
        <v>8</v>
      </c>
      <c r="AH10" s="14"/>
      <c r="AI10" s="8"/>
      <c r="AJ10" s="19" t="str">
        <f>IFERROR(VLOOKUP(AH10,'licencje PZTS'!$C$4:$N$1963,11,FALSE),"")</f>
        <v/>
      </c>
      <c r="AK10" s="14"/>
      <c r="AL10" s="8"/>
      <c r="AM10" s="32" t="str">
        <f>IFERROR(VLOOKUP(AK10,'licencje PZTS'!$C$4:$N$1963,11,FALSE),"")</f>
        <v/>
      </c>
      <c r="AN10" s="27" t="e">
        <f ca="1">OFFSET($AD$3,MATCH($AL$10,$AC$4:$AC$1170,0),0,COUNTIF($AC$4:$AC$1170,$AL$10),1)</f>
        <v>#N/A</v>
      </c>
      <c r="AO10" s="27" t="e">
        <f ca="1">OFFSET($AD$3,MATCH($AR$10,$AC$4:$AC$1170,0),0,COUNTIF($AC$4:$AC$1170,$AR$10),1)</f>
        <v>#N/A</v>
      </c>
      <c r="AP10" s="33">
        <v>8</v>
      </c>
      <c r="AQ10" s="34"/>
      <c r="AR10" s="35"/>
      <c r="AS10" s="36" t="str">
        <f>IFERROR(VLOOKUP(#REF!,'licencje PZTS'!$C$4:$N$1963,11,FALSE),"")</f>
        <v/>
      </c>
      <c r="AT10" s="34"/>
      <c r="AU10" s="35"/>
      <c r="AV10" s="37" t="str">
        <f>IFERROR(VLOOKUP(AT10,'licencje PZTS'!$C$4:$N$1963,11,FALSE),"")</f>
        <v/>
      </c>
      <c r="AW10" s="22" t="e">
        <f ca="1">OFFSET($AD$3,MATCH($AU$10,$AC$4:$AC$1170,0),0,COUNTIF($AC$4:$AC$1170,$AU$10),1)</f>
        <v>#N/A</v>
      </c>
    </row>
    <row r="11" spans="2:51" ht="20.25" thickTop="1" thickBot="1" x14ac:dyDescent="0.35">
      <c r="B11" s="9"/>
      <c r="C11" s="86">
        <v>7</v>
      </c>
      <c r="D11" s="38"/>
      <c r="E11" s="39"/>
      <c r="F11" s="40"/>
      <c r="G11" s="39"/>
      <c r="J11" s="25"/>
      <c r="K11" s="25"/>
      <c r="L11" s="25"/>
      <c r="M11" s="25"/>
      <c r="N11" s="25"/>
      <c r="O11" s="25"/>
      <c r="P11" s="25"/>
      <c r="V11" s="22" t="str">
        <f t="shared" si="0"/>
        <v>Potoniec Maksymilian</v>
      </c>
      <c r="W11" s="22">
        <f>(COUNTIF($V$2:V11,V11)=1)*1+W10</f>
        <v>7</v>
      </c>
      <c r="X11" s="22" t="str">
        <f>VLOOKUP(Y11,'licencje PZTS'!$C$4:$K$4486,9,FALSE)</f>
        <v>"AKS Mikołów"</v>
      </c>
      <c r="Y11" s="22" t="str">
        <f>INDEX($V$4:$V$900,MATCH(ROWS($U$1:U8),$W$4:$W$900,0))</f>
        <v>Secher Charlotte</v>
      </c>
      <c r="AA11" s="22" t="str">
        <f t="shared" si="1"/>
        <v>Potoniec Maksymilian</v>
      </c>
      <c r="AB11" s="22">
        <f>(COUNTIF($AA$2:AA11,AA11)=1)*1+AB10</f>
        <v>7</v>
      </c>
      <c r="AC11" s="22" t="str">
        <f>VLOOKUP(AD11,'licencje PZTS'!$C$4:$K$486,9,FALSE)</f>
        <v>"AKS Mikołów"</v>
      </c>
      <c r="AD11" s="22" t="str">
        <f>INDEX($AA$2:$AA$900,MATCH(ROWS($Z$1:Z8),$AB$2:$AB$900,0))</f>
        <v>Secher Charlotte</v>
      </c>
      <c r="AF11" s="22" t="e">
        <f ca="1">OFFSET($AD$3,MATCH($AI$11,$AC$4:$AC$1170,0),0,COUNTIF($AC$4:$AC$1170,$AI$11),1)</f>
        <v>#N/A</v>
      </c>
      <c r="AG11" s="81">
        <v>9</v>
      </c>
      <c r="AH11" s="14"/>
      <c r="AI11" s="8"/>
      <c r="AJ11" s="19" t="str">
        <f>IFERROR(VLOOKUP(AH11,'licencje PZTS'!$C$4:$N$1963,11,FALSE),"")</f>
        <v/>
      </c>
      <c r="AK11" s="14"/>
      <c r="AL11" s="8"/>
      <c r="AM11" s="32" t="str">
        <f>IFERROR(VLOOKUP(AK11,'licencje PZTS'!$C$4:$N$1963,11,FALSE),"")</f>
        <v/>
      </c>
      <c r="AN11" s="27" t="e">
        <f ca="1">OFFSET($AD$3,MATCH($AL$11,$AC$4:$AC$1170,0),0,COUNTIF($AC$4:$AC$1170,$AL$11),1)</f>
        <v>#N/A</v>
      </c>
      <c r="AO11" s="27" t="e">
        <f ca="1">OFFSET($AD$3,MATCH($AR$11,$AC$4:$AC$1170,0),0,COUNTIF($AC$4:$AC$1170,$AR$11),1)</f>
        <v>#N/A</v>
      </c>
      <c r="AP11" s="33">
        <v>9</v>
      </c>
      <c r="AQ11" s="34"/>
      <c r="AR11" s="35"/>
      <c r="AS11" s="36" t="str">
        <f>IFERROR(VLOOKUP(AQ11,'licencje PZTS'!$C$4:$N$1963,11,FALSE),"")</f>
        <v/>
      </c>
      <c r="AT11" s="34"/>
      <c r="AU11" s="35"/>
      <c r="AV11" s="37" t="str">
        <f>IFERROR(VLOOKUP(AT11,'licencje PZTS'!$C$4:$N$1963,11,FALSE),"")</f>
        <v/>
      </c>
      <c r="AW11" s="22" t="e">
        <f ca="1">OFFSET($AD$3,MATCH($AU$11,$AC$4:$AC$1170,0),0,COUNTIF($AC$4:$AC$1170,$AU$11),1)</f>
        <v>#N/A</v>
      </c>
    </row>
    <row r="12" spans="2:51" ht="20.25" thickTop="1" thickBot="1" x14ac:dyDescent="0.35">
      <c r="B12" s="9"/>
      <c r="C12" s="86">
        <v>8</v>
      </c>
      <c r="D12" s="38"/>
      <c r="E12" s="39"/>
      <c r="F12" s="40"/>
      <c r="G12" s="39"/>
      <c r="J12" s="25"/>
      <c r="K12" s="25"/>
      <c r="L12" s="25"/>
      <c r="M12" s="25"/>
      <c r="N12" s="25"/>
      <c r="O12" s="25"/>
      <c r="P12" s="25"/>
      <c r="V12" s="22" t="str">
        <f t="shared" si="0"/>
        <v>Secher Charlotte</v>
      </c>
      <c r="W12" s="22">
        <f>(COUNTIF($V$2:V12,V12)=1)*1+W11</f>
        <v>8</v>
      </c>
      <c r="X12" s="22" t="str">
        <f>VLOOKUP(Y12,'licencje PZTS'!$C$4:$K$4486,9,FALSE)</f>
        <v>"AKS Mikołów"</v>
      </c>
      <c r="Y12" s="22" t="str">
        <f>INDEX($V$4:$V$900,MATCH(ROWS($U$1:U9),$W$4:$W$900,0))</f>
        <v>Oliwa Samuel</v>
      </c>
      <c r="AA12" s="22" t="str">
        <f t="shared" si="1"/>
        <v>Secher Charlotte</v>
      </c>
      <c r="AB12" s="22">
        <f>(COUNTIF($AA$2:AA12,AA12)=1)*1+AB11</f>
        <v>8</v>
      </c>
      <c r="AC12" s="22" t="str">
        <f>VLOOKUP(AD12,'licencje PZTS'!$C$4:$K$486,9,FALSE)</f>
        <v>"AKS Mikołów"</v>
      </c>
      <c r="AD12" s="22" t="str">
        <f>INDEX($AA$2:$AA$900,MATCH(ROWS($Z$1:Z9),$AB$2:$AB$900,0))</f>
        <v>Oliwa Samuel</v>
      </c>
      <c r="AF12" s="22" t="e">
        <f ca="1">OFFSET($AD$3,MATCH($AI$12,$AC$4:$AC$1170,0),0,COUNTIF($AC$4:$AC$1170,$AI$12),1)</f>
        <v>#N/A</v>
      </c>
      <c r="AG12" s="82">
        <v>10</v>
      </c>
      <c r="AH12" s="15"/>
      <c r="AI12" s="8"/>
      <c r="AJ12" s="20" t="str">
        <f>IFERROR(VLOOKUP(AH12,'licencje PZTS'!$C$4:$N$1963,11,FALSE),"")</f>
        <v/>
      </c>
      <c r="AK12" s="15"/>
      <c r="AL12" s="8"/>
      <c r="AM12" s="41" t="str">
        <f>IFERROR(VLOOKUP(AK12,'licencje PZTS'!$C$4:$N$1963,11,FALSE),"")</f>
        <v/>
      </c>
      <c r="AN12" s="27" t="e">
        <f ca="1">OFFSET($AD$3,MATCH($AL$12,$AC$4:$AC$1170,0),0,COUNTIF($AC$4:$AC$1170,$AL$12),1)</f>
        <v>#N/A</v>
      </c>
      <c r="AO12" s="27" t="e">
        <f ca="1">OFFSET($AD$3,MATCH($AR$12,$AC$4:$AC$1170,0),0,COUNTIF($AC$4:$AC$1170,$AR$12),1)</f>
        <v>#N/A</v>
      </c>
      <c r="AP12" s="42">
        <v>10</v>
      </c>
      <c r="AQ12" s="43"/>
      <c r="AR12" s="44"/>
      <c r="AS12" s="45" t="str">
        <f>IFERROR(VLOOKUP(AQ12,'licencje PZTS'!$C$4:$N$1963,11,FALSE),"")</f>
        <v/>
      </c>
      <c r="AT12" s="43"/>
      <c r="AU12" s="44"/>
      <c r="AV12" s="46" t="str">
        <f>IFERROR(VLOOKUP(AT12,'licencje PZTS'!$C$4:$N$1963,11,FALSE),"")</f>
        <v/>
      </c>
      <c r="AW12" s="22" t="e">
        <f ca="1">OFFSET($AD$3,MATCH($AU$12,$AC$4:$AC$1170,0),0,COUNTIF($AC$4:$AC$1170,$AU$12),1)</f>
        <v>#N/A</v>
      </c>
    </row>
    <row r="13" spans="2:51" ht="19.5" thickBot="1" x14ac:dyDescent="0.35">
      <c r="B13" s="9"/>
      <c r="C13" s="86">
        <v>9</v>
      </c>
      <c r="D13" s="38"/>
      <c r="E13" s="39"/>
      <c r="F13" s="40"/>
      <c r="G13" s="39"/>
      <c r="V13" s="22" t="str">
        <f t="shared" si="0"/>
        <v>Oliwa Samuel</v>
      </c>
      <c r="W13" s="22">
        <f>(COUNTIF($V$2:V13,V13)=1)*1+W12</f>
        <v>9</v>
      </c>
      <c r="X13" s="22" t="str">
        <f>VLOOKUP(Y13,'licencje PZTS'!$C$4:$K$4486,9,FALSE)</f>
        <v>"AKS Mikołów"</v>
      </c>
      <c r="Y13" s="22" t="str">
        <f>INDEX($V$4:$V$900,MATCH(ROWS($U$1:U10),$W$4:$W$900,0))</f>
        <v>Krawczyk Lena</v>
      </c>
      <c r="AA13" s="22" t="str">
        <f t="shared" si="1"/>
        <v>Oliwa Samuel</v>
      </c>
      <c r="AB13" s="22">
        <f>(COUNTIF($AA$2:AA13,AA13)=1)*1+AB12</f>
        <v>9</v>
      </c>
      <c r="AC13" s="22" t="str">
        <f>VLOOKUP(AD13,'licencje PZTS'!$C$4:$K$486,9,FALSE)</f>
        <v>"AKS Mikołów"</v>
      </c>
      <c r="AD13" s="22" t="str">
        <f>INDEX($AA$2:$AA$900,MATCH(ROWS($Z$1:Z10),$AB$2:$AB$900,0))</f>
        <v>Krawczyk Lena</v>
      </c>
      <c r="AG13" s="9"/>
      <c r="AH13" s="9"/>
      <c r="AI13" s="9"/>
      <c r="AJ13" s="9"/>
      <c r="AK13" s="9"/>
      <c r="AL13" s="9"/>
      <c r="AM13" s="9"/>
    </row>
    <row r="14" spans="2:51" ht="18.75" x14ac:dyDescent="0.3">
      <c r="B14" s="9"/>
      <c r="C14" s="86">
        <v>10</v>
      </c>
      <c r="D14" s="38"/>
      <c r="E14" s="39"/>
      <c r="F14" s="40"/>
      <c r="G14" s="39"/>
      <c r="R14" s="1"/>
      <c r="S14" s="1"/>
      <c r="T14" s="1"/>
      <c r="U14" s="1"/>
      <c r="V14" s="1" t="str">
        <f t="shared" si="0"/>
        <v>Krawczyk Lena</v>
      </c>
      <c r="W14" s="1">
        <f>(COUNTIF($V$2:V14,V14)=1)*1+W13</f>
        <v>10</v>
      </c>
      <c r="X14" s="1" t="str">
        <f>VLOOKUP(Y14,'licencje PZTS'!$C$4:$K$4486,9,FALSE)</f>
        <v>"AKS Mikołów"</v>
      </c>
      <c r="Y14" s="1" t="str">
        <f>INDEX($V$4:$V$900,MATCH(ROWS($U$1:U11),$W$4:$W$900,0))</f>
        <v>Gola Miłosz</v>
      </c>
      <c r="Z14" s="1"/>
      <c r="AA14" s="1" t="str">
        <f t="shared" si="1"/>
        <v>Krawczyk Lena</v>
      </c>
      <c r="AB14" s="1">
        <f>(COUNTIF($AA$2:AA14,AA14)=1)*1+AB13</f>
        <v>10</v>
      </c>
      <c r="AC14" s="1" t="str">
        <f>VLOOKUP(AD14,'licencje PZTS'!$C$4:$K$486,9,FALSE)</f>
        <v>"AKS Mikołów"</v>
      </c>
      <c r="AD14" s="1" t="str">
        <f>INDEX($AA$2:$AA$900,MATCH(ROWS($Z$1:Z11),$AB$2:$AB$900,0))</f>
        <v>Gola Miłosz</v>
      </c>
      <c r="AE14" s="1"/>
      <c r="AF14" s="1"/>
      <c r="AG14" s="103" t="s">
        <v>411</v>
      </c>
      <c r="AH14" s="104"/>
      <c r="AI14" s="104"/>
      <c r="AJ14" s="104"/>
      <c r="AK14" s="104"/>
      <c r="AL14" s="104"/>
      <c r="AM14" s="105"/>
    </row>
    <row r="15" spans="2:51" ht="19.5" thickBot="1" x14ac:dyDescent="0.35">
      <c r="B15" s="9"/>
      <c r="C15" s="86">
        <v>11</v>
      </c>
      <c r="D15" s="38"/>
      <c r="E15" s="39"/>
      <c r="F15" s="40"/>
      <c r="G15" s="39"/>
      <c r="R15" s="1"/>
      <c r="S15" s="1"/>
      <c r="T15" s="1"/>
      <c r="U15" s="1"/>
      <c r="V15" s="1" t="str">
        <f t="shared" si="0"/>
        <v>Gola Miłosz</v>
      </c>
      <c r="W15" s="1">
        <f>(COUNTIF($V$2:V15,V15)=1)*1+W14</f>
        <v>11</v>
      </c>
      <c r="X15" s="1" t="str">
        <f>VLOOKUP(Y15,'licencje PZTS'!$C$4:$K$4486,9,FALSE)</f>
        <v>"AKS Mikołów"</v>
      </c>
      <c r="Y15" s="1" t="str">
        <f>INDEX($V$4:$V$900,MATCH(ROWS($U$1:U12),$W$4:$W$900,0))</f>
        <v>Ostrowska Zofia</v>
      </c>
      <c r="Z15" s="1"/>
      <c r="AA15" s="1" t="str">
        <f t="shared" si="1"/>
        <v>Gola Miłosz</v>
      </c>
      <c r="AB15" s="1">
        <f>(COUNTIF($AA$2:AA15,AA15)=1)*1+AB14</f>
        <v>11</v>
      </c>
      <c r="AC15" s="1" t="str">
        <f>VLOOKUP(AD15,'licencje PZTS'!$C$4:$K$486,9,FALSE)</f>
        <v>"AKS Mikołów"</v>
      </c>
      <c r="AD15" s="1" t="str">
        <f>INDEX($AA$2:$AA$900,MATCH(ROWS($Z$1:Z12),$AB$2:$AB$900,0))</f>
        <v>Ostrowska Zofia</v>
      </c>
      <c r="AE15" s="1"/>
      <c r="AF15" s="1"/>
      <c r="AG15" s="106" t="s">
        <v>414</v>
      </c>
      <c r="AH15" s="107"/>
      <c r="AI15" s="107"/>
      <c r="AJ15" s="107"/>
      <c r="AK15" s="107"/>
      <c r="AL15" s="107"/>
      <c r="AM15" s="108"/>
    </row>
    <row r="16" spans="2:51" ht="18.75" x14ac:dyDescent="0.3">
      <c r="B16" s="9"/>
      <c r="C16" s="86">
        <v>12</v>
      </c>
      <c r="D16" s="38"/>
      <c r="E16" s="39"/>
      <c r="F16" s="40"/>
      <c r="G16" s="39"/>
      <c r="S16" s="1"/>
      <c r="T16" s="1"/>
      <c r="U16" s="1"/>
      <c r="V16" s="1" t="str">
        <f t="shared" si="0"/>
        <v>Ostrowska Zofia</v>
      </c>
      <c r="W16" s="1">
        <f>(COUNTIF($V$2:V16,V16)=1)*1+W15</f>
        <v>12</v>
      </c>
      <c r="X16" s="1" t="str">
        <f>VLOOKUP(Y16,'licencje PZTS'!$C$4:$K$4486,9,FALSE)</f>
        <v>"AKS Mikołów"</v>
      </c>
      <c r="Y16" s="1" t="str">
        <f>INDEX($V$4:$V$900,MATCH(ROWS($U$1:U13),$W$4:$W$900,0))</f>
        <v>Seher Juliette</v>
      </c>
      <c r="Z16" s="1"/>
      <c r="AA16" s="1" t="str">
        <f t="shared" si="1"/>
        <v>Ostrowska Zofia</v>
      </c>
      <c r="AB16" s="1">
        <f>(COUNTIF($AA$2:AA16,AA16)=1)*1+AB15</f>
        <v>12</v>
      </c>
      <c r="AC16" s="1" t="str">
        <f>VLOOKUP(AD16,'licencje PZTS'!$C$4:$K$486,9,FALSE)</f>
        <v>"AKS Mikołów"</v>
      </c>
      <c r="AD16" s="1" t="str">
        <f>INDEX($AA$2:$AA$900,MATCH(ROWS($Z$1:Z13),$AB$2:$AB$900,0))</f>
        <v>Seher Juliette</v>
      </c>
      <c r="AE16" s="1"/>
      <c r="AF16" s="1"/>
      <c r="AG16" s="64"/>
      <c r="AH16" s="64"/>
      <c r="AI16" s="64"/>
      <c r="AJ16" s="64"/>
      <c r="AK16" s="64"/>
      <c r="AL16" s="64"/>
      <c r="AM16" s="64"/>
    </row>
    <row r="17" spans="1:39" ht="18.75" x14ac:dyDescent="0.3">
      <c r="B17" s="9"/>
      <c r="C17" s="86">
        <v>13</v>
      </c>
      <c r="D17" s="38"/>
      <c r="E17" s="39"/>
      <c r="F17" s="40"/>
      <c r="G17" s="39"/>
      <c r="R17" s="1"/>
      <c r="S17" s="1"/>
      <c r="T17" s="1"/>
      <c r="U17" s="1"/>
      <c r="V17" s="1" t="str">
        <f t="shared" si="0"/>
        <v>Seher Juliette</v>
      </c>
      <c r="W17" s="1">
        <f>(COUNTIF($V$2:V17,V17)=1)*1+W16</f>
        <v>13</v>
      </c>
      <c r="X17" s="1" t="str">
        <f>VLOOKUP(Y17,'licencje PZTS'!$C$4:$K$4486,9,FALSE)</f>
        <v>"FUNDACJA TALENT Cieszyn"</v>
      </c>
      <c r="Y17" s="1" t="str">
        <f>INDEX($V$4:$V$900,MATCH(ROWS($U$1:U14),$W$4:$W$900,0))</f>
        <v>Sobik Radosław</v>
      </c>
      <c r="Z17" s="1"/>
      <c r="AA17" s="1" t="str">
        <f t="shared" si="1"/>
        <v>Seher Juliette</v>
      </c>
      <c r="AB17" s="1">
        <f>(COUNTIF($AA$2:AA17,AA17)=1)*1+AB16</f>
        <v>13</v>
      </c>
      <c r="AC17" s="1" t="str">
        <f>VLOOKUP(AD17,'licencje PZTS'!$C$4:$K$486,9,FALSE)</f>
        <v>"FUNDACJA TALENT Cieszyn"</v>
      </c>
      <c r="AD17" s="1" t="str">
        <f>INDEX($AA$2:$AA$900,MATCH(ROWS($Z$1:Z14),$AB$2:$AB$900,0))</f>
        <v>Sobik Radosław</v>
      </c>
      <c r="AE17" s="1"/>
      <c r="AF17" s="1"/>
      <c r="AG17" s="64"/>
      <c r="AH17" s="64"/>
      <c r="AI17" s="64"/>
      <c r="AJ17" s="64"/>
      <c r="AK17" s="64"/>
      <c r="AL17" s="64"/>
      <c r="AM17" s="64"/>
    </row>
    <row r="18" spans="1:39" ht="18.75" x14ac:dyDescent="0.3">
      <c r="B18" s="9"/>
      <c r="C18" s="86">
        <v>14</v>
      </c>
      <c r="D18" s="38"/>
      <c r="E18" s="39"/>
      <c r="F18" s="40"/>
      <c r="G18" s="39"/>
      <c r="S18" s="1"/>
      <c r="T18" s="1"/>
      <c r="U18" s="1"/>
      <c r="V18" s="1" t="str">
        <f t="shared" si="0"/>
        <v>Sobik Radosław</v>
      </c>
      <c r="W18" s="1">
        <f>(COUNTIF($V$2:V18,V18)=1)*1+W17</f>
        <v>14</v>
      </c>
      <c r="X18" s="1" t="str">
        <f>VLOOKUP(Y18,'licencje PZTS'!$C$4:$K$4486,9,FALSE)</f>
        <v>"FUNDACJA TALENT Cieszyn"</v>
      </c>
      <c r="Y18" s="1" t="str">
        <f>INDEX($V$4:$V$900,MATCH(ROWS($U$1:U15),$W$4:$W$900,0))</f>
        <v>Kretschmann Jakub</v>
      </c>
      <c r="Z18" s="1"/>
      <c r="AA18" s="1" t="str">
        <f t="shared" si="1"/>
        <v>Sobik Radosław</v>
      </c>
      <c r="AB18" s="1">
        <f>(COUNTIF($AA$2:AA18,AA18)=1)*1+AB17</f>
        <v>14</v>
      </c>
      <c r="AC18" s="1" t="str">
        <f>VLOOKUP(AD18,'licencje PZTS'!$C$4:$K$486,9,FALSE)</f>
        <v>"FUNDACJA TALENT Cieszyn"</v>
      </c>
      <c r="AD18" s="1" t="str">
        <f>INDEX($AA$2:$AA$900,MATCH(ROWS($Z$1:Z15),$AB$2:$AB$900,0))</f>
        <v>Kretschmann Jakub</v>
      </c>
      <c r="AE18" s="1"/>
      <c r="AF18" s="1"/>
      <c r="AG18" s="64"/>
      <c r="AH18" s="64"/>
      <c r="AI18" s="64"/>
      <c r="AJ18" s="64"/>
      <c r="AK18" s="64"/>
      <c r="AL18" s="64"/>
      <c r="AM18" s="64"/>
    </row>
    <row r="19" spans="1:39" ht="19.5" thickBot="1" x14ac:dyDescent="0.35">
      <c r="B19" s="9"/>
      <c r="C19" s="87">
        <v>15</v>
      </c>
      <c r="D19" s="47"/>
      <c r="E19" s="48"/>
      <c r="F19" s="49"/>
      <c r="G19" s="48"/>
      <c r="R19" s="1"/>
      <c r="S19" s="1"/>
      <c r="T19" s="1"/>
      <c r="U19" s="1"/>
      <c r="V19" s="1" t="str">
        <f t="shared" si="0"/>
        <v>Kretschmann Jakub</v>
      </c>
      <c r="W19" s="1">
        <f>(COUNTIF($V$2:V19,V19)=1)*1+W18</f>
        <v>15</v>
      </c>
      <c r="X19" s="1" t="str">
        <f>VLOOKUP(Y19,'licencje PZTS'!$C$4:$K$4486,9,FALSE)</f>
        <v>"FUNDACJA TALENT Cieszyn"</v>
      </c>
      <c r="Y19" s="1" t="str">
        <f>INDEX($V$4:$V$900,MATCH(ROWS($U$1:U16),$W$4:$W$900,0))</f>
        <v>Matkowski Stanisław</v>
      </c>
      <c r="Z19" s="1"/>
      <c r="AA19" s="1" t="str">
        <f t="shared" si="1"/>
        <v>Kretschmann Jakub</v>
      </c>
      <c r="AB19" s="1">
        <f>(COUNTIF($AA$2:AA19,AA19)=1)*1+AB18</f>
        <v>15</v>
      </c>
      <c r="AC19" s="1" t="str">
        <f>VLOOKUP(AD19,'licencje PZTS'!$C$4:$K$486,9,FALSE)</f>
        <v>"FUNDACJA TALENT Cieszyn"</v>
      </c>
      <c r="AD19" s="1" t="str">
        <f>INDEX($AA$2:$AA$900,MATCH(ROWS($Z$1:Z16),$AB$2:$AB$900,0))</f>
        <v>Matkowski Stanisław</v>
      </c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23.25" x14ac:dyDescent="0.35">
      <c r="B20" s="9"/>
      <c r="C20" s="64"/>
      <c r="D20" s="50" t="s">
        <v>253</v>
      </c>
      <c r="V20" s="22" t="str">
        <f t="shared" si="0"/>
        <v>Matkowski Stanisław</v>
      </c>
      <c r="W20" s="22">
        <f>(COUNTIF($V$2:V20,V20)=1)*1+W19</f>
        <v>16</v>
      </c>
      <c r="X20" s="22" t="str">
        <f>VLOOKUP(Y20,'licencje PZTS'!$C$4:$K$4486,9,FALSE)</f>
        <v>"FUNDACJA TALENT Cieszyn"</v>
      </c>
      <c r="Y20" s="22" t="str">
        <f>INDEX($V$4:$V$900,MATCH(ROWS($U$1:U17),$W$4:$W$900,0))</f>
        <v>Górniak Jakub</v>
      </c>
      <c r="AA20" s="22" t="str">
        <f t="shared" si="1"/>
        <v>Matkowski Stanisław</v>
      </c>
      <c r="AB20" s="22">
        <f>(COUNTIF($AA$2:AA20,AA20)=1)*1+AB19</f>
        <v>16</v>
      </c>
      <c r="AC20" s="22" t="str">
        <f>VLOOKUP(AD20,'licencje PZTS'!$C$4:$K$486,9,FALSE)</f>
        <v>"FUNDACJA TALENT Cieszyn"</v>
      </c>
      <c r="AD20" s="22" t="str">
        <f>INDEX($AA$2:$AA$900,MATCH(ROWS($Z$1:Z17),$AB$2:$AB$900,0))</f>
        <v>Górniak Jakub</v>
      </c>
    </row>
    <row r="21" spans="1:39" hidden="1" x14ac:dyDescent="0.25">
      <c r="A21" s="22" t="s">
        <v>221</v>
      </c>
      <c r="D21" s="96" t="s">
        <v>206</v>
      </c>
      <c r="E21" s="96"/>
      <c r="F21" s="51"/>
      <c r="G21" s="52"/>
      <c r="H21" s="52"/>
      <c r="I21" s="52"/>
      <c r="L21" s="52"/>
      <c r="M21" s="52"/>
      <c r="V21" s="22" t="str">
        <f t="shared" si="0"/>
        <v>Górniak Jakub</v>
      </c>
      <c r="W21" s="22">
        <f>(COUNTIF($V$2:V21,V21)=1)*1+W20</f>
        <v>17</v>
      </c>
      <c r="X21" s="22" t="str">
        <f>VLOOKUP(Y21,'licencje PZTS'!$C$4:$K$4486,9,FALSE)</f>
        <v>"JKTS Jastrzębie-Zdrój"</v>
      </c>
      <c r="Y21" s="22" t="str">
        <f>INDEX($V$4:$V$900,MATCH(ROWS($U$1:U18),$W$4:$W$900,0))</f>
        <v>Ratajczyk Nikola</v>
      </c>
      <c r="AA21" s="22" t="str">
        <f t="shared" si="1"/>
        <v>Górniak Jakub</v>
      </c>
      <c r="AB21" s="22">
        <f>(COUNTIF($AA$2:AA21,AA21)=1)*1+AB20</f>
        <v>17</v>
      </c>
      <c r="AC21" s="22" t="str">
        <f>VLOOKUP(AD21,'licencje PZTS'!$C$4:$K$486,9,FALSE)</f>
        <v>"JKTS Jastrzębie-Zdrój"</v>
      </c>
      <c r="AD21" s="22" t="str">
        <f>INDEX($AA$2:$AA$900,MATCH(ROWS($Z$1:Z18),$AB$2:$AB$900,0))</f>
        <v>Ratajczyk Nikola</v>
      </c>
    </row>
    <row r="22" spans="1:39" hidden="1" x14ac:dyDescent="0.25">
      <c r="A22" s="53" t="s">
        <v>125</v>
      </c>
      <c r="B22" s="54"/>
      <c r="C22" s="22" t="s">
        <v>225</v>
      </c>
      <c r="D22" s="54" t="s">
        <v>226</v>
      </c>
      <c r="E22" s="55" t="s">
        <v>227</v>
      </c>
      <c r="F22" s="22" t="s">
        <v>229</v>
      </c>
      <c r="G22" s="55" t="s">
        <v>230</v>
      </c>
      <c r="H22" s="55" t="s">
        <v>231</v>
      </c>
      <c r="I22" s="22" t="s">
        <v>228</v>
      </c>
      <c r="J22" s="56" t="s">
        <v>232</v>
      </c>
      <c r="K22" s="22" t="s">
        <v>233</v>
      </c>
      <c r="L22" s="24" t="s">
        <v>234</v>
      </c>
      <c r="M22" s="24" t="s">
        <v>235</v>
      </c>
      <c r="N22" s="24" t="s">
        <v>236</v>
      </c>
      <c r="O22" s="24" t="s">
        <v>237</v>
      </c>
      <c r="P22" s="24" t="s">
        <v>238</v>
      </c>
      <c r="Q22" s="24" t="s">
        <v>239</v>
      </c>
      <c r="R22" s="24" t="s">
        <v>240</v>
      </c>
      <c r="S22" s="24" t="s">
        <v>245</v>
      </c>
      <c r="V22" s="22" t="str">
        <f t="shared" si="0"/>
        <v>Ratajczyk Nikola</v>
      </c>
      <c r="W22" s="22">
        <f>(COUNTIF($V$2:V22,V22)=1)*1+W21</f>
        <v>18</v>
      </c>
      <c r="X22" s="22" t="str">
        <f>VLOOKUP(Y22,'licencje PZTS'!$C$4:$K$4486,9,FALSE)</f>
        <v>"JKTS Jastrzębie-Zdrój"</v>
      </c>
      <c r="Y22" s="22" t="str">
        <f>INDEX($V$4:$V$900,MATCH(ROWS($U$1:U19),$W$4:$W$900,0))</f>
        <v>Ratajczyk Aleksandra</v>
      </c>
      <c r="AA22" s="22" t="str">
        <f t="shared" si="1"/>
        <v>Ratajczyk Nikola</v>
      </c>
      <c r="AB22" s="22">
        <f>(COUNTIF($AA$2:AA22,AA22)=1)*1+AB21</f>
        <v>18</v>
      </c>
      <c r="AC22" s="22" t="str">
        <f>VLOOKUP(AD22,'licencje PZTS'!$C$4:$K$486,9,FALSE)</f>
        <v>"JKTS Jastrzębie-Zdrój"</v>
      </c>
      <c r="AD22" s="22" t="str">
        <f>INDEX($AA$2:$AA$900,MATCH(ROWS($Z$1:Z19),$AB$2:$AB$900,0))</f>
        <v>Ratajczyk Aleksandra</v>
      </c>
    </row>
    <row r="23" spans="1:39" hidden="1" x14ac:dyDescent="0.25">
      <c r="A23" s="53" t="s">
        <v>125</v>
      </c>
      <c r="B23" s="54"/>
      <c r="C23" s="57"/>
      <c r="D23" s="58" t="str">
        <f>IF(C23="","",'licencje PZTS'!B3)</f>
        <v/>
      </c>
      <c r="E23" s="24" t="s">
        <v>1</v>
      </c>
      <c r="F23" s="24" t="s">
        <v>217</v>
      </c>
      <c r="G23" s="24" t="s">
        <v>125</v>
      </c>
      <c r="H23" s="59" t="s">
        <v>244</v>
      </c>
      <c r="I23" s="24" t="s">
        <v>117</v>
      </c>
      <c r="J23" s="59" t="s">
        <v>4</v>
      </c>
      <c r="K23" s="24" t="s">
        <v>205</v>
      </c>
      <c r="L23" s="24" t="s">
        <v>215</v>
      </c>
      <c r="M23" s="24" t="s">
        <v>212</v>
      </c>
      <c r="N23" s="24" t="s">
        <v>211</v>
      </c>
      <c r="O23" s="24" t="s">
        <v>210</v>
      </c>
      <c r="P23" s="24" t="s">
        <v>209</v>
      </c>
      <c r="Q23" s="24" t="s">
        <v>208</v>
      </c>
      <c r="R23" s="24" t="s">
        <v>213</v>
      </c>
      <c r="S23" s="24" t="s">
        <v>246</v>
      </c>
      <c r="V23" s="22" t="str">
        <f t="shared" si="0"/>
        <v>Ratajczyk Aleksandra</v>
      </c>
      <c r="W23" s="22">
        <f>(COUNTIF($V$2:V23,V23)=1)*1+W22</f>
        <v>19</v>
      </c>
      <c r="X23" s="22" t="str">
        <f>VLOOKUP(Y23,'licencje PZTS'!$C$4:$K$4486,9,FALSE)</f>
        <v>"JKTS Jastrzębie-Zdrój"</v>
      </c>
      <c r="Y23" s="22" t="str">
        <f>INDEX($V$4:$V$900,MATCH(ROWS($U$1:U20),$W$4:$W$900,0))</f>
        <v>Ratajczyk Milena</v>
      </c>
      <c r="AA23" s="22" t="str">
        <f t="shared" si="1"/>
        <v>Ratajczyk Aleksandra</v>
      </c>
      <c r="AB23" s="22">
        <f>(COUNTIF($AA$2:AA23,AA23)=1)*1+AB22</f>
        <v>19</v>
      </c>
      <c r="AC23" s="22" t="str">
        <f>VLOOKUP(AD23,'licencje PZTS'!$C$4:$K$486,9,FALSE)</f>
        <v>"JKTS Jastrzębie-Zdrój"</v>
      </c>
      <c r="AD23" s="22" t="str">
        <f>INDEX($AA$2:$AA$900,MATCH(ROWS($Z$1:Z20),$AB$2:$AB$900,0))</f>
        <v>Ratajczyk Milena</v>
      </c>
    </row>
    <row r="24" spans="1:39" hidden="1" x14ac:dyDescent="0.25">
      <c r="A24" s="22" t="s">
        <v>129</v>
      </c>
      <c r="B24" s="54">
        <f>(COUNTIF($D$24:D24,D24)=1)*1+B23</f>
        <v>1</v>
      </c>
      <c r="C24" s="60" t="str">
        <f t="shared" ref="C24:C87" si="2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>Młodzik</v>
      </c>
      <c r="D24" s="54" t="str">
        <f>IF(C24="","",'licencje PZTS'!B4)</f>
        <v>"AKS Mikołów"</v>
      </c>
      <c r="E24" s="61" t="s">
        <v>252</v>
      </c>
      <c r="F24" s="22">
        <f>'licencje PZTS'!G4</f>
        <v>60556</v>
      </c>
      <c r="G24" s="62" t="str">
        <f t="shared" ref="G24:G87" si="3">IF(AND($F$3="Skrzat",OR(L24="Skrzat")),"Skrzat",IF(AND($F$3="Żak",OR(L24="Skrzat",M24="Żak")),"Żak",IF(AND($F$3="Młodzik",OR(L24="Skrzat",M24="Żak",N24="Młodzik")),"Młodzik",IF(AND($F$3="Kadet",OR(L24="nie",M24="nie",N24="nie",O24="Kadet")),"Kadet",IF(AND($F$3="Junior",OR(L24="nie",M24="nie",N24="nie",O24="nie",P24="Junior")),"Junior",IF(AND($F$3="Młodzieżowiec",OR(L24="nie",M24="nie",N24="nie",O24="nie",P24="nie",S24="Młodzieżowiec")),"Młodzieżowiec",IF(AND($F$3="Senior",OR(L24="Skrzat",M24="Żak",N24="Młodzik",O24="Kadet",P24="Junior",S24="Młodzieżowiec",Q24="Senior")),"Senior",IF(AND($F$3="Weteran",OR(L24="Nie",M24="Nie",N24="Nie",O24="Nie",P24="Nie",R24="Weteran")),"Weteran",""))))))))</f>
        <v>Młodzik</v>
      </c>
      <c r="H24" s="62" t="str">
        <f>IF(G24="","",'licencje PZTS'!B4)</f>
        <v>"AKS Mikołów"</v>
      </c>
      <c r="I24" s="22" t="str">
        <f>IF(G24="","",VLOOKUP(F24,'licencje PZTS'!$G$3:$N$1761,8,FALSE))</f>
        <v>Wildner Kamil</v>
      </c>
      <c r="J24" s="22" t="str">
        <f>IFERROR(VLOOKUP(F24,'licencje PZTS'!$G$3:$N$1761,7,FALSE),"")</f>
        <v>M</v>
      </c>
      <c r="K24" s="62">
        <f>IFERROR(VLOOKUP(F24,'licencje PZTS'!$G$3:$N$1761,4,FALSE),"")</f>
        <v>2009</v>
      </c>
      <c r="L24" s="22" t="str">
        <f>IFERROR(IF($G$1-K24&lt;=9,"Skrzat",IF($G$1-K24&gt;9,"Nie dotyczy")),"")</f>
        <v>Nie dotyczy</v>
      </c>
      <c r="M24" s="22" t="str">
        <f>IFERROR(IF($G$1-K24&lt;=11,"Żak",IF($G$1-K24&gt;11,"Nie dotyczy")),"")</f>
        <v>Nie dotyczy</v>
      </c>
      <c r="N24" s="22" t="str">
        <f>IFERROR(IF($G$1-K24&lt;=13,"Młodzik",IF($G$1-K24&gt;13,"Nie dotyczy")),"")</f>
        <v>Młodzik</v>
      </c>
      <c r="O24" s="22" t="str">
        <f>IFERROR(IF($G$1-K24=14,"Kadet",IF($G$1-K24=15,"Nie dotyczy",IF($G$1-K24&lt;14,"Nie dotyczy",IF($G$1-K24&gt;15,"Nie dotyczy")))),"")</f>
        <v>Nie dotyczy</v>
      </c>
      <c r="P24" s="22" t="str">
        <f>IFERROR(IF($G$1-K24=18,"Junior",IF($G$1-K24=17,"Junior",IF($G$1-K24=16,"Junior",IF($G$1-K24&lt;16,"Nie dotyczy",IF($G$1-K24&gt;18,"Nie dotyczy"))))),"")</f>
        <v>Nie dotyczy</v>
      </c>
      <c r="Q24" s="22" t="str">
        <f>IFERROR(IF($G$1-K24&gt;=10,"Senior",IF($G$1-K24&lt;10,"Nie dotyczy")),"")</f>
        <v>Senior</v>
      </c>
      <c r="R24" s="22" t="str">
        <f>IFERROR(IF($G$1-K24&gt;=40,"Weteran",IF($G$1-K24&lt;40,"Nie dotyczy")),"Nie dotyczy")</f>
        <v>Nie dotyczy</v>
      </c>
      <c r="S24" s="22" t="str">
        <f>IFERROR(IF($G$1-K24=19,"Młodzieżowiec",IF($G$1-K24=20,"Młodzieżowiec",IF($G$1-K24=21,"Młodzieżowiec",IF($G$1-K24&lt;19,"Nie dotyczy",IF($G$1-K24&gt;21,"Nie dotyczy"))))),"")</f>
        <v>Nie dotyczy</v>
      </c>
      <c r="V24" s="22" t="str">
        <f t="shared" si="0"/>
        <v>Ratajczyk Milena</v>
      </c>
      <c r="W24" s="22">
        <f>(COUNTIF($V$2:V24,V24)=1)*1+W23</f>
        <v>20</v>
      </c>
      <c r="X24" s="22" t="str">
        <f>VLOOKUP(Y24,'licencje PZTS'!$C$4:$K$4486,9,FALSE)</f>
        <v>"KRS TKKF Sportowiec Częstochowa"</v>
      </c>
      <c r="Y24" s="22" t="str">
        <f>INDEX($V$4:$V$900,MATCH(ROWS($U$1:U21),$W$4:$W$900,0))</f>
        <v>Tanase Zuzanna</v>
      </c>
      <c r="AA24" s="22" t="str">
        <f t="shared" si="1"/>
        <v>Ratajczyk Milena</v>
      </c>
      <c r="AB24" s="22">
        <f>(COUNTIF($AA$2:AA24,AA24)=1)*1+AB23</f>
        <v>20</v>
      </c>
      <c r="AC24" s="22" t="str">
        <f>VLOOKUP(AD24,'licencje PZTS'!$C$4:$K$486,9,FALSE)</f>
        <v>"KRS TKKF Sportowiec Częstochowa"</v>
      </c>
      <c r="AD24" s="22" t="str">
        <f>INDEX($AA$2:$AA$900,MATCH(ROWS($Z$1:Z21),$AB$2:$AB$900,0))</f>
        <v>Tanase Zuzanna</v>
      </c>
    </row>
    <row r="25" spans="1:39" hidden="1" x14ac:dyDescent="0.25">
      <c r="A25" s="22" t="s">
        <v>152</v>
      </c>
      <c r="B25" s="54">
        <f>(COUNTIF($D$24:D25,D25)=1)*1+B24</f>
        <v>1</v>
      </c>
      <c r="C25" s="60" t="str">
        <f t="shared" si="2"/>
        <v>Młodzik</v>
      </c>
      <c r="D25" s="54" t="str">
        <f>IF(C25="","",'licencje PZTS'!B5)</f>
        <v>"AKS Mikołów"</v>
      </c>
      <c r="E25" s="63" t="str">
        <f>IF(C25="","",VLOOKUP(F25,'licencje PZTS'!$G$3:$N$775,8,FALSE))</f>
        <v>Sobczyk Piotr</v>
      </c>
      <c r="F25" s="22">
        <f>'licencje PZTS'!G5</f>
        <v>60555</v>
      </c>
      <c r="G25" s="62" t="str">
        <f t="shared" si="3"/>
        <v>Młodzik</v>
      </c>
      <c r="H25" s="62" t="str">
        <f>IF(G25="","",'licencje PZTS'!B5)</f>
        <v>"AKS Mikołów"</v>
      </c>
      <c r="I25" s="22" t="str">
        <f>IF(G25="","",VLOOKUP(F25,'licencje PZTS'!$G$3:$N$1761,8,FALSE))</f>
        <v>Sobczyk Piotr</v>
      </c>
      <c r="J25" s="22" t="str">
        <f>IFERROR(VLOOKUP(F25,'licencje PZTS'!$G$3:$N$775,7,FALSE),"")</f>
        <v>M</v>
      </c>
      <c r="K25" s="62">
        <f>IFERROR(VLOOKUP(F25,'licencje PZTS'!$G$3:$N$1761,4,FALSE),"")</f>
        <v>2009</v>
      </c>
      <c r="L25" s="22" t="str">
        <f t="shared" ref="L25:L88" si="4">IFERROR(IF($G$1-K25&lt;=9,"Skrzat",IF($G$1-K25&gt;9,"Nie dotyczy")),"")</f>
        <v>Nie dotyczy</v>
      </c>
      <c r="M25" s="22" t="str">
        <f t="shared" ref="M25:M88" si="5">IFERROR(IF($G$1-K25&lt;=11,"Żak",IF($G$1-K25&gt;11,"Nie dotyczy")),"")</f>
        <v>Nie dotyczy</v>
      </c>
      <c r="N25" s="22" t="str">
        <f t="shared" ref="N25:N88" si="6">IFERROR(IF($G$1-K25&lt;=13,"Młodzik",IF($G$1-K25&gt;13,"Nie dotyczy")),"")</f>
        <v>Młodzik</v>
      </c>
      <c r="O25" s="22" t="str">
        <f t="shared" ref="O25:O88" si="7">IFERROR(IF($G$1-K25=14,"Kadet",IF($G$1-K25=15,"Nie dotyczy",IF($G$1-K25&lt;14,"Nie dotyczy",IF($G$1-K25&gt;15,"Nie dotyczy")))),"")</f>
        <v>Nie dotyczy</v>
      </c>
      <c r="P25" s="22" t="str">
        <f t="shared" ref="P25:P88" si="8">IFERROR(IF($G$1-K25=18,"Junior",IF($G$1-K25=17,"Junior",IF($G$1-K25=16,"Junior",IF($G$1-K25&lt;16,"Nie dotyczy",IF($G$1-K25&gt;18,"Nie dotyczy"))))),"")</f>
        <v>Nie dotyczy</v>
      </c>
      <c r="Q25" s="22" t="str">
        <f t="shared" ref="Q25:Q88" si="9">IFERROR(IF($G$1-K25&gt;=10,"Senior",IF($G$1-K25&lt;10,"Nie dotyczy")),"")</f>
        <v>Senior</v>
      </c>
      <c r="R25" s="22" t="str">
        <f t="shared" ref="R25:R88" si="10">IFERROR(IF($G$1-K25&gt;=40,"Weteran",IF($G$1-K25&lt;40,"Nie dotyczy")),"Nie dotyczy")</f>
        <v>Nie dotyczy</v>
      </c>
      <c r="S25" s="22" t="str">
        <f t="shared" ref="S25:S88" si="11">IFERROR(IF($G$1-K25=19,"Młodzieżowiec",IF($G$1-K25=20,"Młodzieżowiec",IF($G$1-K25=21,"Młodzieżowiec",IF($G$1-K25&lt;19,"Nie dotyczy",IF($G$1-K25&gt;21,"Nie dotyczy"))))),"")</f>
        <v>Nie dotyczy</v>
      </c>
      <c r="V25" s="22" t="str">
        <f t="shared" si="0"/>
        <v>Tanase Zuzanna</v>
      </c>
      <c r="W25" s="22">
        <f>(COUNTIF($V$2:V25,V25)=1)*1+W24</f>
        <v>21</v>
      </c>
      <c r="X25" s="22" t="str">
        <f>VLOOKUP(Y25,'licencje PZTS'!$C$4:$K$4486,9,FALSE)</f>
        <v>"KRS TKKF Sportowiec Częstochowa"</v>
      </c>
      <c r="Y25" s="22" t="str">
        <f>INDEX($V$4:$V$900,MATCH(ROWS($U$1:U22),$W$4:$W$900,0))</f>
        <v>Jakubowska Paulina</v>
      </c>
      <c r="AA25" s="22" t="str">
        <f t="shared" si="1"/>
        <v>Tanase Zuzanna</v>
      </c>
      <c r="AB25" s="22">
        <f>(COUNTIF($AA$2:AA25,AA25)=1)*1+AB24</f>
        <v>21</v>
      </c>
      <c r="AC25" s="22" t="str">
        <f>VLOOKUP(AD25,'licencje PZTS'!$C$4:$K$486,9,FALSE)</f>
        <v>"KRS TKKF Sportowiec Częstochowa"</v>
      </c>
      <c r="AD25" s="22" t="str">
        <f>INDEX($AA$2:$AA$900,MATCH(ROWS($Z$1:Z22),$AB$2:$AB$900,0))</f>
        <v>Jakubowska Paulina</v>
      </c>
    </row>
    <row r="26" spans="1:39" hidden="1" x14ac:dyDescent="0.25">
      <c r="A26" s="22" t="s">
        <v>138</v>
      </c>
      <c r="B26" s="54">
        <f>(COUNTIF($D$24:D26,D26)=1)*1+B25</f>
        <v>1</v>
      </c>
      <c r="C26" s="60" t="str">
        <f t="shared" si="2"/>
        <v>Młodzik</v>
      </c>
      <c r="D26" s="54" t="str">
        <f>IF(C26="","",'licencje PZTS'!B6)</f>
        <v>"AKS Mikołów"</v>
      </c>
      <c r="E26" s="63" t="str">
        <f>IF(C26="","",VLOOKUP(F26,'licencje PZTS'!$G$3:$N$775,8,FALSE))</f>
        <v>Mełech Bartosz</v>
      </c>
      <c r="F26" s="22">
        <f>'licencje PZTS'!G6</f>
        <v>50129</v>
      </c>
      <c r="G26" s="62" t="str">
        <f t="shared" si="3"/>
        <v>Młodzik</v>
      </c>
      <c r="H26" s="62" t="str">
        <f>IF(G26="","",'licencje PZTS'!B6)</f>
        <v>"AKS Mikołów"</v>
      </c>
      <c r="I26" s="22" t="str">
        <f>IF(G26="","",VLOOKUP(F26,'licencje PZTS'!$G$3:$N$1761,8,FALSE))</f>
        <v>Mełech Bartosz</v>
      </c>
      <c r="J26" s="22" t="str">
        <f>IFERROR(VLOOKUP(F26,'licencje PZTS'!$G$3:$N$775,7,FALSE),"")</f>
        <v>M</v>
      </c>
      <c r="K26" s="62">
        <f>IFERROR(VLOOKUP(F26,'licencje PZTS'!$G$3:$N$1761,4,FALSE),"")</f>
        <v>2009</v>
      </c>
      <c r="L26" s="22" t="str">
        <f t="shared" si="4"/>
        <v>Nie dotyczy</v>
      </c>
      <c r="M26" s="22" t="str">
        <f t="shared" si="5"/>
        <v>Nie dotyczy</v>
      </c>
      <c r="N26" s="22" t="str">
        <f t="shared" si="6"/>
        <v>Młodzik</v>
      </c>
      <c r="O26" s="22" t="str">
        <f t="shared" si="7"/>
        <v>Nie dotyczy</v>
      </c>
      <c r="P26" s="22" t="str">
        <f t="shared" si="8"/>
        <v>Nie dotyczy</v>
      </c>
      <c r="Q26" s="22" t="str">
        <f t="shared" si="9"/>
        <v>Senior</v>
      </c>
      <c r="R26" s="22" t="str">
        <f t="shared" si="10"/>
        <v>Nie dotyczy</v>
      </c>
      <c r="S26" s="22" t="str">
        <f t="shared" si="11"/>
        <v>Nie dotyczy</v>
      </c>
      <c r="V26" s="22" t="str">
        <f t="shared" si="0"/>
        <v>Jakubowska Paulina</v>
      </c>
      <c r="W26" s="22">
        <f>(COUNTIF($V$2:V26,V26)=1)*1+W25</f>
        <v>22</v>
      </c>
      <c r="X26" s="22" t="str">
        <f>VLOOKUP(Y26,'licencje PZTS'!$C$4:$K$4486,9,FALSE)</f>
        <v>"KRS TKKF Sportowiec Częstochowa"</v>
      </c>
      <c r="Y26" s="22" t="str">
        <f>INDEX($V$4:$V$900,MATCH(ROWS($U$1:U23),$W$4:$W$900,0))</f>
        <v>Nocuń Alan</v>
      </c>
      <c r="AA26" s="22" t="str">
        <f t="shared" si="1"/>
        <v>Jakubowska Paulina</v>
      </c>
      <c r="AB26" s="22">
        <f>(COUNTIF($AA$2:AA26,AA26)=1)*1+AB25</f>
        <v>22</v>
      </c>
      <c r="AC26" s="22" t="str">
        <f>VLOOKUP(AD26,'licencje PZTS'!$C$4:$K$486,9,FALSE)</f>
        <v>"KRS TKKF Sportowiec Częstochowa"</v>
      </c>
      <c r="AD26" s="22" t="str">
        <f>INDEX($AA$2:$AA$900,MATCH(ROWS($Z$1:Z23),$AB$2:$AB$900,0))</f>
        <v>Nocuń Alan</v>
      </c>
    </row>
    <row r="27" spans="1:39" hidden="1" x14ac:dyDescent="0.25">
      <c r="A27" s="22" t="s">
        <v>146</v>
      </c>
      <c r="B27" s="54">
        <f>(COUNTIF($D$24:D27,D27)=1)*1+B26</f>
        <v>1</v>
      </c>
      <c r="C27" s="60" t="str">
        <f t="shared" si="2"/>
        <v>Młodzik</v>
      </c>
      <c r="D27" s="54" t="str">
        <f>IF(C27="","",'licencje PZTS'!B7)</f>
        <v>"AKS Mikołów"</v>
      </c>
      <c r="E27" s="63" t="str">
        <f>IF(C27="","",VLOOKUP(F27,'licencje PZTS'!$G$3:$N$775,8,FALSE))</f>
        <v>Karnasiewicz Aleksander</v>
      </c>
      <c r="F27" s="22">
        <f>'licencje PZTS'!G7</f>
        <v>49476</v>
      </c>
      <c r="G27" s="62" t="str">
        <f t="shared" si="3"/>
        <v>Młodzik</v>
      </c>
      <c r="H27" s="62" t="str">
        <f>IF(G27="","",'licencje PZTS'!B7)</f>
        <v>"AKS Mikołów"</v>
      </c>
      <c r="I27" s="22" t="str">
        <f>IF(G27="","",VLOOKUP(F27,'licencje PZTS'!$G$3:$N$1761,8,FALSE))</f>
        <v>Karnasiewicz Aleksander</v>
      </c>
      <c r="J27" s="22" t="str">
        <f>IFERROR(VLOOKUP(F27,'licencje PZTS'!$G$3:$N$775,7,FALSE),"")</f>
        <v>M</v>
      </c>
      <c r="K27" s="62">
        <f>IFERROR(VLOOKUP(F27,'licencje PZTS'!$G$3:$N$1761,4,FALSE),"")</f>
        <v>2010</v>
      </c>
      <c r="L27" s="22" t="str">
        <f t="shared" si="4"/>
        <v>Nie dotyczy</v>
      </c>
      <c r="M27" s="22" t="str">
        <f t="shared" si="5"/>
        <v>Nie dotyczy</v>
      </c>
      <c r="N27" s="22" t="str">
        <f t="shared" si="6"/>
        <v>Młodzik</v>
      </c>
      <c r="O27" s="22" t="str">
        <f t="shared" si="7"/>
        <v>Nie dotyczy</v>
      </c>
      <c r="P27" s="22" t="str">
        <f t="shared" si="8"/>
        <v>Nie dotyczy</v>
      </c>
      <c r="Q27" s="22" t="str">
        <f t="shared" si="9"/>
        <v>Senior</v>
      </c>
      <c r="R27" s="22" t="str">
        <f t="shared" si="10"/>
        <v>Nie dotyczy</v>
      </c>
      <c r="S27" s="22" t="str">
        <f t="shared" si="11"/>
        <v>Nie dotyczy</v>
      </c>
      <c r="V27" s="22" t="str">
        <f t="shared" si="0"/>
        <v>Nocuń Alan</v>
      </c>
      <c r="W27" s="22">
        <f>(COUNTIF($V$2:V27,V27)=1)*1+W26</f>
        <v>23</v>
      </c>
      <c r="X27" s="22" t="str">
        <f>VLOOKUP(Y27,'licencje PZTS'!$C$4:$K$4486,9,FALSE)</f>
        <v>"KRS TKKF Sportowiec Częstochowa"</v>
      </c>
      <c r="Y27" s="22" t="str">
        <f>INDEX($V$4:$V$900,MATCH(ROWS($U$1:U24),$W$4:$W$900,0))</f>
        <v>Korytkowski Wojciech</v>
      </c>
      <c r="AA27" s="22" t="str">
        <f t="shared" si="1"/>
        <v>Nocuń Alan</v>
      </c>
      <c r="AB27" s="22">
        <f>(COUNTIF($AA$2:AA27,AA27)=1)*1+AB26</f>
        <v>23</v>
      </c>
      <c r="AC27" s="22" t="str">
        <f>VLOOKUP(AD27,'licencje PZTS'!$C$4:$K$486,9,FALSE)</f>
        <v>"KRS TKKF Sportowiec Częstochowa"</v>
      </c>
      <c r="AD27" s="22" t="str">
        <f>INDEX($AA$2:$AA$900,MATCH(ROWS($Z$1:Z24),$AB$2:$AB$900,0))</f>
        <v>Korytkowski Wojciech</v>
      </c>
    </row>
    <row r="28" spans="1:39" hidden="1" x14ac:dyDescent="0.25">
      <c r="A28" s="22" t="s">
        <v>145</v>
      </c>
      <c r="B28" s="54">
        <f>(COUNTIF($D$24:D28,D28)=1)*1+B27</f>
        <v>1</v>
      </c>
      <c r="C28" s="60" t="str">
        <f t="shared" si="2"/>
        <v>Młodzik</v>
      </c>
      <c r="D28" s="54" t="str">
        <f>IF(C28="","",'licencje PZTS'!B8)</f>
        <v>"AKS Mikołów"</v>
      </c>
      <c r="E28" s="63" t="str">
        <f>IF(C28="","",VLOOKUP(F28,'licencje PZTS'!$G$3:$N$775,8,FALSE))</f>
        <v>Łuczak Natanael</v>
      </c>
      <c r="F28" s="22">
        <f>'licencje PZTS'!G8</f>
        <v>60557</v>
      </c>
      <c r="G28" s="62" t="str">
        <f t="shared" si="3"/>
        <v>Młodzik</v>
      </c>
      <c r="H28" s="62" t="str">
        <f>IF(G28="","",'licencje PZTS'!B8)</f>
        <v>"AKS Mikołów"</v>
      </c>
      <c r="I28" s="22" t="str">
        <f>IF(G28="","",VLOOKUP(F28,'licencje PZTS'!$G$3:$N$1761,8,FALSE))</f>
        <v>Łuczak Natanael</v>
      </c>
      <c r="J28" s="22" t="str">
        <f>IFERROR(VLOOKUP(F28,'licencje PZTS'!$G$3:$N$775,7,FALSE),"")</f>
        <v>M</v>
      </c>
      <c r="K28" s="62">
        <f>IFERROR(VLOOKUP(F28,'licencje PZTS'!$G$3:$N$1761,4,FALSE),"")</f>
        <v>2010</v>
      </c>
      <c r="L28" s="22" t="str">
        <f t="shared" si="4"/>
        <v>Nie dotyczy</v>
      </c>
      <c r="M28" s="22" t="str">
        <f t="shared" si="5"/>
        <v>Nie dotyczy</v>
      </c>
      <c r="N28" s="22" t="str">
        <f t="shared" si="6"/>
        <v>Młodzik</v>
      </c>
      <c r="O28" s="22" t="str">
        <f t="shared" si="7"/>
        <v>Nie dotyczy</v>
      </c>
      <c r="P28" s="22" t="str">
        <f t="shared" si="8"/>
        <v>Nie dotyczy</v>
      </c>
      <c r="Q28" s="22" t="str">
        <f t="shared" si="9"/>
        <v>Senior</v>
      </c>
      <c r="R28" s="22" t="str">
        <f t="shared" si="10"/>
        <v>Nie dotyczy</v>
      </c>
      <c r="S28" s="22" t="str">
        <f t="shared" si="11"/>
        <v>Nie dotyczy</v>
      </c>
      <c r="V28" s="22" t="str">
        <f t="shared" si="0"/>
        <v>Korytkowski Wojciech</v>
      </c>
      <c r="W28" s="22">
        <f>(COUNTIF($V$2:V28,V28)=1)*1+W27</f>
        <v>24</v>
      </c>
      <c r="X28" s="22" t="str">
        <f>VLOOKUP(Y28,'licencje PZTS'!$C$4:$K$4486,9,FALSE)</f>
        <v>"KRS TKKF SPORTOWIEC Częstochowa"</v>
      </c>
      <c r="Y28" s="22" t="str">
        <f>INDEX($V$4:$V$900,MATCH(ROWS($U$1:U25),$W$4:$W$900,0))</f>
        <v>Brzeziński Wojciech</v>
      </c>
      <c r="AA28" s="22" t="str">
        <f t="shared" si="1"/>
        <v>Korytkowski Wojciech</v>
      </c>
      <c r="AB28" s="22">
        <f>(COUNTIF($AA$2:AA28,AA28)=1)*1+AB27</f>
        <v>24</v>
      </c>
      <c r="AC28" s="22" t="str">
        <f>VLOOKUP(AD28,'licencje PZTS'!$C$4:$K$486,9,FALSE)</f>
        <v>"KRS TKKF SPORTOWIEC Częstochowa"</v>
      </c>
      <c r="AD28" s="22" t="str">
        <f>INDEX($AA$2:$AA$900,MATCH(ROWS($Z$1:Z25),$AB$2:$AB$900,0))</f>
        <v>Brzeziński Wojciech</v>
      </c>
    </row>
    <row r="29" spans="1:39" hidden="1" x14ac:dyDescent="0.25">
      <c r="A29" s="22" t="s">
        <v>130</v>
      </c>
      <c r="B29" s="54">
        <f>(COUNTIF($D$24:D29,D29)=1)*1+B28</f>
        <v>1</v>
      </c>
      <c r="C29" s="60" t="str">
        <f t="shared" si="2"/>
        <v>Młodzik</v>
      </c>
      <c r="D29" s="54" t="str">
        <f>IF(C29="","",'licencje PZTS'!B9)</f>
        <v>"AKS Mikołów"</v>
      </c>
      <c r="E29" s="63" t="str">
        <f>IF(C29="","",VLOOKUP(F29,'licencje PZTS'!$G$3:$N$775,8,FALSE))</f>
        <v>Solski Michał</v>
      </c>
      <c r="F29" s="22">
        <f>'licencje PZTS'!G9</f>
        <v>58235</v>
      </c>
      <c r="G29" s="62" t="str">
        <f t="shared" si="3"/>
        <v>Młodzik</v>
      </c>
      <c r="H29" s="62" t="str">
        <f>IF(G29="","",'licencje PZTS'!B9)</f>
        <v>"AKS Mikołów"</v>
      </c>
      <c r="I29" s="22" t="str">
        <f>IF(G29="","",VLOOKUP(F29,'licencje PZTS'!$G$3:$N$1761,8,FALSE))</f>
        <v>Solski Michał</v>
      </c>
      <c r="J29" s="22" t="str">
        <f>IFERROR(VLOOKUP(F29,'licencje PZTS'!$G$3:$N$775,7,FALSE),"")</f>
        <v>M</v>
      </c>
      <c r="K29" s="62">
        <f>IFERROR(VLOOKUP(F29,'licencje PZTS'!$G$3:$N$1761,4,FALSE),"")</f>
        <v>2010</v>
      </c>
      <c r="L29" s="22" t="str">
        <f t="shared" si="4"/>
        <v>Nie dotyczy</v>
      </c>
      <c r="M29" s="22" t="str">
        <f t="shared" si="5"/>
        <v>Nie dotyczy</v>
      </c>
      <c r="N29" s="22" t="str">
        <f t="shared" si="6"/>
        <v>Młodzik</v>
      </c>
      <c r="O29" s="22" t="str">
        <f t="shared" si="7"/>
        <v>Nie dotyczy</v>
      </c>
      <c r="P29" s="22" t="str">
        <f t="shared" si="8"/>
        <v>Nie dotyczy</v>
      </c>
      <c r="Q29" s="22" t="str">
        <f t="shared" si="9"/>
        <v>Senior</v>
      </c>
      <c r="R29" s="22" t="str">
        <f t="shared" si="10"/>
        <v>Nie dotyczy</v>
      </c>
      <c r="S29" s="22" t="str">
        <f t="shared" si="11"/>
        <v>Nie dotyczy</v>
      </c>
      <c r="V29" s="22" t="str">
        <f t="shared" si="0"/>
        <v>Brzeziński Wojciech</v>
      </c>
      <c r="W29" s="22">
        <f>(COUNTIF($V$2:V29,V29)=1)*1+W28</f>
        <v>25</v>
      </c>
      <c r="X29" s="22" t="str">
        <f>VLOOKUP(Y29,'licencje PZTS'!$C$4:$K$4486,9,FALSE)</f>
        <v>"KRS TKKF SPORTOWIEC Częstochowa"</v>
      </c>
      <c r="Y29" s="22" t="str">
        <f>INDEX($V$4:$V$900,MATCH(ROWS($U$1:U26),$W$4:$W$900,0))</f>
        <v>Szostak Adam</v>
      </c>
      <c r="AA29" s="22" t="str">
        <f t="shared" si="1"/>
        <v>Brzeziński Wojciech</v>
      </c>
      <c r="AB29" s="22">
        <f>(COUNTIF($AA$2:AA29,AA29)=1)*1+AB28</f>
        <v>25</v>
      </c>
      <c r="AC29" s="22" t="str">
        <f>VLOOKUP(AD29,'licencje PZTS'!$C$4:$K$486,9,FALSE)</f>
        <v>"KRS TKKF SPORTOWIEC Częstochowa"</v>
      </c>
      <c r="AD29" s="22" t="str">
        <f>INDEX($AA$2:$AA$900,MATCH(ROWS($Z$1:Z26),$AB$2:$AB$900,0))</f>
        <v>Szostak Adam</v>
      </c>
    </row>
    <row r="30" spans="1:39" hidden="1" x14ac:dyDescent="0.25">
      <c r="A30" s="22" t="s">
        <v>134</v>
      </c>
      <c r="B30" s="54">
        <f>(COUNTIF($D$24:D30,D30)=1)*1+B29</f>
        <v>1</v>
      </c>
      <c r="C30" s="60" t="str">
        <f t="shared" si="2"/>
        <v>Młodzik</v>
      </c>
      <c r="D30" s="54" t="str">
        <f>IF(C30="","",'licencje PZTS'!B10)</f>
        <v>"AKS Mikołów"</v>
      </c>
      <c r="E30" s="63" t="str">
        <f>IF(C30="","",VLOOKUP(F30,'licencje PZTS'!$G$3:$N$775,8,FALSE))</f>
        <v>Potoniec Maksymilian</v>
      </c>
      <c r="F30" s="22">
        <f>'licencje PZTS'!G10</f>
        <v>60554</v>
      </c>
      <c r="G30" s="62" t="str">
        <f t="shared" si="3"/>
        <v>Młodzik</v>
      </c>
      <c r="H30" s="62" t="str">
        <f>IF(G30="","",'licencje PZTS'!B10)</f>
        <v>"AKS Mikołów"</v>
      </c>
      <c r="I30" s="22" t="str">
        <f>IF(G30="","",VLOOKUP(F30,'licencje PZTS'!$G$3:$N$1761,8,FALSE))</f>
        <v>Potoniec Maksymilian</v>
      </c>
      <c r="J30" s="22" t="str">
        <f>IFERROR(VLOOKUP(F30,'licencje PZTS'!$G$3:$N$775,7,FALSE),"")</f>
        <v>M</v>
      </c>
      <c r="K30" s="62">
        <f>IFERROR(VLOOKUP(F30,'licencje PZTS'!$G$3:$N$1761,4,FALSE),"")</f>
        <v>2011</v>
      </c>
      <c r="L30" s="22" t="str">
        <f t="shared" si="4"/>
        <v>Nie dotyczy</v>
      </c>
      <c r="M30" s="22" t="str">
        <f t="shared" si="5"/>
        <v>Żak</v>
      </c>
      <c r="N30" s="22" t="str">
        <f t="shared" si="6"/>
        <v>Młodzik</v>
      </c>
      <c r="O30" s="22" t="str">
        <f t="shared" si="7"/>
        <v>Nie dotyczy</v>
      </c>
      <c r="P30" s="22" t="str">
        <f t="shared" si="8"/>
        <v>Nie dotyczy</v>
      </c>
      <c r="Q30" s="22" t="str">
        <f t="shared" si="9"/>
        <v>Senior</v>
      </c>
      <c r="R30" s="22" t="str">
        <f t="shared" si="10"/>
        <v>Nie dotyczy</v>
      </c>
      <c r="S30" s="22" t="str">
        <f t="shared" si="11"/>
        <v>Nie dotyczy</v>
      </c>
      <c r="V30" s="22" t="str">
        <f t="shared" si="0"/>
        <v>Szostak Adam</v>
      </c>
      <c r="W30" s="22">
        <f>(COUNTIF($V$2:V30,V30)=1)*1+W29</f>
        <v>26</v>
      </c>
      <c r="X30" s="22" t="str">
        <f>VLOOKUP(Y30,'licencje PZTS'!$C$4:$K$4486,9,FALSE)</f>
        <v>"KRS TKKF SPORTOWIEC Częstochowa"</v>
      </c>
      <c r="Y30" s="22" t="str">
        <f>INDEX($V$4:$V$900,MATCH(ROWS($U$1:U27),$W$4:$W$900,0))</f>
        <v>Kałużny Tomasz</v>
      </c>
      <c r="AA30" s="22" t="str">
        <f t="shared" si="1"/>
        <v>Szostak Adam</v>
      </c>
      <c r="AB30" s="22">
        <f>(COUNTIF($AA$2:AA30,AA30)=1)*1+AB29</f>
        <v>26</v>
      </c>
      <c r="AC30" s="22" t="str">
        <f>VLOOKUP(AD30,'licencje PZTS'!$C$4:$K$486,9,FALSE)</f>
        <v>"KRS TKKF SPORTOWIEC Częstochowa"</v>
      </c>
      <c r="AD30" s="22" t="str">
        <f>INDEX($AA$2:$AA$900,MATCH(ROWS($Z$1:Z27),$AB$2:$AB$900,0))</f>
        <v>Kałużny Tomasz</v>
      </c>
    </row>
    <row r="31" spans="1:39" hidden="1" x14ac:dyDescent="0.25">
      <c r="A31" s="22" t="s">
        <v>149</v>
      </c>
      <c r="B31" s="54">
        <f>(COUNTIF($D$24:D31,D31)=1)*1+B30</f>
        <v>1</v>
      </c>
      <c r="C31" s="60" t="str">
        <f t="shared" si="2"/>
        <v>Młodzik</v>
      </c>
      <c r="D31" s="54" t="str">
        <f>IF(C31="","",'licencje PZTS'!B11)</f>
        <v>"AKS Mikołów"</v>
      </c>
      <c r="E31" s="63" t="str">
        <f>IF(C31="","",VLOOKUP(F31,'licencje PZTS'!$G$3:$N$775,8,FALSE))</f>
        <v>Secher Charlotte</v>
      </c>
      <c r="F31" s="22">
        <f>'licencje PZTS'!G11</f>
        <v>57237</v>
      </c>
      <c r="G31" s="62" t="str">
        <f t="shared" si="3"/>
        <v>Młodzik</v>
      </c>
      <c r="H31" s="62" t="str">
        <f>IF(G31="","",'licencje PZTS'!B11)</f>
        <v>"AKS Mikołów"</v>
      </c>
      <c r="I31" s="22" t="str">
        <f>IF(G31="","",VLOOKUP(F31,'licencje PZTS'!$G$3:$N$1761,8,FALSE))</f>
        <v>Secher Charlotte</v>
      </c>
      <c r="J31" s="22" t="str">
        <f>IFERROR(VLOOKUP(F31,'licencje PZTS'!$G$3:$N$775,7,FALSE),"")</f>
        <v>M</v>
      </c>
      <c r="K31" s="62">
        <f>IFERROR(VLOOKUP(F31,'licencje PZTS'!$G$3:$N$1761,4,FALSE),"")</f>
        <v>2011</v>
      </c>
      <c r="L31" s="22" t="str">
        <f t="shared" si="4"/>
        <v>Nie dotyczy</v>
      </c>
      <c r="M31" s="22" t="str">
        <f t="shared" si="5"/>
        <v>Żak</v>
      </c>
      <c r="N31" s="22" t="str">
        <f t="shared" si="6"/>
        <v>Młodzik</v>
      </c>
      <c r="O31" s="22" t="str">
        <f t="shared" si="7"/>
        <v>Nie dotyczy</v>
      </c>
      <c r="P31" s="22" t="str">
        <f t="shared" si="8"/>
        <v>Nie dotyczy</v>
      </c>
      <c r="Q31" s="22" t="str">
        <f t="shared" si="9"/>
        <v>Senior</v>
      </c>
      <c r="R31" s="22" t="str">
        <f t="shared" si="10"/>
        <v>Nie dotyczy</v>
      </c>
      <c r="S31" s="22" t="str">
        <f t="shared" si="11"/>
        <v>Nie dotyczy</v>
      </c>
      <c r="V31" s="22" t="str">
        <f t="shared" si="0"/>
        <v>Kałużny Tomasz</v>
      </c>
      <c r="W31" s="22">
        <f>(COUNTIF($V$2:V31,V31)=1)*1+W30</f>
        <v>27</v>
      </c>
      <c r="X31" s="22" t="str">
        <f>VLOOKUP(Y31,'licencje PZTS'!$C$4:$K$4486,9,FALSE)</f>
        <v>"KRS TKKF SPORTOWIEC Częstochowa"</v>
      </c>
      <c r="Y31" s="22" t="str">
        <f>INDEX($V$4:$V$900,MATCH(ROWS($U$1:U28),$W$4:$W$900,0))</f>
        <v>Marcinkowski Dominik</v>
      </c>
      <c r="AA31" s="22" t="str">
        <f t="shared" si="1"/>
        <v>Kałużny Tomasz</v>
      </c>
      <c r="AB31" s="22">
        <f>(COUNTIF($AA$2:AA31,AA31)=1)*1+AB30</f>
        <v>27</v>
      </c>
      <c r="AC31" s="22" t="str">
        <f>VLOOKUP(AD31,'licencje PZTS'!$C$4:$K$486,9,FALSE)</f>
        <v>"KRS TKKF SPORTOWIEC Częstochowa"</v>
      </c>
      <c r="AD31" s="22" t="str">
        <f>INDEX($AA$2:$AA$900,MATCH(ROWS($Z$1:Z28),$AB$2:$AB$900,0))</f>
        <v>Marcinkowski Dominik</v>
      </c>
    </row>
    <row r="32" spans="1:39" hidden="1" x14ac:dyDescent="0.25">
      <c r="A32" s="22" t="s">
        <v>131</v>
      </c>
      <c r="B32" s="54">
        <f>(COUNTIF($D$24:D32,D32)=1)*1+B31</f>
        <v>1</v>
      </c>
      <c r="C32" s="60" t="str">
        <f t="shared" si="2"/>
        <v>Młodzik</v>
      </c>
      <c r="D32" s="54" t="str">
        <f>IF(C32="","",'licencje PZTS'!B12)</f>
        <v>"AKS Mikołów"</v>
      </c>
      <c r="E32" s="63" t="str">
        <f>IF(C32="","",VLOOKUP(F32,'licencje PZTS'!$G$3:$N$775,8,FALSE))</f>
        <v>Oliwa Samuel</v>
      </c>
      <c r="F32" s="22">
        <f>'licencje PZTS'!G12</f>
        <v>60558</v>
      </c>
      <c r="G32" s="62" t="str">
        <f t="shared" si="3"/>
        <v>Młodzik</v>
      </c>
      <c r="H32" s="62" t="str">
        <f>IF(G32="","",'licencje PZTS'!B12)</f>
        <v>"AKS Mikołów"</v>
      </c>
      <c r="I32" s="22" t="str">
        <f>IF(G32="","",VLOOKUP(F32,'licencje PZTS'!$G$3:$N$1761,8,FALSE))</f>
        <v>Oliwa Samuel</v>
      </c>
      <c r="J32" s="22" t="str">
        <f>IFERROR(VLOOKUP(F32,'licencje PZTS'!$G$3:$N$775,7,FALSE),"")</f>
        <v>M</v>
      </c>
      <c r="K32" s="62">
        <f>IFERROR(VLOOKUP(F32,'licencje PZTS'!$G$3:$N$1761,4,FALSE),"")</f>
        <v>2012</v>
      </c>
      <c r="L32" s="22" t="str">
        <f t="shared" si="4"/>
        <v>Nie dotyczy</v>
      </c>
      <c r="M32" s="22" t="str">
        <f t="shared" si="5"/>
        <v>Żak</v>
      </c>
      <c r="N32" s="22" t="str">
        <f t="shared" si="6"/>
        <v>Młodzik</v>
      </c>
      <c r="O32" s="22" t="str">
        <f t="shared" si="7"/>
        <v>Nie dotyczy</v>
      </c>
      <c r="P32" s="22" t="str">
        <f t="shared" si="8"/>
        <v>Nie dotyczy</v>
      </c>
      <c r="Q32" s="22" t="str">
        <f t="shared" si="9"/>
        <v>Senior</v>
      </c>
      <c r="R32" s="22" t="str">
        <f t="shared" si="10"/>
        <v>Nie dotyczy</v>
      </c>
      <c r="S32" s="22" t="str">
        <f t="shared" si="11"/>
        <v>Nie dotyczy</v>
      </c>
      <c r="V32" s="22" t="str">
        <f t="shared" si="0"/>
        <v>Marcinkowski Dominik</v>
      </c>
      <c r="W32" s="22">
        <f>(COUNTIF($V$2:V32,V32)=1)*1+W31</f>
        <v>28</v>
      </c>
      <c r="X32" s="22" t="str">
        <f>VLOOKUP(Y32,'licencje PZTS'!$C$4:$K$4486,9,FALSE)</f>
        <v>"KRS TKKF SPORTOWIEC Częstochowa"</v>
      </c>
      <c r="Y32" s="22" t="str">
        <f>INDEX($V$4:$V$900,MATCH(ROWS($U$1:U29),$W$4:$W$900,0))</f>
        <v>Bugała Ewa</v>
      </c>
      <c r="AA32" s="22" t="str">
        <f t="shared" si="1"/>
        <v>Marcinkowski Dominik</v>
      </c>
      <c r="AB32" s="22">
        <f>(COUNTIF($AA$2:AA32,AA32)=1)*1+AB31</f>
        <v>28</v>
      </c>
      <c r="AC32" s="22" t="str">
        <f>VLOOKUP(AD32,'licencje PZTS'!$C$4:$K$486,9,FALSE)</f>
        <v>"KRS TKKF SPORTOWIEC Częstochowa"</v>
      </c>
      <c r="AD32" s="22" t="str">
        <f>INDEX($AA$2:$AA$900,MATCH(ROWS($Z$1:Z29),$AB$2:$AB$900,0))</f>
        <v>Bugała Ewa</v>
      </c>
    </row>
    <row r="33" spans="1:30" hidden="1" x14ac:dyDescent="0.25">
      <c r="A33" s="22" t="s">
        <v>141</v>
      </c>
      <c r="B33" s="54">
        <f>(COUNTIF($D$24:D33,D33)=1)*1+B32</f>
        <v>1</v>
      </c>
      <c r="C33" s="60" t="str">
        <f t="shared" si="2"/>
        <v>Młodzik</v>
      </c>
      <c r="D33" s="54" t="str">
        <f>IF(C33="","",'licencje PZTS'!B13)</f>
        <v>"AKS Mikołów"</v>
      </c>
      <c r="E33" s="63" t="str">
        <f>IF(C33="","",VLOOKUP(F33,'licencje PZTS'!$G$3:$N$775,8,FALSE))</f>
        <v>Krawczyk Lena</v>
      </c>
      <c r="F33" s="22">
        <f>'licencje PZTS'!G13</f>
        <v>58017</v>
      </c>
      <c r="G33" s="62" t="str">
        <f t="shared" si="3"/>
        <v>Młodzik</v>
      </c>
      <c r="H33" s="62" t="str">
        <f>IF(G33="","",'licencje PZTS'!B13)</f>
        <v>"AKS Mikołów"</v>
      </c>
      <c r="I33" s="22" t="str">
        <f>IF(G33="","",VLOOKUP(F33,'licencje PZTS'!$G$3:$N$1761,8,FALSE))</f>
        <v>Krawczyk Lena</v>
      </c>
      <c r="J33" s="22" t="str">
        <f>IFERROR(VLOOKUP(F33,'licencje PZTS'!$G$3:$N$775,7,FALSE),"")</f>
        <v>K</v>
      </c>
      <c r="K33" s="62">
        <f>IFERROR(VLOOKUP(F33,'licencje PZTS'!$G$3:$N$1761,4,FALSE),"")</f>
        <v>2012</v>
      </c>
      <c r="L33" s="22" t="str">
        <f t="shared" si="4"/>
        <v>Nie dotyczy</v>
      </c>
      <c r="M33" s="22" t="str">
        <f t="shared" si="5"/>
        <v>Żak</v>
      </c>
      <c r="N33" s="22" t="str">
        <f t="shared" si="6"/>
        <v>Młodzik</v>
      </c>
      <c r="O33" s="22" t="str">
        <f t="shared" si="7"/>
        <v>Nie dotyczy</v>
      </c>
      <c r="P33" s="22" t="str">
        <f t="shared" si="8"/>
        <v>Nie dotyczy</v>
      </c>
      <c r="Q33" s="22" t="str">
        <f t="shared" si="9"/>
        <v>Senior</v>
      </c>
      <c r="R33" s="22" t="str">
        <f t="shared" si="10"/>
        <v>Nie dotyczy</v>
      </c>
      <c r="S33" s="22" t="str">
        <f t="shared" si="11"/>
        <v>Nie dotyczy</v>
      </c>
      <c r="V33" s="22" t="str">
        <f t="shared" si="0"/>
        <v>Bugała Ewa</v>
      </c>
      <c r="W33" s="22">
        <f>(COUNTIF($V$2:V33,V33)=1)*1+W32</f>
        <v>29</v>
      </c>
      <c r="X33" s="22" t="str">
        <f>VLOOKUP(Y33,'licencje PZTS'!$C$4:$K$4486,9,FALSE)</f>
        <v>"KRS TKKF Sportowiec Częstochowa"</v>
      </c>
      <c r="Y33" s="22" t="str">
        <f>INDEX($V$4:$V$900,MATCH(ROWS($U$1:U30),$W$4:$W$900,0))</f>
        <v>Sowiński Szymon</v>
      </c>
      <c r="AA33" s="22" t="str">
        <f t="shared" si="1"/>
        <v>Bugała Ewa</v>
      </c>
      <c r="AB33" s="22">
        <f>(COUNTIF($AA$2:AA33,AA33)=1)*1+AB32</f>
        <v>29</v>
      </c>
      <c r="AC33" s="22" t="str">
        <f>VLOOKUP(AD33,'licencje PZTS'!$C$4:$K$486,9,FALSE)</f>
        <v>"KRS TKKF Sportowiec Częstochowa"</v>
      </c>
      <c r="AD33" s="22" t="str">
        <f>INDEX($AA$2:$AA$900,MATCH(ROWS($Z$1:Z30),$AB$2:$AB$900,0))</f>
        <v>Sowiński Szymon</v>
      </c>
    </row>
    <row r="34" spans="1:30" hidden="1" x14ac:dyDescent="0.25">
      <c r="A34" s="22" t="s">
        <v>148</v>
      </c>
      <c r="B34" s="54">
        <f>(COUNTIF($D$24:D34,D34)=1)*1+B33</f>
        <v>1</v>
      </c>
      <c r="C34" s="60" t="str">
        <f t="shared" si="2"/>
        <v>Młodzik</v>
      </c>
      <c r="D34" s="54" t="str">
        <f>IF(C34="","",'licencje PZTS'!B14)</f>
        <v>"AKS Mikołów"</v>
      </c>
      <c r="E34" s="63" t="str">
        <f>IF(C34="","",VLOOKUP(F34,'licencje PZTS'!$G$3:$N$775,8,FALSE))</f>
        <v>Gola Miłosz</v>
      </c>
      <c r="F34" s="22">
        <f>'licencje PZTS'!G14</f>
        <v>54216</v>
      </c>
      <c r="G34" s="62" t="str">
        <f t="shared" si="3"/>
        <v>Młodzik</v>
      </c>
      <c r="H34" s="62" t="str">
        <f>IF(G34="","",'licencje PZTS'!B14)</f>
        <v>"AKS Mikołów"</v>
      </c>
      <c r="I34" s="22" t="str">
        <f>IF(G34="","",VLOOKUP(F34,'licencje PZTS'!$G$3:$N$1761,8,FALSE))</f>
        <v>Gola Miłosz</v>
      </c>
      <c r="J34" s="22" t="str">
        <f>IFERROR(VLOOKUP(F34,'licencje PZTS'!$G$3:$N$775,7,FALSE),"")</f>
        <v>M</v>
      </c>
      <c r="K34" s="62">
        <f>IFERROR(VLOOKUP(F34,'licencje PZTS'!$G$3:$N$1761,4,FALSE),"")</f>
        <v>2012</v>
      </c>
      <c r="L34" s="22" t="str">
        <f t="shared" si="4"/>
        <v>Nie dotyczy</v>
      </c>
      <c r="M34" s="22" t="str">
        <f t="shared" si="5"/>
        <v>Żak</v>
      </c>
      <c r="N34" s="22" t="str">
        <f t="shared" si="6"/>
        <v>Młodzik</v>
      </c>
      <c r="O34" s="22" t="str">
        <f t="shared" si="7"/>
        <v>Nie dotyczy</v>
      </c>
      <c r="P34" s="22" t="str">
        <f t="shared" si="8"/>
        <v>Nie dotyczy</v>
      </c>
      <c r="Q34" s="22" t="str">
        <f t="shared" si="9"/>
        <v>Senior</v>
      </c>
      <c r="R34" s="22" t="str">
        <f t="shared" si="10"/>
        <v>Nie dotyczy</v>
      </c>
      <c r="S34" s="22" t="str">
        <f t="shared" si="11"/>
        <v>Nie dotyczy</v>
      </c>
      <c r="V34" s="22" t="str">
        <f t="shared" si="0"/>
        <v>Sowiński Szymon</v>
      </c>
      <c r="W34" s="22">
        <f>(COUNTIF($V$2:V34,V34)=1)*1+W33</f>
        <v>30</v>
      </c>
      <c r="X34" s="22" t="str">
        <f>VLOOKUP(Y34,'licencje PZTS'!$C$4:$K$4486,9,FALSE)</f>
        <v>"KRS TKKF SPORTOWIEC Częstochowa"</v>
      </c>
      <c r="Y34" s="22" t="str">
        <f>INDEX($V$4:$V$900,MATCH(ROWS($U$1:U31),$W$4:$W$900,0))</f>
        <v>Pross Jordan</v>
      </c>
      <c r="AA34" s="22" t="str">
        <f t="shared" si="1"/>
        <v>Sowiński Szymon</v>
      </c>
      <c r="AB34" s="22">
        <f>(COUNTIF($AA$2:AA34,AA34)=1)*1+AB33</f>
        <v>30</v>
      </c>
      <c r="AC34" s="22" t="str">
        <f>VLOOKUP(AD34,'licencje PZTS'!$C$4:$K$486,9,FALSE)</f>
        <v>"KRS TKKF SPORTOWIEC Częstochowa"</v>
      </c>
      <c r="AD34" s="22" t="str">
        <f>INDEX($AA$2:$AA$900,MATCH(ROWS($Z$1:Z31),$AB$2:$AB$900,0))</f>
        <v>Pross Jordan</v>
      </c>
    </row>
    <row r="35" spans="1:30" hidden="1" x14ac:dyDescent="0.25">
      <c r="A35" s="22" t="s">
        <v>137</v>
      </c>
      <c r="B35" s="54">
        <f>(COUNTIF($D$24:D35,D35)=1)*1+B34</f>
        <v>1</v>
      </c>
      <c r="C35" s="60" t="str">
        <f t="shared" si="2"/>
        <v>Młodzik</v>
      </c>
      <c r="D35" s="54" t="str">
        <f>IF(C35="","",'licencje PZTS'!B15)</f>
        <v>"AKS Mikołów"</v>
      </c>
      <c r="E35" s="63" t="str">
        <f>IF(C35="","",VLOOKUP(F35,'licencje PZTS'!$G$3:$N$775,8,FALSE))</f>
        <v>Ostrowska Zofia</v>
      </c>
      <c r="F35" s="22">
        <f>'licencje PZTS'!G15</f>
        <v>59831</v>
      </c>
      <c r="G35" s="62" t="str">
        <f t="shared" si="3"/>
        <v>Młodzik</v>
      </c>
      <c r="H35" s="62" t="str">
        <f>IF(G35="","",'licencje PZTS'!B15)</f>
        <v>"AKS Mikołów"</v>
      </c>
      <c r="I35" s="22" t="str">
        <f>IF(G35="","",VLOOKUP(F35,'licencje PZTS'!$G$3:$N$1761,8,FALSE))</f>
        <v>Ostrowska Zofia</v>
      </c>
      <c r="J35" s="22" t="str">
        <f>IFERROR(VLOOKUP(F35,'licencje PZTS'!$G$3:$N$775,7,FALSE),"")</f>
        <v>K</v>
      </c>
      <c r="K35" s="62">
        <f>IFERROR(VLOOKUP(F35,'licencje PZTS'!$G$3:$N$1761,4,FALSE),"")</f>
        <v>2013</v>
      </c>
      <c r="L35" s="22" t="str">
        <f t="shared" si="4"/>
        <v>Skrzat</v>
      </c>
      <c r="M35" s="22" t="str">
        <f t="shared" si="5"/>
        <v>Żak</v>
      </c>
      <c r="N35" s="22" t="str">
        <f t="shared" si="6"/>
        <v>Młodzik</v>
      </c>
      <c r="O35" s="22" t="str">
        <f t="shared" si="7"/>
        <v>Nie dotyczy</v>
      </c>
      <c r="P35" s="22" t="str">
        <f t="shared" si="8"/>
        <v>Nie dotyczy</v>
      </c>
      <c r="Q35" s="22" t="str">
        <f t="shared" si="9"/>
        <v>Nie dotyczy</v>
      </c>
      <c r="R35" s="22" t="str">
        <f t="shared" si="10"/>
        <v>Nie dotyczy</v>
      </c>
      <c r="S35" s="22" t="str">
        <f t="shared" si="11"/>
        <v>Nie dotyczy</v>
      </c>
      <c r="V35" s="22" t="str">
        <f t="shared" si="0"/>
        <v>Pross Jordan</v>
      </c>
      <c r="W35" s="22">
        <f>(COUNTIF($V$2:V35,V35)=1)*1+W34</f>
        <v>31</v>
      </c>
      <c r="X35" s="22" t="str">
        <f>VLOOKUP(Y35,'licencje PZTS'!$C$4:$K$4486,9,FALSE)</f>
        <v>"KRS TKKF Sportowiec Częstochowa"</v>
      </c>
      <c r="Y35" s="22" t="str">
        <f>INDEX($V$4:$V$900,MATCH(ROWS($U$1:U32),$W$4:$W$900,0))</f>
        <v>Lasota Bartosz</v>
      </c>
      <c r="AA35" s="22" t="str">
        <f t="shared" si="1"/>
        <v>Pross Jordan</v>
      </c>
      <c r="AB35" s="22">
        <f>(COUNTIF($AA$2:AA35,AA35)=1)*1+AB34</f>
        <v>31</v>
      </c>
      <c r="AC35" s="22" t="str">
        <f>VLOOKUP(AD35,'licencje PZTS'!$C$4:$K$486,9,FALSE)</f>
        <v>"KRS TKKF Sportowiec Częstochowa"</v>
      </c>
      <c r="AD35" s="22" t="str">
        <f>INDEX($AA$2:$AA$900,MATCH(ROWS($Z$1:Z32),$AB$2:$AB$900,0))</f>
        <v>Lasota Bartosz</v>
      </c>
    </row>
    <row r="36" spans="1:30" hidden="1" x14ac:dyDescent="0.25">
      <c r="A36" s="22" t="s">
        <v>144</v>
      </c>
      <c r="B36" s="54">
        <f>(COUNTIF($D$24:D36,D36)=1)*1+B35</f>
        <v>1</v>
      </c>
      <c r="C36" s="60" t="str">
        <f t="shared" si="2"/>
        <v>Młodzik</v>
      </c>
      <c r="D36" s="54" t="str">
        <f>IF(C36="","",'licencje PZTS'!B16)</f>
        <v>"AKS Mikołów"</v>
      </c>
      <c r="E36" s="63" t="str">
        <f>IF(C36="","",VLOOKUP(F36,'licencje PZTS'!$G$3:$N$775,8,FALSE))</f>
        <v>Seher Juliette</v>
      </c>
      <c r="F36" s="22">
        <f>'licencje PZTS'!G16</f>
        <v>57238</v>
      </c>
      <c r="G36" s="62" t="str">
        <f t="shared" si="3"/>
        <v>Młodzik</v>
      </c>
      <c r="H36" s="62" t="str">
        <f>IF(G36="","",'licencje PZTS'!B16)</f>
        <v>"AKS Mikołów"</v>
      </c>
      <c r="I36" s="22" t="str">
        <f>IF(G36="","",VLOOKUP(F36,'licencje PZTS'!$G$3:$N$1761,8,FALSE))</f>
        <v>Seher Juliette</v>
      </c>
      <c r="J36" s="22" t="str">
        <f>IFERROR(VLOOKUP(F36,'licencje PZTS'!$G$3:$N$775,7,FALSE),"")</f>
        <v>M</v>
      </c>
      <c r="K36" s="62">
        <f>IFERROR(VLOOKUP(F36,'licencje PZTS'!$G$3:$N$1761,4,FALSE),"")</f>
        <v>2015</v>
      </c>
      <c r="L36" s="22" t="str">
        <f t="shared" si="4"/>
        <v>Skrzat</v>
      </c>
      <c r="M36" s="22" t="str">
        <f t="shared" si="5"/>
        <v>Żak</v>
      </c>
      <c r="N36" s="22" t="str">
        <f t="shared" si="6"/>
        <v>Młodzik</v>
      </c>
      <c r="O36" s="22" t="str">
        <f t="shared" si="7"/>
        <v>Nie dotyczy</v>
      </c>
      <c r="P36" s="22" t="str">
        <f t="shared" si="8"/>
        <v>Nie dotyczy</v>
      </c>
      <c r="Q36" s="22" t="str">
        <f t="shared" si="9"/>
        <v>Nie dotyczy</v>
      </c>
      <c r="R36" s="22" t="str">
        <f t="shared" si="10"/>
        <v>Nie dotyczy</v>
      </c>
      <c r="S36" s="22" t="str">
        <f t="shared" si="11"/>
        <v>Nie dotyczy</v>
      </c>
      <c r="V36" s="22" t="str">
        <f t="shared" si="0"/>
        <v>Lasota Bartosz</v>
      </c>
      <c r="W36" s="22">
        <f>(COUNTIF($V$2:V36,V36)=1)*1+W35</f>
        <v>32</v>
      </c>
      <c r="X36" s="22" t="str">
        <f>VLOOKUP(Y36,'licencje PZTS'!$C$4:$K$4486,9,FALSE)</f>
        <v>"KRS TKKF SPORTOWIEC Częstochowa"</v>
      </c>
      <c r="Y36" s="22" t="str">
        <f>INDEX($V$4:$V$900,MATCH(ROWS($U$1:U33),$W$4:$W$900,0))</f>
        <v>Musiał Wojciech</v>
      </c>
      <c r="AA36" s="22" t="str">
        <f t="shared" ref="AA36:AA67" si="12">VLOOKUP($F$3,$G55:$I1169,3,FALSE)</f>
        <v>Lasota Bartosz</v>
      </c>
      <c r="AB36" s="22">
        <f>(COUNTIF($AA$2:AA36,AA36)=1)*1+AB35</f>
        <v>32</v>
      </c>
      <c r="AC36" s="22" t="str">
        <f>VLOOKUP(AD36,'licencje PZTS'!$C$4:$K$486,9,FALSE)</f>
        <v>"KRS TKKF SPORTOWIEC Częstochowa"</v>
      </c>
      <c r="AD36" s="22" t="str">
        <f>INDEX($AA$2:$AA$900,MATCH(ROWS($Z$1:Z33),$AB$2:$AB$900,0))</f>
        <v>Musiał Wojciech</v>
      </c>
    </row>
    <row r="37" spans="1:30" hidden="1" x14ac:dyDescent="0.25">
      <c r="A37" s="22" t="s">
        <v>132</v>
      </c>
      <c r="B37" s="54">
        <f>(COUNTIF($D$24:D37,D37)=1)*1+B36</f>
        <v>2</v>
      </c>
      <c r="C37" s="60" t="str">
        <f t="shared" si="2"/>
        <v>Młodzik</v>
      </c>
      <c r="D37" s="54" t="str">
        <f>IF(C37="","",'licencje PZTS'!B17)</f>
        <v>"FUNDACJA TALENT Cieszyn"</v>
      </c>
      <c r="E37" s="63" t="str">
        <f>IF(C37="","",VLOOKUP(F37,'licencje PZTS'!$G$3:$N$775,8,FALSE))</f>
        <v>Sobik Radosław</v>
      </c>
      <c r="F37" s="22">
        <f>'licencje PZTS'!G17</f>
        <v>56936</v>
      </c>
      <c r="G37" s="62" t="str">
        <f t="shared" si="3"/>
        <v>Młodzik</v>
      </c>
      <c r="H37" s="62" t="str">
        <f>IF(G37="","",'licencje PZTS'!B17)</f>
        <v>"FUNDACJA TALENT Cieszyn"</v>
      </c>
      <c r="I37" s="22" t="str">
        <f>IF(G37="","",VLOOKUP(F37,'licencje PZTS'!$G$3:$N$1761,8,FALSE))</f>
        <v>Sobik Radosław</v>
      </c>
      <c r="J37" s="22" t="str">
        <f>IFERROR(VLOOKUP(F37,'licencje PZTS'!$G$3:$N$775,7,FALSE),"")</f>
        <v>M</v>
      </c>
      <c r="K37" s="62">
        <f>IFERROR(VLOOKUP(F37,'licencje PZTS'!$G$3:$N$1761,4,FALSE),"")</f>
        <v>2009</v>
      </c>
      <c r="L37" s="22" t="str">
        <f t="shared" si="4"/>
        <v>Nie dotyczy</v>
      </c>
      <c r="M37" s="22" t="str">
        <f t="shared" si="5"/>
        <v>Nie dotyczy</v>
      </c>
      <c r="N37" s="22" t="str">
        <f t="shared" si="6"/>
        <v>Młodzik</v>
      </c>
      <c r="O37" s="22" t="str">
        <f t="shared" si="7"/>
        <v>Nie dotyczy</v>
      </c>
      <c r="P37" s="22" t="str">
        <f t="shared" si="8"/>
        <v>Nie dotyczy</v>
      </c>
      <c r="Q37" s="22" t="str">
        <f t="shared" si="9"/>
        <v>Senior</v>
      </c>
      <c r="R37" s="22" t="str">
        <f t="shared" si="10"/>
        <v>Nie dotyczy</v>
      </c>
      <c r="S37" s="22" t="str">
        <f t="shared" si="11"/>
        <v>Nie dotyczy</v>
      </c>
      <c r="V37" s="22" t="str">
        <f t="shared" si="0"/>
        <v>Musiał Wojciech</v>
      </c>
      <c r="W37" s="22">
        <f>(COUNTIF($V$2:V37,V37)=1)*1+W36</f>
        <v>33</v>
      </c>
      <c r="X37" s="22" t="str">
        <f>VLOOKUP(Y37,'licencje PZTS'!$C$4:$K$4486,9,FALSE)</f>
        <v>"KRS TKKF Sportowiec Częstochowa"</v>
      </c>
      <c r="Y37" s="22" t="str">
        <f>INDEX($V$4:$V$900,MATCH(ROWS($U$1:U34),$W$4:$W$900,0))</f>
        <v>Iwański Krzysztof</v>
      </c>
      <c r="AA37" s="22" t="str">
        <f t="shared" si="12"/>
        <v>Musiał Wojciech</v>
      </c>
      <c r="AB37" s="22">
        <f>(COUNTIF($AA$2:AA37,AA37)=1)*1+AB36</f>
        <v>33</v>
      </c>
      <c r="AC37" s="22" t="str">
        <f>VLOOKUP(AD37,'licencje PZTS'!$C$4:$K$486,9,FALSE)</f>
        <v>"KRS TKKF Sportowiec Częstochowa"</v>
      </c>
      <c r="AD37" s="22" t="str">
        <f>INDEX($AA$2:$AA$900,MATCH(ROWS($Z$1:Z34),$AB$2:$AB$900,0))</f>
        <v>Iwański Krzysztof</v>
      </c>
    </row>
    <row r="38" spans="1:30" hidden="1" x14ac:dyDescent="0.25">
      <c r="A38" s="22" t="s">
        <v>154</v>
      </c>
      <c r="B38" s="54">
        <f>(COUNTIF($D$24:D38,D38)=1)*1+B37</f>
        <v>2</v>
      </c>
      <c r="C38" s="60" t="str">
        <f t="shared" si="2"/>
        <v>Młodzik</v>
      </c>
      <c r="D38" s="54" t="str">
        <f>IF(C38="","",'licencje PZTS'!B18)</f>
        <v>"FUNDACJA TALENT Cieszyn"</v>
      </c>
      <c r="E38" s="63" t="str">
        <f>IF(C38="","",VLOOKUP(F38,'licencje PZTS'!$G$3:$N$775,8,FALSE))</f>
        <v>Kretschmann Jakub</v>
      </c>
      <c r="F38" s="22">
        <f>'licencje PZTS'!G18</f>
        <v>56935</v>
      </c>
      <c r="G38" s="62" t="str">
        <f t="shared" si="3"/>
        <v>Młodzik</v>
      </c>
      <c r="H38" s="62" t="str">
        <f>IF(G38="","",'licencje PZTS'!B18)</f>
        <v>"FUNDACJA TALENT Cieszyn"</v>
      </c>
      <c r="I38" s="22" t="str">
        <f>IF(G38="","",VLOOKUP(F38,'licencje PZTS'!$G$3:$N$1761,8,FALSE))</f>
        <v>Kretschmann Jakub</v>
      </c>
      <c r="J38" s="22" t="str">
        <f>IFERROR(VLOOKUP(F38,'licencje PZTS'!$G$3:$N$775,7,FALSE),"")</f>
        <v>M</v>
      </c>
      <c r="K38" s="62">
        <f>IFERROR(VLOOKUP(F38,'licencje PZTS'!$G$3:$N$1761,4,FALSE),"")</f>
        <v>2009</v>
      </c>
      <c r="L38" s="22" t="str">
        <f t="shared" si="4"/>
        <v>Nie dotyczy</v>
      </c>
      <c r="M38" s="22" t="str">
        <f t="shared" si="5"/>
        <v>Nie dotyczy</v>
      </c>
      <c r="N38" s="22" t="str">
        <f t="shared" si="6"/>
        <v>Młodzik</v>
      </c>
      <c r="O38" s="22" t="str">
        <f t="shared" si="7"/>
        <v>Nie dotyczy</v>
      </c>
      <c r="P38" s="22" t="str">
        <f t="shared" si="8"/>
        <v>Nie dotyczy</v>
      </c>
      <c r="Q38" s="22" t="str">
        <f t="shared" si="9"/>
        <v>Senior</v>
      </c>
      <c r="R38" s="22" t="str">
        <f t="shared" si="10"/>
        <v>Nie dotyczy</v>
      </c>
      <c r="S38" s="22" t="str">
        <f t="shared" si="11"/>
        <v>Nie dotyczy</v>
      </c>
      <c r="V38" s="22" t="str">
        <f t="shared" si="0"/>
        <v>Iwański Krzysztof</v>
      </c>
      <c r="W38" s="22">
        <f>(COUNTIF($V$2:V38,V38)=1)*1+W37</f>
        <v>34</v>
      </c>
      <c r="X38" s="22" t="str">
        <f>VLOOKUP(Y38,'licencje PZTS'!$C$4:$K$4486,9,FALSE)</f>
        <v>"KRS TKKF Sportowiec Częstochowa"</v>
      </c>
      <c r="Y38" s="22" t="str">
        <f>INDEX($V$4:$V$900,MATCH(ROWS($U$1:U35),$W$4:$W$900,0))</f>
        <v>Duras Mikołaj</v>
      </c>
      <c r="AA38" s="22" t="str">
        <f t="shared" si="12"/>
        <v>Iwański Krzysztof</v>
      </c>
      <c r="AB38" s="22">
        <f>(COUNTIF($AA$2:AA38,AA38)=1)*1+AB37</f>
        <v>34</v>
      </c>
      <c r="AC38" s="22" t="str">
        <f>VLOOKUP(AD38,'licencje PZTS'!$C$4:$K$486,9,FALSE)</f>
        <v>"KRS TKKF Sportowiec Częstochowa"</v>
      </c>
      <c r="AD38" s="22" t="str">
        <f>INDEX($AA$2:$AA$900,MATCH(ROWS($Z$1:Z35),$AB$2:$AB$900,0))</f>
        <v>Duras Mikołaj</v>
      </c>
    </row>
    <row r="39" spans="1:30" hidden="1" x14ac:dyDescent="0.25">
      <c r="A39" s="22" t="s">
        <v>135</v>
      </c>
      <c r="B39" s="54">
        <f>(COUNTIF($D$24:D39,D39)=1)*1+B38</f>
        <v>2</v>
      </c>
      <c r="C39" s="60" t="str">
        <f t="shared" si="2"/>
        <v>Młodzik</v>
      </c>
      <c r="D39" s="54" t="str">
        <f>IF(C39="","",'licencje PZTS'!B19)</f>
        <v>"FUNDACJA TALENT Cieszyn"</v>
      </c>
      <c r="E39" s="63" t="str">
        <f>IF(C39="","",VLOOKUP(F39,'licencje PZTS'!$G$3:$N$775,8,FALSE))</f>
        <v>Matkowski Stanisław</v>
      </c>
      <c r="F39" s="22">
        <f>'licencje PZTS'!G19</f>
        <v>59723</v>
      </c>
      <c r="G39" s="62" t="str">
        <f t="shared" si="3"/>
        <v>Młodzik</v>
      </c>
      <c r="H39" s="62" t="str">
        <f>IF(G39="","",'licencje PZTS'!B19)</f>
        <v>"FUNDACJA TALENT Cieszyn"</v>
      </c>
      <c r="I39" s="22" t="str">
        <f>IF(G39="","",VLOOKUP(F39,'licencje PZTS'!$G$3:$N$1761,8,FALSE))</f>
        <v>Matkowski Stanisław</v>
      </c>
      <c r="J39" s="22" t="str">
        <f>IFERROR(VLOOKUP(F39,'licencje PZTS'!$G$3:$N$775,7,FALSE),"")</f>
        <v>M</v>
      </c>
      <c r="K39" s="62">
        <f>IFERROR(VLOOKUP(F39,'licencje PZTS'!$G$3:$N$1761,4,FALSE),"")</f>
        <v>2011</v>
      </c>
      <c r="L39" s="22" t="str">
        <f t="shared" si="4"/>
        <v>Nie dotyczy</v>
      </c>
      <c r="M39" s="22" t="str">
        <f t="shared" si="5"/>
        <v>Żak</v>
      </c>
      <c r="N39" s="22" t="str">
        <f t="shared" si="6"/>
        <v>Młodzik</v>
      </c>
      <c r="O39" s="22" t="str">
        <f t="shared" si="7"/>
        <v>Nie dotyczy</v>
      </c>
      <c r="P39" s="22" t="str">
        <f t="shared" si="8"/>
        <v>Nie dotyczy</v>
      </c>
      <c r="Q39" s="22" t="str">
        <f t="shared" si="9"/>
        <v>Senior</v>
      </c>
      <c r="R39" s="22" t="str">
        <f t="shared" si="10"/>
        <v>Nie dotyczy</v>
      </c>
      <c r="S39" s="22" t="str">
        <f t="shared" si="11"/>
        <v>Nie dotyczy</v>
      </c>
      <c r="V39" s="22" t="str">
        <f t="shared" si="0"/>
        <v>Duras Mikołaj</v>
      </c>
      <c r="W39" s="22">
        <f>(COUNTIF($V$2:V39,V39)=1)*1+W38</f>
        <v>35</v>
      </c>
      <c r="X39" s="22" t="str">
        <f>VLOOKUP(Y39,'licencje PZTS'!$C$4:$K$4486,9,FALSE)</f>
        <v>"KRS TKKF SPORTOWIEC Częstochowa"</v>
      </c>
      <c r="Y39" s="22" t="str">
        <f>INDEX($V$4:$V$900,MATCH(ROWS($U$1:U36),$W$4:$W$900,0))</f>
        <v>Pross David</v>
      </c>
      <c r="AA39" s="22" t="str">
        <f t="shared" si="12"/>
        <v>Duras Mikołaj</v>
      </c>
      <c r="AB39" s="22">
        <f>(COUNTIF($AA$2:AA39,AA39)=1)*1+AB38</f>
        <v>35</v>
      </c>
      <c r="AC39" s="22" t="str">
        <f>VLOOKUP(AD39,'licencje PZTS'!$C$4:$K$486,9,FALSE)</f>
        <v>"KRS TKKF SPORTOWIEC Częstochowa"</v>
      </c>
      <c r="AD39" s="22" t="str">
        <f>INDEX($AA$2:$AA$900,MATCH(ROWS($Z$1:Z36),$AB$2:$AB$900,0))</f>
        <v>Pross David</v>
      </c>
    </row>
    <row r="40" spans="1:30" hidden="1" x14ac:dyDescent="0.25">
      <c r="A40" s="22" t="s">
        <v>140</v>
      </c>
      <c r="B40" s="54">
        <f>(COUNTIF($D$24:D40,D40)=1)*1+B39</f>
        <v>2</v>
      </c>
      <c r="C40" s="60" t="str">
        <f t="shared" si="2"/>
        <v>Młodzik</v>
      </c>
      <c r="D40" s="54" t="str">
        <f>IF(C40="","",'licencje PZTS'!B20)</f>
        <v>"FUNDACJA TALENT Cieszyn"</v>
      </c>
      <c r="E40" s="63" t="str">
        <f>IF(C40="","",VLOOKUP(F40,'licencje PZTS'!$G$3:$N$775,8,FALSE))</f>
        <v>Górniak Jakub</v>
      </c>
      <c r="F40" s="22">
        <f>'licencje PZTS'!G20</f>
        <v>60809</v>
      </c>
      <c r="G40" s="62" t="str">
        <f t="shared" si="3"/>
        <v>Młodzik</v>
      </c>
      <c r="H40" s="62" t="str">
        <f>IF(G40="","",'licencje PZTS'!B20)</f>
        <v>"FUNDACJA TALENT Cieszyn"</v>
      </c>
      <c r="I40" s="22" t="str">
        <f>IF(G40="","",VLOOKUP(F40,'licencje PZTS'!$G$3:$N$1761,8,FALSE))</f>
        <v>Górniak Jakub</v>
      </c>
      <c r="J40" s="22" t="str">
        <f>IFERROR(VLOOKUP(F40,'licencje PZTS'!$G$3:$N$775,7,FALSE),"")</f>
        <v>M</v>
      </c>
      <c r="K40" s="62">
        <f>IFERROR(VLOOKUP(F40,'licencje PZTS'!$G$3:$N$1761,4,FALSE),"")</f>
        <v>2012</v>
      </c>
      <c r="L40" s="22" t="str">
        <f t="shared" si="4"/>
        <v>Nie dotyczy</v>
      </c>
      <c r="M40" s="22" t="str">
        <f t="shared" si="5"/>
        <v>Żak</v>
      </c>
      <c r="N40" s="22" t="str">
        <f t="shared" si="6"/>
        <v>Młodzik</v>
      </c>
      <c r="O40" s="22" t="str">
        <f t="shared" si="7"/>
        <v>Nie dotyczy</v>
      </c>
      <c r="P40" s="22" t="str">
        <f t="shared" si="8"/>
        <v>Nie dotyczy</v>
      </c>
      <c r="Q40" s="22" t="str">
        <f t="shared" si="9"/>
        <v>Senior</v>
      </c>
      <c r="R40" s="22" t="str">
        <f t="shared" si="10"/>
        <v>Nie dotyczy</v>
      </c>
      <c r="S40" s="22" t="str">
        <f t="shared" si="11"/>
        <v>Nie dotyczy</v>
      </c>
      <c r="V40" s="22" t="str">
        <f t="shared" si="0"/>
        <v>Pross David</v>
      </c>
      <c r="W40" s="22">
        <f>(COUNTIF($V$2:V40,V40)=1)*1+W39</f>
        <v>36</v>
      </c>
      <c r="X40" s="22" t="str">
        <f>VLOOKUP(Y40,'licencje PZTS'!$C$4:$K$4486,9,FALSE)</f>
        <v>"KRS TKKF SPORTOWIEC Częstochowa"</v>
      </c>
      <c r="Y40" s="22" t="str">
        <f>INDEX($V$4:$V$900,MATCH(ROWS($U$1:U37),$W$4:$W$900,0))</f>
        <v>Ciszowska Natalia</v>
      </c>
      <c r="AA40" s="22" t="str">
        <f t="shared" si="12"/>
        <v>Pross David</v>
      </c>
      <c r="AB40" s="22">
        <f>(COUNTIF($AA$2:AA40,AA40)=1)*1+AB39</f>
        <v>36</v>
      </c>
      <c r="AC40" s="22" t="str">
        <f>VLOOKUP(AD40,'licencje PZTS'!$C$4:$K$486,9,FALSE)</f>
        <v>"KRS TKKF SPORTOWIEC Częstochowa"</v>
      </c>
      <c r="AD40" s="22" t="str">
        <f>INDEX($AA$2:$AA$900,MATCH(ROWS($Z$1:Z37),$AB$2:$AB$900,0))</f>
        <v>Ciszowska Natalia</v>
      </c>
    </row>
    <row r="41" spans="1:30" hidden="1" x14ac:dyDescent="0.25">
      <c r="A41" s="22" t="s">
        <v>136</v>
      </c>
      <c r="B41" s="54">
        <f>(COUNTIF($D$24:D41,D41)=1)*1+B40</f>
        <v>3</v>
      </c>
      <c r="C41" s="60" t="str">
        <f t="shared" si="2"/>
        <v>Młodzik</v>
      </c>
      <c r="D41" s="54" t="str">
        <f>IF(C41="","",'licencje PZTS'!B21)</f>
        <v>"JKTS Jastrzębie-Zdrój"</v>
      </c>
      <c r="E41" s="63" t="str">
        <f>IF(C41="","",VLOOKUP(F41,'licencje PZTS'!$G$3:$N$775,8,FALSE))</f>
        <v>Ratajczyk Nikola</v>
      </c>
      <c r="F41" s="22">
        <f>'licencje PZTS'!G21</f>
        <v>47056</v>
      </c>
      <c r="G41" s="62" t="str">
        <f t="shared" si="3"/>
        <v>Młodzik</v>
      </c>
      <c r="H41" s="62" t="str">
        <f>IF(G41="","",'licencje PZTS'!B21)</f>
        <v>"JKTS Jastrzębie-Zdrój"</v>
      </c>
      <c r="I41" s="22" t="str">
        <f>IF(G41="","",VLOOKUP(F41,'licencje PZTS'!$G$3:$N$1761,8,FALSE))</f>
        <v>Ratajczyk Nikola</v>
      </c>
      <c r="J41" s="22" t="str">
        <f>IFERROR(VLOOKUP(F41,'licencje PZTS'!$G$3:$N$775,7,FALSE),"")</f>
        <v>K</v>
      </c>
      <c r="K41" s="62">
        <f>IFERROR(VLOOKUP(F41,'licencje PZTS'!$G$3:$N$1761,4,FALSE),"")</f>
        <v>2009</v>
      </c>
      <c r="L41" s="22" t="str">
        <f t="shared" si="4"/>
        <v>Nie dotyczy</v>
      </c>
      <c r="M41" s="22" t="str">
        <f t="shared" si="5"/>
        <v>Nie dotyczy</v>
      </c>
      <c r="N41" s="22" t="str">
        <f t="shared" si="6"/>
        <v>Młodzik</v>
      </c>
      <c r="O41" s="22" t="str">
        <f t="shared" si="7"/>
        <v>Nie dotyczy</v>
      </c>
      <c r="P41" s="22" t="str">
        <f t="shared" si="8"/>
        <v>Nie dotyczy</v>
      </c>
      <c r="Q41" s="22" t="str">
        <f t="shared" si="9"/>
        <v>Senior</v>
      </c>
      <c r="R41" s="22" t="str">
        <f t="shared" si="10"/>
        <v>Nie dotyczy</v>
      </c>
      <c r="S41" s="22" t="str">
        <f t="shared" si="11"/>
        <v>Nie dotyczy</v>
      </c>
      <c r="V41" s="22" t="str">
        <f t="shared" si="0"/>
        <v>Ciszowska Natalia</v>
      </c>
      <c r="W41" s="22">
        <f>(COUNTIF($V$2:V41,V41)=1)*1+W40</f>
        <v>37</v>
      </c>
      <c r="X41" s="22" t="str">
        <f>VLOOKUP(Y41,'licencje PZTS'!$C$4:$K$4486,9,FALSE)</f>
        <v>"KRS TKKF SPORTOWIEC Częstochowa"</v>
      </c>
      <c r="Y41" s="22" t="str">
        <f>INDEX($V$4:$V$900,MATCH(ROWS($U$1:U38),$W$4:$W$900,0))</f>
        <v>Żurek Zofia</v>
      </c>
      <c r="AA41" s="22" t="str">
        <f t="shared" si="12"/>
        <v>Ciszowska Natalia</v>
      </c>
      <c r="AB41" s="22">
        <f>(COUNTIF($AA$2:AA41,AA41)=1)*1+AB40</f>
        <v>37</v>
      </c>
      <c r="AC41" s="22" t="str">
        <f>VLOOKUP(AD41,'licencje PZTS'!$C$4:$K$486,9,FALSE)</f>
        <v>"KRS TKKF SPORTOWIEC Częstochowa"</v>
      </c>
      <c r="AD41" s="22" t="str">
        <f>INDEX($AA$2:$AA$900,MATCH(ROWS($Z$1:Z38),$AB$2:$AB$900,0))</f>
        <v>Żurek Zofia</v>
      </c>
    </row>
    <row r="42" spans="1:30" hidden="1" x14ac:dyDescent="0.25">
      <c r="A42" s="22" t="s">
        <v>147</v>
      </c>
      <c r="B42" s="54">
        <f>(COUNTIF($D$24:D42,D42)=1)*1+B41</f>
        <v>3</v>
      </c>
      <c r="C42" s="60" t="str">
        <f t="shared" si="2"/>
        <v>Młodzik</v>
      </c>
      <c r="D42" s="54" t="str">
        <f>IF(C42="","",'licencje PZTS'!B22)</f>
        <v>"JKTS Jastrzębie-Zdrój"</v>
      </c>
      <c r="E42" s="63" t="str">
        <f>IF(C42="","",VLOOKUP(F42,'licencje PZTS'!$G$3:$N$775,8,FALSE))</f>
        <v>Ratajczyk Aleksandra</v>
      </c>
      <c r="F42" s="22">
        <f>'licencje PZTS'!G22</f>
        <v>47060</v>
      </c>
      <c r="G42" s="62" t="str">
        <f t="shared" si="3"/>
        <v>Młodzik</v>
      </c>
      <c r="H42" s="62" t="str">
        <f>IF(G42="","",'licencje PZTS'!B22)</f>
        <v>"JKTS Jastrzębie-Zdrój"</v>
      </c>
      <c r="I42" s="22" t="str">
        <f>IF(G42="","",VLOOKUP(F42,'licencje PZTS'!$G$3:$N$1761,8,FALSE))</f>
        <v>Ratajczyk Aleksandra</v>
      </c>
      <c r="J42" s="22" t="str">
        <f>IFERROR(VLOOKUP(F42,'licencje PZTS'!$G$3:$N$775,7,FALSE),"")</f>
        <v>K</v>
      </c>
      <c r="K42" s="62">
        <f>IFERROR(VLOOKUP(F42,'licencje PZTS'!$G$3:$N$1761,4,FALSE),"")</f>
        <v>2010</v>
      </c>
      <c r="L42" s="22" t="str">
        <f t="shared" si="4"/>
        <v>Nie dotyczy</v>
      </c>
      <c r="M42" s="22" t="str">
        <f t="shared" si="5"/>
        <v>Nie dotyczy</v>
      </c>
      <c r="N42" s="22" t="str">
        <f t="shared" si="6"/>
        <v>Młodzik</v>
      </c>
      <c r="O42" s="22" t="str">
        <f t="shared" si="7"/>
        <v>Nie dotyczy</v>
      </c>
      <c r="P42" s="22" t="str">
        <f t="shared" si="8"/>
        <v>Nie dotyczy</v>
      </c>
      <c r="Q42" s="22" t="str">
        <f t="shared" si="9"/>
        <v>Senior</v>
      </c>
      <c r="R42" s="22" t="str">
        <f t="shared" si="10"/>
        <v>Nie dotyczy</v>
      </c>
      <c r="S42" s="22" t="str">
        <f t="shared" si="11"/>
        <v>Nie dotyczy</v>
      </c>
      <c r="V42" s="22" t="str">
        <f t="shared" si="0"/>
        <v>Żurek Zofia</v>
      </c>
      <c r="W42" s="22">
        <f>(COUNTIF($V$2:V42,V42)=1)*1+W41</f>
        <v>38</v>
      </c>
      <c r="X42" s="22" t="str">
        <f>VLOOKUP(Y42,'licencje PZTS'!$C$4:$K$4486,9,FALSE)</f>
        <v>"KRS TKKF SPORTOWIEC Częstochowa"</v>
      </c>
      <c r="Y42" s="22" t="str">
        <f>INDEX($V$4:$V$900,MATCH(ROWS($U$1:U39),$W$4:$W$900,0))</f>
        <v>Margasińska Hanna</v>
      </c>
      <c r="AA42" s="22" t="str">
        <f t="shared" si="12"/>
        <v>Żurek Zofia</v>
      </c>
      <c r="AB42" s="22">
        <f>(COUNTIF($AA$2:AA42,AA42)=1)*1+AB41</f>
        <v>38</v>
      </c>
      <c r="AC42" s="22" t="str">
        <f>VLOOKUP(AD42,'licencje PZTS'!$C$4:$K$486,9,FALSE)</f>
        <v>"KRS TKKF SPORTOWIEC Częstochowa"</v>
      </c>
      <c r="AD42" s="22" t="str">
        <f>INDEX($AA$2:$AA$900,MATCH(ROWS($Z$1:Z39),$AB$2:$AB$900,0))</f>
        <v>Margasińska Hanna</v>
      </c>
    </row>
    <row r="43" spans="1:30" hidden="1" x14ac:dyDescent="0.25">
      <c r="A43" s="22" t="s">
        <v>150</v>
      </c>
      <c r="B43" s="54">
        <f>(COUNTIF($D$24:D43,D43)=1)*1+B42</f>
        <v>3</v>
      </c>
      <c r="C43" s="60" t="str">
        <f t="shared" si="2"/>
        <v>Młodzik</v>
      </c>
      <c r="D43" s="54" t="str">
        <f>IF(C43="","",'licencje PZTS'!B23)</f>
        <v>"JKTS Jastrzębie-Zdrój"</v>
      </c>
      <c r="E43" s="63" t="str">
        <f>IF(C43="","",VLOOKUP(F43,'licencje PZTS'!$G$3:$N$775,8,FALSE))</f>
        <v>Ratajczyk Milena</v>
      </c>
      <c r="F43" s="22">
        <f>'licencje PZTS'!G23</f>
        <v>51729</v>
      </c>
      <c r="G43" s="62" t="str">
        <f t="shared" si="3"/>
        <v>Młodzik</v>
      </c>
      <c r="H43" s="62" t="str">
        <f>IF(G43="","",'licencje PZTS'!B23)</f>
        <v>"JKTS Jastrzębie-Zdrój"</v>
      </c>
      <c r="I43" s="22" t="str">
        <f>IF(G43="","",VLOOKUP(F43,'licencje PZTS'!$G$3:$N$1761,8,FALSE))</f>
        <v>Ratajczyk Milena</v>
      </c>
      <c r="J43" s="22" t="str">
        <f>IFERROR(VLOOKUP(F43,'licencje PZTS'!$G$3:$N$775,7,FALSE),"")</f>
        <v>K</v>
      </c>
      <c r="K43" s="62">
        <f>IFERROR(VLOOKUP(F43,'licencje PZTS'!$G$3:$N$1761,4,FALSE),"")</f>
        <v>2012</v>
      </c>
      <c r="L43" s="22" t="str">
        <f t="shared" si="4"/>
        <v>Nie dotyczy</v>
      </c>
      <c r="M43" s="22" t="str">
        <f t="shared" si="5"/>
        <v>Żak</v>
      </c>
      <c r="N43" s="22" t="str">
        <f t="shared" si="6"/>
        <v>Młodzik</v>
      </c>
      <c r="O43" s="22" t="str">
        <f t="shared" si="7"/>
        <v>Nie dotyczy</v>
      </c>
      <c r="P43" s="22" t="str">
        <f t="shared" si="8"/>
        <v>Nie dotyczy</v>
      </c>
      <c r="Q43" s="22" t="str">
        <f t="shared" si="9"/>
        <v>Senior</v>
      </c>
      <c r="R43" s="22" t="str">
        <f t="shared" si="10"/>
        <v>Nie dotyczy</v>
      </c>
      <c r="S43" s="22" t="str">
        <f t="shared" si="11"/>
        <v>Nie dotyczy</v>
      </c>
      <c r="V43" s="22" t="str">
        <f t="shared" si="0"/>
        <v>Margasińska Hanna</v>
      </c>
      <c r="W43" s="22">
        <f>(COUNTIF($V$2:V43,V43)=1)*1+W42</f>
        <v>39</v>
      </c>
      <c r="X43" s="22" t="str">
        <f>VLOOKUP(Y43,'licencje PZTS'!$C$4:$K$4486,9,FALSE)</f>
        <v>"KRS TKKF Sportowiec Częstochowa"</v>
      </c>
      <c r="Y43" s="22" t="str">
        <f>INDEX($V$4:$V$900,MATCH(ROWS($U$1:U40),$W$4:$W$900,0))</f>
        <v>Skrobich Jeremiasz</v>
      </c>
      <c r="AA43" s="22" t="str">
        <f t="shared" si="12"/>
        <v>Margasińska Hanna</v>
      </c>
      <c r="AB43" s="22">
        <f>(COUNTIF($AA$2:AA43,AA43)=1)*1+AB42</f>
        <v>39</v>
      </c>
      <c r="AC43" s="22" t="str">
        <f>VLOOKUP(AD43,'licencje PZTS'!$C$4:$K$486,9,FALSE)</f>
        <v>"KRS TKKF Sportowiec Częstochowa"</v>
      </c>
      <c r="AD43" s="22" t="str">
        <f>INDEX($AA$2:$AA$900,MATCH(ROWS($Z$1:Z40),$AB$2:$AB$900,0))</f>
        <v>Skrobich Jeremiasz</v>
      </c>
    </row>
    <row r="44" spans="1:30" hidden="1" x14ac:dyDescent="0.25">
      <c r="A44" s="22" t="s">
        <v>139</v>
      </c>
      <c r="B44" s="54">
        <f>(COUNTIF($D$24:D44,D44)=1)*1+B43</f>
        <v>4</v>
      </c>
      <c r="C44" s="60" t="str">
        <f t="shared" si="2"/>
        <v>Młodzik</v>
      </c>
      <c r="D44" s="54" t="str">
        <f>IF(C44="","",'licencje PZTS'!B24)</f>
        <v>"KRS TKKF Sportowiec Częstochowa"</v>
      </c>
      <c r="E44" s="63" t="str">
        <f>IF(C44="","",VLOOKUP(F44,'licencje PZTS'!$G$3:$N$775,8,FALSE))</f>
        <v>Tanase Zuzanna</v>
      </c>
      <c r="F44" s="22">
        <f>'licencje PZTS'!G24</f>
        <v>61535</v>
      </c>
      <c r="G44" s="62" t="str">
        <f t="shared" si="3"/>
        <v>Młodzik</v>
      </c>
      <c r="H44" s="62" t="str">
        <f>IF(G44="","",'licencje PZTS'!B24)</f>
        <v>"KRS TKKF Sportowiec Częstochowa"</v>
      </c>
      <c r="I44" s="22" t="str">
        <f>IF(G44="","",VLOOKUP(F44,'licencje PZTS'!$G$3:$N$1761,8,FALSE))</f>
        <v>Tanase Zuzanna</v>
      </c>
      <c r="J44" s="22" t="str">
        <f>IFERROR(VLOOKUP(F44,'licencje PZTS'!$G$3:$N$775,7,FALSE),"")</f>
        <v>K</v>
      </c>
      <c r="K44" s="62">
        <f>IFERROR(VLOOKUP(F44,'licencje PZTS'!$G$3:$N$1761,4,FALSE),"")</f>
        <v>2009</v>
      </c>
      <c r="L44" s="22" t="str">
        <f t="shared" si="4"/>
        <v>Nie dotyczy</v>
      </c>
      <c r="M44" s="22" t="str">
        <f t="shared" si="5"/>
        <v>Nie dotyczy</v>
      </c>
      <c r="N44" s="22" t="str">
        <f t="shared" si="6"/>
        <v>Młodzik</v>
      </c>
      <c r="O44" s="22" t="str">
        <f t="shared" si="7"/>
        <v>Nie dotyczy</v>
      </c>
      <c r="P44" s="22" t="str">
        <f t="shared" si="8"/>
        <v>Nie dotyczy</v>
      </c>
      <c r="Q44" s="22" t="str">
        <f t="shared" si="9"/>
        <v>Senior</v>
      </c>
      <c r="R44" s="22" t="str">
        <f t="shared" si="10"/>
        <v>Nie dotyczy</v>
      </c>
      <c r="S44" s="22" t="str">
        <f t="shared" si="11"/>
        <v>Nie dotyczy</v>
      </c>
      <c r="V44" s="22" t="str">
        <f t="shared" si="0"/>
        <v>Skrobich Jeremiasz</v>
      </c>
      <c r="W44" s="22">
        <f>(COUNTIF($V$2:V44,V44)=1)*1+W43</f>
        <v>40</v>
      </c>
      <c r="X44" s="22" t="str">
        <f>VLOOKUP(Y44,'licencje PZTS'!$C$4:$K$4486,9,FALSE)</f>
        <v>"KS Mysław Mysłowice"</v>
      </c>
      <c r="Y44" s="22" t="str">
        <f>INDEX($V$4:$V$900,MATCH(ROWS($U$1:U41),$W$4:$W$900,0))</f>
        <v>Kozłowska Kornelia</v>
      </c>
      <c r="AA44" s="22" t="str">
        <f t="shared" si="12"/>
        <v>Skrobich Jeremiasz</v>
      </c>
      <c r="AB44" s="22">
        <f>(COUNTIF($AA$2:AA44,AA44)=1)*1+AB43</f>
        <v>40</v>
      </c>
      <c r="AC44" s="22" t="str">
        <f>VLOOKUP(AD44,'licencje PZTS'!$C$4:$K$486,9,FALSE)</f>
        <v>"KS Mysław Mysłowice"</v>
      </c>
      <c r="AD44" s="22" t="str">
        <f>INDEX($AA$2:$AA$900,MATCH(ROWS($Z$1:Z41),$AB$2:$AB$900,0))</f>
        <v>Kozłowska Kornelia</v>
      </c>
    </row>
    <row r="45" spans="1:30" hidden="1" x14ac:dyDescent="0.25">
      <c r="A45" s="22" t="s">
        <v>155</v>
      </c>
      <c r="B45" s="54">
        <f>(COUNTIF($D$24:D45,D45)=1)*1+B44</f>
        <v>4</v>
      </c>
      <c r="C45" s="60" t="str">
        <f t="shared" si="2"/>
        <v>Młodzik</v>
      </c>
      <c r="D45" s="54" t="str">
        <f>IF(C45="","",'licencje PZTS'!B25)</f>
        <v>"KRS TKKF Sportowiec Częstochowa"</v>
      </c>
      <c r="E45" s="63" t="str">
        <f>IF(C45="","",VLOOKUP(F45,'licencje PZTS'!$G$3:$N$775,8,FALSE))</f>
        <v>Jakubowska Paulina</v>
      </c>
      <c r="F45" s="22">
        <f>'licencje PZTS'!G25</f>
        <v>61538</v>
      </c>
      <c r="G45" s="62" t="str">
        <f t="shared" si="3"/>
        <v>Młodzik</v>
      </c>
      <c r="H45" s="62" t="str">
        <f>IF(G45="","",'licencje PZTS'!B25)</f>
        <v>"KRS TKKF Sportowiec Częstochowa"</v>
      </c>
      <c r="I45" s="22" t="str">
        <f>IF(G45="","",VLOOKUP(F45,'licencje PZTS'!$G$3:$N$1761,8,FALSE))</f>
        <v>Jakubowska Paulina</v>
      </c>
      <c r="J45" s="22" t="str">
        <f>IFERROR(VLOOKUP(F45,'licencje PZTS'!$G$3:$N$775,7,FALSE),"")</f>
        <v>K</v>
      </c>
      <c r="K45" s="62">
        <f>IFERROR(VLOOKUP(F45,'licencje PZTS'!$G$3:$N$1761,4,FALSE),"")</f>
        <v>2010</v>
      </c>
      <c r="L45" s="22" t="str">
        <f t="shared" si="4"/>
        <v>Nie dotyczy</v>
      </c>
      <c r="M45" s="22" t="str">
        <f t="shared" si="5"/>
        <v>Nie dotyczy</v>
      </c>
      <c r="N45" s="22" t="str">
        <f t="shared" si="6"/>
        <v>Młodzik</v>
      </c>
      <c r="O45" s="22" t="str">
        <f t="shared" si="7"/>
        <v>Nie dotyczy</v>
      </c>
      <c r="P45" s="22" t="str">
        <f t="shared" si="8"/>
        <v>Nie dotyczy</v>
      </c>
      <c r="Q45" s="22" t="str">
        <f t="shared" si="9"/>
        <v>Senior</v>
      </c>
      <c r="R45" s="22" t="str">
        <f t="shared" si="10"/>
        <v>Nie dotyczy</v>
      </c>
      <c r="S45" s="22" t="str">
        <f t="shared" si="11"/>
        <v>Nie dotyczy</v>
      </c>
      <c r="V45" s="22" t="str">
        <f t="shared" si="0"/>
        <v>Kozłowska Kornelia</v>
      </c>
      <c r="W45" s="22">
        <f>(COUNTIF($V$2:V45,V45)=1)*1+W44</f>
        <v>41</v>
      </c>
      <c r="X45" s="22" t="str">
        <f>VLOOKUP(Y45,'licencje PZTS'!$C$4:$K$4486,9,FALSE)</f>
        <v>"KS Mysław"</v>
      </c>
      <c r="Y45" s="22" t="str">
        <f>INDEX($V$4:$V$900,MATCH(ROWS($U$1:U42),$W$4:$W$900,0))</f>
        <v>Vynarskiy Valerii</v>
      </c>
      <c r="AA45" s="22" t="str">
        <f t="shared" si="12"/>
        <v>Kozłowska Kornelia</v>
      </c>
      <c r="AB45" s="22">
        <f>(COUNTIF($AA$2:AA45,AA45)=1)*1+AB44</f>
        <v>41</v>
      </c>
      <c r="AC45" s="22" t="str">
        <f>VLOOKUP(AD45,'licencje PZTS'!$C$4:$K$486,9,FALSE)</f>
        <v>"KS Mysław"</v>
      </c>
      <c r="AD45" s="22" t="str">
        <f>INDEX($AA$2:$AA$900,MATCH(ROWS($Z$1:Z42),$AB$2:$AB$900,0))</f>
        <v>Vynarskiy Valerii</v>
      </c>
    </row>
    <row r="46" spans="1:30" hidden="1" x14ac:dyDescent="0.25">
      <c r="A46" s="22" t="s">
        <v>159</v>
      </c>
      <c r="B46" s="54">
        <f>(COUNTIF($D$24:D46,D46)=1)*1+B45</f>
        <v>4</v>
      </c>
      <c r="C46" s="60" t="str">
        <f t="shared" si="2"/>
        <v>Młodzik</v>
      </c>
      <c r="D46" s="54" t="str">
        <f>IF(C46="","",'licencje PZTS'!B26)</f>
        <v>"KRS TKKF Sportowiec Częstochowa"</v>
      </c>
      <c r="E46" s="63" t="str">
        <f>IF(C46="","",VLOOKUP(F46,'licencje PZTS'!$G$3:$N$775,8,FALSE))</f>
        <v>Nocuń Alan</v>
      </c>
      <c r="F46" s="22">
        <f>'licencje PZTS'!G26</f>
        <v>61537</v>
      </c>
      <c r="G46" s="62" t="str">
        <f t="shared" si="3"/>
        <v>Młodzik</v>
      </c>
      <c r="H46" s="62" t="str">
        <f>IF(G46="","",'licencje PZTS'!B26)</f>
        <v>"KRS TKKF Sportowiec Częstochowa"</v>
      </c>
      <c r="I46" s="22" t="str">
        <f>IF(G46="","",VLOOKUP(F46,'licencje PZTS'!$G$3:$N$1761,8,FALSE))</f>
        <v>Nocuń Alan</v>
      </c>
      <c r="J46" s="22" t="str">
        <f>IFERROR(VLOOKUP(F46,'licencje PZTS'!$G$3:$N$775,7,FALSE),"")</f>
        <v>M</v>
      </c>
      <c r="K46" s="62">
        <f>IFERROR(VLOOKUP(F46,'licencje PZTS'!$G$3:$N$1761,4,FALSE),"")</f>
        <v>2010</v>
      </c>
      <c r="L46" s="22" t="str">
        <f t="shared" si="4"/>
        <v>Nie dotyczy</v>
      </c>
      <c r="M46" s="22" t="str">
        <f t="shared" si="5"/>
        <v>Nie dotyczy</v>
      </c>
      <c r="N46" s="22" t="str">
        <f t="shared" si="6"/>
        <v>Młodzik</v>
      </c>
      <c r="O46" s="22" t="str">
        <f t="shared" si="7"/>
        <v>Nie dotyczy</v>
      </c>
      <c r="P46" s="22" t="str">
        <f t="shared" si="8"/>
        <v>Nie dotyczy</v>
      </c>
      <c r="Q46" s="22" t="str">
        <f t="shared" si="9"/>
        <v>Senior</v>
      </c>
      <c r="R46" s="22" t="str">
        <f t="shared" si="10"/>
        <v>Nie dotyczy</v>
      </c>
      <c r="S46" s="22" t="str">
        <f t="shared" si="11"/>
        <v>Nie dotyczy</v>
      </c>
      <c r="V46" s="22" t="str">
        <f t="shared" si="0"/>
        <v>Vynarskiy Valerii</v>
      </c>
      <c r="W46" s="22">
        <f>(COUNTIF($V$2:V46,V46)=1)*1+W45</f>
        <v>42</v>
      </c>
      <c r="X46" s="22" t="str">
        <f>VLOOKUP(Y46,'licencje PZTS'!$C$4:$K$4486,9,FALSE)</f>
        <v>"KS Mysław"</v>
      </c>
      <c r="Y46" s="22" t="str">
        <f>INDEX($V$4:$V$900,MATCH(ROWS($U$1:U43),$W$4:$W$900,0))</f>
        <v>Osiecka Amelia</v>
      </c>
      <c r="AA46" s="22" t="str">
        <f t="shared" si="12"/>
        <v>Vynarskiy Valerii</v>
      </c>
      <c r="AB46" s="22">
        <f>(COUNTIF($AA$2:AA46,AA46)=1)*1+AB45</f>
        <v>42</v>
      </c>
      <c r="AC46" s="22" t="str">
        <f>VLOOKUP(AD46,'licencje PZTS'!$C$4:$K$486,9,FALSE)</f>
        <v>"KS Mysław"</v>
      </c>
      <c r="AD46" s="22" t="str">
        <f>INDEX($AA$2:$AA$900,MATCH(ROWS($Z$1:Z43),$AB$2:$AB$900,0))</f>
        <v>Osiecka Amelia</v>
      </c>
    </row>
    <row r="47" spans="1:30" hidden="1" x14ac:dyDescent="0.25">
      <c r="A47" s="22" t="s">
        <v>143</v>
      </c>
      <c r="B47" s="54">
        <f>(COUNTIF($D$24:D47,D47)=1)*1+B46</f>
        <v>4</v>
      </c>
      <c r="C47" s="60" t="str">
        <f t="shared" si="2"/>
        <v>Młodzik</v>
      </c>
      <c r="D47" s="54" t="str">
        <f>IF(C47="","",'licencje PZTS'!B27)</f>
        <v>"KRS TKKF Sportowiec Częstochowa"</v>
      </c>
      <c r="E47" s="63" t="str">
        <f>IF(C47="","",VLOOKUP(F47,'licencje PZTS'!$G$3:$N$775,8,FALSE))</f>
        <v>Korytkowski Wojciech</v>
      </c>
      <c r="F47" s="22">
        <f>'licencje PZTS'!G27</f>
        <v>61536</v>
      </c>
      <c r="G47" s="62" t="str">
        <f t="shared" si="3"/>
        <v>Młodzik</v>
      </c>
      <c r="H47" s="62" t="str">
        <f>IF(G47="","",'licencje PZTS'!B27)</f>
        <v>"KRS TKKF Sportowiec Częstochowa"</v>
      </c>
      <c r="I47" s="22" t="str">
        <f>IF(G47="","",VLOOKUP(F47,'licencje PZTS'!$G$3:$N$1761,8,FALSE))</f>
        <v>Korytkowski Wojciech</v>
      </c>
      <c r="J47" s="22" t="str">
        <f>IFERROR(VLOOKUP(F47,'licencje PZTS'!$G$3:$N$775,7,FALSE),"")</f>
        <v>M</v>
      </c>
      <c r="K47" s="62">
        <f>IFERROR(VLOOKUP(F47,'licencje PZTS'!$G$3:$N$1761,4,FALSE),"")</f>
        <v>2010</v>
      </c>
      <c r="L47" s="22" t="str">
        <f t="shared" si="4"/>
        <v>Nie dotyczy</v>
      </c>
      <c r="M47" s="22" t="str">
        <f t="shared" si="5"/>
        <v>Nie dotyczy</v>
      </c>
      <c r="N47" s="22" t="str">
        <f t="shared" si="6"/>
        <v>Młodzik</v>
      </c>
      <c r="O47" s="22" t="str">
        <f t="shared" si="7"/>
        <v>Nie dotyczy</v>
      </c>
      <c r="P47" s="22" t="str">
        <f t="shared" si="8"/>
        <v>Nie dotyczy</v>
      </c>
      <c r="Q47" s="22" t="str">
        <f t="shared" si="9"/>
        <v>Senior</v>
      </c>
      <c r="R47" s="22" t="str">
        <f t="shared" si="10"/>
        <v>Nie dotyczy</v>
      </c>
      <c r="S47" s="22" t="str">
        <f t="shared" si="11"/>
        <v>Nie dotyczy</v>
      </c>
      <c r="V47" s="22" t="str">
        <f t="shared" si="0"/>
        <v>Osiecka Amelia</v>
      </c>
      <c r="W47" s="22">
        <f>(COUNTIF($V$2:V47,V47)=1)*1+W46</f>
        <v>43</v>
      </c>
      <c r="X47" s="22" t="str">
        <f>VLOOKUP(Y47,'licencje PZTS'!$C$4:$K$4486,9,FALSE)</f>
        <v>"KS Mysław"</v>
      </c>
      <c r="Y47" s="22" t="str">
        <f>INDEX($V$4:$V$900,MATCH(ROWS($U$1:U44),$W$4:$W$900,0))</f>
        <v>Urban Tymoteusz</v>
      </c>
      <c r="AA47" s="22" t="str">
        <f t="shared" si="12"/>
        <v>Osiecka Amelia</v>
      </c>
      <c r="AB47" s="22">
        <f>(COUNTIF($AA$2:AA47,AA47)=1)*1+AB46</f>
        <v>43</v>
      </c>
      <c r="AC47" s="22" t="str">
        <f>VLOOKUP(AD47,'licencje PZTS'!$C$4:$K$486,9,FALSE)</f>
        <v>"KS Mysław"</v>
      </c>
      <c r="AD47" s="22" t="str">
        <f>INDEX($AA$2:$AA$900,MATCH(ROWS($Z$1:Z44),$AB$2:$AB$900,0))</f>
        <v>Urban Tymoteusz</v>
      </c>
    </row>
    <row r="48" spans="1:30" hidden="1" x14ac:dyDescent="0.25">
      <c r="A48" s="22" t="s">
        <v>153</v>
      </c>
      <c r="B48" s="54">
        <f>(COUNTIF($D$24:D48,D48)=1)*1+B47</f>
        <v>4</v>
      </c>
      <c r="C48" s="60" t="str">
        <f t="shared" si="2"/>
        <v>Młodzik</v>
      </c>
      <c r="D48" s="54" t="str">
        <f>IF(C48="","",'licencje PZTS'!B28)</f>
        <v>"KRS TKKF SPORTOWIEC Częstochowa"</v>
      </c>
      <c r="E48" s="63" t="str">
        <f>IF(C48="","",VLOOKUP(F48,'licencje PZTS'!$G$3:$N$775,8,FALSE))</f>
        <v>Brzeziński Wojciech</v>
      </c>
      <c r="F48" s="22">
        <f>'licencje PZTS'!G28</f>
        <v>50201</v>
      </c>
      <c r="G48" s="62" t="str">
        <f t="shared" si="3"/>
        <v>Młodzik</v>
      </c>
      <c r="H48" s="62" t="str">
        <f>IF(G48="","",'licencje PZTS'!B28)</f>
        <v>"KRS TKKF SPORTOWIEC Częstochowa"</v>
      </c>
      <c r="I48" s="22" t="str">
        <f>IF(G48="","",VLOOKUP(F48,'licencje PZTS'!$G$3:$N$1761,8,FALSE))</f>
        <v>Brzeziński Wojciech</v>
      </c>
      <c r="J48" s="22" t="str">
        <f>IFERROR(VLOOKUP(F48,'licencje PZTS'!$G$3:$N$775,7,FALSE),"")</f>
        <v>M</v>
      </c>
      <c r="K48" s="62">
        <f>IFERROR(VLOOKUP(F48,'licencje PZTS'!$G$3:$N$1761,4,FALSE),"")</f>
        <v>2010</v>
      </c>
      <c r="L48" s="22" t="str">
        <f t="shared" si="4"/>
        <v>Nie dotyczy</v>
      </c>
      <c r="M48" s="22" t="str">
        <f t="shared" si="5"/>
        <v>Nie dotyczy</v>
      </c>
      <c r="N48" s="22" t="str">
        <f t="shared" si="6"/>
        <v>Młodzik</v>
      </c>
      <c r="O48" s="22" t="str">
        <f t="shared" si="7"/>
        <v>Nie dotyczy</v>
      </c>
      <c r="P48" s="22" t="str">
        <f t="shared" si="8"/>
        <v>Nie dotyczy</v>
      </c>
      <c r="Q48" s="22" t="str">
        <f t="shared" si="9"/>
        <v>Senior</v>
      </c>
      <c r="R48" s="22" t="str">
        <f t="shared" si="10"/>
        <v>Nie dotyczy</v>
      </c>
      <c r="S48" s="22" t="str">
        <f t="shared" si="11"/>
        <v>Nie dotyczy</v>
      </c>
      <c r="V48" s="22" t="str">
        <f t="shared" si="0"/>
        <v>Urban Tymoteusz</v>
      </c>
      <c r="W48" s="22">
        <f>(COUNTIF($V$2:V48,V48)=1)*1+W47</f>
        <v>44</v>
      </c>
      <c r="X48" s="22" t="str">
        <f>VLOOKUP(Y48,'licencje PZTS'!$C$4:$K$4486,9,FALSE)</f>
        <v>"KS Mysław"</v>
      </c>
      <c r="Y48" s="22" t="str">
        <f>INDEX($V$4:$V$900,MATCH(ROWS($U$1:U45),$W$4:$W$900,0))</f>
        <v>Pisarzowski Witold</v>
      </c>
      <c r="AA48" s="22" t="str">
        <f t="shared" si="12"/>
        <v>Urban Tymoteusz</v>
      </c>
      <c r="AB48" s="22">
        <f>(COUNTIF($AA$2:AA48,AA48)=1)*1+AB47</f>
        <v>44</v>
      </c>
      <c r="AC48" s="22" t="str">
        <f>VLOOKUP(AD48,'licencje PZTS'!$C$4:$K$486,9,FALSE)</f>
        <v>"KS Mysław"</v>
      </c>
      <c r="AD48" s="22" t="str">
        <f>INDEX($AA$2:$AA$900,MATCH(ROWS($Z$1:Z45),$AB$2:$AB$900,0))</f>
        <v>Pisarzowski Witold</v>
      </c>
    </row>
    <row r="49" spans="1:30" hidden="1" x14ac:dyDescent="0.25">
      <c r="A49" s="22" t="s">
        <v>133</v>
      </c>
      <c r="B49" s="54">
        <f>(COUNTIF($D$24:D49,D49)=1)*1+B48</f>
        <v>4</v>
      </c>
      <c r="C49" s="60" t="str">
        <f t="shared" si="2"/>
        <v>Młodzik</v>
      </c>
      <c r="D49" s="54" t="str">
        <f>IF(C49="","",'licencje PZTS'!B29)</f>
        <v>"KRS TKKF SPORTOWIEC Częstochowa"</v>
      </c>
      <c r="E49" s="63" t="str">
        <f>IF(C49="","",VLOOKUP(F49,'licencje PZTS'!$G$3:$N$775,8,FALSE))</f>
        <v>Szostak Adam</v>
      </c>
      <c r="F49" s="22">
        <f>'licencje PZTS'!G29</f>
        <v>51759</v>
      </c>
      <c r="G49" s="62" t="str">
        <f t="shared" si="3"/>
        <v>Młodzik</v>
      </c>
      <c r="H49" s="62" t="str">
        <f>IF(G49="","",'licencje PZTS'!B29)</f>
        <v>"KRS TKKF SPORTOWIEC Częstochowa"</v>
      </c>
      <c r="I49" s="22" t="str">
        <f>IF(G49="","",VLOOKUP(F49,'licencje PZTS'!$G$3:$N$1761,8,FALSE))</f>
        <v>Szostak Adam</v>
      </c>
      <c r="J49" s="22" t="str">
        <f>IFERROR(VLOOKUP(F49,'licencje PZTS'!$G$3:$N$775,7,FALSE),"")</f>
        <v>M</v>
      </c>
      <c r="K49" s="62">
        <f>IFERROR(VLOOKUP(F49,'licencje PZTS'!$G$3:$N$1761,4,FALSE),"")</f>
        <v>2010</v>
      </c>
      <c r="L49" s="22" t="str">
        <f t="shared" si="4"/>
        <v>Nie dotyczy</v>
      </c>
      <c r="M49" s="22" t="str">
        <f t="shared" si="5"/>
        <v>Nie dotyczy</v>
      </c>
      <c r="N49" s="22" t="str">
        <f t="shared" si="6"/>
        <v>Młodzik</v>
      </c>
      <c r="O49" s="22" t="str">
        <f t="shared" si="7"/>
        <v>Nie dotyczy</v>
      </c>
      <c r="P49" s="22" t="str">
        <f t="shared" si="8"/>
        <v>Nie dotyczy</v>
      </c>
      <c r="Q49" s="22" t="str">
        <f t="shared" si="9"/>
        <v>Senior</v>
      </c>
      <c r="R49" s="22" t="str">
        <f t="shared" si="10"/>
        <v>Nie dotyczy</v>
      </c>
      <c r="S49" s="22" t="str">
        <f t="shared" si="11"/>
        <v>Nie dotyczy</v>
      </c>
      <c r="V49" s="22" t="str">
        <f t="shared" si="0"/>
        <v>Pisarzowski Witold</v>
      </c>
      <c r="W49" s="22">
        <f>(COUNTIF($V$2:V49,V49)=1)*1+W48</f>
        <v>45</v>
      </c>
      <c r="X49" s="22" t="str">
        <f>VLOOKUP(Y49,'licencje PZTS'!$C$4:$K$4486,9,FALSE)</f>
        <v>"KS Mysław"</v>
      </c>
      <c r="Y49" s="22" t="str">
        <f>INDEX($V$4:$V$900,MATCH(ROWS($U$1:U46),$W$4:$W$900,0))</f>
        <v>Antonets Dmytro</v>
      </c>
      <c r="AA49" s="22" t="str">
        <f t="shared" si="12"/>
        <v>Pisarzowski Witold</v>
      </c>
      <c r="AB49" s="22">
        <f>(COUNTIF($AA$2:AA49,AA49)=1)*1+AB48</f>
        <v>45</v>
      </c>
      <c r="AC49" s="22" t="str">
        <f>VLOOKUP(AD49,'licencje PZTS'!$C$4:$K$486,9,FALSE)</f>
        <v>"KS Mysław"</v>
      </c>
      <c r="AD49" s="22" t="str">
        <f>INDEX($AA$2:$AA$900,MATCH(ROWS($Z$1:Z46),$AB$2:$AB$900,0))</f>
        <v>Antonets Dmytro</v>
      </c>
    </row>
    <row r="50" spans="1:30" hidden="1" x14ac:dyDescent="0.25">
      <c r="A50" s="22" t="s">
        <v>151</v>
      </c>
      <c r="B50" s="54">
        <f>(COUNTIF($D$24:D50,D50)=1)*1+B49</f>
        <v>4</v>
      </c>
      <c r="C50" s="60" t="str">
        <f t="shared" si="2"/>
        <v>Młodzik</v>
      </c>
      <c r="D50" s="54" t="str">
        <f>IF(C50="","",'licencje PZTS'!B30)</f>
        <v>"KRS TKKF SPORTOWIEC Częstochowa"</v>
      </c>
      <c r="E50" s="63" t="str">
        <f>IF(C50="","",VLOOKUP(F50,'licencje PZTS'!$G$3:$N$775,8,FALSE))</f>
        <v>Kałużny Tomasz</v>
      </c>
      <c r="F50" s="22">
        <f>'licencje PZTS'!G30</f>
        <v>49062</v>
      </c>
      <c r="G50" s="62" t="str">
        <f t="shared" si="3"/>
        <v>Młodzik</v>
      </c>
      <c r="H50" s="62" t="str">
        <f>IF(G50="","",'licencje PZTS'!B30)</f>
        <v>"KRS TKKF SPORTOWIEC Częstochowa"</v>
      </c>
      <c r="I50" s="22" t="str">
        <f>IF(G50="","",VLOOKUP(F50,'licencje PZTS'!$G$3:$N$1761,8,FALSE))</f>
        <v>Kałużny Tomasz</v>
      </c>
      <c r="J50" s="22" t="str">
        <f>IFERROR(VLOOKUP(F50,'licencje PZTS'!$G$3:$N$775,7,FALSE),"")</f>
        <v>M</v>
      </c>
      <c r="K50" s="62">
        <f>IFERROR(VLOOKUP(F50,'licencje PZTS'!$G$3:$N$1761,4,FALSE),"")</f>
        <v>2010</v>
      </c>
      <c r="L50" s="22" t="str">
        <f t="shared" si="4"/>
        <v>Nie dotyczy</v>
      </c>
      <c r="M50" s="22" t="str">
        <f t="shared" si="5"/>
        <v>Nie dotyczy</v>
      </c>
      <c r="N50" s="22" t="str">
        <f t="shared" si="6"/>
        <v>Młodzik</v>
      </c>
      <c r="O50" s="22" t="str">
        <f t="shared" si="7"/>
        <v>Nie dotyczy</v>
      </c>
      <c r="P50" s="22" t="str">
        <f t="shared" si="8"/>
        <v>Nie dotyczy</v>
      </c>
      <c r="Q50" s="22" t="str">
        <f t="shared" si="9"/>
        <v>Senior</v>
      </c>
      <c r="R50" s="22" t="str">
        <f t="shared" si="10"/>
        <v>Nie dotyczy</v>
      </c>
      <c r="S50" s="22" t="str">
        <f t="shared" si="11"/>
        <v>Nie dotyczy</v>
      </c>
      <c r="V50" s="22" t="str">
        <f t="shared" si="0"/>
        <v>Antonets Dmytro</v>
      </c>
      <c r="W50" s="22">
        <f>(COUNTIF($V$2:V50,V50)=1)*1+W49</f>
        <v>46</v>
      </c>
      <c r="X50" s="22" t="str">
        <f>VLOOKUP(Y50,'licencje PZTS'!$C$4:$K$4486,9,FALSE)</f>
        <v>"KS Mysław"</v>
      </c>
      <c r="Y50" s="22" t="str">
        <f>INDEX($V$4:$V$900,MATCH(ROWS($U$1:U47),$W$4:$W$900,0))</f>
        <v>Sikora Zuzanna</v>
      </c>
      <c r="AA50" s="22" t="str">
        <f t="shared" si="12"/>
        <v>Antonets Dmytro</v>
      </c>
      <c r="AB50" s="22">
        <f>(COUNTIF($AA$2:AA50,AA50)=1)*1+AB49</f>
        <v>46</v>
      </c>
      <c r="AC50" s="22" t="str">
        <f>VLOOKUP(AD50,'licencje PZTS'!$C$4:$K$486,9,FALSE)</f>
        <v>"KS Mysław"</v>
      </c>
      <c r="AD50" s="22" t="str">
        <f>INDEX($AA$2:$AA$900,MATCH(ROWS($Z$1:Z47),$AB$2:$AB$900,0))</f>
        <v>Sikora Zuzanna</v>
      </c>
    </row>
    <row r="51" spans="1:30" hidden="1" x14ac:dyDescent="0.25">
      <c r="A51" s="22" t="s">
        <v>142</v>
      </c>
      <c r="B51" s="54">
        <f>(COUNTIF($D$24:D51,D51)=1)*1+B50</f>
        <v>4</v>
      </c>
      <c r="C51" s="60" t="str">
        <f t="shared" si="2"/>
        <v>Młodzik</v>
      </c>
      <c r="D51" s="54" t="str">
        <f>IF(C51="","",'licencje PZTS'!B31)</f>
        <v>"KRS TKKF SPORTOWIEC Częstochowa"</v>
      </c>
      <c r="E51" s="63" t="str">
        <f>IF(C51="","",VLOOKUP(F51,'licencje PZTS'!$G$3:$N$775,8,FALSE))</f>
        <v>Marcinkowski Dominik</v>
      </c>
      <c r="F51" s="22">
        <f>'licencje PZTS'!G31</f>
        <v>51071</v>
      </c>
      <c r="G51" s="62" t="str">
        <f t="shared" si="3"/>
        <v>Młodzik</v>
      </c>
      <c r="H51" s="62" t="str">
        <f>IF(G51="","",'licencje PZTS'!B31)</f>
        <v>"KRS TKKF SPORTOWIEC Częstochowa"</v>
      </c>
      <c r="I51" s="22" t="str">
        <f>IF(G51="","",VLOOKUP(F51,'licencje PZTS'!$G$3:$N$1761,8,FALSE))</f>
        <v>Marcinkowski Dominik</v>
      </c>
      <c r="J51" s="22" t="str">
        <f>IFERROR(VLOOKUP(F51,'licencje PZTS'!$G$3:$N$775,7,FALSE),"")</f>
        <v>M</v>
      </c>
      <c r="K51" s="62">
        <f>IFERROR(VLOOKUP(F51,'licencje PZTS'!$G$3:$N$1761,4,FALSE),"")</f>
        <v>2010</v>
      </c>
      <c r="L51" s="22" t="str">
        <f t="shared" si="4"/>
        <v>Nie dotyczy</v>
      </c>
      <c r="M51" s="22" t="str">
        <f t="shared" si="5"/>
        <v>Nie dotyczy</v>
      </c>
      <c r="N51" s="22" t="str">
        <f t="shared" si="6"/>
        <v>Młodzik</v>
      </c>
      <c r="O51" s="22" t="str">
        <f t="shared" si="7"/>
        <v>Nie dotyczy</v>
      </c>
      <c r="P51" s="22" t="str">
        <f t="shared" si="8"/>
        <v>Nie dotyczy</v>
      </c>
      <c r="Q51" s="22" t="str">
        <f t="shared" si="9"/>
        <v>Senior</v>
      </c>
      <c r="R51" s="22" t="str">
        <f t="shared" si="10"/>
        <v>Nie dotyczy</v>
      </c>
      <c r="S51" s="22" t="str">
        <f t="shared" si="11"/>
        <v>Nie dotyczy</v>
      </c>
      <c r="V51" s="22" t="str">
        <f t="shared" si="0"/>
        <v>Sikora Zuzanna</v>
      </c>
      <c r="W51" s="22">
        <f>(COUNTIF($V$2:V51,V51)=1)*1+W50</f>
        <v>47</v>
      </c>
      <c r="X51" s="22" t="str">
        <f>VLOOKUP(Y51,'licencje PZTS'!$C$4:$K$4486,9,FALSE)</f>
        <v>"KS Mysław"</v>
      </c>
      <c r="Y51" s="22" t="str">
        <f>INDEX($V$4:$V$900,MATCH(ROWS($U$1:U48),$W$4:$W$900,0))</f>
        <v>Sowińska Oliwia</v>
      </c>
      <c r="AA51" s="22" t="str">
        <f t="shared" si="12"/>
        <v>Sikora Zuzanna</v>
      </c>
      <c r="AB51" s="22">
        <f>(COUNTIF($AA$2:AA51,AA51)=1)*1+AB50</f>
        <v>47</v>
      </c>
      <c r="AC51" s="22" t="str">
        <f>VLOOKUP(AD51,'licencje PZTS'!$C$4:$K$486,9,FALSE)</f>
        <v>"KS Mysław"</v>
      </c>
      <c r="AD51" s="22" t="str">
        <f>INDEX($AA$2:$AA$900,MATCH(ROWS($Z$1:Z48),$AB$2:$AB$900,0))</f>
        <v>Sowińska Oliwia</v>
      </c>
    </row>
    <row r="52" spans="1:30" hidden="1" x14ac:dyDescent="0.25">
      <c r="A52" s="22" t="s">
        <v>157</v>
      </c>
      <c r="B52" s="54">
        <f>(COUNTIF($D$24:D52,D52)=1)*1+B51</f>
        <v>4</v>
      </c>
      <c r="C52" s="60" t="str">
        <f t="shared" si="2"/>
        <v>Młodzik</v>
      </c>
      <c r="D52" s="54" t="str">
        <f>IF(C52="","",'licencje PZTS'!B32)</f>
        <v>"KRS TKKF SPORTOWIEC Częstochowa"</v>
      </c>
      <c r="E52" s="63" t="str">
        <f>IF(C52="","",VLOOKUP(F52,'licencje PZTS'!$G$3:$N$775,8,FALSE))</f>
        <v>Bugała Ewa</v>
      </c>
      <c r="F52" s="22">
        <f>'licencje PZTS'!G32</f>
        <v>48875</v>
      </c>
      <c r="G52" s="62" t="str">
        <f t="shared" si="3"/>
        <v>Młodzik</v>
      </c>
      <c r="H52" s="62" t="str">
        <f>IF(G52="","",'licencje PZTS'!B32)</f>
        <v>"KRS TKKF SPORTOWIEC Częstochowa"</v>
      </c>
      <c r="I52" s="22" t="str">
        <f>IF(G52="","",VLOOKUP(F52,'licencje PZTS'!$G$3:$N$1761,8,FALSE))</f>
        <v>Bugała Ewa</v>
      </c>
      <c r="J52" s="22" t="str">
        <f>IFERROR(VLOOKUP(F52,'licencje PZTS'!$G$3:$N$775,7,FALSE),"")</f>
        <v>K</v>
      </c>
      <c r="K52" s="62">
        <f>IFERROR(VLOOKUP(F52,'licencje PZTS'!$G$3:$N$1761,4,FALSE),"")</f>
        <v>2010</v>
      </c>
      <c r="L52" s="22" t="str">
        <f t="shared" si="4"/>
        <v>Nie dotyczy</v>
      </c>
      <c r="M52" s="22" t="str">
        <f t="shared" si="5"/>
        <v>Nie dotyczy</v>
      </c>
      <c r="N52" s="22" t="str">
        <f t="shared" si="6"/>
        <v>Młodzik</v>
      </c>
      <c r="O52" s="22" t="str">
        <f t="shared" si="7"/>
        <v>Nie dotyczy</v>
      </c>
      <c r="P52" s="22" t="str">
        <f t="shared" si="8"/>
        <v>Nie dotyczy</v>
      </c>
      <c r="Q52" s="22" t="str">
        <f t="shared" si="9"/>
        <v>Senior</v>
      </c>
      <c r="R52" s="22" t="str">
        <f t="shared" si="10"/>
        <v>Nie dotyczy</v>
      </c>
      <c r="S52" s="22" t="str">
        <f t="shared" si="11"/>
        <v>Nie dotyczy</v>
      </c>
      <c r="V52" s="22" t="str">
        <f t="shared" si="0"/>
        <v>Sowińska Oliwia</v>
      </c>
      <c r="W52" s="22">
        <f>(COUNTIF($V$2:V52,V52)=1)*1+W51</f>
        <v>48</v>
      </c>
      <c r="X52" s="22" t="str">
        <f>VLOOKUP(Y52,'licencje PZTS'!$C$4:$K$4486,9,FALSE)</f>
        <v>"KS Mysław"</v>
      </c>
      <c r="Y52" s="22" t="str">
        <f>INDEX($V$4:$V$900,MATCH(ROWS($U$1:U49),$W$4:$W$900,0))</f>
        <v>Tomecka Lena</v>
      </c>
      <c r="AA52" s="22" t="str">
        <f t="shared" si="12"/>
        <v>Sowińska Oliwia</v>
      </c>
      <c r="AB52" s="22">
        <f>(COUNTIF($AA$2:AA52,AA52)=1)*1+AB51</f>
        <v>48</v>
      </c>
      <c r="AC52" s="22" t="str">
        <f>VLOOKUP(AD52,'licencje PZTS'!$C$4:$K$486,9,FALSE)</f>
        <v>"KS Mysław"</v>
      </c>
      <c r="AD52" s="22" t="str">
        <f>INDEX($AA$2:$AA$900,MATCH(ROWS($Z$1:Z49),$AB$2:$AB$900,0))</f>
        <v>Tomecka Lena</v>
      </c>
    </row>
    <row r="53" spans="1:30" hidden="1" x14ac:dyDescent="0.25">
      <c r="A53" s="22" t="s">
        <v>156</v>
      </c>
      <c r="B53" s="54">
        <f>(COUNTIF($D$24:D53,D53)=1)*1+B52</f>
        <v>4</v>
      </c>
      <c r="C53" s="60" t="str">
        <f t="shared" si="2"/>
        <v>Młodzik</v>
      </c>
      <c r="D53" s="54" t="str">
        <f>IF(C53="","",'licencje PZTS'!B33)</f>
        <v>"KRS TKKF Sportowiec Częstochowa"</v>
      </c>
      <c r="E53" s="63" t="str">
        <f>IF(C53="","",VLOOKUP(F53,'licencje PZTS'!$G$3:$N$775,8,FALSE))</f>
        <v>Sowiński Szymon</v>
      </c>
      <c r="F53" s="22">
        <f>'licencje PZTS'!G33</f>
        <v>61533</v>
      </c>
      <c r="G53" s="62" t="str">
        <f t="shared" si="3"/>
        <v>Młodzik</v>
      </c>
      <c r="H53" s="62" t="str">
        <f>IF(G53="","",'licencje PZTS'!B33)</f>
        <v>"KRS TKKF Sportowiec Częstochowa"</v>
      </c>
      <c r="I53" s="22" t="str">
        <f>IF(G53="","",VLOOKUP(F53,'licencje PZTS'!$G$3:$N$1761,8,FALSE))</f>
        <v>Sowiński Szymon</v>
      </c>
      <c r="J53" s="22" t="str">
        <f>IFERROR(VLOOKUP(F53,'licencje PZTS'!$G$3:$N$775,7,FALSE),"")</f>
        <v>M</v>
      </c>
      <c r="K53" s="62">
        <f>IFERROR(VLOOKUP(F53,'licencje PZTS'!$G$3:$N$1761,4,FALSE),"")</f>
        <v>2011</v>
      </c>
      <c r="L53" s="22" t="str">
        <f t="shared" si="4"/>
        <v>Nie dotyczy</v>
      </c>
      <c r="M53" s="22" t="str">
        <f t="shared" si="5"/>
        <v>Żak</v>
      </c>
      <c r="N53" s="22" t="str">
        <f t="shared" si="6"/>
        <v>Młodzik</v>
      </c>
      <c r="O53" s="22" t="str">
        <f t="shared" si="7"/>
        <v>Nie dotyczy</v>
      </c>
      <c r="P53" s="22" t="str">
        <f t="shared" si="8"/>
        <v>Nie dotyczy</v>
      </c>
      <c r="Q53" s="22" t="str">
        <f t="shared" si="9"/>
        <v>Senior</v>
      </c>
      <c r="R53" s="22" t="str">
        <f t="shared" si="10"/>
        <v>Nie dotyczy</v>
      </c>
      <c r="S53" s="22" t="str">
        <f t="shared" si="11"/>
        <v>Nie dotyczy</v>
      </c>
      <c r="V53" s="22" t="str">
        <f t="shared" si="0"/>
        <v>Tomecka Lena</v>
      </c>
      <c r="W53" s="22">
        <f>(COUNTIF($V$2:V53,V53)=1)*1+W52</f>
        <v>49</v>
      </c>
      <c r="X53" s="22" t="str">
        <f>VLOOKUP(Y53,'licencje PZTS'!$C$4:$K$4486,9,FALSE)</f>
        <v>"KS Mysław"</v>
      </c>
      <c r="Y53" s="22" t="str">
        <f>INDEX($V$4:$V$900,MATCH(ROWS($U$1:U50),$W$4:$W$900,0))</f>
        <v>Szafraniec Lena</v>
      </c>
      <c r="AA53" s="22" t="str">
        <f t="shared" si="12"/>
        <v>Tomecka Lena</v>
      </c>
      <c r="AB53" s="22">
        <f>(COUNTIF($AA$2:AA53,AA53)=1)*1+AB52</f>
        <v>49</v>
      </c>
      <c r="AC53" s="22" t="str">
        <f>VLOOKUP(AD53,'licencje PZTS'!$C$4:$K$486,9,FALSE)</f>
        <v>"KS Mysław"</v>
      </c>
      <c r="AD53" s="22" t="str">
        <f>INDEX($AA$2:$AA$900,MATCH(ROWS($Z$1:Z50),$AB$2:$AB$900,0))</f>
        <v>Szafraniec Lena</v>
      </c>
    </row>
    <row r="54" spans="1:30" hidden="1" x14ac:dyDescent="0.25">
      <c r="A54" s="22" t="str">
        <f>IFERROR(INDEX($D$24:$D$1418,MATCH(ROWS($A$1:A32),$B$24:$B$741,0)),"")</f>
        <v>"OKS Olesno"</v>
      </c>
      <c r="B54" s="54">
        <f>(COUNTIF($D$24:D54,D54)=1)*1+B53</f>
        <v>4</v>
      </c>
      <c r="C54" s="60" t="str">
        <f t="shared" si="2"/>
        <v>Młodzik</v>
      </c>
      <c r="D54" s="54" t="str">
        <f>IF(C54="","",'licencje PZTS'!B34)</f>
        <v>"KRS TKKF SPORTOWIEC Częstochowa"</v>
      </c>
      <c r="E54" s="63" t="str">
        <f>IF(C54="","",VLOOKUP(F54,'licencje PZTS'!$G$3:$N$775,8,FALSE))</f>
        <v>Pross Jordan</v>
      </c>
      <c r="F54" s="22">
        <f>'licencje PZTS'!G34</f>
        <v>54145</v>
      </c>
      <c r="G54" s="62" t="str">
        <f t="shared" si="3"/>
        <v>Młodzik</v>
      </c>
      <c r="H54" s="62" t="str">
        <f>IF(G54="","",'licencje PZTS'!B34)</f>
        <v>"KRS TKKF SPORTOWIEC Częstochowa"</v>
      </c>
      <c r="I54" s="22" t="str">
        <f>IF(G54="","",VLOOKUP(F54,'licencje PZTS'!$G$3:$N$1761,8,FALSE))</f>
        <v>Pross Jordan</v>
      </c>
      <c r="J54" s="22" t="str">
        <f>IFERROR(VLOOKUP(F54,'licencje PZTS'!$G$3:$N$775,7,FALSE),"")</f>
        <v>M</v>
      </c>
      <c r="K54" s="62">
        <f>IFERROR(VLOOKUP(F54,'licencje PZTS'!$G$3:$N$1761,4,FALSE),"")</f>
        <v>2011</v>
      </c>
      <c r="L54" s="22" t="str">
        <f t="shared" si="4"/>
        <v>Nie dotyczy</v>
      </c>
      <c r="M54" s="22" t="str">
        <f t="shared" si="5"/>
        <v>Żak</v>
      </c>
      <c r="N54" s="22" t="str">
        <f t="shared" si="6"/>
        <v>Młodzik</v>
      </c>
      <c r="O54" s="22" t="str">
        <f t="shared" si="7"/>
        <v>Nie dotyczy</v>
      </c>
      <c r="P54" s="22" t="str">
        <f t="shared" si="8"/>
        <v>Nie dotyczy</v>
      </c>
      <c r="Q54" s="22" t="str">
        <f t="shared" si="9"/>
        <v>Senior</v>
      </c>
      <c r="R54" s="22" t="str">
        <f t="shared" si="10"/>
        <v>Nie dotyczy</v>
      </c>
      <c r="S54" s="22" t="str">
        <f t="shared" si="11"/>
        <v>Nie dotyczy</v>
      </c>
      <c r="V54" s="22" t="str">
        <f t="shared" si="0"/>
        <v>Szafraniec Lena</v>
      </c>
      <c r="W54" s="22">
        <f>(COUNTIF($V$2:V54,V54)=1)*1+W53</f>
        <v>50</v>
      </c>
      <c r="X54" s="22" t="str">
        <f>VLOOKUP(Y54,'licencje PZTS'!$C$4:$K$4486,9,FALSE)</f>
        <v>"KS Mysław"</v>
      </c>
      <c r="Y54" s="22" t="str">
        <f>INDEX($V$4:$V$900,MATCH(ROWS($U$1:U51),$W$4:$W$900,0))</f>
        <v>Ratka Andrzej</v>
      </c>
      <c r="AA54" s="22" t="str">
        <f t="shared" si="12"/>
        <v>Szafraniec Lena</v>
      </c>
      <c r="AB54" s="22">
        <f>(COUNTIF($AA$2:AA54,AA54)=1)*1+AB53</f>
        <v>50</v>
      </c>
      <c r="AC54" s="22" t="str">
        <f>VLOOKUP(AD54,'licencje PZTS'!$C$4:$K$486,9,FALSE)</f>
        <v>"KS Mysław"</v>
      </c>
      <c r="AD54" s="22" t="str">
        <f>INDEX($AA$2:$AA$900,MATCH(ROWS($Z$1:Z51),$AB$2:$AB$900,0))</f>
        <v>Ratka Andrzej</v>
      </c>
    </row>
    <row r="55" spans="1:30" hidden="1" x14ac:dyDescent="0.25">
      <c r="A55" s="22" t="str">
        <f>IFERROR(INDEX($D$24:$D$1418,MATCH(ROWS($A$1:A33),$B$24:$B$741,0)),"")</f>
        <v>"RKS CUKROWNIK Chybie"</v>
      </c>
      <c r="B55" s="54">
        <f>(COUNTIF($D$24:D55,D55)=1)*1+B54</f>
        <v>4</v>
      </c>
      <c r="C55" s="60" t="str">
        <f t="shared" si="2"/>
        <v>Młodzik</v>
      </c>
      <c r="D55" s="54" t="str">
        <f>IF(C55="","",'licencje PZTS'!B35)</f>
        <v>"KRS TKKF Sportowiec Częstochowa"</v>
      </c>
      <c r="E55" s="63" t="str">
        <f>IF(C55="","",VLOOKUP(F55,'licencje PZTS'!$G$3:$N$775,8,FALSE))</f>
        <v>Lasota Bartosz</v>
      </c>
      <c r="F55" s="22">
        <f>'licencje PZTS'!G35</f>
        <v>61534</v>
      </c>
      <c r="G55" s="62" t="str">
        <f t="shared" si="3"/>
        <v>Młodzik</v>
      </c>
      <c r="H55" s="62" t="str">
        <f>IF(G55="","",'licencje PZTS'!B35)</f>
        <v>"KRS TKKF Sportowiec Częstochowa"</v>
      </c>
      <c r="I55" s="22" t="str">
        <f>IF(G55="","",VLOOKUP(F55,'licencje PZTS'!$G$3:$N$1761,8,FALSE))</f>
        <v>Lasota Bartosz</v>
      </c>
      <c r="J55" s="22" t="str">
        <f>IFERROR(VLOOKUP(F55,'licencje PZTS'!$G$3:$N$775,7,FALSE),"")</f>
        <v>M</v>
      </c>
      <c r="K55" s="62">
        <f>IFERROR(VLOOKUP(F55,'licencje PZTS'!$G$3:$N$1761,4,FALSE),"")</f>
        <v>2012</v>
      </c>
      <c r="L55" s="22" t="str">
        <f t="shared" si="4"/>
        <v>Nie dotyczy</v>
      </c>
      <c r="M55" s="22" t="str">
        <f t="shared" si="5"/>
        <v>Żak</v>
      </c>
      <c r="N55" s="22" t="str">
        <f t="shared" si="6"/>
        <v>Młodzik</v>
      </c>
      <c r="O55" s="22" t="str">
        <f t="shared" si="7"/>
        <v>Nie dotyczy</v>
      </c>
      <c r="P55" s="22" t="str">
        <f t="shared" si="8"/>
        <v>Nie dotyczy</v>
      </c>
      <c r="Q55" s="22" t="str">
        <f t="shared" si="9"/>
        <v>Senior</v>
      </c>
      <c r="R55" s="22" t="str">
        <f t="shared" si="10"/>
        <v>Nie dotyczy</v>
      </c>
      <c r="S55" s="22" t="str">
        <f t="shared" si="11"/>
        <v>Nie dotyczy</v>
      </c>
      <c r="V55" s="22" t="str">
        <f t="shared" si="0"/>
        <v>Ratka Andrzej</v>
      </c>
      <c r="W55" s="22">
        <f>(COUNTIF($V$2:V55,V55)=1)*1+W54</f>
        <v>51</v>
      </c>
      <c r="X55" s="22" t="str">
        <f>VLOOKUP(Y55,'licencje PZTS'!$C$4:$K$4486,9,FALSE)</f>
        <v>"KS Mysław"</v>
      </c>
      <c r="Y55" s="22" t="str">
        <f>INDEX($V$4:$V$900,MATCH(ROWS($U$1:U52),$W$4:$W$900,0))</f>
        <v>Matwijczyk Natalia</v>
      </c>
      <c r="AA55" s="22" t="str">
        <f t="shared" si="12"/>
        <v>Ratka Andrzej</v>
      </c>
      <c r="AB55" s="22">
        <f>(COUNTIF($AA$2:AA55,AA55)=1)*1+AB54</f>
        <v>51</v>
      </c>
      <c r="AC55" s="22" t="str">
        <f>VLOOKUP(AD55,'licencje PZTS'!$C$4:$K$486,9,FALSE)</f>
        <v>"KS Mysław"</v>
      </c>
      <c r="AD55" s="22" t="str">
        <f>INDEX($AA$2:$AA$900,MATCH(ROWS($Z$1:Z52),$AB$2:$AB$900,0))</f>
        <v>Matwijczyk Natalia</v>
      </c>
    </row>
    <row r="56" spans="1:30" hidden="1" x14ac:dyDescent="0.25">
      <c r="A56" s="22" t="str">
        <f>IFERROR(INDEX($D$24:$D$1418,MATCH(ROWS($A$1:A34),$B$24:$B$741,0)),"")</f>
        <v>"SKS LUKS Nysa"</v>
      </c>
      <c r="B56" s="54">
        <f>(COUNTIF($D$24:D56,D56)=1)*1+B55</f>
        <v>4</v>
      </c>
      <c r="C56" s="60" t="str">
        <f t="shared" si="2"/>
        <v>Młodzik</v>
      </c>
      <c r="D56" s="54" t="str">
        <f>IF(C56="","",'licencje PZTS'!B36)</f>
        <v>"KRS TKKF SPORTOWIEC Częstochowa"</v>
      </c>
      <c r="E56" s="63" t="str">
        <f>IF(C56="","",VLOOKUP(F56,'licencje PZTS'!$G$3:$N$775,8,FALSE))</f>
        <v>Musiał Wojciech</v>
      </c>
      <c r="F56" s="22">
        <f>'licencje PZTS'!G36</f>
        <v>53595</v>
      </c>
      <c r="G56" s="62" t="str">
        <f t="shared" si="3"/>
        <v>Młodzik</v>
      </c>
      <c r="H56" s="62" t="str">
        <f>IF(G56="","",'licencje PZTS'!B36)</f>
        <v>"KRS TKKF SPORTOWIEC Częstochowa"</v>
      </c>
      <c r="I56" s="22" t="str">
        <f>IF(G56="","",VLOOKUP(F56,'licencje PZTS'!$G$3:$N$1761,8,FALSE))</f>
        <v>Musiał Wojciech</v>
      </c>
      <c r="J56" s="22" t="str">
        <f>IFERROR(VLOOKUP(F56,'licencje PZTS'!$G$3:$N$775,7,FALSE),"")</f>
        <v>M</v>
      </c>
      <c r="K56" s="62">
        <f>IFERROR(VLOOKUP(F56,'licencje PZTS'!$G$3:$N$1761,4,FALSE),"")</f>
        <v>2012</v>
      </c>
      <c r="L56" s="22" t="str">
        <f t="shared" si="4"/>
        <v>Nie dotyczy</v>
      </c>
      <c r="M56" s="22" t="str">
        <f t="shared" si="5"/>
        <v>Żak</v>
      </c>
      <c r="N56" s="22" t="str">
        <f t="shared" si="6"/>
        <v>Młodzik</v>
      </c>
      <c r="O56" s="22" t="str">
        <f t="shared" si="7"/>
        <v>Nie dotyczy</v>
      </c>
      <c r="P56" s="22" t="str">
        <f t="shared" si="8"/>
        <v>Nie dotyczy</v>
      </c>
      <c r="Q56" s="22" t="str">
        <f t="shared" si="9"/>
        <v>Senior</v>
      </c>
      <c r="R56" s="22" t="str">
        <f t="shared" si="10"/>
        <v>Nie dotyczy</v>
      </c>
      <c r="S56" s="22" t="str">
        <f t="shared" si="11"/>
        <v>Nie dotyczy</v>
      </c>
      <c r="V56" s="22" t="str">
        <f t="shared" si="0"/>
        <v>Matwijczyk Natalia</v>
      </c>
      <c r="W56" s="22">
        <f>(COUNTIF($V$2:V56,V56)=1)*1+W55</f>
        <v>52</v>
      </c>
      <c r="X56" s="22" t="str">
        <f>VLOOKUP(Y56,'licencje PZTS'!$C$4:$K$4486,9,FALSE)</f>
        <v>"KS Mysław"</v>
      </c>
      <c r="Y56" s="22" t="str">
        <f>INDEX($V$4:$V$900,MATCH(ROWS($U$1:U53),$W$4:$W$900,0))</f>
        <v>Musiałek Franciszek</v>
      </c>
      <c r="AA56" s="22" t="str">
        <f t="shared" si="12"/>
        <v>Matwijczyk Natalia</v>
      </c>
      <c r="AB56" s="22">
        <f>(COUNTIF($AA$2:AA56,AA56)=1)*1+AB55</f>
        <v>52</v>
      </c>
      <c r="AC56" s="22" t="str">
        <f>VLOOKUP(AD56,'licencje PZTS'!$C$4:$K$486,9,FALSE)</f>
        <v>"KS Mysław"</v>
      </c>
      <c r="AD56" s="22" t="str">
        <f>INDEX($AA$2:$AA$900,MATCH(ROWS($Z$1:Z53),$AB$2:$AB$900,0))</f>
        <v>Musiałek Franciszek</v>
      </c>
    </row>
    <row r="57" spans="1:30" hidden="1" x14ac:dyDescent="0.25">
      <c r="A57" s="22" t="str">
        <f>IFERROR(INDEX($D$24:$D$1418,MATCH(ROWS($A$1:A35),$B$24:$B$741,0)),"")</f>
        <v>"STS Brynica"</v>
      </c>
      <c r="B57" s="54">
        <f>(COUNTIF($D$24:D57,D57)=1)*1+B56</f>
        <v>4</v>
      </c>
      <c r="C57" s="60" t="str">
        <f t="shared" si="2"/>
        <v>Młodzik</v>
      </c>
      <c r="D57" s="54" t="str">
        <f>IF(C57="","",'licencje PZTS'!B37)</f>
        <v>"KRS TKKF Sportowiec Częstochowa"</v>
      </c>
      <c r="E57" s="63" t="str">
        <f>IF(C57="","",VLOOKUP(F57,'licencje PZTS'!$G$3:$N$775,8,FALSE))</f>
        <v>Iwański Krzysztof</v>
      </c>
      <c r="F57" s="22">
        <f>'licencje PZTS'!G37</f>
        <v>61532</v>
      </c>
      <c r="G57" s="62" t="str">
        <f t="shared" si="3"/>
        <v>Młodzik</v>
      </c>
      <c r="H57" s="62" t="str">
        <f>IF(G57="","",'licencje PZTS'!B37)</f>
        <v>"KRS TKKF Sportowiec Częstochowa"</v>
      </c>
      <c r="I57" s="22" t="str">
        <f>IF(G57="","",VLOOKUP(F57,'licencje PZTS'!$G$3:$N$1761,8,FALSE))</f>
        <v>Iwański Krzysztof</v>
      </c>
      <c r="J57" s="22" t="str">
        <f>IFERROR(VLOOKUP(F57,'licencje PZTS'!$G$3:$N$775,7,FALSE),"")</f>
        <v>M</v>
      </c>
      <c r="K57" s="62">
        <f>IFERROR(VLOOKUP(F57,'licencje PZTS'!$G$3:$N$1761,4,FALSE),"")</f>
        <v>2013</v>
      </c>
      <c r="L57" s="22" t="str">
        <f t="shared" si="4"/>
        <v>Skrzat</v>
      </c>
      <c r="M57" s="22" t="str">
        <f t="shared" si="5"/>
        <v>Żak</v>
      </c>
      <c r="N57" s="22" t="str">
        <f t="shared" si="6"/>
        <v>Młodzik</v>
      </c>
      <c r="O57" s="22" t="str">
        <f t="shared" si="7"/>
        <v>Nie dotyczy</v>
      </c>
      <c r="P57" s="22" t="str">
        <f t="shared" si="8"/>
        <v>Nie dotyczy</v>
      </c>
      <c r="Q57" s="22" t="str">
        <f t="shared" si="9"/>
        <v>Nie dotyczy</v>
      </c>
      <c r="R57" s="22" t="str">
        <f t="shared" si="10"/>
        <v>Nie dotyczy</v>
      </c>
      <c r="S57" s="22" t="str">
        <f t="shared" si="11"/>
        <v>Nie dotyczy</v>
      </c>
      <c r="V57" s="22" t="str">
        <f t="shared" si="0"/>
        <v>Musiałek Franciszek</v>
      </c>
      <c r="W57" s="22">
        <f>(COUNTIF($V$2:V57,V57)=1)*1+W56</f>
        <v>53</v>
      </c>
      <c r="X57" s="22" t="str">
        <f>VLOOKUP(Y57,'licencje PZTS'!$C$4:$K$4486,9,FALSE)</f>
        <v>"KS Mysław"</v>
      </c>
      <c r="Y57" s="22" t="str">
        <f>INDEX($V$4:$V$900,MATCH(ROWS($U$1:U54),$W$4:$W$900,0))</f>
        <v>Brutanek Bartłomiej</v>
      </c>
      <c r="AA57" s="22" t="str">
        <f t="shared" si="12"/>
        <v>Musiałek Franciszek</v>
      </c>
      <c r="AB57" s="22">
        <f>(COUNTIF($AA$2:AA57,AA57)=1)*1+AB56</f>
        <v>53</v>
      </c>
      <c r="AC57" s="22" t="str">
        <f>VLOOKUP(AD57,'licencje PZTS'!$C$4:$K$486,9,FALSE)</f>
        <v>"KS Mysław"</v>
      </c>
      <c r="AD57" s="22" t="str">
        <f>INDEX($AA$2:$AA$900,MATCH(ROWS($Z$1:Z54),$AB$2:$AB$900,0))</f>
        <v>Brutanek Bartłomiej</v>
      </c>
    </row>
    <row r="58" spans="1:30" hidden="1" x14ac:dyDescent="0.25">
      <c r="A58" s="22" t="str">
        <f>IFERROR(INDEX($D$24:$D$1418,MATCH(ROWS($A$1:A36),$B$24:$B$741,0)),"")</f>
        <v>"STS GMINA Strzelce Opolskie"</v>
      </c>
      <c r="B58" s="54">
        <f>(COUNTIF($D$24:D58,D58)=1)*1+B57</f>
        <v>4</v>
      </c>
      <c r="C58" s="60" t="str">
        <f t="shared" si="2"/>
        <v>Młodzik</v>
      </c>
      <c r="D58" s="54" t="str">
        <f>IF(C58="","",'licencje PZTS'!B38)</f>
        <v>"KRS TKKF Sportowiec Częstochowa"</v>
      </c>
      <c r="E58" s="63" t="str">
        <f>IF(C58="","",VLOOKUP(F58,'licencje PZTS'!$G$3:$N$775,8,FALSE))</f>
        <v>Duras Mikołaj</v>
      </c>
      <c r="F58" s="22">
        <f>'licencje PZTS'!G38</f>
        <v>61195</v>
      </c>
      <c r="G58" s="62" t="str">
        <f t="shared" si="3"/>
        <v>Młodzik</v>
      </c>
      <c r="H58" s="62" t="str">
        <f>IF(G58="","",'licencje PZTS'!B38)</f>
        <v>"KRS TKKF Sportowiec Częstochowa"</v>
      </c>
      <c r="I58" s="22" t="str">
        <f>IF(G58="","",VLOOKUP(F58,'licencje PZTS'!$G$3:$N$1761,8,FALSE))</f>
        <v>Duras Mikołaj</v>
      </c>
      <c r="J58" s="22" t="str">
        <f>IFERROR(VLOOKUP(F58,'licencje PZTS'!$G$3:$N$775,7,FALSE),"")</f>
        <v>M</v>
      </c>
      <c r="K58" s="62">
        <f>IFERROR(VLOOKUP(F58,'licencje PZTS'!$G$3:$N$1761,4,FALSE),"")</f>
        <v>2013</v>
      </c>
      <c r="L58" s="22" t="str">
        <f t="shared" si="4"/>
        <v>Skrzat</v>
      </c>
      <c r="M58" s="22" t="str">
        <f t="shared" si="5"/>
        <v>Żak</v>
      </c>
      <c r="N58" s="22" t="str">
        <f t="shared" si="6"/>
        <v>Młodzik</v>
      </c>
      <c r="O58" s="22" t="str">
        <f t="shared" si="7"/>
        <v>Nie dotyczy</v>
      </c>
      <c r="P58" s="22" t="str">
        <f t="shared" si="8"/>
        <v>Nie dotyczy</v>
      </c>
      <c r="Q58" s="22" t="str">
        <f t="shared" si="9"/>
        <v>Nie dotyczy</v>
      </c>
      <c r="R58" s="22" t="str">
        <f t="shared" si="10"/>
        <v>Nie dotyczy</v>
      </c>
      <c r="S58" s="22" t="str">
        <f t="shared" si="11"/>
        <v>Nie dotyczy</v>
      </c>
      <c r="V58" s="22" t="str">
        <f t="shared" si="0"/>
        <v>Brutanek Bartłomiej</v>
      </c>
      <c r="W58" s="22">
        <f>(COUNTIF($V$2:V58,V58)=1)*1+W57</f>
        <v>54</v>
      </c>
      <c r="X58" s="22" t="str">
        <f>VLOOKUP(Y58,'licencje PZTS'!$C$4:$K$4486,9,FALSE)</f>
        <v>"KS Mysław"</v>
      </c>
      <c r="Y58" s="22" t="str">
        <f>INDEX($V$4:$V$900,MATCH(ROWS($U$1:U55),$W$4:$W$900,0))</f>
        <v>Ziętek Hanna</v>
      </c>
      <c r="AA58" s="22" t="str">
        <f t="shared" si="12"/>
        <v>Brutanek Bartłomiej</v>
      </c>
      <c r="AB58" s="22">
        <f>(COUNTIF($AA$2:AA58,AA58)=1)*1+AB57</f>
        <v>54</v>
      </c>
      <c r="AC58" s="22" t="str">
        <f>VLOOKUP(AD58,'licencje PZTS'!$C$4:$K$486,9,FALSE)</f>
        <v>"KS Mysław"</v>
      </c>
      <c r="AD58" s="22" t="str">
        <f>INDEX($AA$2:$AA$900,MATCH(ROWS($Z$1:Z55),$AB$2:$AB$900,0))</f>
        <v>Ziętek Hanna</v>
      </c>
    </row>
    <row r="59" spans="1:30" hidden="1" x14ac:dyDescent="0.25">
      <c r="A59" s="22" t="str">
        <f>IFERROR(INDEX($D$24:$D$1418,MATCH(ROWS($A$1:A37),$B$24:$B$741,0)),"")</f>
        <v/>
      </c>
      <c r="B59" s="54">
        <f>(COUNTIF($D$24:D59,D59)=1)*1+B58</f>
        <v>4</v>
      </c>
      <c r="C59" s="60" t="str">
        <f t="shared" si="2"/>
        <v>Młodzik</v>
      </c>
      <c r="D59" s="54" t="str">
        <f>IF(C59="","",'licencje PZTS'!B39)</f>
        <v>"KRS TKKF SPORTOWIEC Częstochowa"</v>
      </c>
      <c r="E59" s="63" t="str">
        <f>IF(C59="","",VLOOKUP(F59,'licencje PZTS'!$G$3:$N$775,8,FALSE))</f>
        <v>Pross David</v>
      </c>
      <c r="F59" s="22">
        <f>'licencje PZTS'!G39</f>
        <v>58072</v>
      </c>
      <c r="G59" s="62" t="str">
        <f t="shared" si="3"/>
        <v>Młodzik</v>
      </c>
      <c r="H59" s="62" t="str">
        <f>IF(G59="","",'licencje PZTS'!B39)</f>
        <v>"KRS TKKF SPORTOWIEC Częstochowa"</v>
      </c>
      <c r="I59" s="22" t="str">
        <f>IF(G59="","",VLOOKUP(F59,'licencje PZTS'!$G$3:$N$1761,8,FALSE))</f>
        <v>Pross David</v>
      </c>
      <c r="J59" s="22" t="str">
        <f>IFERROR(VLOOKUP(F59,'licencje PZTS'!$G$3:$N$775,7,FALSE),"")</f>
        <v>M</v>
      </c>
      <c r="K59" s="62">
        <f>IFERROR(VLOOKUP(F59,'licencje PZTS'!$G$3:$N$1761,4,FALSE),"")</f>
        <v>2013</v>
      </c>
      <c r="L59" s="22" t="str">
        <f t="shared" si="4"/>
        <v>Skrzat</v>
      </c>
      <c r="M59" s="22" t="str">
        <f t="shared" si="5"/>
        <v>Żak</v>
      </c>
      <c r="N59" s="22" t="str">
        <f t="shared" si="6"/>
        <v>Młodzik</v>
      </c>
      <c r="O59" s="22" t="str">
        <f t="shared" si="7"/>
        <v>Nie dotyczy</v>
      </c>
      <c r="P59" s="22" t="str">
        <f t="shared" si="8"/>
        <v>Nie dotyczy</v>
      </c>
      <c r="Q59" s="22" t="str">
        <f t="shared" si="9"/>
        <v>Nie dotyczy</v>
      </c>
      <c r="R59" s="22" t="str">
        <f t="shared" si="10"/>
        <v>Nie dotyczy</v>
      </c>
      <c r="S59" s="22" t="str">
        <f t="shared" si="11"/>
        <v>Nie dotyczy</v>
      </c>
      <c r="V59" s="22" t="str">
        <f t="shared" si="0"/>
        <v>Ziętek Hanna</v>
      </c>
      <c r="W59" s="22">
        <f>(COUNTIF($V$2:V59,V59)=1)*1+W58</f>
        <v>55</v>
      </c>
      <c r="X59" s="22" t="str">
        <f>VLOOKUP(Y59,'licencje PZTS'!$C$4:$K$4486,9,FALSE)</f>
        <v>"KS Mysław"</v>
      </c>
      <c r="Y59" s="22" t="str">
        <f>INDEX($V$4:$V$900,MATCH(ROWS($U$1:U56),$W$4:$W$900,0))</f>
        <v>Ptak Igor</v>
      </c>
      <c r="AA59" s="22" t="str">
        <f t="shared" si="12"/>
        <v>Ziętek Hanna</v>
      </c>
      <c r="AB59" s="22">
        <f>(COUNTIF($AA$2:AA59,AA59)=1)*1+AB58</f>
        <v>55</v>
      </c>
      <c r="AC59" s="22" t="str">
        <f>VLOOKUP(AD59,'licencje PZTS'!$C$4:$K$486,9,FALSE)</f>
        <v>"KS Mysław"</v>
      </c>
      <c r="AD59" s="22" t="str">
        <f>INDEX($AA$2:$AA$900,MATCH(ROWS($Z$1:Z56),$AB$2:$AB$900,0))</f>
        <v>Ptak Igor</v>
      </c>
    </row>
    <row r="60" spans="1:30" hidden="1" x14ac:dyDescent="0.25">
      <c r="A60" s="22" t="str">
        <f>IFERROR(INDEX($D$24:$D$1418,MATCH(ROWS($A$1:A37),$B$24:$B$741,0)),"")</f>
        <v/>
      </c>
      <c r="B60" s="54">
        <f>(COUNTIF($D$24:D60,D60)=1)*1+B59</f>
        <v>4</v>
      </c>
      <c r="C60" s="60" t="str">
        <f t="shared" si="2"/>
        <v>Młodzik</v>
      </c>
      <c r="D60" s="54" t="str">
        <f>IF(C60="","",'licencje PZTS'!B40)</f>
        <v>"KRS TKKF SPORTOWIEC Częstochowa"</v>
      </c>
      <c r="E60" s="63" t="str">
        <f>IF(C60="","",VLOOKUP(F60,'licencje PZTS'!$G$3:$N$775,8,FALSE))</f>
        <v>Ciszowska Natalia</v>
      </c>
      <c r="F60" s="22">
        <f>'licencje PZTS'!G40</f>
        <v>59277</v>
      </c>
      <c r="G60" s="62" t="str">
        <f t="shared" si="3"/>
        <v>Młodzik</v>
      </c>
      <c r="H60" s="62" t="str">
        <f>IF(G60="","",'licencje PZTS'!B40)</f>
        <v>"KRS TKKF SPORTOWIEC Częstochowa"</v>
      </c>
      <c r="I60" s="22" t="str">
        <f>IF(G60="","",VLOOKUP(F60,'licencje PZTS'!$G$3:$N$1761,8,FALSE))</f>
        <v>Ciszowska Natalia</v>
      </c>
      <c r="J60" s="22" t="str">
        <f>IFERROR(VLOOKUP(F60,'licencje PZTS'!$G$3:$N$775,7,FALSE),"")</f>
        <v>K</v>
      </c>
      <c r="K60" s="62">
        <f>IFERROR(VLOOKUP(F60,'licencje PZTS'!$G$3:$N$1761,4,FALSE),"")</f>
        <v>2013</v>
      </c>
      <c r="L60" s="22" t="str">
        <f t="shared" si="4"/>
        <v>Skrzat</v>
      </c>
      <c r="M60" s="22" t="str">
        <f t="shared" si="5"/>
        <v>Żak</v>
      </c>
      <c r="N60" s="22" t="str">
        <f t="shared" si="6"/>
        <v>Młodzik</v>
      </c>
      <c r="O60" s="22" t="str">
        <f t="shared" si="7"/>
        <v>Nie dotyczy</v>
      </c>
      <c r="P60" s="22" t="str">
        <f t="shared" si="8"/>
        <v>Nie dotyczy</v>
      </c>
      <c r="Q60" s="22" t="str">
        <f t="shared" si="9"/>
        <v>Nie dotyczy</v>
      </c>
      <c r="R60" s="22" t="str">
        <f t="shared" si="10"/>
        <v>Nie dotyczy</v>
      </c>
      <c r="S60" s="22" t="str">
        <f t="shared" si="11"/>
        <v>Nie dotyczy</v>
      </c>
      <c r="V60" s="22" t="str">
        <f t="shared" si="0"/>
        <v>Ptak Igor</v>
      </c>
      <c r="W60" s="22">
        <f>(COUNTIF($V$2:V60,V60)=1)*1+W59</f>
        <v>56</v>
      </c>
      <c r="X60" s="22" t="str">
        <f>VLOOKUP(Y60,'licencje PZTS'!$C$4:$K$4486,9,FALSE)</f>
        <v>"KS Mysław"</v>
      </c>
      <c r="Y60" s="22" t="str">
        <f>INDEX($V$4:$V$900,MATCH(ROWS($U$1:U57),$W$4:$W$900,0))</f>
        <v>Pencarska Maja</v>
      </c>
      <c r="AA60" s="22" t="str">
        <f t="shared" si="12"/>
        <v>Ptak Igor</v>
      </c>
      <c r="AB60" s="22">
        <f>(COUNTIF($AA$2:AA60,AA60)=1)*1+AB59</f>
        <v>56</v>
      </c>
      <c r="AC60" s="22" t="str">
        <f>VLOOKUP(AD60,'licencje PZTS'!$C$4:$K$486,9,FALSE)</f>
        <v>"KS Mysław"</v>
      </c>
      <c r="AD60" s="22" t="str">
        <f>INDEX($AA$2:$AA$900,MATCH(ROWS($Z$1:Z57),$AB$2:$AB$900,0))</f>
        <v>Pencarska Maja</v>
      </c>
    </row>
    <row r="61" spans="1:30" hidden="1" x14ac:dyDescent="0.25">
      <c r="A61" s="22" t="str">
        <f>IFERROR(INDEX($D$24:$D$1418,MATCH(ROWS($A$1:A38),$B$24:$B$741,0)),"")</f>
        <v>"TTS POLONIA Bytom"</v>
      </c>
      <c r="B61" s="54">
        <f>(COUNTIF($D$24:D61,D61)=1)*1+B60</f>
        <v>4</v>
      </c>
      <c r="C61" s="60" t="str">
        <f t="shared" si="2"/>
        <v>Młodzik</v>
      </c>
      <c r="D61" s="54" t="str">
        <f>IF(C61="","",'licencje PZTS'!B41)</f>
        <v>"KRS TKKF SPORTOWIEC Częstochowa"</v>
      </c>
      <c r="E61" s="63" t="str">
        <f>IF(C61="","",VLOOKUP(F61,'licencje PZTS'!$G$3:$N$775,8,FALSE))</f>
        <v>Żurek Zofia</v>
      </c>
      <c r="F61" s="22">
        <f>'licencje PZTS'!G41</f>
        <v>58075</v>
      </c>
      <c r="G61" s="62" t="str">
        <f t="shared" si="3"/>
        <v>Młodzik</v>
      </c>
      <c r="H61" s="62" t="str">
        <f>IF(G61="","",'licencje PZTS'!B41)</f>
        <v>"KRS TKKF SPORTOWIEC Częstochowa"</v>
      </c>
      <c r="I61" s="22" t="str">
        <f>IF(G61="","",VLOOKUP(F61,'licencje PZTS'!$G$3:$N$1761,8,FALSE))</f>
        <v>Żurek Zofia</v>
      </c>
      <c r="J61" s="22" t="str">
        <f>IFERROR(VLOOKUP(F61,'licencje PZTS'!$G$3:$N$775,7,FALSE),"")</f>
        <v>K</v>
      </c>
      <c r="K61" s="62">
        <f>IFERROR(VLOOKUP(F61,'licencje PZTS'!$G$3:$N$1761,4,FALSE),"")</f>
        <v>2014</v>
      </c>
      <c r="L61" s="22" t="str">
        <f t="shared" si="4"/>
        <v>Skrzat</v>
      </c>
      <c r="M61" s="22" t="str">
        <f t="shared" si="5"/>
        <v>Żak</v>
      </c>
      <c r="N61" s="22" t="str">
        <f t="shared" si="6"/>
        <v>Młodzik</v>
      </c>
      <c r="O61" s="22" t="str">
        <f t="shared" si="7"/>
        <v>Nie dotyczy</v>
      </c>
      <c r="P61" s="22" t="str">
        <f t="shared" si="8"/>
        <v>Nie dotyczy</v>
      </c>
      <c r="Q61" s="22" t="str">
        <f t="shared" si="9"/>
        <v>Nie dotyczy</v>
      </c>
      <c r="R61" s="22" t="str">
        <f t="shared" si="10"/>
        <v>Nie dotyczy</v>
      </c>
      <c r="S61" s="22" t="str">
        <f t="shared" si="11"/>
        <v>Nie dotyczy</v>
      </c>
      <c r="V61" s="22" t="str">
        <f t="shared" si="0"/>
        <v>Pencarska Maja</v>
      </c>
      <c r="W61" s="22">
        <f>(COUNTIF($V$2:V61,V61)=1)*1+W60</f>
        <v>57</v>
      </c>
      <c r="X61" s="22" t="str">
        <f>VLOOKUP(Y61,'licencje PZTS'!$C$4:$K$4486,9,FALSE)</f>
        <v>"KS NAPRZÓD Borucin"</v>
      </c>
      <c r="Y61" s="22" t="str">
        <f>INDEX($V$4:$V$900,MATCH(ROWS($U$1:U58),$W$4:$W$900,0))</f>
        <v>Zurek Daria</v>
      </c>
      <c r="AA61" s="22" t="str">
        <f t="shared" si="12"/>
        <v>Pencarska Maja</v>
      </c>
      <c r="AB61" s="22">
        <f>(COUNTIF($AA$2:AA61,AA61)=1)*1+AB60</f>
        <v>57</v>
      </c>
      <c r="AC61" s="22" t="str">
        <f>VLOOKUP(AD61,'licencje PZTS'!$C$4:$K$486,9,FALSE)</f>
        <v>"KS NAPRZÓD Borucin"</v>
      </c>
      <c r="AD61" s="22" t="str">
        <f>INDEX($AA$2:$AA$900,MATCH(ROWS($Z$1:Z58),$AB$2:$AB$900,0))</f>
        <v>Zurek Daria</v>
      </c>
    </row>
    <row r="62" spans="1:30" hidden="1" x14ac:dyDescent="0.25">
      <c r="A62" s="22" t="str">
        <f>IFERROR(INDEX($D$24:$D$1418,MATCH(ROWS($A$1:A39),$B$24:$B$741,0)),"")</f>
        <v>"UKS DWÓJKA Sosnowiec"</v>
      </c>
      <c r="B62" s="54">
        <f>(COUNTIF($D$24:D62,D62)=1)*1+B61</f>
        <v>4</v>
      </c>
      <c r="C62" s="60" t="str">
        <f t="shared" si="2"/>
        <v>Młodzik</v>
      </c>
      <c r="D62" s="54" t="str">
        <f>IF(C62="","",'licencje PZTS'!B42)</f>
        <v>"KRS TKKF SPORTOWIEC Częstochowa"</v>
      </c>
      <c r="E62" s="63" t="str">
        <f>IF(C62="","",VLOOKUP(F62,'licencje PZTS'!$G$3:$N$775,8,FALSE))</f>
        <v>Margasińska Hanna</v>
      </c>
      <c r="F62" s="22">
        <f>'licencje PZTS'!G42</f>
        <v>58074</v>
      </c>
      <c r="G62" s="62" t="str">
        <f t="shared" si="3"/>
        <v>Młodzik</v>
      </c>
      <c r="H62" s="62" t="str">
        <f>IF(G62="","",'licencje PZTS'!B42)</f>
        <v>"KRS TKKF SPORTOWIEC Częstochowa"</v>
      </c>
      <c r="I62" s="22" t="str">
        <f>IF(G62="","",VLOOKUP(F62,'licencje PZTS'!$G$3:$N$1761,8,FALSE))</f>
        <v>Margasińska Hanna</v>
      </c>
      <c r="J62" s="22" t="str">
        <f>IFERROR(VLOOKUP(F62,'licencje PZTS'!$G$3:$N$775,7,FALSE),"")</f>
        <v>K</v>
      </c>
      <c r="K62" s="62">
        <f>IFERROR(VLOOKUP(F62,'licencje PZTS'!$G$3:$N$1761,4,FALSE),"")</f>
        <v>2014</v>
      </c>
      <c r="L62" s="22" t="str">
        <f t="shared" si="4"/>
        <v>Skrzat</v>
      </c>
      <c r="M62" s="22" t="str">
        <f t="shared" si="5"/>
        <v>Żak</v>
      </c>
      <c r="N62" s="22" t="str">
        <f t="shared" si="6"/>
        <v>Młodzik</v>
      </c>
      <c r="O62" s="22" t="str">
        <f t="shared" si="7"/>
        <v>Nie dotyczy</v>
      </c>
      <c r="P62" s="22" t="str">
        <f t="shared" si="8"/>
        <v>Nie dotyczy</v>
      </c>
      <c r="Q62" s="22" t="str">
        <f t="shared" si="9"/>
        <v>Nie dotyczy</v>
      </c>
      <c r="R62" s="22" t="str">
        <f t="shared" si="10"/>
        <v>Nie dotyczy</v>
      </c>
      <c r="S62" s="22" t="str">
        <f t="shared" si="11"/>
        <v>Nie dotyczy</v>
      </c>
      <c r="V62" s="22" t="str">
        <f t="shared" si="0"/>
        <v>Zurek Daria</v>
      </c>
      <c r="W62" s="22">
        <f>(COUNTIF($V$2:V62,V62)=1)*1+W61</f>
        <v>58</v>
      </c>
      <c r="X62" s="22" t="str">
        <f>VLOOKUP(Y62,'licencje PZTS'!$C$4:$K$4486,9,FALSE)</f>
        <v>"KS SPIN Częstochowa"</v>
      </c>
      <c r="Y62" s="22" t="str">
        <f>INDEX($V$4:$V$900,MATCH(ROWS($U$1:U59),$W$4:$W$900,0))</f>
        <v>Ulatowski Kacper</v>
      </c>
      <c r="AA62" s="22" t="str">
        <f t="shared" si="12"/>
        <v>Zurek Daria</v>
      </c>
      <c r="AB62" s="22">
        <f>(COUNTIF($AA$2:AA62,AA62)=1)*1+AB61</f>
        <v>58</v>
      </c>
      <c r="AC62" s="22" t="str">
        <f>VLOOKUP(AD62,'licencje PZTS'!$C$4:$K$486,9,FALSE)</f>
        <v>"KS SPIN Częstochowa"</v>
      </c>
      <c r="AD62" s="22" t="str">
        <f>INDEX($AA$2:$AA$900,MATCH(ROWS($Z$1:Z59),$AB$2:$AB$900,0))</f>
        <v>Ulatowski Kacper</v>
      </c>
    </row>
    <row r="63" spans="1:30" hidden="1" x14ac:dyDescent="0.25">
      <c r="A63" s="22" t="str">
        <f>IFERROR(INDEX($D$24:$D$1418,MATCH(ROWS($A$1:A40),$B$24:$B$741,0)),"")</f>
        <v>"UKS ENERGIA Siewierz"</v>
      </c>
      <c r="B63" s="54">
        <f>(COUNTIF($D$24:D63,D63)=1)*1+B62</f>
        <v>4</v>
      </c>
      <c r="C63" s="60" t="str">
        <f t="shared" si="2"/>
        <v>Młodzik</v>
      </c>
      <c r="D63" s="54" t="str">
        <f>IF(C63="","",'licencje PZTS'!B43)</f>
        <v>"KRS TKKF Sportowiec Częstochowa"</v>
      </c>
      <c r="E63" s="63" t="str">
        <f>IF(C63="","",VLOOKUP(F63,'licencje PZTS'!$G$3:$N$775,8,FALSE))</f>
        <v>Skrobich Jeremiasz</v>
      </c>
      <c r="F63" s="22">
        <f>'licencje PZTS'!G43</f>
        <v>61531</v>
      </c>
      <c r="G63" s="62" t="str">
        <f t="shared" si="3"/>
        <v>Młodzik</v>
      </c>
      <c r="H63" s="62" t="str">
        <f>IF(G63="","",'licencje PZTS'!B43)</f>
        <v>"KRS TKKF Sportowiec Częstochowa"</v>
      </c>
      <c r="I63" s="22" t="str">
        <f>IF(G63="","",VLOOKUP(F63,'licencje PZTS'!$G$3:$N$1761,8,FALSE))</f>
        <v>Skrobich Jeremiasz</v>
      </c>
      <c r="J63" s="22" t="str">
        <f>IFERROR(VLOOKUP(F63,'licencje PZTS'!$G$3:$N$775,7,FALSE),"")</f>
        <v>M</v>
      </c>
      <c r="K63" s="62">
        <f>IFERROR(VLOOKUP(F63,'licencje PZTS'!$G$3:$N$1761,4,FALSE),"")</f>
        <v>2015</v>
      </c>
      <c r="L63" s="22" t="str">
        <f t="shared" si="4"/>
        <v>Skrzat</v>
      </c>
      <c r="M63" s="22" t="str">
        <f t="shared" si="5"/>
        <v>Żak</v>
      </c>
      <c r="N63" s="22" t="str">
        <f t="shared" si="6"/>
        <v>Młodzik</v>
      </c>
      <c r="O63" s="22" t="str">
        <f t="shared" si="7"/>
        <v>Nie dotyczy</v>
      </c>
      <c r="P63" s="22" t="str">
        <f t="shared" si="8"/>
        <v>Nie dotyczy</v>
      </c>
      <c r="Q63" s="22" t="str">
        <f t="shared" si="9"/>
        <v>Nie dotyczy</v>
      </c>
      <c r="R63" s="22" t="str">
        <f t="shared" si="10"/>
        <v>Nie dotyczy</v>
      </c>
      <c r="S63" s="22" t="str">
        <f t="shared" si="11"/>
        <v>Nie dotyczy</v>
      </c>
      <c r="V63" s="22" t="str">
        <f t="shared" si="0"/>
        <v>Ulatowski Kacper</v>
      </c>
      <c r="W63" s="22">
        <f>(COUNTIF($V$2:V63,V63)=1)*1+W62</f>
        <v>59</v>
      </c>
      <c r="X63" s="22" t="str">
        <f>VLOOKUP(Y63,'licencje PZTS'!$C$4:$K$4486,9,FALSE)</f>
        <v>"KS SPIN Częstochowa"</v>
      </c>
      <c r="Y63" s="22" t="str">
        <f>INDEX($V$4:$V$900,MATCH(ROWS($U$1:U60),$W$4:$W$900,0))</f>
        <v>Lojtek Mikołaj</v>
      </c>
      <c r="AA63" s="22" t="str">
        <f t="shared" si="12"/>
        <v>Ulatowski Kacper</v>
      </c>
      <c r="AB63" s="22">
        <f>(COUNTIF($AA$2:AA63,AA63)=1)*1+AB62</f>
        <v>59</v>
      </c>
      <c r="AC63" s="22" t="str">
        <f>VLOOKUP(AD63,'licencje PZTS'!$C$4:$K$486,9,FALSE)</f>
        <v>"KS SPIN Częstochowa"</v>
      </c>
      <c r="AD63" s="22" t="str">
        <f>INDEX($AA$2:$AA$900,MATCH(ROWS($Z$1:Z60),$AB$2:$AB$900,0))</f>
        <v>Lojtek Mikołaj</v>
      </c>
    </row>
    <row r="64" spans="1:30" hidden="1" x14ac:dyDescent="0.25">
      <c r="A64" s="22" t="str">
        <f>IFERROR(INDEX($D$24:$D$1418,MATCH(ROWS($A$1:A41),$B$24:$B$741,0)),"")</f>
        <v>"UKS Huragan Sosnowiec"</v>
      </c>
      <c r="B64" s="54">
        <f>(COUNTIF($D$24:D64,D64)=1)*1+B63</f>
        <v>5</v>
      </c>
      <c r="C64" s="60" t="str">
        <f t="shared" si="2"/>
        <v>Młodzik</v>
      </c>
      <c r="D64" s="54" t="str">
        <f>IF(C64="","",'licencje PZTS'!B44)</f>
        <v>"KS Mysław Mysłowice"</v>
      </c>
      <c r="E64" s="63" t="str">
        <f>IF(C64="","",VLOOKUP(F64,'licencje PZTS'!$G$3:$N$775,8,FALSE))</f>
        <v>Kozłowska Kornelia</v>
      </c>
      <c r="F64" s="22">
        <f>'licencje PZTS'!G44</f>
        <v>61217</v>
      </c>
      <c r="G64" s="62" t="str">
        <f t="shared" si="3"/>
        <v>Młodzik</v>
      </c>
      <c r="H64" s="62" t="str">
        <f>IF(G64="","",'licencje PZTS'!B44)</f>
        <v>"KS Mysław Mysłowice"</v>
      </c>
      <c r="I64" s="22" t="str">
        <f>IF(G64="","",VLOOKUP(F64,'licencje PZTS'!$G$3:$N$1761,8,FALSE))</f>
        <v>Kozłowska Kornelia</v>
      </c>
      <c r="J64" s="22" t="str">
        <f>IFERROR(VLOOKUP(F64,'licencje PZTS'!$G$3:$N$775,7,FALSE),"")</f>
        <v>K</v>
      </c>
      <c r="K64" s="62">
        <f>IFERROR(VLOOKUP(F64,'licencje PZTS'!$G$3:$N$1761,4,FALSE),"")</f>
        <v>2013</v>
      </c>
      <c r="L64" s="22" t="str">
        <f t="shared" si="4"/>
        <v>Skrzat</v>
      </c>
      <c r="M64" s="22" t="str">
        <f t="shared" si="5"/>
        <v>Żak</v>
      </c>
      <c r="N64" s="22" t="str">
        <f t="shared" si="6"/>
        <v>Młodzik</v>
      </c>
      <c r="O64" s="22" t="str">
        <f t="shared" si="7"/>
        <v>Nie dotyczy</v>
      </c>
      <c r="P64" s="22" t="str">
        <f t="shared" si="8"/>
        <v>Nie dotyczy</v>
      </c>
      <c r="Q64" s="22" t="str">
        <f t="shared" si="9"/>
        <v>Nie dotyczy</v>
      </c>
      <c r="R64" s="22" t="str">
        <f t="shared" si="10"/>
        <v>Nie dotyczy</v>
      </c>
      <c r="S64" s="22" t="str">
        <f t="shared" si="11"/>
        <v>Nie dotyczy</v>
      </c>
      <c r="V64" s="22" t="str">
        <f t="shared" si="0"/>
        <v>Lojtek Mikołaj</v>
      </c>
      <c r="W64" s="22">
        <f>(COUNTIF($V$2:V64,V64)=1)*1+W63</f>
        <v>60</v>
      </c>
      <c r="X64" s="22" t="str">
        <f>VLOOKUP(Y64,'licencje PZTS'!$C$4:$K$4486,9,FALSE)</f>
        <v>"KS VIRET CMC Zawiercie"</v>
      </c>
      <c r="Y64" s="22" t="str">
        <f>INDEX($V$4:$V$900,MATCH(ROWS($U$1:U61),$W$4:$W$900,0))</f>
        <v>Urbanowicz Klaudia</v>
      </c>
      <c r="AA64" s="22" t="str">
        <f t="shared" si="12"/>
        <v>Lojtek Mikołaj</v>
      </c>
      <c r="AB64" s="22">
        <f>(COUNTIF($AA$2:AA64,AA64)=1)*1+AB63</f>
        <v>60</v>
      </c>
      <c r="AC64" s="22" t="str">
        <f>VLOOKUP(AD64,'licencje PZTS'!$C$4:$K$486,9,FALSE)</f>
        <v>"KS VIRET CMC Zawiercie"</v>
      </c>
      <c r="AD64" s="22" t="str">
        <f>INDEX($AA$2:$AA$900,MATCH(ROWS($Z$1:Z61),$AB$2:$AB$900,0))</f>
        <v>Urbanowicz Klaudia</v>
      </c>
    </row>
    <row r="65" spans="1:30" hidden="1" x14ac:dyDescent="0.25">
      <c r="A65" s="22" t="str">
        <f>IFERROR(INDEX($D$24:$D$1418,MATCH(ROWS($A$1:A42),$B$24:$B$741,0)),"")</f>
        <v>"UKS IKAR Mierzęcice"</v>
      </c>
      <c r="B65" s="54">
        <f>(COUNTIF($D$24:D65,D65)=1)*1+B64</f>
        <v>6</v>
      </c>
      <c r="C65" s="60" t="str">
        <f t="shared" si="2"/>
        <v>Młodzik</v>
      </c>
      <c r="D65" s="54" t="str">
        <f>IF(C65="","",'licencje PZTS'!B45)</f>
        <v>"KS Mysław"</v>
      </c>
      <c r="E65" s="63" t="str">
        <f>IF(C65="","",VLOOKUP(F65,'licencje PZTS'!$G$3:$N$775,8,FALSE))</f>
        <v>Vynarskiy Valerii</v>
      </c>
      <c r="F65" s="22">
        <f>'licencje PZTS'!G45</f>
        <v>52935</v>
      </c>
      <c r="G65" s="62" t="str">
        <f t="shared" si="3"/>
        <v>Młodzik</v>
      </c>
      <c r="H65" s="62" t="str">
        <f>IF(G65="","",'licencje PZTS'!B45)</f>
        <v>"KS Mysław"</v>
      </c>
      <c r="I65" s="22" t="str">
        <f>IF(G65="","",VLOOKUP(F65,'licencje PZTS'!$G$3:$N$1761,8,FALSE))</f>
        <v>Vynarskiy Valerii</v>
      </c>
      <c r="J65" s="22" t="str">
        <f>IFERROR(VLOOKUP(F65,'licencje PZTS'!$G$3:$N$775,7,FALSE),"")</f>
        <v>M</v>
      </c>
      <c r="K65" s="62">
        <f>IFERROR(VLOOKUP(F65,'licencje PZTS'!$G$3:$N$1761,4,FALSE),"")</f>
        <v>2009</v>
      </c>
      <c r="L65" s="22" t="str">
        <f t="shared" si="4"/>
        <v>Nie dotyczy</v>
      </c>
      <c r="M65" s="22" t="str">
        <f t="shared" si="5"/>
        <v>Nie dotyczy</v>
      </c>
      <c r="N65" s="22" t="str">
        <f t="shared" si="6"/>
        <v>Młodzik</v>
      </c>
      <c r="O65" s="22" t="str">
        <f t="shared" si="7"/>
        <v>Nie dotyczy</v>
      </c>
      <c r="P65" s="22" t="str">
        <f t="shared" si="8"/>
        <v>Nie dotyczy</v>
      </c>
      <c r="Q65" s="22" t="str">
        <f t="shared" si="9"/>
        <v>Senior</v>
      </c>
      <c r="R65" s="22" t="str">
        <f t="shared" si="10"/>
        <v>Nie dotyczy</v>
      </c>
      <c r="S65" s="22" t="str">
        <f t="shared" si="11"/>
        <v>Nie dotyczy</v>
      </c>
      <c r="V65" s="22" t="str">
        <f t="shared" si="0"/>
        <v>Urbanowicz Klaudia</v>
      </c>
      <c r="W65" s="22">
        <f>(COUNTIF($V$2:V65,V65)=1)*1+W64</f>
        <v>61</v>
      </c>
      <c r="X65" s="22" t="str">
        <f>VLOOKUP(Y65,'licencje PZTS'!$C$4:$K$4486,9,FALSE)</f>
        <v>"KTS Gliwice"</v>
      </c>
      <c r="Y65" s="22" t="str">
        <f>INDEX($V$4:$V$900,MATCH(ROWS($U$1:U62),$W$4:$W$900,0))</f>
        <v>Kulczycki Antoni</v>
      </c>
      <c r="AA65" s="22" t="str">
        <f t="shared" si="12"/>
        <v>Urbanowicz Klaudia</v>
      </c>
      <c r="AB65" s="22">
        <f>(COUNTIF($AA$2:AA65,AA65)=1)*1+AB64</f>
        <v>61</v>
      </c>
      <c r="AC65" s="22" t="str">
        <f>VLOOKUP(AD65,'licencje PZTS'!$C$4:$K$486,9,FALSE)</f>
        <v>"KTS Gliwice"</v>
      </c>
      <c r="AD65" s="22" t="str">
        <f>INDEX($AA$2:$AA$900,MATCH(ROWS($Z$1:Z62),$AB$2:$AB$900,0))</f>
        <v>Kulczycki Antoni</v>
      </c>
    </row>
    <row r="66" spans="1:30" hidden="1" x14ac:dyDescent="0.25">
      <c r="A66" s="22" t="str">
        <f>IFERROR(INDEX($D$24:$D$1418,MATCH(ROWS($A$1:A43),$B$24:$B$741,0)),"")</f>
        <v>"UKS MOS Opole"</v>
      </c>
      <c r="B66" s="54">
        <f>(COUNTIF($D$24:D66,D66)=1)*1+B65</f>
        <v>6</v>
      </c>
      <c r="C66" s="60" t="str">
        <f t="shared" si="2"/>
        <v>Młodzik</v>
      </c>
      <c r="D66" s="54" t="str">
        <f>IF(C66="","",'licencje PZTS'!B46)</f>
        <v>"KS Mysław"</v>
      </c>
      <c r="E66" s="63" t="str">
        <f>IF(C66="","",VLOOKUP(F66,'licencje PZTS'!$G$3:$N$775,8,FALSE))</f>
        <v>Osiecka Amelia</v>
      </c>
      <c r="F66" s="22">
        <f>'licencje PZTS'!G46</f>
        <v>47765</v>
      </c>
      <c r="G66" s="62" t="str">
        <f t="shared" si="3"/>
        <v>Młodzik</v>
      </c>
      <c r="H66" s="62" t="str">
        <f>IF(G66="","",'licencje PZTS'!B46)</f>
        <v>"KS Mysław"</v>
      </c>
      <c r="I66" s="22" t="str">
        <f>IF(G66="","",VLOOKUP(F66,'licencje PZTS'!$G$3:$N$1761,8,FALSE))</f>
        <v>Osiecka Amelia</v>
      </c>
      <c r="J66" s="22" t="str">
        <f>IFERROR(VLOOKUP(F66,'licencje PZTS'!$G$3:$N$775,7,FALSE),"")</f>
        <v>K</v>
      </c>
      <c r="K66" s="62">
        <f>IFERROR(VLOOKUP(F66,'licencje PZTS'!$G$3:$N$1761,4,FALSE),"")</f>
        <v>2009</v>
      </c>
      <c r="L66" s="22" t="str">
        <f t="shared" si="4"/>
        <v>Nie dotyczy</v>
      </c>
      <c r="M66" s="22" t="str">
        <f t="shared" si="5"/>
        <v>Nie dotyczy</v>
      </c>
      <c r="N66" s="22" t="str">
        <f t="shared" si="6"/>
        <v>Młodzik</v>
      </c>
      <c r="O66" s="22" t="str">
        <f t="shared" si="7"/>
        <v>Nie dotyczy</v>
      </c>
      <c r="P66" s="22" t="str">
        <f t="shared" si="8"/>
        <v>Nie dotyczy</v>
      </c>
      <c r="Q66" s="22" t="str">
        <f t="shared" si="9"/>
        <v>Senior</v>
      </c>
      <c r="R66" s="22" t="str">
        <f t="shared" si="10"/>
        <v>Nie dotyczy</v>
      </c>
      <c r="S66" s="22" t="str">
        <f t="shared" si="11"/>
        <v>Nie dotyczy</v>
      </c>
      <c r="V66" s="22" t="str">
        <f t="shared" si="0"/>
        <v>Kulczycki Antoni</v>
      </c>
      <c r="W66" s="22">
        <f>(COUNTIF($V$2:V66,V66)=1)*1+W65</f>
        <v>62</v>
      </c>
      <c r="X66" s="22" t="str">
        <f>VLOOKUP(Y66,'licencje PZTS'!$C$4:$K$4486,9,FALSE)</f>
        <v>"KTS Gliwice"</v>
      </c>
      <c r="Y66" s="22" t="str">
        <f>INDEX($V$4:$V$900,MATCH(ROWS($U$1:U63),$W$4:$W$900,0))</f>
        <v>Gwizdała Jakub</v>
      </c>
      <c r="AA66" s="22" t="str">
        <f t="shared" si="12"/>
        <v>Kulczycki Antoni</v>
      </c>
      <c r="AB66" s="22">
        <f>(COUNTIF($AA$2:AA66,AA66)=1)*1+AB65</f>
        <v>62</v>
      </c>
      <c r="AC66" s="22" t="str">
        <f>VLOOKUP(AD66,'licencje PZTS'!$C$4:$K$486,9,FALSE)</f>
        <v>"KTS Gliwice"</v>
      </c>
      <c r="AD66" s="22" t="str">
        <f>INDEX($AA$2:$AA$900,MATCH(ROWS($Z$1:Z63),$AB$2:$AB$900,0))</f>
        <v>Gwizdała Jakub</v>
      </c>
    </row>
    <row r="67" spans="1:30" hidden="1" x14ac:dyDescent="0.25">
      <c r="A67" s="22" t="str">
        <f>IFERROR(INDEX($D$24:$D$1418,MATCH(ROWS($A$1:A44),$B$24:$B$741,0)),"")</f>
        <v>"UKS SOKOLIK Niemodlin"</v>
      </c>
      <c r="B67" s="54">
        <f>(COUNTIF($D$24:D67,D67)=1)*1+B66</f>
        <v>6</v>
      </c>
      <c r="C67" s="60" t="str">
        <f t="shared" si="2"/>
        <v>Młodzik</v>
      </c>
      <c r="D67" s="54" t="str">
        <f>IF(C67="","",'licencje PZTS'!B47)</f>
        <v>"KS Mysław"</v>
      </c>
      <c r="E67" s="63" t="str">
        <f>IF(C67="","",VLOOKUP(F67,'licencje PZTS'!$G$3:$N$775,8,FALSE))</f>
        <v>Urban Tymoteusz</v>
      </c>
      <c r="F67" s="22">
        <f>'licencje PZTS'!G47</f>
        <v>53684</v>
      </c>
      <c r="G67" s="62" t="str">
        <f t="shared" si="3"/>
        <v>Młodzik</v>
      </c>
      <c r="H67" s="62" t="str">
        <f>IF(G67="","",'licencje PZTS'!B47)</f>
        <v>"KS Mysław"</v>
      </c>
      <c r="I67" s="22" t="str">
        <f>IF(G67="","",VLOOKUP(F67,'licencje PZTS'!$G$3:$N$1761,8,FALSE))</f>
        <v>Urban Tymoteusz</v>
      </c>
      <c r="J67" s="22" t="str">
        <f>IFERROR(VLOOKUP(F67,'licencje PZTS'!$G$3:$N$775,7,FALSE),"")</f>
        <v>M</v>
      </c>
      <c r="K67" s="62">
        <f>IFERROR(VLOOKUP(F67,'licencje PZTS'!$G$3:$N$1761,4,FALSE),"")</f>
        <v>2010</v>
      </c>
      <c r="L67" s="22" t="str">
        <f t="shared" si="4"/>
        <v>Nie dotyczy</v>
      </c>
      <c r="M67" s="22" t="str">
        <f t="shared" si="5"/>
        <v>Nie dotyczy</v>
      </c>
      <c r="N67" s="22" t="str">
        <f t="shared" si="6"/>
        <v>Młodzik</v>
      </c>
      <c r="O67" s="22" t="str">
        <f t="shared" si="7"/>
        <v>Nie dotyczy</v>
      </c>
      <c r="P67" s="22" t="str">
        <f t="shared" si="8"/>
        <v>Nie dotyczy</v>
      </c>
      <c r="Q67" s="22" t="str">
        <f t="shared" si="9"/>
        <v>Senior</v>
      </c>
      <c r="R67" s="22" t="str">
        <f t="shared" si="10"/>
        <v>Nie dotyczy</v>
      </c>
      <c r="S67" s="22" t="str">
        <f t="shared" si="11"/>
        <v>Nie dotyczy</v>
      </c>
      <c r="V67" s="22" t="str">
        <f t="shared" si="0"/>
        <v>Gwizdała Jakub</v>
      </c>
      <c r="W67" s="22">
        <f>(COUNTIF($V$2:V67,V67)=1)*1+W66</f>
        <v>63</v>
      </c>
      <c r="X67" s="22" t="str">
        <f>VLOOKUP(Y67,'licencje PZTS'!$C$4:$K$4486,9,FALSE)</f>
        <v>"KTS Gliwice"</v>
      </c>
      <c r="Y67" s="22" t="str">
        <f>INDEX($V$4:$V$900,MATCH(ROWS($U$1:U64),$W$4:$W$900,0))</f>
        <v>Żelazowski Kacper</v>
      </c>
      <c r="AA67" s="22" t="str">
        <f t="shared" si="12"/>
        <v>Gwizdała Jakub</v>
      </c>
      <c r="AB67" s="22">
        <f>(COUNTIF($AA$2:AA67,AA67)=1)*1+AB66</f>
        <v>63</v>
      </c>
      <c r="AC67" s="22" t="str">
        <f>VLOOKUP(AD67,'licencje PZTS'!$C$4:$K$486,9,FALSE)</f>
        <v>"KTS Gliwice"</v>
      </c>
      <c r="AD67" s="22" t="str">
        <f>INDEX($AA$2:$AA$900,MATCH(ROWS($Z$1:Z64),$AB$2:$AB$900,0))</f>
        <v>Żelazowski Kacper</v>
      </c>
    </row>
    <row r="68" spans="1:30" hidden="1" x14ac:dyDescent="0.25">
      <c r="A68" s="22" t="str">
        <f>IFERROR(INDEX($D$24:$D$1418,MATCH(ROWS($A$1:A45),$B$24:$B$741,0)),"")</f>
        <v>"UKS SPORTOWA JEDYNKA Skoczów"</v>
      </c>
      <c r="B68" s="54">
        <f>(COUNTIF($D$24:D68,D68)=1)*1+B67</f>
        <v>6</v>
      </c>
      <c r="C68" s="60" t="str">
        <f t="shared" si="2"/>
        <v>Młodzik</v>
      </c>
      <c r="D68" s="54" t="str">
        <f>IF(C68="","",'licencje PZTS'!B48)</f>
        <v>"KS Mysław"</v>
      </c>
      <c r="E68" s="63" t="str">
        <f>IF(C68="","",VLOOKUP(F68,'licencje PZTS'!$G$3:$N$775,8,FALSE))</f>
        <v>Pisarzowski Witold</v>
      </c>
      <c r="F68" s="22">
        <f>'licencje PZTS'!G48</f>
        <v>47767</v>
      </c>
      <c r="G68" s="62" t="str">
        <f t="shared" si="3"/>
        <v>Młodzik</v>
      </c>
      <c r="H68" s="62" t="str">
        <f>IF(G68="","",'licencje PZTS'!B48)</f>
        <v>"KS Mysław"</v>
      </c>
      <c r="I68" s="22" t="str">
        <f>IF(G68="","",VLOOKUP(F68,'licencje PZTS'!$G$3:$N$1761,8,FALSE))</f>
        <v>Pisarzowski Witold</v>
      </c>
      <c r="J68" s="22" t="str">
        <f>IFERROR(VLOOKUP(F68,'licencje PZTS'!$G$3:$N$775,7,FALSE),"")</f>
        <v>M</v>
      </c>
      <c r="K68" s="62">
        <f>IFERROR(VLOOKUP(F68,'licencje PZTS'!$G$3:$N$1761,4,FALSE),"")</f>
        <v>2010</v>
      </c>
      <c r="L68" s="22" t="str">
        <f t="shared" si="4"/>
        <v>Nie dotyczy</v>
      </c>
      <c r="M68" s="22" t="str">
        <f t="shared" si="5"/>
        <v>Nie dotyczy</v>
      </c>
      <c r="N68" s="22" t="str">
        <f t="shared" si="6"/>
        <v>Młodzik</v>
      </c>
      <c r="O68" s="22" t="str">
        <f t="shared" si="7"/>
        <v>Nie dotyczy</v>
      </c>
      <c r="P68" s="22" t="str">
        <f t="shared" si="8"/>
        <v>Nie dotyczy</v>
      </c>
      <c r="Q68" s="22" t="str">
        <f t="shared" si="9"/>
        <v>Senior</v>
      </c>
      <c r="R68" s="22" t="str">
        <f t="shared" si="10"/>
        <v>Nie dotyczy</v>
      </c>
      <c r="S68" s="22" t="str">
        <f t="shared" si="11"/>
        <v>Nie dotyczy</v>
      </c>
      <c r="V68" s="22" t="str">
        <f t="shared" ref="V68:V131" si="13">VLOOKUP($F$3,$C87:$F2201,3,FALSE)</f>
        <v>Żelazowski Kacper</v>
      </c>
      <c r="W68" s="22">
        <f>(COUNTIF($V$2:V68,V68)=1)*1+W67</f>
        <v>64</v>
      </c>
      <c r="X68" s="22" t="str">
        <f>VLOOKUP(Y68,'licencje PZTS'!$C$4:$K$4486,9,FALSE)</f>
        <v>"KTS Gliwice"</v>
      </c>
      <c r="Y68" s="22" t="str">
        <f>INDEX($V$4:$V$900,MATCH(ROWS($U$1:U65),$W$4:$W$900,0))</f>
        <v>Gabryś Paweł</v>
      </c>
      <c r="AA68" s="22" t="str">
        <f t="shared" ref="AA68:AA99" si="14">VLOOKUP($F$3,$G87:$I1201,3,FALSE)</f>
        <v>Żelazowski Kacper</v>
      </c>
      <c r="AB68" s="22">
        <f>(COUNTIF($AA$2:AA68,AA68)=1)*1+AB67</f>
        <v>64</v>
      </c>
      <c r="AC68" s="22" t="str">
        <f>VLOOKUP(AD68,'licencje PZTS'!$C$4:$K$486,9,FALSE)</f>
        <v>"KTS Gliwice"</v>
      </c>
      <c r="AD68" s="22" t="str">
        <f>INDEX($AA$2:$AA$900,MATCH(ROWS($Z$1:Z65),$AB$2:$AB$900,0))</f>
        <v>Gabryś Paweł</v>
      </c>
    </row>
    <row r="69" spans="1:30" hidden="1" x14ac:dyDescent="0.25">
      <c r="A69" s="22" t="str">
        <f>IFERROR(INDEX($D$24:$D$1418,MATCH(ROWS($A$1:A46),$B$24:$B$741,0)),"")</f>
        <v>"UKS STS Mikołów"</v>
      </c>
      <c r="B69" s="54">
        <f>(COUNTIF($D$24:D69,D69)=1)*1+B68</f>
        <v>6</v>
      </c>
      <c r="C69" s="60" t="str">
        <f t="shared" si="2"/>
        <v>Młodzik</v>
      </c>
      <c r="D69" s="54" t="str">
        <f>IF(C69="","",'licencje PZTS'!B49)</f>
        <v>"KS Mysław"</v>
      </c>
      <c r="E69" s="63" t="str">
        <f>IF(C69="","",VLOOKUP(F69,'licencje PZTS'!$G$3:$N$775,8,FALSE))</f>
        <v>Antonets Dmytro</v>
      </c>
      <c r="F69" s="22">
        <f>'licencje PZTS'!G49</f>
        <v>54176</v>
      </c>
      <c r="G69" s="62" t="str">
        <f t="shared" si="3"/>
        <v>Młodzik</v>
      </c>
      <c r="H69" s="62" t="str">
        <f>IF(G69="","",'licencje PZTS'!B49)</f>
        <v>"KS Mysław"</v>
      </c>
      <c r="I69" s="22" t="str">
        <f>IF(G69="","",VLOOKUP(F69,'licencje PZTS'!$G$3:$N$1761,8,FALSE))</f>
        <v>Antonets Dmytro</v>
      </c>
      <c r="J69" s="22" t="str">
        <f>IFERROR(VLOOKUP(F69,'licencje PZTS'!$G$3:$N$775,7,FALSE),"")</f>
        <v>M</v>
      </c>
      <c r="K69" s="62">
        <f>IFERROR(VLOOKUP(F69,'licencje PZTS'!$G$3:$N$1761,4,FALSE),"")</f>
        <v>2010</v>
      </c>
      <c r="L69" s="22" t="str">
        <f t="shared" si="4"/>
        <v>Nie dotyczy</v>
      </c>
      <c r="M69" s="22" t="str">
        <f t="shared" si="5"/>
        <v>Nie dotyczy</v>
      </c>
      <c r="N69" s="22" t="str">
        <f t="shared" si="6"/>
        <v>Młodzik</v>
      </c>
      <c r="O69" s="22" t="str">
        <f t="shared" si="7"/>
        <v>Nie dotyczy</v>
      </c>
      <c r="P69" s="22" t="str">
        <f t="shared" si="8"/>
        <v>Nie dotyczy</v>
      </c>
      <c r="Q69" s="22" t="str">
        <f t="shared" si="9"/>
        <v>Senior</v>
      </c>
      <c r="R69" s="22" t="str">
        <f t="shared" si="10"/>
        <v>Nie dotyczy</v>
      </c>
      <c r="S69" s="22" t="str">
        <f t="shared" si="11"/>
        <v>Nie dotyczy</v>
      </c>
      <c r="V69" s="22" t="str">
        <f t="shared" si="13"/>
        <v>Gabryś Paweł</v>
      </c>
      <c r="W69" s="22">
        <f>(COUNTIF($V$2:V69,V69)=1)*1+W68</f>
        <v>65</v>
      </c>
      <c r="X69" s="22" t="str">
        <f>VLOOKUP(Y69,'licencje PZTS'!$C$4:$K$4486,9,FALSE)</f>
        <v>"KTS Gliwice"</v>
      </c>
      <c r="Y69" s="22" t="str">
        <f>INDEX($V$4:$V$900,MATCH(ROWS($U$1:U66),$W$4:$W$900,0))</f>
        <v>Mleczko Michał</v>
      </c>
      <c r="AA69" s="22" t="str">
        <f t="shared" si="14"/>
        <v>Gabryś Paweł</v>
      </c>
      <c r="AB69" s="22">
        <f>(COUNTIF($AA$2:AA69,AA69)=1)*1+AB68</f>
        <v>65</v>
      </c>
      <c r="AC69" s="22" t="str">
        <f>VLOOKUP(AD69,'licencje PZTS'!$C$4:$K$486,9,FALSE)</f>
        <v>"KTS Gliwice"</v>
      </c>
      <c r="AD69" s="22" t="str">
        <f>INDEX($AA$2:$AA$900,MATCH(ROWS($Z$1:Z66),$AB$2:$AB$900,0))</f>
        <v>Mleczko Michał</v>
      </c>
    </row>
    <row r="70" spans="1:30" hidden="1" x14ac:dyDescent="0.25">
      <c r="A70" s="22" t="str">
        <f>IFERROR(INDEX($D$24:$D$1418,MATCH(ROWS($A$1:A47),$B$24:$B$741,0)),"")</f>
        <v>"UKS THE BEST Bestwinka"</v>
      </c>
      <c r="B70" s="54">
        <f>(COUNTIF($D$24:D70,D70)=1)*1+B69</f>
        <v>6</v>
      </c>
      <c r="C70" s="60" t="str">
        <f t="shared" si="2"/>
        <v>Młodzik</v>
      </c>
      <c r="D70" s="54" t="str">
        <f>IF(C70="","",'licencje PZTS'!B50)</f>
        <v>"KS Mysław"</v>
      </c>
      <c r="E70" s="63" t="str">
        <f>IF(C70="","",VLOOKUP(F70,'licencje PZTS'!$G$3:$N$775,8,FALSE))</f>
        <v>Sikora Zuzanna</v>
      </c>
      <c r="F70" s="22">
        <f>'licencje PZTS'!G50</f>
        <v>59154</v>
      </c>
      <c r="G70" s="62" t="str">
        <f t="shared" si="3"/>
        <v>Młodzik</v>
      </c>
      <c r="H70" s="62" t="str">
        <f>IF(G70="","",'licencje PZTS'!B50)</f>
        <v>"KS Mysław"</v>
      </c>
      <c r="I70" s="22" t="str">
        <f>IF(G70="","",VLOOKUP(F70,'licencje PZTS'!$G$3:$N$1761,8,FALSE))</f>
        <v>Sikora Zuzanna</v>
      </c>
      <c r="J70" s="22" t="str">
        <f>IFERROR(VLOOKUP(F70,'licencje PZTS'!$G$3:$N$775,7,FALSE),"")</f>
        <v>K</v>
      </c>
      <c r="K70" s="62">
        <f>IFERROR(VLOOKUP(F70,'licencje PZTS'!$G$3:$N$1761,4,FALSE),"")</f>
        <v>2011</v>
      </c>
      <c r="L70" s="22" t="str">
        <f t="shared" si="4"/>
        <v>Nie dotyczy</v>
      </c>
      <c r="M70" s="22" t="str">
        <f t="shared" si="5"/>
        <v>Żak</v>
      </c>
      <c r="N70" s="22" t="str">
        <f t="shared" si="6"/>
        <v>Młodzik</v>
      </c>
      <c r="O70" s="22" t="str">
        <f t="shared" si="7"/>
        <v>Nie dotyczy</v>
      </c>
      <c r="P70" s="22" t="str">
        <f t="shared" si="8"/>
        <v>Nie dotyczy</v>
      </c>
      <c r="Q70" s="22" t="str">
        <f t="shared" si="9"/>
        <v>Senior</v>
      </c>
      <c r="R70" s="22" t="str">
        <f t="shared" si="10"/>
        <v>Nie dotyczy</v>
      </c>
      <c r="S70" s="22" t="str">
        <f t="shared" si="11"/>
        <v>Nie dotyczy</v>
      </c>
      <c r="V70" s="22" t="str">
        <f t="shared" si="13"/>
        <v>Mleczko Michał</v>
      </c>
      <c r="W70" s="22">
        <f>(COUNTIF($V$2:V70,V70)=1)*1+W69</f>
        <v>66</v>
      </c>
      <c r="X70" s="22" t="str">
        <f>VLOOKUP(Y70,'licencje PZTS'!$C$4:$K$4486,9,FALSE)</f>
        <v>"KTS Gliwice"</v>
      </c>
      <c r="Y70" s="22" t="str">
        <f>INDEX($V$4:$V$900,MATCH(ROWS($U$1:U67),$W$4:$W$900,0))</f>
        <v>Kotajny Karolina</v>
      </c>
      <c r="AA70" s="22" t="str">
        <f t="shared" si="14"/>
        <v>Mleczko Michał</v>
      </c>
      <c r="AB70" s="22">
        <f>(COUNTIF($AA$2:AA70,AA70)=1)*1+AB69</f>
        <v>66</v>
      </c>
      <c r="AC70" s="22" t="str">
        <f>VLOOKUP(AD70,'licencje PZTS'!$C$4:$K$486,9,FALSE)</f>
        <v>"KTS Gliwice"</v>
      </c>
      <c r="AD70" s="22" t="str">
        <f>INDEX($AA$2:$AA$900,MATCH(ROWS($Z$1:Z67),$AB$2:$AB$900,0))</f>
        <v>Kotajny Karolina</v>
      </c>
    </row>
    <row r="71" spans="1:30" hidden="1" x14ac:dyDescent="0.25">
      <c r="A71" s="22" t="str">
        <f>IFERROR(INDEX($D$24:$D$1418,MATCH(ROWS($A$1:A48),$B$24:$B$741,0)),"")</f>
        <v>"UKS Wisła"</v>
      </c>
      <c r="B71" s="54">
        <f>(COUNTIF($D$24:D71,D71)=1)*1+B70</f>
        <v>6</v>
      </c>
      <c r="C71" s="60" t="str">
        <f t="shared" si="2"/>
        <v>Młodzik</v>
      </c>
      <c r="D71" s="54" t="str">
        <f>IF(C71="","",'licencje PZTS'!B51)</f>
        <v>"KS Mysław"</v>
      </c>
      <c r="E71" s="63" t="str">
        <f>IF(C71="","",VLOOKUP(F71,'licencje PZTS'!$G$3:$N$775,8,FALSE))</f>
        <v>Sowińska Oliwia</v>
      </c>
      <c r="F71" s="22">
        <f>'licencje PZTS'!G51</f>
        <v>59593</v>
      </c>
      <c r="G71" s="62" t="str">
        <f t="shared" si="3"/>
        <v>Młodzik</v>
      </c>
      <c r="H71" s="62" t="str">
        <f>IF(G71="","",'licencje PZTS'!B51)</f>
        <v>"KS Mysław"</v>
      </c>
      <c r="I71" s="22" t="str">
        <f>IF(G71="","",VLOOKUP(F71,'licencje PZTS'!$G$3:$N$1761,8,FALSE))</f>
        <v>Sowińska Oliwia</v>
      </c>
      <c r="J71" s="22" t="str">
        <f>IFERROR(VLOOKUP(F71,'licencje PZTS'!$G$3:$N$775,7,FALSE),"")</f>
        <v>K</v>
      </c>
      <c r="K71" s="62">
        <f>IFERROR(VLOOKUP(F71,'licencje PZTS'!$G$3:$N$1761,4,FALSE),"")</f>
        <v>2011</v>
      </c>
      <c r="L71" s="22" t="str">
        <f t="shared" si="4"/>
        <v>Nie dotyczy</v>
      </c>
      <c r="M71" s="22" t="str">
        <f t="shared" si="5"/>
        <v>Żak</v>
      </c>
      <c r="N71" s="22" t="str">
        <f t="shared" si="6"/>
        <v>Młodzik</v>
      </c>
      <c r="O71" s="22" t="str">
        <f t="shared" si="7"/>
        <v>Nie dotyczy</v>
      </c>
      <c r="P71" s="22" t="str">
        <f t="shared" si="8"/>
        <v>Nie dotyczy</v>
      </c>
      <c r="Q71" s="22" t="str">
        <f t="shared" si="9"/>
        <v>Senior</v>
      </c>
      <c r="R71" s="22" t="str">
        <f t="shared" si="10"/>
        <v>Nie dotyczy</v>
      </c>
      <c r="S71" s="22" t="str">
        <f t="shared" si="11"/>
        <v>Nie dotyczy</v>
      </c>
      <c r="V71" s="22" t="str">
        <f t="shared" si="13"/>
        <v>Kotajny Karolina</v>
      </c>
      <c r="W71" s="22">
        <f>(COUNTIF($V$2:V71,V71)=1)*1+W70</f>
        <v>67</v>
      </c>
      <c r="X71" s="22" t="str">
        <f>VLOOKUP(Y71,'licencje PZTS'!$C$4:$K$4486,9,FALSE)</f>
        <v>"KTS Gliwice"</v>
      </c>
      <c r="Y71" s="22" t="str">
        <f>INDEX($V$4:$V$900,MATCH(ROWS($U$1:U68),$W$4:$W$900,0))</f>
        <v>Szklarz Alan</v>
      </c>
      <c r="AA71" s="22" t="str">
        <f t="shared" si="14"/>
        <v>Kotajny Karolina</v>
      </c>
      <c r="AB71" s="22">
        <f>(COUNTIF($AA$2:AA71,AA71)=1)*1+AB70</f>
        <v>67</v>
      </c>
      <c r="AC71" s="22" t="str">
        <f>VLOOKUP(AD71,'licencje PZTS'!$C$4:$K$486,9,FALSE)</f>
        <v>"KTS Gliwice"</v>
      </c>
      <c r="AD71" s="22" t="str">
        <f>INDEX($AA$2:$AA$900,MATCH(ROWS($Z$1:Z68),$AB$2:$AB$900,0))</f>
        <v>Szklarz Alan</v>
      </c>
    </row>
    <row r="72" spans="1:30" hidden="1" x14ac:dyDescent="0.25">
      <c r="A72" s="22" t="str">
        <f>IFERROR(INDEX($D$24:$D$1418,MATCH(ROWS($A$1:A49),$B$24:$B$741,0)),"")</f>
        <v>"UKTS SOKÓŁ Orzesze"</v>
      </c>
      <c r="B72" s="54">
        <f>(COUNTIF($D$24:D72,D72)=1)*1+B71</f>
        <v>6</v>
      </c>
      <c r="C72" s="60" t="str">
        <f t="shared" si="2"/>
        <v>Młodzik</v>
      </c>
      <c r="D72" s="54" t="str">
        <f>IF(C72="","",'licencje PZTS'!B52)</f>
        <v>"KS Mysław"</v>
      </c>
      <c r="E72" s="63" t="str">
        <f>IF(C72="","",VLOOKUP(F72,'licencje PZTS'!$G$3:$N$775,8,FALSE))</f>
        <v>Tomecka Lena</v>
      </c>
      <c r="F72" s="22">
        <f>'licencje PZTS'!G52</f>
        <v>51450</v>
      </c>
      <c r="G72" s="62" t="str">
        <f t="shared" si="3"/>
        <v>Młodzik</v>
      </c>
      <c r="H72" s="62" t="str">
        <f>IF(G72="","",'licencje PZTS'!B52)</f>
        <v>"KS Mysław"</v>
      </c>
      <c r="I72" s="22" t="str">
        <f>IF(G72="","",VLOOKUP(F72,'licencje PZTS'!$G$3:$N$1761,8,FALSE))</f>
        <v>Tomecka Lena</v>
      </c>
      <c r="J72" s="22" t="str">
        <f>IFERROR(VLOOKUP(F72,'licencje PZTS'!$G$3:$N$775,7,FALSE),"")</f>
        <v>K</v>
      </c>
      <c r="K72" s="62">
        <f>IFERROR(VLOOKUP(F72,'licencje PZTS'!$G$3:$N$1761,4,FALSE),"")</f>
        <v>2011</v>
      </c>
      <c r="L72" s="22" t="str">
        <f t="shared" si="4"/>
        <v>Nie dotyczy</v>
      </c>
      <c r="M72" s="22" t="str">
        <f t="shared" si="5"/>
        <v>Żak</v>
      </c>
      <c r="N72" s="22" t="str">
        <f t="shared" si="6"/>
        <v>Młodzik</v>
      </c>
      <c r="O72" s="22" t="str">
        <f t="shared" si="7"/>
        <v>Nie dotyczy</v>
      </c>
      <c r="P72" s="22" t="str">
        <f t="shared" si="8"/>
        <v>Nie dotyczy</v>
      </c>
      <c r="Q72" s="22" t="str">
        <f t="shared" si="9"/>
        <v>Senior</v>
      </c>
      <c r="R72" s="22" t="str">
        <f t="shared" si="10"/>
        <v>Nie dotyczy</v>
      </c>
      <c r="S72" s="22" t="str">
        <f t="shared" si="11"/>
        <v>Nie dotyczy</v>
      </c>
      <c r="V72" s="22" t="str">
        <f t="shared" si="13"/>
        <v>Szklarz Alan</v>
      </c>
      <c r="W72" s="22">
        <f>(COUNTIF($V$2:V72,V72)=1)*1+W71</f>
        <v>68</v>
      </c>
      <c r="X72" s="22" t="str">
        <f>VLOOKUP(Y72,'licencje PZTS'!$C$4:$K$4486,9,FALSE)</f>
        <v>"KTS Gliwice"</v>
      </c>
      <c r="Y72" s="22" t="str">
        <f>INDEX($V$4:$V$900,MATCH(ROWS($U$1:U69),$W$4:$W$900,0))</f>
        <v>Paruch Wiktor</v>
      </c>
      <c r="AA72" s="22" t="str">
        <f t="shared" si="14"/>
        <v>Szklarz Alan</v>
      </c>
      <c r="AB72" s="22">
        <f>(COUNTIF($AA$2:AA72,AA72)=1)*1+AB71</f>
        <v>68</v>
      </c>
      <c r="AC72" s="22" t="str">
        <f>VLOOKUP(AD72,'licencje PZTS'!$C$4:$K$486,9,FALSE)</f>
        <v>"KTS Gliwice"</v>
      </c>
      <c r="AD72" s="22" t="str">
        <f>INDEX($AA$2:$AA$900,MATCH(ROWS($Z$1:Z69),$AB$2:$AB$900,0))</f>
        <v>Paruch Wiktor</v>
      </c>
    </row>
    <row r="73" spans="1:30" hidden="1" x14ac:dyDescent="0.25">
      <c r="A73" s="22" t="str">
        <f>IFERROR(INDEX($D$24:$D$1418,MATCH(ROWS($A$1:A50),$B$24:$B$741,0)),"")</f>
        <v>"ULKS RUCH Pniów"</v>
      </c>
      <c r="B73" s="54">
        <f>(COUNTIF($D$24:D73,D73)=1)*1+B72</f>
        <v>6</v>
      </c>
      <c r="C73" s="60" t="str">
        <f t="shared" si="2"/>
        <v>Młodzik</v>
      </c>
      <c r="D73" s="54" t="str">
        <f>IF(C73="","",'licencje PZTS'!B53)</f>
        <v>"KS Mysław"</v>
      </c>
      <c r="E73" s="63" t="str">
        <f>IF(C73="","",VLOOKUP(F73,'licencje PZTS'!$G$3:$N$775,8,FALSE))</f>
        <v>Szafraniec Lena</v>
      </c>
      <c r="F73" s="22">
        <f>'licencje PZTS'!G53</f>
        <v>56160</v>
      </c>
      <c r="G73" s="62" t="str">
        <f t="shared" si="3"/>
        <v>Młodzik</v>
      </c>
      <c r="H73" s="62" t="str">
        <f>IF(G73="","",'licencje PZTS'!B53)</f>
        <v>"KS Mysław"</v>
      </c>
      <c r="I73" s="22" t="str">
        <f>IF(G73="","",VLOOKUP(F73,'licencje PZTS'!$G$3:$N$1761,8,FALSE))</f>
        <v>Szafraniec Lena</v>
      </c>
      <c r="J73" s="22" t="str">
        <f>IFERROR(VLOOKUP(F73,'licencje PZTS'!$G$3:$N$775,7,FALSE),"")</f>
        <v>K</v>
      </c>
      <c r="K73" s="62">
        <f>IFERROR(VLOOKUP(F73,'licencje PZTS'!$G$3:$N$1761,4,FALSE),"")</f>
        <v>2011</v>
      </c>
      <c r="L73" s="22" t="str">
        <f t="shared" si="4"/>
        <v>Nie dotyczy</v>
      </c>
      <c r="M73" s="22" t="str">
        <f t="shared" si="5"/>
        <v>Żak</v>
      </c>
      <c r="N73" s="22" t="str">
        <f t="shared" si="6"/>
        <v>Młodzik</v>
      </c>
      <c r="O73" s="22" t="str">
        <f t="shared" si="7"/>
        <v>Nie dotyczy</v>
      </c>
      <c r="P73" s="22" t="str">
        <f t="shared" si="8"/>
        <v>Nie dotyczy</v>
      </c>
      <c r="Q73" s="22" t="str">
        <f t="shared" si="9"/>
        <v>Senior</v>
      </c>
      <c r="R73" s="22" t="str">
        <f t="shared" si="10"/>
        <v>Nie dotyczy</v>
      </c>
      <c r="S73" s="22" t="str">
        <f t="shared" si="11"/>
        <v>Nie dotyczy</v>
      </c>
      <c r="V73" s="22" t="str">
        <f t="shared" si="13"/>
        <v>Paruch Wiktor</v>
      </c>
      <c r="W73" s="22">
        <f>(COUNTIF($V$2:V73,V73)=1)*1+W72</f>
        <v>69</v>
      </c>
      <c r="X73" s="22" t="str">
        <f>VLOOKUP(Y73,'licencje PZTS'!$C$4:$K$4486,9,FALSE)</f>
        <v>"KTS Gliwice"</v>
      </c>
      <c r="Y73" s="22" t="str">
        <f>INDEX($V$4:$V$900,MATCH(ROWS($U$1:U70),$W$4:$W$900,0))</f>
        <v>Kutta Emilia</v>
      </c>
      <c r="AA73" s="22" t="str">
        <f t="shared" si="14"/>
        <v>Paruch Wiktor</v>
      </c>
      <c r="AB73" s="22">
        <f>(COUNTIF($AA$2:AA73,AA73)=1)*1+AB72</f>
        <v>69</v>
      </c>
      <c r="AC73" s="22" t="str">
        <f>VLOOKUP(AD73,'licencje PZTS'!$C$4:$K$486,9,FALSE)</f>
        <v>"KTS Gliwice"</v>
      </c>
      <c r="AD73" s="22" t="str">
        <f>INDEX($AA$2:$AA$900,MATCH(ROWS($Z$1:Z70),$AB$2:$AB$900,0))</f>
        <v>Kutta Emilia</v>
      </c>
    </row>
    <row r="74" spans="1:30" hidden="1" x14ac:dyDescent="0.25">
      <c r="A74" s="22" t="str">
        <f>IFERROR(INDEX($D$24:$D$1418,MATCH(ROWS($A$1:A51),$B$24:$B$741,0)),"")</f>
        <v>"ULKTS Pszczyna"</v>
      </c>
      <c r="B74" s="54">
        <f>(COUNTIF($D$24:D74,D74)=1)*1+B73</f>
        <v>6</v>
      </c>
      <c r="C74" s="60" t="str">
        <f t="shared" si="2"/>
        <v>Młodzik</v>
      </c>
      <c r="D74" s="54" t="str">
        <f>IF(C74="","",'licencje PZTS'!B54)</f>
        <v>"KS Mysław"</v>
      </c>
      <c r="E74" s="63" t="str">
        <f>IF(C74="","",VLOOKUP(F74,'licencje PZTS'!$G$3:$N$775,8,FALSE))</f>
        <v>Ratka Andrzej</v>
      </c>
      <c r="F74" s="22">
        <f>'licencje PZTS'!G54</f>
        <v>51167</v>
      </c>
      <c r="G74" s="62" t="str">
        <f t="shared" si="3"/>
        <v>Młodzik</v>
      </c>
      <c r="H74" s="62" t="str">
        <f>IF(G74="","",'licencje PZTS'!B54)</f>
        <v>"KS Mysław"</v>
      </c>
      <c r="I74" s="22" t="str">
        <f>IF(G74="","",VLOOKUP(F74,'licencje PZTS'!$G$3:$N$1761,8,FALSE))</f>
        <v>Ratka Andrzej</v>
      </c>
      <c r="J74" s="22" t="str">
        <f>IFERROR(VLOOKUP(F74,'licencje PZTS'!$G$3:$N$775,7,FALSE),"")</f>
        <v>M</v>
      </c>
      <c r="K74" s="62">
        <f>IFERROR(VLOOKUP(F74,'licencje PZTS'!$G$3:$N$1761,4,FALSE),"")</f>
        <v>2011</v>
      </c>
      <c r="L74" s="22" t="str">
        <f t="shared" si="4"/>
        <v>Nie dotyczy</v>
      </c>
      <c r="M74" s="22" t="str">
        <f t="shared" si="5"/>
        <v>Żak</v>
      </c>
      <c r="N74" s="22" t="str">
        <f t="shared" si="6"/>
        <v>Młodzik</v>
      </c>
      <c r="O74" s="22" t="str">
        <f t="shared" si="7"/>
        <v>Nie dotyczy</v>
      </c>
      <c r="P74" s="22" t="str">
        <f t="shared" si="8"/>
        <v>Nie dotyczy</v>
      </c>
      <c r="Q74" s="22" t="str">
        <f t="shared" si="9"/>
        <v>Senior</v>
      </c>
      <c r="R74" s="22" t="str">
        <f t="shared" si="10"/>
        <v>Nie dotyczy</v>
      </c>
      <c r="S74" s="22" t="str">
        <f t="shared" si="11"/>
        <v>Nie dotyczy</v>
      </c>
      <c r="V74" s="22" t="str">
        <f t="shared" si="13"/>
        <v>Kutta Emilia</v>
      </c>
      <c r="W74" s="22">
        <f>(COUNTIF($V$2:V74,V74)=1)*1+W73</f>
        <v>70</v>
      </c>
      <c r="X74" s="22" t="str">
        <f>VLOOKUP(Y74,'licencje PZTS'!$C$4:$K$4486,9,FALSE)</f>
        <v>"KTS Gliwice"</v>
      </c>
      <c r="Y74" s="22" t="str">
        <f>INDEX($V$4:$V$900,MATCH(ROWS($U$1:U71),$W$4:$W$900,0))</f>
        <v>Erle Maksymilian</v>
      </c>
      <c r="AA74" s="22" t="str">
        <f t="shared" si="14"/>
        <v>Kutta Emilia</v>
      </c>
      <c r="AB74" s="22">
        <f>(COUNTIF($AA$2:AA74,AA74)=1)*1+AB73</f>
        <v>70</v>
      </c>
      <c r="AC74" s="22" t="str">
        <f>VLOOKUP(AD74,'licencje PZTS'!$C$4:$K$486,9,FALSE)</f>
        <v>"KTS Gliwice"</v>
      </c>
      <c r="AD74" s="22" t="str">
        <f>INDEX($AA$2:$AA$900,MATCH(ROWS($Z$1:Z71),$AB$2:$AB$900,0))</f>
        <v>Erle Maksymilian</v>
      </c>
    </row>
    <row r="75" spans="1:30" hidden="1" x14ac:dyDescent="0.25">
      <c r="A75" s="22" t="str">
        <f>IFERROR(INDEX($D$24:$D$1418,MATCH(ROWS($A$1:A52),$B$24:$B$741,0)),"")</f>
        <v/>
      </c>
      <c r="B75" s="54">
        <f>(COUNTIF($D$24:D75,D75)=1)*1+B74</f>
        <v>6</v>
      </c>
      <c r="C75" s="60" t="str">
        <f t="shared" si="2"/>
        <v>Młodzik</v>
      </c>
      <c r="D75" s="54" t="str">
        <f>IF(C75="","",'licencje PZTS'!B55)</f>
        <v>"KS Mysław"</v>
      </c>
      <c r="E75" s="63" t="str">
        <f>IF(C75="","",VLOOKUP(F75,'licencje PZTS'!$G$3:$N$775,8,FALSE))</f>
        <v>Matwijczyk Natalia</v>
      </c>
      <c r="F75" s="22">
        <f>'licencje PZTS'!G55</f>
        <v>55599</v>
      </c>
      <c r="G75" s="62" t="str">
        <f t="shared" si="3"/>
        <v>Młodzik</v>
      </c>
      <c r="H75" s="62" t="str">
        <f>IF(G75="","",'licencje PZTS'!B55)</f>
        <v>"KS Mysław"</v>
      </c>
      <c r="I75" s="22" t="str">
        <f>IF(G75="","",VLOOKUP(F75,'licencje PZTS'!$G$3:$N$1761,8,FALSE))</f>
        <v>Matwijczyk Natalia</v>
      </c>
      <c r="J75" s="22" t="str">
        <f>IFERROR(VLOOKUP(F75,'licencje PZTS'!$G$3:$N$775,7,FALSE),"")</f>
        <v>K</v>
      </c>
      <c r="K75" s="62">
        <f>IFERROR(VLOOKUP(F75,'licencje PZTS'!$G$3:$N$1761,4,FALSE),"")</f>
        <v>2011</v>
      </c>
      <c r="L75" s="22" t="str">
        <f t="shared" si="4"/>
        <v>Nie dotyczy</v>
      </c>
      <c r="M75" s="22" t="str">
        <f t="shared" si="5"/>
        <v>Żak</v>
      </c>
      <c r="N75" s="22" t="str">
        <f t="shared" si="6"/>
        <v>Młodzik</v>
      </c>
      <c r="O75" s="22" t="str">
        <f t="shared" si="7"/>
        <v>Nie dotyczy</v>
      </c>
      <c r="P75" s="22" t="str">
        <f t="shared" si="8"/>
        <v>Nie dotyczy</v>
      </c>
      <c r="Q75" s="22" t="str">
        <f t="shared" si="9"/>
        <v>Senior</v>
      </c>
      <c r="R75" s="22" t="str">
        <f t="shared" si="10"/>
        <v>Nie dotyczy</v>
      </c>
      <c r="S75" s="22" t="str">
        <f t="shared" si="11"/>
        <v>Nie dotyczy</v>
      </c>
      <c r="V75" s="22" t="str">
        <f t="shared" si="13"/>
        <v>Erle Maksymilian</v>
      </c>
      <c r="W75" s="22">
        <f>(COUNTIF($V$2:V75,V75)=1)*1+W74</f>
        <v>71</v>
      </c>
      <c r="X75" s="22" t="str">
        <f>VLOOKUP(Y75,'licencje PZTS'!$C$4:$K$4486,9,FALSE)</f>
        <v>"KTS Gliwice"</v>
      </c>
      <c r="Y75" s="22" t="str">
        <f>INDEX($V$4:$V$900,MATCH(ROWS($U$1:U72),$W$4:$W$900,0))</f>
        <v>Lesiak Oliwia</v>
      </c>
      <c r="AA75" s="22" t="str">
        <f t="shared" si="14"/>
        <v>Erle Maksymilian</v>
      </c>
      <c r="AB75" s="22">
        <f>(COUNTIF($AA$2:AA75,AA75)=1)*1+AB74</f>
        <v>71</v>
      </c>
      <c r="AC75" s="22" t="str">
        <f>VLOOKUP(AD75,'licencje PZTS'!$C$4:$K$486,9,FALSE)</f>
        <v>"KTS Gliwice"</v>
      </c>
      <c r="AD75" s="22" t="str">
        <f>INDEX($AA$2:$AA$900,MATCH(ROWS($Z$1:Z72),$AB$2:$AB$900,0))</f>
        <v>Lesiak Oliwia</v>
      </c>
    </row>
    <row r="76" spans="1:30" hidden="1" x14ac:dyDescent="0.25">
      <c r="A76" s="22" t="str">
        <f>IFERROR(INDEX($D$24:$D$1418,MATCH(ROWS($A$1:A53),$B$24:$B$741,0)),"")</f>
        <v/>
      </c>
      <c r="B76" s="54">
        <f>(COUNTIF($D$24:D76,D76)=1)*1+B75</f>
        <v>6</v>
      </c>
      <c r="C76" s="60" t="str">
        <f t="shared" si="2"/>
        <v>Młodzik</v>
      </c>
      <c r="D76" s="54" t="str">
        <f>IF(C76="","",'licencje PZTS'!B56)</f>
        <v>"KS Mysław"</v>
      </c>
      <c r="E76" s="63" t="str">
        <f>IF(C76="","",VLOOKUP(F76,'licencje PZTS'!$G$3:$N$775,8,FALSE))</f>
        <v>Musiałek Franciszek</v>
      </c>
      <c r="F76" s="22">
        <f>'licencje PZTS'!G56</f>
        <v>60754</v>
      </c>
      <c r="G76" s="62" t="str">
        <f t="shared" si="3"/>
        <v>Młodzik</v>
      </c>
      <c r="H76" s="62" t="str">
        <f>IF(G76="","",'licencje PZTS'!B56)</f>
        <v>"KS Mysław"</v>
      </c>
      <c r="I76" s="22" t="str">
        <f>IF(G76="","",VLOOKUP(F76,'licencje PZTS'!$G$3:$N$1761,8,FALSE))</f>
        <v>Musiałek Franciszek</v>
      </c>
      <c r="J76" s="22" t="str">
        <f>IFERROR(VLOOKUP(F76,'licencje PZTS'!$G$3:$N$775,7,FALSE),"")</f>
        <v>M</v>
      </c>
      <c r="K76" s="62">
        <f>IFERROR(VLOOKUP(F76,'licencje PZTS'!$G$3:$N$1761,4,FALSE),"")</f>
        <v>2012</v>
      </c>
      <c r="L76" s="22" t="str">
        <f t="shared" si="4"/>
        <v>Nie dotyczy</v>
      </c>
      <c r="M76" s="22" t="str">
        <f t="shared" si="5"/>
        <v>Żak</v>
      </c>
      <c r="N76" s="22" t="str">
        <f t="shared" si="6"/>
        <v>Młodzik</v>
      </c>
      <c r="O76" s="22" t="str">
        <f t="shared" si="7"/>
        <v>Nie dotyczy</v>
      </c>
      <c r="P76" s="22" t="str">
        <f t="shared" si="8"/>
        <v>Nie dotyczy</v>
      </c>
      <c r="Q76" s="22" t="str">
        <f t="shared" si="9"/>
        <v>Senior</v>
      </c>
      <c r="R76" s="22" t="str">
        <f t="shared" si="10"/>
        <v>Nie dotyczy</v>
      </c>
      <c r="S76" s="22" t="str">
        <f t="shared" si="11"/>
        <v>Nie dotyczy</v>
      </c>
      <c r="V76" s="22" t="str">
        <f t="shared" si="13"/>
        <v>Lesiak Oliwia</v>
      </c>
      <c r="W76" s="22">
        <f>(COUNTIF($V$2:V76,V76)=1)*1+W75</f>
        <v>72</v>
      </c>
      <c r="X76" s="22" t="str">
        <f>VLOOKUP(Y76,'licencje PZTS'!$C$4:$K$4486,9,FALSE)</f>
        <v>"KTS Gliwice"</v>
      </c>
      <c r="Y76" s="22" t="str">
        <f>INDEX($V$4:$V$900,MATCH(ROWS($U$1:U73),$W$4:$W$900,0))</f>
        <v>Piecowski Szymon</v>
      </c>
      <c r="AA76" s="22" t="str">
        <f t="shared" si="14"/>
        <v>Lesiak Oliwia</v>
      </c>
      <c r="AB76" s="22">
        <f>(COUNTIF($AA$2:AA76,AA76)=1)*1+AB75</f>
        <v>72</v>
      </c>
      <c r="AC76" s="22" t="str">
        <f>VLOOKUP(AD76,'licencje PZTS'!$C$4:$K$486,9,FALSE)</f>
        <v>"KTS Gliwice"</v>
      </c>
      <c r="AD76" s="22" t="str">
        <f>INDEX($AA$2:$AA$900,MATCH(ROWS($Z$1:Z73),$AB$2:$AB$900,0))</f>
        <v>Piecowski Szymon</v>
      </c>
    </row>
    <row r="77" spans="1:30" hidden="1" x14ac:dyDescent="0.25">
      <c r="A77" s="22" t="str">
        <f>IFERROR(INDEX($D$24:$D$1418,MATCH(ROWS($A$1:A54),$B$24:$B$741,0)),"")</f>
        <v/>
      </c>
      <c r="B77" s="54">
        <f>(COUNTIF($D$24:D77,D77)=1)*1+B76</f>
        <v>6</v>
      </c>
      <c r="C77" s="60" t="str">
        <f t="shared" si="2"/>
        <v>Młodzik</v>
      </c>
      <c r="D77" s="54" t="str">
        <f>IF(C77="","",'licencje PZTS'!B57)</f>
        <v>"KS Mysław"</v>
      </c>
      <c r="E77" s="63" t="str">
        <f>IF(C77="","",VLOOKUP(F77,'licencje PZTS'!$G$3:$N$775,8,FALSE))</f>
        <v>Brutanek Bartłomiej</v>
      </c>
      <c r="F77" s="22">
        <f>'licencje PZTS'!G57</f>
        <v>54350</v>
      </c>
      <c r="G77" s="62" t="str">
        <f t="shared" si="3"/>
        <v>Młodzik</v>
      </c>
      <c r="H77" s="62" t="str">
        <f>IF(G77="","",'licencje PZTS'!B57)</f>
        <v>"KS Mysław"</v>
      </c>
      <c r="I77" s="22" t="str">
        <f>IF(G77="","",VLOOKUP(F77,'licencje PZTS'!$G$3:$N$1761,8,FALSE))</f>
        <v>Brutanek Bartłomiej</v>
      </c>
      <c r="J77" s="22" t="str">
        <f>IFERROR(VLOOKUP(F77,'licencje PZTS'!$G$3:$N$775,7,FALSE),"")</f>
        <v>M</v>
      </c>
      <c r="K77" s="62">
        <f>IFERROR(VLOOKUP(F77,'licencje PZTS'!$G$3:$N$1761,4,FALSE),"")</f>
        <v>2012</v>
      </c>
      <c r="L77" s="22" t="str">
        <f t="shared" si="4"/>
        <v>Nie dotyczy</v>
      </c>
      <c r="M77" s="22" t="str">
        <f t="shared" si="5"/>
        <v>Żak</v>
      </c>
      <c r="N77" s="22" t="str">
        <f t="shared" si="6"/>
        <v>Młodzik</v>
      </c>
      <c r="O77" s="22" t="str">
        <f t="shared" si="7"/>
        <v>Nie dotyczy</v>
      </c>
      <c r="P77" s="22" t="str">
        <f t="shared" si="8"/>
        <v>Nie dotyczy</v>
      </c>
      <c r="Q77" s="22" t="str">
        <f t="shared" si="9"/>
        <v>Senior</v>
      </c>
      <c r="R77" s="22" t="str">
        <f t="shared" si="10"/>
        <v>Nie dotyczy</v>
      </c>
      <c r="S77" s="22" t="str">
        <f t="shared" si="11"/>
        <v>Nie dotyczy</v>
      </c>
      <c r="V77" s="22" t="str">
        <f t="shared" si="13"/>
        <v>Piecowski Szymon</v>
      </c>
      <c r="W77" s="22">
        <f>(COUNTIF($V$2:V77,V77)=1)*1+W76</f>
        <v>73</v>
      </c>
      <c r="X77" s="22" t="str">
        <f>VLOOKUP(Y77,'licencje PZTS'!$C$4:$K$4486,9,FALSE)</f>
        <v>"KTS Gliwice"</v>
      </c>
      <c r="Y77" s="22" t="str">
        <f>INDEX($V$4:$V$900,MATCH(ROWS($U$1:U74),$W$4:$W$900,0))</f>
        <v>Pasiński Aleks</v>
      </c>
      <c r="AA77" s="22" t="str">
        <f t="shared" si="14"/>
        <v>Piecowski Szymon</v>
      </c>
      <c r="AB77" s="22">
        <f>(COUNTIF($AA$2:AA77,AA77)=1)*1+AB76</f>
        <v>73</v>
      </c>
      <c r="AC77" s="22" t="str">
        <f>VLOOKUP(AD77,'licencje PZTS'!$C$4:$K$486,9,FALSE)</f>
        <v>"KTS Gliwice"</v>
      </c>
      <c r="AD77" s="22" t="str">
        <f>INDEX($AA$2:$AA$900,MATCH(ROWS($Z$1:Z74),$AB$2:$AB$900,0))</f>
        <v>Pasiński Aleks</v>
      </c>
    </row>
    <row r="78" spans="1:30" hidden="1" x14ac:dyDescent="0.25">
      <c r="A78" s="22" t="str">
        <f>IFERROR(INDEX($D$24:$D$1418,MATCH(ROWS($A$1:A55),$B$24:$B$741,0)),"")</f>
        <v/>
      </c>
      <c r="B78" s="54">
        <f>(COUNTIF($D$24:D78,D78)=1)*1+B77</f>
        <v>6</v>
      </c>
      <c r="C78" s="60" t="str">
        <f t="shared" si="2"/>
        <v>Młodzik</v>
      </c>
      <c r="D78" s="54" t="str">
        <f>IF(C78="","",'licencje PZTS'!B58)</f>
        <v>"KS Mysław"</v>
      </c>
      <c r="E78" s="63" t="str">
        <f>IF(C78="","",VLOOKUP(F78,'licencje PZTS'!$G$3:$N$775,8,FALSE))</f>
        <v>Ziętek Hanna</v>
      </c>
      <c r="F78" s="22">
        <f>'licencje PZTS'!G58</f>
        <v>59594</v>
      </c>
      <c r="G78" s="62" t="str">
        <f t="shared" si="3"/>
        <v>Młodzik</v>
      </c>
      <c r="H78" s="62" t="str">
        <f>IF(G78="","",'licencje PZTS'!B58)</f>
        <v>"KS Mysław"</v>
      </c>
      <c r="I78" s="22" t="str">
        <f>IF(G78="","",VLOOKUP(F78,'licencje PZTS'!$G$3:$N$1761,8,FALSE))</f>
        <v>Ziętek Hanna</v>
      </c>
      <c r="J78" s="22" t="str">
        <f>IFERROR(VLOOKUP(F78,'licencje PZTS'!$G$3:$N$775,7,FALSE),"")</f>
        <v>K</v>
      </c>
      <c r="K78" s="62">
        <f>IFERROR(VLOOKUP(F78,'licencje PZTS'!$G$3:$N$1761,4,FALSE),"")</f>
        <v>2013</v>
      </c>
      <c r="L78" s="22" t="str">
        <f t="shared" si="4"/>
        <v>Skrzat</v>
      </c>
      <c r="M78" s="22" t="str">
        <f t="shared" si="5"/>
        <v>Żak</v>
      </c>
      <c r="N78" s="22" t="str">
        <f t="shared" si="6"/>
        <v>Młodzik</v>
      </c>
      <c r="O78" s="22" t="str">
        <f t="shared" si="7"/>
        <v>Nie dotyczy</v>
      </c>
      <c r="P78" s="22" t="str">
        <f t="shared" si="8"/>
        <v>Nie dotyczy</v>
      </c>
      <c r="Q78" s="22" t="str">
        <f t="shared" si="9"/>
        <v>Nie dotyczy</v>
      </c>
      <c r="R78" s="22" t="str">
        <f t="shared" si="10"/>
        <v>Nie dotyczy</v>
      </c>
      <c r="S78" s="22" t="str">
        <f t="shared" si="11"/>
        <v>Nie dotyczy</v>
      </c>
      <c r="V78" s="22" t="str">
        <f t="shared" si="13"/>
        <v>Pasiński Aleks</v>
      </c>
      <c r="W78" s="22">
        <f>(COUNTIF($V$2:V78,V78)=1)*1+W77</f>
        <v>74</v>
      </c>
      <c r="X78" s="22" t="str">
        <f>VLOOKUP(Y78,'licencje PZTS'!$C$4:$K$4486,9,FALSE)</f>
        <v>"KTS Gliwice"</v>
      </c>
      <c r="Y78" s="22" t="str">
        <f>INDEX($V$4:$V$900,MATCH(ROWS($U$1:U75),$W$4:$W$900,0))</f>
        <v>Machał Marcin</v>
      </c>
      <c r="AA78" s="22" t="str">
        <f t="shared" si="14"/>
        <v>Pasiński Aleks</v>
      </c>
      <c r="AB78" s="22">
        <f>(COUNTIF($AA$2:AA78,AA78)=1)*1+AB77</f>
        <v>74</v>
      </c>
      <c r="AC78" s="22" t="str">
        <f>VLOOKUP(AD78,'licencje PZTS'!$C$4:$K$486,9,FALSE)</f>
        <v>"KTS Gliwice"</v>
      </c>
      <c r="AD78" s="22" t="str">
        <f>INDEX($AA$2:$AA$900,MATCH(ROWS($Z$1:Z75),$AB$2:$AB$900,0))</f>
        <v>Machał Marcin</v>
      </c>
    </row>
    <row r="79" spans="1:30" hidden="1" x14ac:dyDescent="0.25">
      <c r="A79" s="22" t="str">
        <f>IFERROR(INDEX($D$24:$D$1418,MATCH(ROWS($A$1:A56),$B$24:$B$741,0)),"")</f>
        <v/>
      </c>
      <c r="B79" s="54">
        <f>(COUNTIF($D$24:D79,D79)=1)*1+B78</f>
        <v>6</v>
      </c>
      <c r="C79" s="60" t="str">
        <f t="shared" si="2"/>
        <v>Młodzik</v>
      </c>
      <c r="D79" s="54" t="str">
        <f>IF(C79="","",'licencje PZTS'!B59)</f>
        <v>"KS Mysław"</v>
      </c>
      <c r="E79" s="63" t="str">
        <f>IF(C79="","",VLOOKUP(F79,'licencje PZTS'!$G$3:$N$775,8,FALSE))</f>
        <v>Ptak Igor</v>
      </c>
      <c r="F79" s="22">
        <f>'licencje PZTS'!G59</f>
        <v>54175</v>
      </c>
      <c r="G79" s="62" t="str">
        <f t="shared" si="3"/>
        <v>Młodzik</v>
      </c>
      <c r="H79" s="62" t="str">
        <f>IF(G79="","",'licencje PZTS'!B59)</f>
        <v>"KS Mysław"</v>
      </c>
      <c r="I79" s="22" t="str">
        <f>IF(G79="","",VLOOKUP(F79,'licencje PZTS'!$G$3:$N$1761,8,FALSE))</f>
        <v>Ptak Igor</v>
      </c>
      <c r="J79" s="22" t="str">
        <f>IFERROR(VLOOKUP(F79,'licencje PZTS'!$G$3:$N$775,7,FALSE),"")</f>
        <v>M</v>
      </c>
      <c r="K79" s="62">
        <f>IFERROR(VLOOKUP(F79,'licencje PZTS'!$G$3:$N$1761,4,FALSE),"")</f>
        <v>2013</v>
      </c>
      <c r="L79" s="22" t="str">
        <f t="shared" si="4"/>
        <v>Skrzat</v>
      </c>
      <c r="M79" s="22" t="str">
        <f t="shared" si="5"/>
        <v>Żak</v>
      </c>
      <c r="N79" s="22" t="str">
        <f t="shared" si="6"/>
        <v>Młodzik</v>
      </c>
      <c r="O79" s="22" t="str">
        <f t="shared" si="7"/>
        <v>Nie dotyczy</v>
      </c>
      <c r="P79" s="22" t="str">
        <f t="shared" si="8"/>
        <v>Nie dotyczy</v>
      </c>
      <c r="Q79" s="22" t="str">
        <f t="shared" si="9"/>
        <v>Nie dotyczy</v>
      </c>
      <c r="R79" s="22" t="str">
        <f t="shared" si="10"/>
        <v>Nie dotyczy</v>
      </c>
      <c r="S79" s="22" t="str">
        <f t="shared" si="11"/>
        <v>Nie dotyczy</v>
      </c>
      <c r="V79" s="22" t="str">
        <f t="shared" si="13"/>
        <v>Machał Marcin</v>
      </c>
      <c r="W79" s="22">
        <f>(COUNTIF($V$2:V79,V79)=1)*1+W78</f>
        <v>75</v>
      </c>
      <c r="X79" s="22" t="str">
        <f>VLOOKUP(Y79,'licencje PZTS'!$C$4:$K$4486,9,FALSE)</f>
        <v>"KTS Gliwice"</v>
      </c>
      <c r="Y79" s="22" t="str">
        <f>INDEX($V$4:$V$900,MATCH(ROWS($U$1:U76),$W$4:$W$900,0))</f>
        <v>Hryciuk Jakub</v>
      </c>
      <c r="AA79" s="22" t="str">
        <f t="shared" si="14"/>
        <v>Machał Marcin</v>
      </c>
      <c r="AB79" s="22">
        <f>(COUNTIF($AA$2:AA79,AA79)=1)*1+AB78</f>
        <v>75</v>
      </c>
      <c r="AC79" s="22" t="str">
        <f>VLOOKUP(AD79,'licencje PZTS'!$C$4:$K$486,9,FALSE)</f>
        <v>"KTS Gliwice"</v>
      </c>
      <c r="AD79" s="22" t="str">
        <f>INDEX($AA$2:$AA$900,MATCH(ROWS($Z$1:Z76),$AB$2:$AB$900,0))</f>
        <v>Hryciuk Jakub</v>
      </c>
    </row>
    <row r="80" spans="1:30" hidden="1" x14ac:dyDescent="0.25">
      <c r="A80" s="22" t="str">
        <f>IFERROR(INDEX($D$24:$D$1418,MATCH(ROWS($A$1:A57),$B$24:$B$741,0)),"")</f>
        <v/>
      </c>
      <c r="B80" s="54">
        <f>(COUNTIF($D$24:D80,D80)=1)*1+B79</f>
        <v>6</v>
      </c>
      <c r="C80" s="60" t="str">
        <f t="shared" si="2"/>
        <v>Młodzik</v>
      </c>
      <c r="D80" s="54" t="str">
        <f>IF(C80="","",'licencje PZTS'!B60)</f>
        <v>"KS Mysław"</v>
      </c>
      <c r="E80" s="63" t="str">
        <f>IF(C80="","",VLOOKUP(F80,'licencje PZTS'!$G$3:$N$775,8,FALSE))</f>
        <v>Pencarska Maja</v>
      </c>
      <c r="F80" s="22">
        <f>'licencje PZTS'!G60</f>
        <v>55600</v>
      </c>
      <c r="G80" s="62" t="str">
        <f t="shared" si="3"/>
        <v>Młodzik</v>
      </c>
      <c r="H80" s="62" t="str">
        <f>IF(G80="","",'licencje PZTS'!B60)</f>
        <v>"KS Mysław"</v>
      </c>
      <c r="I80" s="22" t="str">
        <f>IF(G80="","",VLOOKUP(F80,'licencje PZTS'!$G$3:$N$1761,8,FALSE))</f>
        <v>Pencarska Maja</v>
      </c>
      <c r="J80" s="22" t="str">
        <f>IFERROR(VLOOKUP(F80,'licencje PZTS'!$G$3:$N$775,7,FALSE),"")</f>
        <v>K</v>
      </c>
      <c r="K80" s="62">
        <f>IFERROR(VLOOKUP(F80,'licencje PZTS'!$G$3:$N$1761,4,FALSE),"")</f>
        <v>2013</v>
      </c>
      <c r="L80" s="22" t="str">
        <f t="shared" si="4"/>
        <v>Skrzat</v>
      </c>
      <c r="M80" s="22" t="str">
        <f t="shared" si="5"/>
        <v>Żak</v>
      </c>
      <c r="N80" s="22" t="str">
        <f t="shared" si="6"/>
        <v>Młodzik</v>
      </c>
      <c r="O80" s="22" t="str">
        <f t="shared" si="7"/>
        <v>Nie dotyczy</v>
      </c>
      <c r="P80" s="22" t="str">
        <f t="shared" si="8"/>
        <v>Nie dotyczy</v>
      </c>
      <c r="Q80" s="22" t="str">
        <f t="shared" si="9"/>
        <v>Nie dotyczy</v>
      </c>
      <c r="R80" s="22" t="str">
        <f t="shared" si="10"/>
        <v>Nie dotyczy</v>
      </c>
      <c r="S80" s="22" t="str">
        <f t="shared" si="11"/>
        <v>Nie dotyczy</v>
      </c>
      <c r="V80" s="22" t="str">
        <f t="shared" si="13"/>
        <v>Hryciuk Jakub</v>
      </c>
      <c r="W80" s="22">
        <f>(COUNTIF($V$2:V80,V80)=1)*1+W79</f>
        <v>76</v>
      </c>
      <c r="X80" s="22" t="str">
        <f>VLOOKUP(Y80,'licencje PZTS'!$C$4:$K$4486,9,FALSE)</f>
        <v>"KTS Gliwice"</v>
      </c>
      <c r="Y80" s="22" t="str">
        <f>INDEX($V$4:$V$900,MATCH(ROWS($U$1:U77),$W$4:$W$900,0))</f>
        <v>Pałk Diana</v>
      </c>
      <c r="AA80" s="22" t="str">
        <f t="shared" si="14"/>
        <v>Hryciuk Jakub</v>
      </c>
      <c r="AB80" s="22">
        <f>(COUNTIF($AA$2:AA80,AA80)=1)*1+AB79</f>
        <v>76</v>
      </c>
      <c r="AC80" s="22" t="str">
        <f>VLOOKUP(AD80,'licencje PZTS'!$C$4:$K$486,9,FALSE)</f>
        <v>"KTS Gliwice"</v>
      </c>
      <c r="AD80" s="22" t="str">
        <f>INDEX($AA$2:$AA$900,MATCH(ROWS($Z$1:Z77),$AB$2:$AB$900,0))</f>
        <v>Pałk Diana</v>
      </c>
    </row>
    <row r="81" spans="1:30" hidden="1" x14ac:dyDescent="0.25">
      <c r="A81" s="22" t="str">
        <f>IFERROR(INDEX($D$24:$D$1418,MATCH(ROWS($A$1:A58),$B$24:$B$741,0)),"")</f>
        <v/>
      </c>
      <c r="B81" s="54">
        <f>(COUNTIF($D$24:D81,D81)=1)*1+B80</f>
        <v>7</v>
      </c>
      <c r="C81" s="60" t="str">
        <f t="shared" si="2"/>
        <v>Młodzik</v>
      </c>
      <c r="D81" s="54" t="str">
        <f>IF(C81="","",'licencje PZTS'!B61)</f>
        <v>"KS NAPRZÓD Borucin"</v>
      </c>
      <c r="E81" s="63" t="str">
        <f>IF(C81="","",VLOOKUP(F81,'licencje PZTS'!$G$3:$N$775,8,FALSE))</f>
        <v>Zurek Daria</v>
      </c>
      <c r="F81" s="22">
        <f>'licencje PZTS'!G61</f>
        <v>51728</v>
      </c>
      <c r="G81" s="62" t="str">
        <f t="shared" si="3"/>
        <v>Młodzik</v>
      </c>
      <c r="H81" s="62" t="str">
        <f>IF(G81="","",'licencje PZTS'!B61)</f>
        <v>"KS NAPRZÓD Borucin"</v>
      </c>
      <c r="I81" s="22" t="str">
        <f>IF(G81="","",VLOOKUP(F81,'licencje PZTS'!$G$3:$N$1761,8,FALSE))</f>
        <v>Zurek Daria</v>
      </c>
      <c r="J81" s="22" t="str">
        <f>IFERROR(VLOOKUP(F81,'licencje PZTS'!$G$3:$N$775,7,FALSE),"")</f>
        <v>K</v>
      </c>
      <c r="K81" s="62">
        <f>IFERROR(VLOOKUP(F81,'licencje PZTS'!$G$3:$N$1761,4,FALSE),"")</f>
        <v>2009</v>
      </c>
      <c r="L81" s="22" t="str">
        <f t="shared" si="4"/>
        <v>Nie dotyczy</v>
      </c>
      <c r="M81" s="22" t="str">
        <f t="shared" si="5"/>
        <v>Nie dotyczy</v>
      </c>
      <c r="N81" s="22" t="str">
        <f t="shared" si="6"/>
        <v>Młodzik</v>
      </c>
      <c r="O81" s="22" t="str">
        <f t="shared" si="7"/>
        <v>Nie dotyczy</v>
      </c>
      <c r="P81" s="22" t="str">
        <f t="shared" si="8"/>
        <v>Nie dotyczy</v>
      </c>
      <c r="Q81" s="22" t="str">
        <f t="shared" si="9"/>
        <v>Senior</v>
      </c>
      <c r="R81" s="22" t="str">
        <f t="shared" si="10"/>
        <v>Nie dotyczy</v>
      </c>
      <c r="S81" s="22" t="str">
        <f t="shared" si="11"/>
        <v>Nie dotyczy</v>
      </c>
      <c r="V81" s="22" t="str">
        <f t="shared" si="13"/>
        <v>Pałk Diana</v>
      </c>
      <c r="W81" s="22">
        <f>(COUNTIF($V$2:V81,V81)=1)*1+W80</f>
        <v>77</v>
      </c>
      <c r="X81" s="22" t="str">
        <f>VLOOKUP(Y81,'licencje PZTS'!$C$4:$K$4486,9,FALSE)</f>
        <v>"KTS Gliwice"</v>
      </c>
      <c r="Y81" s="22" t="str">
        <f>INDEX($V$4:$V$900,MATCH(ROWS($U$1:U78),$W$4:$W$900,0))</f>
        <v>Ura Sylwester</v>
      </c>
      <c r="AA81" s="22" t="str">
        <f t="shared" si="14"/>
        <v>Pałk Diana</v>
      </c>
      <c r="AB81" s="22">
        <f>(COUNTIF($AA$2:AA81,AA81)=1)*1+AB80</f>
        <v>77</v>
      </c>
      <c r="AC81" s="22" t="str">
        <f>VLOOKUP(AD81,'licencje PZTS'!$C$4:$K$486,9,FALSE)</f>
        <v>"KTS Gliwice"</v>
      </c>
      <c r="AD81" s="22" t="str">
        <f>INDEX($AA$2:$AA$900,MATCH(ROWS($Z$1:Z78),$AB$2:$AB$900,0))</f>
        <v>Ura Sylwester</v>
      </c>
    </row>
    <row r="82" spans="1:30" hidden="1" x14ac:dyDescent="0.25">
      <c r="A82" s="22" t="str">
        <f>IFERROR(INDEX($D$24:$D$1418,MATCH(ROWS($A$1:A59),$B$24:$B$741,0)),"")</f>
        <v/>
      </c>
      <c r="B82" s="54">
        <f>(COUNTIF($D$24:D82,D82)=1)*1+B81</f>
        <v>8</v>
      </c>
      <c r="C82" s="60" t="str">
        <f t="shared" si="2"/>
        <v>Młodzik</v>
      </c>
      <c r="D82" s="54" t="str">
        <f>IF(C82="","",'licencje PZTS'!B62)</f>
        <v>"KS SPIN Częstochowa"</v>
      </c>
      <c r="E82" s="63" t="str">
        <f>IF(C82="","",VLOOKUP(F82,'licencje PZTS'!$G$3:$N$775,8,FALSE))</f>
        <v>Ulatowski Kacper</v>
      </c>
      <c r="F82" s="22">
        <f>'licencje PZTS'!G62</f>
        <v>59379</v>
      </c>
      <c r="G82" s="62" t="str">
        <f t="shared" si="3"/>
        <v>Młodzik</v>
      </c>
      <c r="H82" s="62" t="str">
        <f>IF(G82="","",'licencje PZTS'!B62)</f>
        <v>"KS SPIN Częstochowa"</v>
      </c>
      <c r="I82" s="22" t="str">
        <f>IF(G82="","",VLOOKUP(F82,'licencje PZTS'!$G$3:$N$1761,8,FALSE))</f>
        <v>Ulatowski Kacper</v>
      </c>
      <c r="J82" s="22" t="str">
        <f>IFERROR(VLOOKUP(F82,'licencje PZTS'!$G$3:$N$775,7,FALSE),"")</f>
        <v>M</v>
      </c>
      <c r="K82" s="62">
        <f>IFERROR(VLOOKUP(F82,'licencje PZTS'!$G$3:$N$1761,4,FALSE),"")</f>
        <v>2009</v>
      </c>
      <c r="L82" s="22" t="str">
        <f t="shared" si="4"/>
        <v>Nie dotyczy</v>
      </c>
      <c r="M82" s="22" t="str">
        <f t="shared" si="5"/>
        <v>Nie dotyczy</v>
      </c>
      <c r="N82" s="22" t="str">
        <f t="shared" si="6"/>
        <v>Młodzik</v>
      </c>
      <c r="O82" s="22" t="str">
        <f t="shared" si="7"/>
        <v>Nie dotyczy</v>
      </c>
      <c r="P82" s="22" t="str">
        <f t="shared" si="8"/>
        <v>Nie dotyczy</v>
      </c>
      <c r="Q82" s="22" t="str">
        <f t="shared" si="9"/>
        <v>Senior</v>
      </c>
      <c r="R82" s="22" t="str">
        <f t="shared" si="10"/>
        <v>Nie dotyczy</v>
      </c>
      <c r="S82" s="22" t="str">
        <f t="shared" si="11"/>
        <v>Nie dotyczy</v>
      </c>
      <c r="V82" s="22" t="str">
        <f t="shared" si="13"/>
        <v>Ura Sylwester</v>
      </c>
      <c r="W82" s="22">
        <f>(COUNTIF($V$2:V82,V82)=1)*1+W81</f>
        <v>78</v>
      </c>
      <c r="X82" s="22" t="str">
        <f>VLOOKUP(Y82,'licencje PZTS'!$C$4:$K$4486,9,FALSE)</f>
        <v>"KTS Gliwice"</v>
      </c>
      <c r="Y82" s="22" t="str">
        <f>INDEX($V$4:$V$900,MATCH(ROWS($U$1:U79),$W$4:$W$900,0))</f>
        <v>Grodzicka Maja</v>
      </c>
      <c r="AA82" s="22" t="str">
        <f t="shared" si="14"/>
        <v>Ura Sylwester</v>
      </c>
      <c r="AB82" s="22">
        <f>(COUNTIF($AA$2:AA82,AA82)=1)*1+AB81</f>
        <v>78</v>
      </c>
      <c r="AC82" s="22" t="str">
        <f>VLOOKUP(AD82,'licencje PZTS'!$C$4:$K$486,9,FALSE)</f>
        <v>"KTS Gliwice"</v>
      </c>
      <c r="AD82" s="22" t="str">
        <f>INDEX($AA$2:$AA$900,MATCH(ROWS($Z$1:Z79),$AB$2:$AB$900,0))</f>
        <v>Grodzicka Maja</v>
      </c>
    </row>
    <row r="83" spans="1:30" hidden="1" x14ac:dyDescent="0.25">
      <c r="A83" s="22" t="str">
        <f>IFERROR(INDEX($D$24:$D$1418,MATCH(ROWS($A$1:A60),$B$24:$B$741,0)),"")</f>
        <v/>
      </c>
      <c r="B83" s="54">
        <f>(COUNTIF($D$24:D83,D83)=1)*1+B82</f>
        <v>8</v>
      </c>
      <c r="C83" s="60" t="str">
        <f t="shared" si="2"/>
        <v>Młodzik</v>
      </c>
      <c r="D83" s="54" t="str">
        <f>IF(C83="","",'licencje PZTS'!B63)</f>
        <v>"KS SPIN Częstochowa"</v>
      </c>
      <c r="E83" s="63" t="str">
        <f>IF(C83="","",VLOOKUP(F83,'licencje PZTS'!$G$3:$N$775,8,FALSE))</f>
        <v>Lojtek Mikołaj</v>
      </c>
      <c r="F83" s="22">
        <f>'licencje PZTS'!G63</f>
        <v>55699</v>
      </c>
      <c r="G83" s="62" t="str">
        <f t="shared" si="3"/>
        <v>Młodzik</v>
      </c>
      <c r="H83" s="62" t="str">
        <f>IF(G83="","",'licencje PZTS'!B63)</f>
        <v>"KS SPIN Częstochowa"</v>
      </c>
      <c r="I83" s="22" t="str">
        <f>IF(G83="","",VLOOKUP(F83,'licencje PZTS'!$G$3:$N$1761,8,FALSE))</f>
        <v>Lojtek Mikołaj</v>
      </c>
      <c r="J83" s="22" t="str">
        <f>IFERROR(VLOOKUP(F83,'licencje PZTS'!$G$3:$N$775,7,FALSE),"")</f>
        <v>M</v>
      </c>
      <c r="K83" s="62">
        <f>IFERROR(VLOOKUP(F83,'licencje PZTS'!$G$3:$N$1761,4,FALSE),"")</f>
        <v>2011</v>
      </c>
      <c r="L83" s="22" t="str">
        <f t="shared" si="4"/>
        <v>Nie dotyczy</v>
      </c>
      <c r="M83" s="22" t="str">
        <f t="shared" si="5"/>
        <v>Żak</v>
      </c>
      <c r="N83" s="22" t="str">
        <f t="shared" si="6"/>
        <v>Młodzik</v>
      </c>
      <c r="O83" s="22" t="str">
        <f t="shared" si="7"/>
        <v>Nie dotyczy</v>
      </c>
      <c r="P83" s="22" t="str">
        <f t="shared" si="8"/>
        <v>Nie dotyczy</v>
      </c>
      <c r="Q83" s="22" t="str">
        <f t="shared" si="9"/>
        <v>Senior</v>
      </c>
      <c r="R83" s="22" t="str">
        <f t="shared" si="10"/>
        <v>Nie dotyczy</v>
      </c>
      <c r="S83" s="22" t="str">
        <f t="shared" si="11"/>
        <v>Nie dotyczy</v>
      </c>
      <c r="V83" s="22" t="str">
        <f t="shared" si="13"/>
        <v>Grodzicka Maja</v>
      </c>
      <c r="W83" s="22">
        <f>(COUNTIF($V$2:V83,V83)=1)*1+W82</f>
        <v>79</v>
      </c>
      <c r="X83" s="22" t="str">
        <f>VLOOKUP(Y83,'licencje PZTS'!$C$4:$K$4486,9,FALSE)</f>
        <v>"KTS Gliwice"</v>
      </c>
      <c r="Y83" s="22" t="str">
        <f>INDEX($V$4:$V$900,MATCH(ROWS($U$1:U80),$W$4:$W$900,0))</f>
        <v>Gabryś Emilia</v>
      </c>
      <c r="AA83" s="22" t="str">
        <f t="shared" si="14"/>
        <v>Grodzicka Maja</v>
      </c>
      <c r="AB83" s="22">
        <f>(COUNTIF($AA$2:AA83,AA83)=1)*1+AB82</f>
        <v>79</v>
      </c>
      <c r="AC83" s="22" t="str">
        <f>VLOOKUP(AD83,'licencje PZTS'!$C$4:$K$486,9,FALSE)</f>
        <v>"KTS Gliwice"</v>
      </c>
      <c r="AD83" s="22" t="str">
        <f>INDEX($AA$2:$AA$900,MATCH(ROWS($Z$1:Z80),$AB$2:$AB$900,0))</f>
        <v>Gabryś Emilia</v>
      </c>
    </row>
    <row r="84" spans="1:30" hidden="1" x14ac:dyDescent="0.25">
      <c r="A84" s="22" t="str">
        <f>IFERROR(INDEX($D$24:$D$1418,MATCH(ROWS($A$1:A61),$B$24:$B$741,0)),"")</f>
        <v/>
      </c>
      <c r="B84" s="54">
        <f>(COUNTIF($D$24:D84,D84)=1)*1+B83</f>
        <v>9</v>
      </c>
      <c r="C84" s="60" t="str">
        <f t="shared" si="2"/>
        <v>Młodzik</v>
      </c>
      <c r="D84" s="54" t="str">
        <f>IF(C84="","",'licencje PZTS'!B64)</f>
        <v>"KS VIRET CMC Zawiercie"</v>
      </c>
      <c r="E84" s="63" t="str">
        <f>IF(C84="","",VLOOKUP(F84,'licencje PZTS'!$G$3:$N$775,8,FALSE))</f>
        <v>Urbanowicz Klaudia</v>
      </c>
      <c r="F84" s="22">
        <f>'licencje PZTS'!G64</f>
        <v>45255</v>
      </c>
      <c r="G84" s="62" t="str">
        <f t="shared" si="3"/>
        <v>Młodzik</v>
      </c>
      <c r="H84" s="62" t="str">
        <f>IF(G84="","",'licencje PZTS'!B64)</f>
        <v>"KS VIRET CMC Zawiercie"</v>
      </c>
      <c r="I84" s="22" t="str">
        <f>IF(G84="","",VLOOKUP(F84,'licencje PZTS'!$G$3:$N$1761,8,FALSE))</f>
        <v>Urbanowicz Klaudia</v>
      </c>
      <c r="J84" s="22" t="str">
        <f>IFERROR(VLOOKUP(F84,'licencje PZTS'!$G$3:$N$775,7,FALSE),"")</f>
        <v>K</v>
      </c>
      <c r="K84" s="62">
        <f>IFERROR(VLOOKUP(F84,'licencje PZTS'!$G$3:$N$1761,4,FALSE),"")</f>
        <v>2009</v>
      </c>
      <c r="L84" s="22" t="str">
        <f t="shared" si="4"/>
        <v>Nie dotyczy</v>
      </c>
      <c r="M84" s="22" t="str">
        <f t="shared" si="5"/>
        <v>Nie dotyczy</v>
      </c>
      <c r="N84" s="22" t="str">
        <f t="shared" si="6"/>
        <v>Młodzik</v>
      </c>
      <c r="O84" s="22" t="str">
        <f t="shared" si="7"/>
        <v>Nie dotyczy</v>
      </c>
      <c r="P84" s="22" t="str">
        <f t="shared" si="8"/>
        <v>Nie dotyczy</v>
      </c>
      <c r="Q84" s="22" t="str">
        <f t="shared" si="9"/>
        <v>Senior</v>
      </c>
      <c r="R84" s="22" t="str">
        <f t="shared" si="10"/>
        <v>Nie dotyczy</v>
      </c>
      <c r="S84" s="22" t="str">
        <f t="shared" si="11"/>
        <v>Nie dotyczy</v>
      </c>
      <c r="V84" s="22" t="str">
        <f t="shared" si="13"/>
        <v>Gabryś Emilia</v>
      </c>
      <c r="W84" s="22">
        <f>(COUNTIF($V$2:V84,V84)=1)*1+W83</f>
        <v>80</v>
      </c>
      <c r="X84" s="22" t="str">
        <f>VLOOKUP(Y84,'licencje PZTS'!$C$4:$K$4486,9,FALSE)</f>
        <v>"KTS Gliwice"</v>
      </c>
      <c r="Y84" s="22" t="str">
        <f>INDEX($V$4:$V$900,MATCH(ROWS($U$1:U81),$W$4:$W$900,0))</f>
        <v>Kubiczek Wojciech</v>
      </c>
      <c r="AA84" s="22" t="str">
        <f t="shared" si="14"/>
        <v>Gabryś Emilia</v>
      </c>
      <c r="AB84" s="22">
        <f>(COUNTIF($AA$2:AA84,AA84)=1)*1+AB83</f>
        <v>80</v>
      </c>
      <c r="AC84" s="22" t="str">
        <f>VLOOKUP(AD84,'licencje PZTS'!$C$4:$K$486,9,FALSE)</f>
        <v>"KTS Gliwice"</v>
      </c>
      <c r="AD84" s="22" t="str">
        <f>INDEX($AA$2:$AA$900,MATCH(ROWS($Z$1:Z81),$AB$2:$AB$900,0))</f>
        <v>Kubiczek Wojciech</v>
      </c>
    </row>
    <row r="85" spans="1:30" hidden="1" x14ac:dyDescent="0.25">
      <c r="A85" s="22" t="str">
        <f>IFERROR(INDEX($D$24:$D$1418,MATCH(ROWS($A$1:A62),$B$24:$B$741,0)),"")</f>
        <v/>
      </c>
      <c r="B85" s="54">
        <f>(COUNTIF($D$24:D85,D85)=1)*1+B84</f>
        <v>10</v>
      </c>
      <c r="C85" s="60" t="str">
        <f t="shared" si="2"/>
        <v>Młodzik</v>
      </c>
      <c r="D85" s="54" t="str">
        <f>IF(C85="","",'licencje PZTS'!B65)</f>
        <v>"KTS Gliwice"</v>
      </c>
      <c r="E85" s="63" t="str">
        <f>IF(C85="","",VLOOKUP(F85,'licencje PZTS'!$G$3:$N$775,8,FALSE))</f>
        <v>Kulczycki Antoni</v>
      </c>
      <c r="F85" s="22">
        <f>'licencje PZTS'!G65</f>
        <v>60914</v>
      </c>
      <c r="G85" s="62" t="str">
        <f t="shared" si="3"/>
        <v>Młodzik</v>
      </c>
      <c r="H85" s="62" t="str">
        <f>IF(G85="","",'licencje PZTS'!B65)</f>
        <v>"KTS Gliwice"</v>
      </c>
      <c r="I85" s="22" t="str">
        <f>IF(G85="","",VLOOKUP(F85,'licencje PZTS'!$G$3:$N$1761,8,FALSE))</f>
        <v>Kulczycki Antoni</v>
      </c>
      <c r="J85" s="22" t="str">
        <f>IFERROR(VLOOKUP(F85,'licencje PZTS'!$G$3:$N$775,7,FALSE),"")</f>
        <v>M</v>
      </c>
      <c r="K85" s="62">
        <f>IFERROR(VLOOKUP(F85,'licencje PZTS'!$G$3:$N$1761,4,FALSE),"")</f>
        <v>2009</v>
      </c>
      <c r="L85" s="22" t="str">
        <f t="shared" si="4"/>
        <v>Nie dotyczy</v>
      </c>
      <c r="M85" s="22" t="str">
        <f t="shared" si="5"/>
        <v>Nie dotyczy</v>
      </c>
      <c r="N85" s="22" t="str">
        <f t="shared" si="6"/>
        <v>Młodzik</v>
      </c>
      <c r="O85" s="22" t="str">
        <f t="shared" si="7"/>
        <v>Nie dotyczy</v>
      </c>
      <c r="P85" s="22" t="str">
        <f t="shared" si="8"/>
        <v>Nie dotyczy</v>
      </c>
      <c r="Q85" s="22" t="str">
        <f t="shared" si="9"/>
        <v>Senior</v>
      </c>
      <c r="R85" s="22" t="str">
        <f t="shared" si="10"/>
        <v>Nie dotyczy</v>
      </c>
      <c r="S85" s="22" t="str">
        <f t="shared" si="11"/>
        <v>Nie dotyczy</v>
      </c>
      <c r="V85" s="22" t="str">
        <f t="shared" si="13"/>
        <v>Kubiczek Wojciech</v>
      </c>
      <c r="W85" s="22">
        <f>(COUNTIF($V$2:V85,V85)=1)*1+W84</f>
        <v>81</v>
      </c>
      <c r="X85" s="22" t="str">
        <f>VLOOKUP(Y85,'licencje PZTS'!$C$4:$K$4486,9,FALSE)</f>
        <v>"KTS Gliwice"</v>
      </c>
      <c r="Y85" s="22" t="str">
        <f>INDEX($V$4:$V$900,MATCH(ROWS($U$1:U82),$W$4:$W$900,0))</f>
        <v>Kubecki Piotr</v>
      </c>
      <c r="AA85" s="22" t="str">
        <f t="shared" si="14"/>
        <v>Kubiczek Wojciech</v>
      </c>
      <c r="AB85" s="22">
        <f>(COUNTIF($AA$2:AA85,AA85)=1)*1+AB84</f>
        <v>81</v>
      </c>
      <c r="AC85" s="22" t="str">
        <f>VLOOKUP(AD85,'licencje PZTS'!$C$4:$K$486,9,FALSE)</f>
        <v>"KTS Gliwice"</v>
      </c>
      <c r="AD85" s="22" t="str">
        <f>INDEX($AA$2:$AA$900,MATCH(ROWS($Z$1:Z82),$AB$2:$AB$900,0))</f>
        <v>Kubecki Piotr</v>
      </c>
    </row>
    <row r="86" spans="1:30" hidden="1" x14ac:dyDescent="0.25">
      <c r="A86" s="22" t="str">
        <f>IFERROR(INDEX($D$24:$D$1418,MATCH(ROWS($A$1:A63),$B$24:$B$741,0)),"")</f>
        <v/>
      </c>
      <c r="B86" s="54">
        <f>(COUNTIF($D$24:D86,D86)=1)*1+B85</f>
        <v>10</v>
      </c>
      <c r="C86" s="60" t="str">
        <f t="shared" si="2"/>
        <v>Młodzik</v>
      </c>
      <c r="D86" s="54" t="str">
        <f>IF(C86="","",'licencje PZTS'!B66)</f>
        <v>"KTS Gliwice"</v>
      </c>
      <c r="E86" s="63" t="str">
        <f>IF(C86="","",VLOOKUP(F86,'licencje PZTS'!$G$3:$N$775,8,FALSE))</f>
        <v>Gwizdała Jakub</v>
      </c>
      <c r="F86" s="22">
        <f>'licencje PZTS'!G66</f>
        <v>60911</v>
      </c>
      <c r="G86" s="62" t="str">
        <f t="shared" si="3"/>
        <v>Młodzik</v>
      </c>
      <c r="H86" s="62" t="str">
        <f>IF(G86="","",'licencje PZTS'!B66)</f>
        <v>"KTS Gliwice"</v>
      </c>
      <c r="I86" s="22" t="str">
        <f>IF(G86="","",VLOOKUP(F86,'licencje PZTS'!$G$3:$N$1761,8,FALSE))</f>
        <v>Gwizdała Jakub</v>
      </c>
      <c r="J86" s="22" t="str">
        <f>IFERROR(VLOOKUP(F86,'licencje PZTS'!$G$3:$N$775,7,FALSE),"")</f>
        <v>M</v>
      </c>
      <c r="K86" s="62">
        <f>IFERROR(VLOOKUP(F86,'licencje PZTS'!$G$3:$N$1761,4,FALSE),"")</f>
        <v>2009</v>
      </c>
      <c r="L86" s="22" t="str">
        <f t="shared" si="4"/>
        <v>Nie dotyczy</v>
      </c>
      <c r="M86" s="22" t="str">
        <f t="shared" si="5"/>
        <v>Nie dotyczy</v>
      </c>
      <c r="N86" s="22" t="str">
        <f t="shared" si="6"/>
        <v>Młodzik</v>
      </c>
      <c r="O86" s="22" t="str">
        <f t="shared" si="7"/>
        <v>Nie dotyczy</v>
      </c>
      <c r="P86" s="22" t="str">
        <f t="shared" si="8"/>
        <v>Nie dotyczy</v>
      </c>
      <c r="Q86" s="22" t="str">
        <f t="shared" si="9"/>
        <v>Senior</v>
      </c>
      <c r="R86" s="22" t="str">
        <f t="shared" si="10"/>
        <v>Nie dotyczy</v>
      </c>
      <c r="S86" s="22" t="str">
        <f t="shared" si="11"/>
        <v>Nie dotyczy</v>
      </c>
      <c r="V86" s="22" t="str">
        <f t="shared" si="13"/>
        <v>Kubecki Piotr</v>
      </c>
      <c r="W86" s="22">
        <f>(COUNTIF($V$2:V86,V86)=1)*1+W85</f>
        <v>82</v>
      </c>
      <c r="X86" s="22" t="str">
        <f>VLOOKUP(Y86,'licencje PZTS'!$C$4:$K$4486,9,FALSE)</f>
        <v>"KTS Gliwice"</v>
      </c>
      <c r="Y86" s="22" t="str">
        <f>INDEX($V$4:$V$900,MATCH(ROWS($U$1:U83),$W$4:$W$900,0))</f>
        <v>Polak Kinga</v>
      </c>
      <c r="AA86" s="22" t="str">
        <f t="shared" si="14"/>
        <v>Kubecki Piotr</v>
      </c>
      <c r="AB86" s="22">
        <f>(COUNTIF($AA$2:AA86,AA86)=1)*1+AB85</f>
        <v>82</v>
      </c>
      <c r="AC86" s="22" t="str">
        <f>VLOOKUP(AD86,'licencje PZTS'!$C$4:$K$486,9,FALSE)</f>
        <v>"KTS Gliwice"</v>
      </c>
      <c r="AD86" s="22" t="str">
        <f>INDEX($AA$2:$AA$900,MATCH(ROWS($Z$1:Z83),$AB$2:$AB$900,0))</f>
        <v>Polak Kinga</v>
      </c>
    </row>
    <row r="87" spans="1:30" hidden="1" x14ac:dyDescent="0.25">
      <c r="A87" s="22" t="str">
        <f>IFERROR(INDEX($D$24:$D$1418,MATCH(ROWS($A$1:A64),$B$24:$B$741,0)),"")</f>
        <v/>
      </c>
      <c r="B87" s="54">
        <f>(COUNTIF($D$24:D87,D87)=1)*1+B86</f>
        <v>10</v>
      </c>
      <c r="C87" s="60" t="str">
        <f t="shared" si="2"/>
        <v>Młodzik</v>
      </c>
      <c r="D87" s="54" t="str">
        <f>IF(C87="","",'licencje PZTS'!B67)</f>
        <v>"KTS Gliwice"</v>
      </c>
      <c r="E87" s="63" t="str">
        <f>IF(C87="","",VLOOKUP(F87,'licencje PZTS'!$G$3:$N$775,8,FALSE))</f>
        <v>Żelazowski Kacper</v>
      </c>
      <c r="F87" s="22">
        <f>'licencje PZTS'!G67</f>
        <v>58391</v>
      </c>
      <c r="G87" s="62" t="str">
        <f t="shared" si="3"/>
        <v>Młodzik</v>
      </c>
      <c r="H87" s="62" t="str">
        <f>IF(G87="","",'licencje PZTS'!B67)</f>
        <v>"KTS Gliwice"</v>
      </c>
      <c r="I87" s="22" t="str">
        <f>IF(G87="","",VLOOKUP(F87,'licencje PZTS'!$G$3:$N$1761,8,FALSE))</f>
        <v>Żelazowski Kacper</v>
      </c>
      <c r="J87" s="22" t="str">
        <f>IFERROR(VLOOKUP(F87,'licencje PZTS'!$G$3:$N$775,7,FALSE),"")</f>
        <v>M</v>
      </c>
      <c r="K87" s="62">
        <f>IFERROR(VLOOKUP(F87,'licencje PZTS'!$G$3:$N$1761,4,FALSE),"")</f>
        <v>2009</v>
      </c>
      <c r="L87" s="22" t="str">
        <f t="shared" si="4"/>
        <v>Nie dotyczy</v>
      </c>
      <c r="M87" s="22" t="str">
        <f t="shared" si="5"/>
        <v>Nie dotyczy</v>
      </c>
      <c r="N87" s="22" t="str">
        <f t="shared" si="6"/>
        <v>Młodzik</v>
      </c>
      <c r="O87" s="22" t="str">
        <f t="shared" si="7"/>
        <v>Nie dotyczy</v>
      </c>
      <c r="P87" s="22" t="str">
        <f t="shared" si="8"/>
        <v>Nie dotyczy</v>
      </c>
      <c r="Q87" s="22" t="str">
        <f t="shared" si="9"/>
        <v>Senior</v>
      </c>
      <c r="R87" s="22" t="str">
        <f t="shared" si="10"/>
        <v>Nie dotyczy</v>
      </c>
      <c r="S87" s="22" t="str">
        <f t="shared" si="11"/>
        <v>Nie dotyczy</v>
      </c>
      <c r="V87" s="22" t="str">
        <f t="shared" si="13"/>
        <v>Polak Kinga</v>
      </c>
      <c r="W87" s="22">
        <f>(COUNTIF($V$2:V87,V87)=1)*1+W86</f>
        <v>83</v>
      </c>
      <c r="X87" s="22" t="str">
        <f>VLOOKUP(Y87,'licencje PZTS'!$C$4:$K$4486,9,FALSE)</f>
        <v>"KTS Gliwice"</v>
      </c>
      <c r="Y87" s="22" t="str">
        <f>INDEX($V$4:$V$900,MATCH(ROWS($U$1:U84),$W$4:$W$900,0))</f>
        <v>Moćko Oliwia</v>
      </c>
      <c r="AA87" s="22" t="str">
        <f t="shared" si="14"/>
        <v>Polak Kinga</v>
      </c>
      <c r="AB87" s="22">
        <f>(COUNTIF($AA$2:AA87,AA87)=1)*1+AB86</f>
        <v>83</v>
      </c>
      <c r="AC87" s="22" t="str">
        <f>VLOOKUP(AD87,'licencje PZTS'!$C$4:$K$486,9,FALSE)</f>
        <v>"KTS Gliwice"</v>
      </c>
      <c r="AD87" s="22" t="str">
        <f>INDEX($AA$2:$AA$900,MATCH(ROWS($Z$1:Z84),$AB$2:$AB$900,0))</f>
        <v>Moćko Oliwia</v>
      </c>
    </row>
    <row r="88" spans="1:30" hidden="1" x14ac:dyDescent="0.25">
      <c r="A88" s="22" t="str">
        <f>IFERROR(INDEX($D$24:$D$1418,MATCH(ROWS($A$1:A65),$B$24:$B$741,0)),"")</f>
        <v/>
      </c>
      <c r="B88" s="54">
        <f>(COUNTIF($D$24:D88,D88)=1)*1+B87</f>
        <v>10</v>
      </c>
      <c r="C88" s="60" t="str">
        <f t="shared" ref="C88:C151" si="15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>Młodzik</v>
      </c>
      <c r="D88" s="54" t="str">
        <f>IF(C88="","",'licencje PZTS'!B68)</f>
        <v>"KTS Gliwice"</v>
      </c>
      <c r="E88" s="63" t="str">
        <f>IF(C88="","",VLOOKUP(F88,'licencje PZTS'!$G$3:$N$775,8,FALSE))</f>
        <v>Gabryś Paweł</v>
      </c>
      <c r="F88" s="22">
        <f>'licencje PZTS'!G68</f>
        <v>59156</v>
      </c>
      <c r="G88" s="62" t="str">
        <f t="shared" ref="G88:G151" si="16">IF(AND($F$3="Skrzat",OR(L88="Skrzat")),"Skrzat",IF(AND($F$3="Żak",OR(L88="Skrzat",M88="Żak")),"Żak",IF(AND($F$3="Młodzik",OR(L88="Skrzat",M88="Żak",N88="Młodzik")),"Młodzik",IF(AND($F$3="Kadet",OR(L88="nie",M88="nie",N88="nie",O88="Kadet")),"Kadet",IF(AND($F$3="Junior",OR(L88="nie",M88="nie",N88="nie",O88="nie",P88="Junior")),"Junior",IF(AND($F$3="Młodzieżowiec",OR(L88="nie",M88="nie",N88="nie",O88="nie",P88="nie",S88="Młodzieżowiec")),"Młodzieżowiec",IF(AND($F$3="Senior",OR(L88="Skrzat",M88="Żak",N88="Młodzik",O88="Kadet",P88="Junior",S88="Młodzieżowiec",Q88="Senior")),"Senior",IF(AND($F$3="Weteran",OR(L88="Nie",M88="Nie",N88="Nie",O88="Nie",P88="Nie",R88="Weteran")),"Weteran",""))))))))</f>
        <v>Młodzik</v>
      </c>
      <c r="H88" s="62" t="str">
        <f>IF(G88="","",'licencje PZTS'!B68)</f>
        <v>"KTS Gliwice"</v>
      </c>
      <c r="I88" s="22" t="str">
        <f>IF(G88="","",VLOOKUP(F88,'licencje PZTS'!$G$3:$N$1761,8,FALSE))</f>
        <v>Gabryś Paweł</v>
      </c>
      <c r="J88" s="22" t="str">
        <f>IFERROR(VLOOKUP(F88,'licencje PZTS'!$G$3:$N$775,7,FALSE),"")</f>
        <v>M</v>
      </c>
      <c r="K88" s="62">
        <f>IFERROR(VLOOKUP(F88,'licencje PZTS'!$G$3:$N$1761,4,FALSE),"")</f>
        <v>2010</v>
      </c>
      <c r="L88" s="22" t="str">
        <f t="shared" si="4"/>
        <v>Nie dotyczy</v>
      </c>
      <c r="M88" s="22" t="str">
        <f t="shared" si="5"/>
        <v>Nie dotyczy</v>
      </c>
      <c r="N88" s="22" t="str">
        <f t="shared" si="6"/>
        <v>Młodzik</v>
      </c>
      <c r="O88" s="22" t="str">
        <f t="shared" si="7"/>
        <v>Nie dotyczy</v>
      </c>
      <c r="P88" s="22" t="str">
        <f t="shared" si="8"/>
        <v>Nie dotyczy</v>
      </c>
      <c r="Q88" s="22" t="str">
        <f t="shared" si="9"/>
        <v>Senior</v>
      </c>
      <c r="R88" s="22" t="str">
        <f t="shared" si="10"/>
        <v>Nie dotyczy</v>
      </c>
      <c r="S88" s="22" t="str">
        <f t="shared" si="11"/>
        <v>Nie dotyczy</v>
      </c>
      <c r="V88" s="22" t="str">
        <f t="shared" si="13"/>
        <v>Moćko Oliwia</v>
      </c>
      <c r="W88" s="22">
        <f>(COUNTIF($V$2:V88,V88)=1)*1+W87</f>
        <v>84</v>
      </c>
      <c r="X88" s="22" t="str">
        <f>VLOOKUP(Y88,'licencje PZTS'!$C$4:$K$4486,9,FALSE)</f>
        <v>"KTS Gliwice"</v>
      </c>
      <c r="Y88" s="22" t="str">
        <f>INDEX($V$4:$V$900,MATCH(ROWS($U$1:U85),$W$4:$W$900,0))</f>
        <v>Marzec Michalina</v>
      </c>
      <c r="AA88" s="22" t="str">
        <f t="shared" si="14"/>
        <v>Moćko Oliwia</v>
      </c>
      <c r="AB88" s="22">
        <f>(COUNTIF($AA$2:AA88,AA88)=1)*1+AB87</f>
        <v>84</v>
      </c>
      <c r="AC88" s="22" t="str">
        <f>VLOOKUP(AD88,'licencje PZTS'!$C$4:$K$486,9,FALSE)</f>
        <v>"KTS Gliwice"</v>
      </c>
      <c r="AD88" s="22" t="str">
        <f>INDEX($AA$2:$AA$900,MATCH(ROWS($Z$1:Z85),$AB$2:$AB$900,0))</f>
        <v>Marzec Michalina</v>
      </c>
    </row>
    <row r="89" spans="1:30" hidden="1" x14ac:dyDescent="0.25">
      <c r="A89" s="22" t="str">
        <f>IFERROR(INDEX($D$24:$D$1418,MATCH(ROWS($A$1:A66),$B$24:$B$741,0)),"")</f>
        <v/>
      </c>
      <c r="B89" s="54">
        <f>(COUNTIF($D$24:D89,D89)=1)*1+B88</f>
        <v>10</v>
      </c>
      <c r="C89" s="60" t="str">
        <f t="shared" si="15"/>
        <v>Młodzik</v>
      </c>
      <c r="D89" s="54" t="str">
        <f>IF(C89="","",'licencje PZTS'!B69)</f>
        <v>"KTS Gliwice"</v>
      </c>
      <c r="E89" s="63" t="str">
        <f>IF(C89="","",VLOOKUP(F89,'licencje PZTS'!$G$3:$N$775,8,FALSE))</f>
        <v>Mleczko Michał</v>
      </c>
      <c r="F89" s="22">
        <f>'licencje PZTS'!G69</f>
        <v>60910</v>
      </c>
      <c r="G89" s="62" t="str">
        <f t="shared" si="16"/>
        <v>Młodzik</v>
      </c>
      <c r="H89" s="62" t="str">
        <f>IF(G89="","",'licencje PZTS'!B69)</f>
        <v>"KTS Gliwice"</v>
      </c>
      <c r="I89" s="22" t="str">
        <f>IF(G89="","",VLOOKUP(F89,'licencje PZTS'!$G$3:$N$1761,8,FALSE))</f>
        <v>Mleczko Michał</v>
      </c>
      <c r="J89" s="22" t="str">
        <f>IFERROR(VLOOKUP(F89,'licencje PZTS'!$G$3:$N$775,7,FALSE),"")</f>
        <v>M</v>
      </c>
      <c r="K89" s="62">
        <f>IFERROR(VLOOKUP(F89,'licencje PZTS'!$G$3:$N$1761,4,FALSE),"")</f>
        <v>2010</v>
      </c>
      <c r="L89" s="22" t="str">
        <f t="shared" ref="L89:L152" si="17">IFERROR(IF($G$1-K89&lt;=9,"Skrzat",IF($G$1-K89&gt;9,"Nie dotyczy")),"")</f>
        <v>Nie dotyczy</v>
      </c>
      <c r="M89" s="22" t="str">
        <f t="shared" ref="M89:M152" si="18">IFERROR(IF($G$1-K89&lt;=11,"Żak",IF($G$1-K89&gt;11,"Nie dotyczy")),"")</f>
        <v>Nie dotyczy</v>
      </c>
      <c r="N89" s="22" t="str">
        <f t="shared" ref="N89:N152" si="19">IFERROR(IF($G$1-K89&lt;=13,"Młodzik",IF($G$1-K89&gt;13,"Nie dotyczy")),"")</f>
        <v>Młodzik</v>
      </c>
      <c r="O89" s="22" t="str">
        <f t="shared" ref="O89:O152" si="20">IFERROR(IF($G$1-K89=14,"Kadet",IF($G$1-K89=15,"Nie dotyczy",IF($G$1-K89&lt;14,"Nie dotyczy",IF($G$1-K89&gt;15,"Nie dotyczy")))),"")</f>
        <v>Nie dotyczy</v>
      </c>
      <c r="P89" s="22" t="str">
        <f t="shared" ref="P89:P152" si="21">IFERROR(IF($G$1-K89=18,"Junior",IF($G$1-K89=17,"Junior",IF($G$1-K89=16,"Junior",IF($G$1-K89&lt;16,"Nie dotyczy",IF($G$1-K89&gt;18,"Nie dotyczy"))))),"")</f>
        <v>Nie dotyczy</v>
      </c>
      <c r="Q89" s="22" t="str">
        <f t="shared" ref="Q89:Q152" si="22">IFERROR(IF($G$1-K89&gt;=10,"Senior",IF($G$1-K89&lt;10,"Nie dotyczy")),"")</f>
        <v>Senior</v>
      </c>
      <c r="R89" s="22" t="str">
        <f t="shared" ref="R89:R152" si="23">IFERROR(IF($G$1-K89&gt;=40,"Weteran",IF($G$1-K89&lt;40,"Nie dotyczy")),"Nie dotyczy")</f>
        <v>Nie dotyczy</v>
      </c>
      <c r="S89" s="22" t="str">
        <f t="shared" ref="S89:S152" si="24">IFERROR(IF($G$1-K89=19,"Młodzieżowiec",IF($G$1-K89=20,"Młodzieżowiec",IF($G$1-K89=21,"Młodzieżowiec",IF($G$1-K89&lt;19,"Nie dotyczy",IF($G$1-K89&gt;21,"Nie dotyczy"))))),"")</f>
        <v>Nie dotyczy</v>
      </c>
      <c r="V89" s="22" t="str">
        <f t="shared" si="13"/>
        <v>Marzec Michalina</v>
      </c>
      <c r="W89" s="22">
        <f>(COUNTIF($V$2:V89,V89)=1)*1+W88</f>
        <v>85</v>
      </c>
      <c r="X89" s="22" t="str">
        <f>VLOOKUP(Y89,'licencje PZTS'!$C$4:$K$4486,9,FALSE)</f>
        <v>"KTS Gliwice"</v>
      </c>
      <c r="Y89" s="22" t="str">
        <f>INDEX($V$4:$V$900,MATCH(ROWS($U$1:U86),$W$4:$W$900,0))</f>
        <v>Kutta Lech</v>
      </c>
      <c r="AA89" s="22" t="str">
        <f t="shared" si="14"/>
        <v>Marzec Michalina</v>
      </c>
      <c r="AB89" s="22">
        <f>(COUNTIF($AA$2:AA89,AA89)=1)*1+AB88</f>
        <v>85</v>
      </c>
      <c r="AC89" s="22" t="str">
        <f>VLOOKUP(AD89,'licencje PZTS'!$C$4:$K$486,9,FALSE)</f>
        <v>"KTS Gliwice"</v>
      </c>
      <c r="AD89" s="22" t="str">
        <f>INDEX($AA$2:$AA$900,MATCH(ROWS($Z$1:Z86),$AB$2:$AB$900,0))</f>
        <v>Kutta Lech</v>
      </c>
    </row>
    <row r="90" spans="1:30" hidden="1" x14ac:dyDescent="0.25">
      <c r="A90" s="22" t="str">
        <f>IFERROR(INDEX($D$24:$D$1418,MATCH(ROWS($A$1:A67),$B$24:$B$741,0)),"")</f>
        <v/>
      </c>
      <c r="B90" s="54">
        <f>(COUNTIF($D$24:D90,D90)=1)*1+B89</f>
        <v>10</v>
      </c>
      <c r="C90" s="60" t="str">
        <f t="shared" si="15"/>
        <v>Młodzik</v>
      </c>
      <c r="D90" s="54" t="str">
        <f>IF(C90="","",'licencje PZTS'!B70)</f>
        <v>"KTS Gliwice"</v>
      </c>
      <c r="E90" s="63" t="str">
        <f>IF(C90="","",VLOOKUP(F90,'licencje PZTS'!$G$3:$N$775,8,FALSE))</f>
        <v>Kotajny Karolina</v>
      </c>
      <c r="F90" s="22">
        <f>'licencje PZTS'!G70</f>
        <v>60909</v>
      </c>
      <c r="G90" s="62" t="str">
        <f t="shared" si="16"/>
        <v>Młodzik</v>
      </c>
      <c r="H90" s="62" t="str">
        <f>IF(G90="","",'licencje PZTS'!B70)</f>
        <v>"KTS Gliwice"</v>
      </c>
      <c r="I90" s="22" t="str">
        <f>IF(G90="","",VLOOKUP(F90,'licencje PZTS'!$G$3:$N$1761,8,FALSE))</f>
        <v>Kotajny Karolina</v>
      </c>
      <c r="J90" s="22" t="str">
        <f>IFERROR(VLOOKUP(F90,'licencje PZTS'!$G$3:$N$775,7,FALSE),"")</f>
        <v>K</v>
      </c>
      <c r="K90" s="62">
        <f>IFERROR(VLOOKUP(F90,'licencje PZTS'!$G$3:$N$1761,4,FALSE),"")</f>
        <v>2010</v>
      </c>
      <c r="L90" s="22" t="str">
        <f t="shared" si="17"/>
        <v>Nie dotyczy</v>
      </c>
      <c r="M90" s="22" t="str">
        <f t="shared" si="18"/>
        <v>Nie dotyczy</v>
      </c>
      <c r="N90" s="22" t="str">
        <f t="shared" si="19"/>
        <v>Młodzik</v>
      </c>
      <c r="O90" s="22" t="str">
        <f t="shared" si="20"/>
        <v>Nie dotyczy</v>
      </c>
      <c r="P90" s="22" t="str">
        <f t="shared" si="21"/>
        <v>Nie dotyczy</v>
      </c>
      <c r="Q90" s="22" t="str">
        <f t="shared" si="22"/>
        <v>Senior</v>
      </c>
      <c r="R90" s="22" t="str">
        <f t="shared" si="23"/>
        <v>Nie dotyczy</v>
      </c>
      <c r="S90" s="22" t="str">
        <f t="shared" si="24"/>
        <v>Nie dotyczy</v>
      </c>
      <c r="V90" s="22" t="str">
        <f t="shared" si="13"/>
        <v>Kutta Lech</v>
      </c>
      <c r="W90" s="22">
        <f>(COUNTIF($V$2:V90,V90)=1)*1+W89</f>
        <v>86</v>
      </c>
      <c r="X90" s="22" t="str">
        <f>VLOOKUP(Y90,'licencje PZTS'!$C$4:$K$4486,9,FALSE)</f>
        <v>"KTS Gliwice"</v>
      </c>
      <c r="Y90" s="22" t="str">
        <f>INDEX($V$4:$V$900,MATCH(ROWS($U$1:U87),$W$4:$W$900,0))</f>
        <v>Górski Wojciech</v>
      </c>
      <c r="AA90" s="22" t="str">
        <f t="shared" si="14"/>
        <v>Kutta Lech</v>
      </c>
      <c r="AB90" s="22">
        <f>(COUNTIF($AA$2:AA90,AA90)=1)*1+AB89</f>
        <v>86</v>
      </c>
      <c r="AC90" s="22" t="str">
        <f>VLOOKUP(AD90,'licencje PZTS'!$C$4:$K$486,9,FALSE)</f>
        <v>"KTS Gliwice"</v>
      </c>
      <c r="AD90" s="22" t="str">
        <f>INDEX($AA$2:$AA$900,MATCH(ROWS($Z$1:Z87),$AB$2:$AB$900,0))</f>
        <v>Górski Wojciech</v>
      </c>
    </row>
    <row r="91" spans="1:30" hidden="1" x14ac:dyDescent="0.25">
      <c r="A91" s="22" t="str">
        <f>IFERROR(INDEX($D$24:$D$1418,MATCH(ROWS($A$1:A68),$B$24:$B$741,0)),"")</f>
        <v/>
      </c>
      <c r="B91" s="54">
        <f>(COUNTIF($D$24:D91,D91)=1)*1+B90</f>
        <v>10</v>
      </c>
      <c r="C91" s="60" t="str">
        <f t="shared" si="15"/>
        <v>Młodzik</v>
      </c>
      <c r="D91" s="54" t="str">
        <f>IF(C91="","",'licencje PZTS'!B71)</f>
        <v>"KTS Gliwice"</v>
      </c>
      <c r="E91" s="63" t="str">
        <f>IF(C91="","",VLOOKUP(F91,'licencje PZTS'!$G$3:$N$775,8,FALSE))</f>
        <v>Szklarz Alan</v>
      </c>
      <c r="F91" s="22">
        <f>'licencje PZTS'!G71</f>
        <v>56609</v>
      </c>
      <c r="G91" s="62" t="str">
        <f t="shared" si="16"/>
        <v>Młodzik</v>
      </c>
      <c r="H91" s="62" t="str">
        <f>IF(G91="","",'licencje PZTS'!B71)</f>
        <v>"KTS Gliwice"</v>
      </c>
      <c r="I91" s="22" t="str">
        <f>IF(G91="","",VLOOKUP(F91,'licencje PZTS'!$G$3:$N$1761,8,FALSE))</f>
        <v>Szklarz Alan</v>
      </c>
      <c r="J91" s="22" t="str">
        <f>IFERROR(VLOOKUP(F91,'licencje PZTS'!$G$3:$N$775,7,FALSE),"")</f>
        <v>M</v>
      </c>
      <c r="K91" s="62">
        <f>IFERROR(VLOOKUP(F91,'licencje PZTS'!$G$3:$N$1761,4,FALSE),"")</f>
        <v>2010</v>
      </c>
      <c r="L91" s="22" t="str">
        <f t="shared" si="17"/>
        <v>Nie dotyczy</v>
      </c>
      <c r="M91" s="22" t="str">
        <f t="shared" si="18"/>
        <v>Nie dotyczy</v>
      </c>
      <c r="N91" s="22" t="str">
        <f t="shared" si="19"/>
        <v>Młodzik</v>
      </c>
      <c r="O91" s="22" t="str">
        <f t="shared" si="20"/>
        <v>Nie dotyczy</v>
      </c>
      <c r="P91" s="22" t="str">
        <f t="shared" si="21"/>
        <v>Nie dotyczy</v>
      </c>
      <c r="Q91" s="22" t="str">
        <f t="shared" si="22"/>
        <v>Senior</v>
      </c>
      <c r="R91" s="22" t="str">
        <f t="shared" si="23"/>
        <v>Nie dotyczy</v>
      </c>
      <c r="S91" s="22" t="str">
        <f t="shared" si="24"/>
        <v>Nie dotyczy</v>
      </c>
      <c r="V91" s="22" t="str">
        <f t="shared" si="13"/>
        <v>Górski Wojciech</v>
      </c>
      <c r="W91" s="22">
        <f>(COUNTIF($V$2:V91,V91)=1)*1+W90</f>
        <v>87</v>
      </c>
      <c r="X91" s="22" t="str">
        <f>VLOOKUP(Y91,'licencje PZTS'!$C$4:$K$4486,9,FALSE)</f>
        <v>"KTS Gliwice"</v>
      </c>
      <c r="Y91" s="22" t="str">
        <f>INDEX($V$4:$V$900,MATCH(ROWS($U$1:U88),$W$4:$W$900,0))</f>
        <v>Kotajny Przemysław</v>
      </c>
      <c r="AA91" s="22" t="str">
        <f t="shared" si="14"/>
        <v>Górski Wojciech</v>
      </c>
      <c r="AB91" s="22">
        <f>(COUNTIF($AA$2:AA91,AA91)=1)*1+AB90</f>
        <v>87</v>
      </c>
      <c r="AC91" s="22" t="str">
        <f>VLOOKUP(AD91,'licencje PZTS'!$C$4:$K$486,9,FALSE)</f>
        <v>"KTS Gliwice"</v>
      </c>
      <c r="AD91" s="22" t="str">
        <f>INDEX($AA$2:$AA$900,MATCH(ROWS($Z$1:Z88),$AB$2:$AB$900,0))</f>
        <v>Kotajny Przemysław</v>
      </c>
    </row>
    <row r="92" spans="1:30" hidden="1" x14ac:dyDescent="0.25">
      <c r="A92" s="22" t="str">
        <f>IFERROR(INDEX($D$24:$D$1418,MATCH(ROWS($A$1:A69),$B$24:$B$741,0)),"")</f>
        <v/>
      </c>
      <c r="B92" s="54">
        <f>(COUNTIF($D$24:D92,D92)=1)*1+B91</f>
        <v>10</v>
      </c>
      <c r="C92" s="60" t="str">
        <f t="shared" si="15"/>
        <v>Młodzik</v>
      </c>
      <c r="D92" s="54" t="str">
        <f>IF(C92="","",'licencje PZTS'!B72)</f>
        <v>"KTS Gliwice"</v>
      </c>
      <c r="E92" s="63" t="str">
        <f>IF(C92="","",VLOOKUP(F92,'licencje PZTS'!$G$3:$N$775,8,FALSE))</f>
        <v>Paruch Wiktor</v>
      </c>
      <c r="F92" s="22">
        <f>'licencje PZTS'!G72</f>
        <v>46816</v>
      </c>
      <c r="G92" s="62" t="str">
        <f t="shared" si="16"/>
        <v>Młodzik</v>
      </c>
      <c r="H92" s="62" t="str">
        <f>IF(G92="","",'licencje PZTS'!B72)</f>
        <v>"KTS Gliwice"</v>
      </c>
      <c r="I92" s="22" t="str">
        <f>IF(G92="","",VLOOKUP(F92,'licencje PZTS'!$G$3:$N$1761,8,FALSE))</f>
        <v>Paruch Wiktor</v>
      </c>
      <c r="J92" s="22" t="str">
        <f>IFERROR(VLOOKUP(F92,'licencje PZTS'!$G$3:$N$775,7,FALSE),"")</f>
        <v>M</v>
      </c>
      <c r="K92" s="62">
        <f>IFERROR(VLOOKUP(F92,'licencje PZTS'!$G$3:$N$1761,4,FALSE),"")</f>
        <v>2010</v>
      </c>
      <c r="L92" s="22" t="str">
        <f t="shared" si="17"/>
        <v>Nie dotyczy</v>
      </c>
      <c r="M92" s="22" t="str">
        <f t="shared" si="18"/>
        <v>Nie dotyczy</v>
      </c>
      <c r="N92" s="22" t="str">
        <f t="shared" si="19"/>
        <v>Młodzik</v>
      </c>
      <c r="O92" s="22" t="str">
        <f t="shared" si="20"/>
        <v>Nie dotyczy</v>
      </c>
      <c r="P92" s="22" t="str">
        <f t="shared" si="21"/>
        <v>Nie dotyczy</v>
      </c>
      <c r="Q92" s="22" t="str">
        <f t="shared" si="22"/>
        <v>Senior</v>
      </c>
      <c r="R92" s="22" t="str">
        <f t="shared" si="23"/>
        <v>Nie dotyczy</v>
      </c>
      <c r="S92" s="22" t="str">
        <f t="shared" si="24"/>
        <v>Nie dotyczy</v>
      </c>
      <c r="V92" s="22" t="str">
        <f t="shared" si="13"/>
        <v>Kotajny Przemysław</v>
      </c>
      <c r="W92" s="22">
        <f>(COUNTIF($V$2:V92,V92)=1)*1+W91</f>
        <v>88</v>
      </c>
      <c r="X92" s="22" t="str">
        <f>VLOOKUP(Y92,'licencje PZTS'!$C$4:$K$4486,9,FALSE)</f>
        <v>"KTS Gliwice"</v>
      </c>
      <c r="Y92" s="22" t="str">
        <f>INDEX($V$4:$V$900,MATCH(ROWS($U$1:U89),$W$4:$W$900,0))</f>
        <v>Gabryś Judyta</v>
      </c>
      <c r="AA92" s="22" t="str">
        <f t="shared" si="14"/>
        <v>Kotajny Przemysław</v>
      </c>
      <c r="AB92" s="22">
        <f>(COUNTIF($AA$2:AA92,AA92)=1)*1+AB91</f>
        <v>88</v>
      </c>
      <c r="AC92" s="22" t="str">
        <f>VLOOKUP(AD92,'licencje PZTS'!$C$4:$K$486,9,FALSE)</f>
        <v>"KTS Gliwice"</v>
      </c>
      <c r="AD92" s="22" t="str">
        <f>INDEX($AA$2:$AA$900,MATCH(ROWS($Z$1:Z89),$AB$2:$AB$900,0))</f>
        <v>Gabryś Judyta</v>
      </c>
    </row>
    <row r="93" spans="1:30" hidden="1" x14ac:dyDescent="0.25">
      <c r="A93" s="22" t="str">
        <f>IFERROR(INDEX($D$24:$D$1418,MATCH(ROWS($A$1:A70),$B$24:$B$741,0)),"")</f>
        <v/>
      </c>
      <c r="B93" s="54">
        <f>(COUNTIF($D$24:D93,D93)=1)*1+B92</f>
        <v>10</v>
      </c>
      <c r="C93" s="60" t="str">
        <f t="shared" si="15"/>
        <v>Młodzik</v>
      </c>
      <c r="D93" s="54" t="str">
        <f>IF(C93="","",'licencje PZTS'!B73)</f>
        <v>"KTS Gliwice"</v>
      </c>
      <c r="E93" s="63" t="str">
        <f>IF(C93="","",VLOOKUP(F93,'licencje PZTS'!$G$3:$N$775,8,FALSE))</f>
        <v>Kutta Emilia</v>
      </c>
      <c r="F93" s="22">
        <f>'licencje PZTS'!G73</f>
        <v>58397</v>
      </c>
      <c r="G93" s="62" t="str">
        <f t="shared" si="16"/>
        <v>Młodzik</v>
      </c>
      <c r="H93" s="62" t="str">
        <f>IF(G93="","",'licencje PZTS'!B73)</f>
        <v>"KTS Gliwice"</v>
      </c>
      <c r="I93" s="22" t="str">
        <f>IF(G93="","",VLOOKUP(F93,'licencje PZTS'!$G$3:$N$1761,8,FALSE))</f>
        <v>Kutta Emilia</v>
      </c>
      <c r="J93" s="22" t="str">
        <f>IFERROR(VLOOKUP(F93,'licencje PZTS'!$G$3:$N$775,7,FALSE),"")</f>
        <v>K</v>
      </c>
      <c r="K93" s="62">
        <f>IFERROR(VLOOKUP(F93,'licencje PZTS'!$G$3:$N$1761,4,FALSE),"")</f>
        <v>2010</v>
      </c>
      <c r="L93" s="22" t="str">
        <f t="shared" si="17"/>
        <v>Nie dotyczy</v>
      </c>
      <c r="M93" s="22" t="str">
        <f t="shared" si="18"/>
        <v>Nie dotyczy</v>
      </c>
      <c r="N93" s="22" t="str">
        <f t="shared" si="19"/>
        <v>Młodzik</v>
      </c>
      <c r="O93" s="22" t="str">
        <f t="shared" si="20"/>
        <v>Nie dotyczy</v>
      </c>
      <c r="P93" s="22" t="str">
        <f t="shared" si="21"/>
        <v>Nie dotyczy</v>
      </c>
      <c r="Q93" s="22" t="str">
        <f t="shared" si="22"/>
        <v>Senior</v>
      </c>
      <c r="R93" s="22" t="str">
        <f t="shared" si="23"/>
        <v>Nie dotyczy</v>
      </c>
      <c r="S93" s="22" t="str">
        <f t="shared" si="24"/>
        <v>Nie dotyczy</v>
      </c>
      <c r="V93" s="22" t="str">
        <f t="shared" si="13"/>
        <v>Gabryś Judyta</v>
      </c>
      <c r="W93" s="22">
        <f>(COUNTIF($V$2:V93,V93)=1)*1+W92</f>
        <v>89</v>
      </c>
      <c r="X93" s="22" t="str">
        <f>VLOOKUP(Y93,'licencje PZTS'!$C$4:$K$4486,9,FALSE)</f>
        <v>"KTS Gliwice"</v>
      </c>
      <c r="Y93" s="22" t="str">
        <f>INDEX($V$4:$V$900,MATCH(ROWS($U$1:U90),$W$4:$W$900,0))</f>
        <v>Polak Olga</v>
      </c>
      <c r="AA93" s="22" t="str">
        <f t="shared" si="14"/>
        <v>Gabryś Judyta</v>
      </c>
      <c r="AB93" s="22">
        <f>(COUNTIF($AA$2:AA93,AA93)=1)*1+AB92</f>
        <v>89</v>
      </c>
      <c r="AC93" s="22" t="str">
        <f>VLOOKUP(AD93,'licencje PZTS'!$C$4:$K$486,9,FALSE)</f>
        <v>"KTS Gliwice"</v>
      </c>
      <c r="AD93" s="22" t="str">
        <f>INDEX($AA$2:$AA$900,MATCH(ROWS($Z$1:Z90),$AB$2:$AB$900,0))</f>
        <v>Polak Olga</v>
      </c>
    </row>
    <row r="94" spans="1:30" hidden="1" x14ac:dyDescent="0.25">
      <c r="A94" s="22" t="str">
        <f>IFERROR(INDEX($D$24:$D$1418,MATCH(ROWS($A$1:A71),$B$24:$B$741,0)),"")</f>
        <v/>
      </c>
      <c r="B94" s="54">
        <f>(COUNTIF($D$24:D94,D94)=1)*1+B93</f>
        <v>10</v>
      </c>
      <c r="C94" s="60" t="str">
        <f t="shared" si="15"/>
        <v>Młodzik</v>
      </c>
      <c r="D94" s="54" t="str">
        <f>IF(C94="","",'licencje PZTS'!B74)</f>
        <v>"KTS Gliwice"</v>
      </c>
      <c r="E94" s="63" t="str">
        <f>IF(C94="","",VLOOKUP(F94,'licencje PZTS'!$G$3:$N$775,8,FALSE))</f>
        <v>Erle Maksymilian</v>
      </c>
      <c r="F94" s="22">
        <f>'licencje PZTS'!G74</f>
        <v>58388</v>
      </c>
      <c r="G94" s="62" t="str">
        <f t="shared" si="16"/>
        <v>Młodzik</v>
      </c>
      <c r="H94" s="62" t="str">
        <f>IF(G94="","",'licencje PZTS'!B74)</f>
        <v>"KTS Gliwice"</v>
      </c>
      <c r="I94" s="22" t="str">
        <f>IF(G94="","",VLOOKUP(F94,'licencje PZTS'!$G$3:$N$1761,8,FALSE))</f>
        <v>Erle Maksymilian</v>
      </c>
      <c r="J94" s="22" t="str">
        <f>IFERROR(VLOOKUP(F94,'licencje PZTS'!$G$3:$N$775,7,FALSE),"")</f>
        <v>M</v>
      </c>
      <c r="K94" s="62">
        <f>IFERROR(VLOOKUP(F94,'licencje PZTS'!$G$3:$N$1761,4,FALSE),"")</f>
        <v>2010</v>
      </c>
      <c r="L94" s="22" t="str">
        <f t="shared" si="17"/>
        <v>Nie dotyczy</v>
      </c>
      <c r="M94" s="22" t="str">
        <f t="shared" si="18"/>
        <v>Nie dotyczy</v>
      </c>
      <c r="N94" s="22" t="str">
        <f t="shared" si="19"/>
        <v>Młodzik</v>
      </c>
      <c r="O94" s="22" t="str">
        <f t="shared" si="20"/>
        <v>Nie dotyczy</v>
      </c>
      <c r="P94" s="22" t="str">
        <f t="shared" si="21"/>
        <v>Nie dotyczy</v>
      </c>
      <c r="Q94" s="22" t="str">
        <f t="shared" si="22"/>
        <v>Senior</v>
      </c>
      <c r="R94" s="22" t="str">
        <f t="shared" si="23"/>
        <v>Nie dotyczy</v>
      </c>
      <c r="S94" s="22" t="str">
        <f t="shared" si="24"/>
        <v>Nie dotyczy</v>
      </c>
      <c r="V94" s="22" t="str">
        <f t="shared" si="13"/>
        <v>Polak Olga</v>
      </c>
      <c r="W94" s="22">
        <f>(COUNTIF($V$2:V94,V94)=1)*1+W93</f>
        <v>90</v>
      </c>
      <c r="X94" s="22" t="str">
        <f>VLOOKUP(Y94,'licencje PZTS'!$C$4:$K$4486,9,FALSE)</f>
        <v>"KTS MOKSIR Zawadzkie"</v>
      </c>
      <c r="Y94" s="22" t="str">
        <f>INDEX($V$4:$V$900,MATCH(ROWS($U$1:U91),$W$4:$W$900,0))</f>
        <v>Żołnowska Lena</v>
      </c>
      <c r="AA94" s="22" t="str">
        <f t="shared" si="14"/>
        <v>Polak Olga</v>
      </c>
      <c r="AB94" s="22">
        <f>(COUNTIF($AA$2:AA94,AA94)=1)*1+AB93</f>
        <v>90</v>
      </c>
      <c r="AC94" s="22" t="str">
        <f>VLOOKUP(AD94,'licencje PZTS'!$C$4:$K$486,9,FALSE)</f>
        <v>"KTS MOKSIR Zawadzkie"</v>
      </c>
      <c r="AD94" s="22" t="str">
        <f>INDEX($AA$2:$AA$900,MATCH(ROWS($Z$1:Z91),$AB$2:$AB$900,0))</f>
        <v>Żołnowska Lena</v>
      </c>
    </row>
    <row r="95" spans="1:30" hidden="1" x14ac:dyDescent="0.25">
      <c r="A95" s="22" t="str">
        <f>IFERROR(INDEX($D$24:$D$1418,MATCH(ROWS($A$1:A72),$B$24:$B$741,0)),"")</f>
        <v/>
      </c>
      <c r="B95" s="54">
        <f>(COUNTIF($D$24:D95,D95)=1)*1+B94</f>
        <v>10</v>
      </c>
      <c r="C95" s="60" t="str">
        <f t="shared" si="15"/>
        <v>Młodzik</v>
      </c>
      <c r="D95" s="54" t="str">
        <f>IF(C95="","",'licencje PZTS'!B75)</f>
        <v>"KTS Gliwice"</v>
      </c>
      <c r="E95" s="63" t="str">
        <f>IF(C95="","",VLOOKUP(F95,'licencje PZTS'!$G$3:$N$775,8,FALSE))</f>
        <v>Lesiak Oliwia</v>
      </c>
      <c r="F95" s="22">
        <f>'licencje PZTS'!G75</f>
        <v>60912</v>
      </c>
      <c r="G95" s="62" t="str">
        <f t="shared" si="16"/>
        <v>Młodzik</v>
      </c>
      <c r="H95" s="62" t="str">
        <f>IF(G95="","",'licencje PZTS'!B75)</f>
        <v>"KTS Gliwice"</v>
      </c>
      <c r="I95" s="22" t="str">
        <f>IF(G95="","",VLOOKUP(F95,'licencje PZTS'!$G$3:$N$1761,8,FALSE))</f>
        <v>Lesiak Oliwia</v>
      </c>
      <c r="J95" s="22" t="str">
        <f>IFERROR(VLOOKUP(F95,'licencje PZTS'!$G$3:$N$775,7,FALSE),"")</f>
        <v>K</v>
      </c>
      <c r="K95" s="62">
        <f>IFERROR(VLOOKUP(F95,'licencje PZTS'!$G$3:$N$1761,4,FALSE),"")</f>
        <v>2011</v>
      </c>
      <c r="L95" s="22" t="str">
        <f t="shared" si="17"/>
        <v>Nie dotyczy</v>
      </c>
      <c r="M95" s="22" t="str">
        <f t="shared" si="18"/>
        <v>Żak</v>
      </c>
      <c r="N95" s="22" t="str">
        <f t="shared" si="19"/>
        <v>Młodzik</v>
      </c>
      <c r="O95" s="22" t="str">
        <f t="shared" si="20"/>
        <v>Nie dotyczy</v>
      </c>
      <c r="P95" s="22" t="str">
        <f t="shared" si="21"/>
        <v>Nie dotyczy</v>
      </c>
      <c r="Q95" s="22" t="str">
        <f t="shared" si="22"/>
        <v>Senior</v>
      </c>
      <c r="R95" s="22" t="str">
        <f t="shared" si="23"/>
        <v>Nie dotyczy</v>
      </c>
      <c r="S95" s="22" t="str">
        <f t="shared" si="24"/>
        <v>Nie dotyczy</v>
      </c>
      <c r="V95" s="22" t="str">
        <f t="shared" si="13"/>
        <v>Żołnowska Lena</v>
      </c>
      <c r="W95" s="22">
        <f>(COUNTIF($V$2:V95,V95)=1)*1+W94</f>
        <v>91</v>
      </c>
      <c r="X95" s="22" t="str">
        <f>VLOOKUP(Y95,'licencje PZTS'!$C$4:$K$4486,9,FALSE)</f>
        <v>"KTS MOKSIR Zawadzkie"</v>
      </c>
      <c r="Y95" s="22" t="str">
        <f>INDEX($V$4:$V$900,MATCH(ROWS($U$1:U92),$W$4:$W$900,0))</f>
        <v>Sier Bartosz</v>
      </c>
      <c r="AA95" s="22" t="str">
        <f t="shared" si="14"/>
        <v>Żołnowska Lena</v>
      </c>
      <c r="AB95" s="22">
        <f>(COUNTIF($AA$2:AA95,AA95)=1)*1+AB94</f>
        <v>91</v>
      </c>
      <c r="AC95" s="22" t="str">
        <f>VLOOKUP(AD95,'licencje PZTS'!$C$4:$K$486,9,FALSE)</f>
        <v>"KTS MOKSIR Zawadzkie"</v>
      </c>
      <c r="AD95" s="22" t="str">
        <f>INDEX($AA$2:$AA$900,MATCH(ROWS($Z$1:Z92),$AB$2:$AB$900,0))</f>
        <v>Sier Bartosz</v>
      </c>
    </row>
    <row r="96" spans="1:30" hidden="1" x14ac:dyDescent="0.25">
      <c r="A96" s="22" t="str">
        <f>IFERROR(INDEX($D$24:$D$1418,MATCH(ROWS($A$1:A73),$B$24:$B$741,0)),"")</f>
        <v/>
      </c>
      <c r="B96" s="54">
        <f>(COUNTIF($D$24:D96,D96)=1)*1+B95</f>
        <v>10</v>
      </c>
      <c r="C96" s="60" t="str">
        <f t="shared" si="15"/>
        <v>Młodzik</v>
      </c>
      <c r="D96" s="54" t="str">
        <f>IF(C96="","",'licencje PZTS'!B76)</f>
        <v>"KTS Gliwice"</v>
      </c>
      <c r="E96" s="63" t="str">
        <f>IF(C96="","",VLOOKUP(F96,'licencje PZTS'!$G$3:$N$775,8,FALSE))</f>
        <v>Piecowski Szymon</v>
      </c>
      <c r="F96" s="22">
        <f>'licencje PZTS'!G76</f>
        <v>47418</v>
      </c>
      <c r="G96" s="62" t="str">
        <f t="shared" si="16"/>
        <v>Młodzik</v>
      </c>
      <c r="H96" s="62" t="str">
        <f>IF(G96="","",'licencje PZTS'!B76)</f>
        <v>"KTS Gliwice"</v>
      </c>
      <c r="I96" s="22" t="str">
        <f>IF(G96="","",VLOOKUP(F96,'licencje PZTS'!$G$3:$N$1761,8,FALSE))</f>
        <v>Piecowski Szymon</v>
      </c>
      <c r="J96" s="22" t="str">
        <f>IFERROR(VLOOKUP(F96,'licencje PZTS'!$G$3:$N$775,7,FALSE),"")</f>
        <v>M</v>
      </c>
      <c r="K96" s="62">
        <f>IFERROR(VLOOKUP(F96,'licencje PZTS'!$G$3:$N$1761,4,FALSE),"")</f>
        <v>2011</v>
      </c>
      <c r="L96" s="22" t="str">
        <f t="shared" si="17"/>
        <v>Nie dotyczy</v>
      </c>
      <c r="M96" s="22" t="str">
        <f t="shared" si="18"/>
        <v>Żak</v>
      </c>
      <c r="N96" s="22" t="str">
        <f t="shared" si="19"/>
        <v>Młodzik</v>
      </c>
      <c r="O96" s="22" t="str">
        <f t="shared" si="20"/>
        <v>Nie dotyczy</v>
      </c>
      <c r="P96" s="22" t="str">
        <f t="shared" si="21"/>
        <v>Nie dotyczy</v>
      </c>
      <c r="Q96" s="22" t="str">
        <f t="shared" si="22"/>
        <v>Senior</v>
      </c>
      <c r="R96" s="22" t="str">
        <f t="shared" si="23"/>
        <v>Nie dotyczy</v>
      </c>
      <c r="S96" s="22" t="str">
        <f t="shared" si="24"/>
        <v>Nie dotyczy</v>
      </c>
      <c r="V96" s="22" t="str">
        <f t="shared" si="13"/>
        <v>Sier Bartosz</v>
      </c>
      <c r="W96" s="22">
        <f>(COUNTIF($V$2:V96,V96)=1)*1+W95</f>
        <v>92</v>
      </c>
      <c r="X96" s="22" t="str">
        <f>VLOOKUP(Y96,'licencje PZTS'!$C$4:$K$4486,9,FALSE)</f>
        <v>"KTS MOKSIR Zawadzkie"</v>
      </c>
      <c r="Y96" s="22" t="str">
        <f>INDEX($V$4:$V$900,MATCH(ROWS($U$1:U93),$W$4:$W$900,0))</f>
        <v>Kochanek Miłosz</v>
      </c>
      <c r="AA96" s="22" t="str">
        <f t="shared" si="14"/>
        <v>Sier Bartosz</v>
      </c>
      <c r="AB96" s="22">
        <f>(COUNTIF($AA$2:AA96,AA96)=1)*1+AB95</f>
        <v>92</v>
      </c>
      <c r="AC96" s="22" t="str">
        <f>VLOOKUP(AD96,'licencje PZTS'!$C$4:$K$486,9,FALSE)</f>
        <v>"KTS MOKSIR Zawadzkie"</v>
      </c>
      <c r="AD96" s="22" t="str">
        <f>INDEX($AA$2:$AA$900,MATCH(ROWS($Z$1:Z93),$AB$2:$AB$900,0))</f>
        <v>Kochanek Miłosz</v>
      </c>
    </row>
    <row r="97" spans="1:30" hidden="1" x14ac:dyDescent="0.25">
      <c r="A97" s="22" t="str">
        <f>IFERROR(INDEX($D$24:$D$1418,MATCH(ROWS($A$1:A74),$B$24:$B$741,0)),"")</f>
        <v/>
      </c>
      <c r="B97" s="54">
        <f>(COUNTIF($D$24:D97,D97)=1)*1+B96</f>
        <v>10</v>
      </c>
      <c r="C97" s="60" t="str">
        <f t="shared" si="15"/>
        <v>Młodzik</v>
      </c>
      <c r="D97" s="54" t="str">
        <f>IF(C97="","",'licencje PZTS'!B77)</f>
        <v>"KTS Gliwice"</v>
      </c>
      <c r="E97" s="63" t="str">
        <f>IF(C97="","",VLOOKUP(F97,'licencje PZTS'!$G$3:$N$775,8,FALSE))</f>
        <v>Pasiński Aleks</v>
      </c>
      <c r="F97" s="22">
        <f>'licencje PZTS'!G77</f>
        <v>48102</v>
      </c>
      <c r="G97" s="62" t="str">
        <f t="shared" si="16"/>
        <v>Młodzik</v>
      </c>
      <c r="H97" s="62" t="str">
        <f>IF(G97="","",'licencje PZTS'!B77)</f>
        <v>"KTS Gliwice"</v>
      </c>
      <c r="I97" s="22" t="str">
        <f>IF(G97="","",VLOOKUP(F97,'licencje PZTS'!$G$3:$N$1761,8,FALSE))</f>
        <v>Pasiński Aleks</v>
      </c>
      <c r="J97" s="22" t="str">
        <f>IFERROR(VLOOKUP(F97,'licencje PZTS'!$G$3:$N$775,7,FALSE),"")</f>
        <v>M</v>
      </c>
      <c r="K97" s="62">
        <f>IFERROR(VLOOKUP(F97,'licencje PZTS'!$G$3:$N$1761,4,FALSE),"")</f>
        <v>2011</v>
      </c>
      <c r="L97" s="22" t="str">
        <f t="shared" si="17"/>
        <v>Nie dotyczy</v>
      </c>
      <c r="M97" s="22" t="str">
        <f t="shared" si="18"/>
        <v>Żak</v>
      </c>
      <c r="N97" s="22" t="str">
        <f t="shared" si="19"/>
        <v>Młodzik</v>
      </c>
      <c r="O97" s="22" t="str">
        <f t="shared" si="20"/>
        <v>Nie dotyczy</v>
      </c>
      <c r="P97" s="22" t="str">
        <f t="shared" si="21"/>
        <v>Nie dotyczy</v>
      </c>
      <c r="Q97" s="22" t="str">
        <f t="shared" si="22"/>
        <v>Senior</v>
      </c>
      <c r="R97" s="22" t="str">
        <f t="shared" si="23"/>
        <v>Nie dotyczy</v>
      </c>
      <c r="S97" s="22" t="str">
        <f t="shared" si="24"/>
        <v>Nie dotyczy</v>
      </c>
      <c r="V97" s="22" t="str">
        <f t="shared" si="13"/>
        <v>Kochanek Miłosz</v>
      </c>
      <c r="W97" s="22">
        <f>(COUNTIF($V$2:V97,V97)=1)*1+W96</f>
        <v>93</v>
      </c>
      <c r="X97" s="22" t="str">
        <f>VLOOKUP(Y97,'licencje PZTS'!$C$4:$K$4486,9,FALSE)</f>
        <v>"KTS MOKSIR Zawadzkie"</v>
      </c>
      <c r="Y97" s="22" t="str">
        <f>INDEX($V$4:$V$900,MATCH(ROWS($U$1:U94),$W$4:$W$900,0))</f>
        <v>Bonk Anna</v>
      </c>
      <c r="AA97" s="22" t="str">
        <f t="shared" si="14"/>
        <v>Kochanek Miłosz</v>
      </c>
      <c r="AB97" s="22">
        <f>(COUNTIF($AA$2:AA97,AA97)=1)*1+AB96</f>
        <v>93</v>
      </c>
      <c r="AC97" s="22" t="str">
        <f>VLOOKUP(AD97,'licencje PZTS'!$C$4:$K$486,9,FALSE)</f>
        <v>"KTS MOKSIR Zawadzkie"</v>
      </c>
      <c r="AD97" s="22" t="str">
        <f>INDEX($AA$2:$AA$900,MATCH(ROWS($Z$1:Z94),$AB$2:$AB$900,0))</f>
        <v>Bonk Anna</v>
      </c>
    </row>
    <row r="98" spans="1:30" hidden="1" x14ac:dyDescent="0.25">
      <c r="A98" s="22" t="str">
        <f>IFERROR(INDEX($D$24:$D$1418,MATCH(ROWS($A$1:A75),$B$24:$B$741,0)),"")</f>
        <v/>
      </c>
      <c r="B98" s="54">
        <f>(COUNTIF($D$24:D98,D98)=1)*1+B97</f>
        <v>10</v>
      </c>
      <c r="C98" s="60" t="str">
        <f t="shared" si="15"/>
        <v>Młodzik</v>
      </c>
      <c r="D98" s="54" t="str">
        <f>IF(C98="","",'licencje PZTS'!B78)</f>
        <v>"KTS Gliwice"</v>
      </c>
      <c r="E98" s="63" t="str">
        <f>IF(C98="","",VLOOKUP(F98,'licencje PZTS'!$G$3:$N$775,8,FALSE))</f>
        <v>Machał Marcin</v>
      </c>
      <c r="F98" s="22">
        <f>'licencje PZTS'!G78</f>
        <v>48100</v>
      </c>
      <c r="G98" s="62" t="str">
        <f>IF(AND($F$3="Skrzat",OR(L98="Skrzat")),"Skrzat",IF(AND($F$3="Żak",OR(L98="Skrzat",M98="Żak")),"Żak",IF(AND($F$3="Młodzik",OR(L98="Skrzat",M98="Żak",N98="Młodzik")),"Młodzik",IF(AND($F$3="Kadet",OR(L98="nie",M98="nie",N98="nie",O98="Kadet")),"Kadet",IF(AND($F$3="Junior",OR(L98="nie",M98="nie",N98="nie",O98="nie",P98="Junior")),"Junior",IF(AND($F$3="Młodzieżowiec",OR(L98="nie",M98="nie",N98="nie",O98="nie",P98="nie",S98="Młodzieżowiec")),"Młodzieżowiec",IF(AND($F$3="Senior",OR(L98="Skrzat",M98="Żak",N98="Młodzik",O98="Kadet",P98="Junior",S98="Młodzieżowiec",Q98="Senior")),"Senior",IF(AND($F$3="Weteran",OR(L98="Nie",M98="Nie",N98="Nie",O98="Nie",P98="Nie",R98="Weteran")),"Weteran",""))))))))</f>
        <v>Młodzik</v>
      </c>
      <c r="H98" s="62" t="str">
        <f>IF(G98="","",'licencje PZTS'!B78)</f>
        <v>"KTS Gliwice"</v>
      </c>
      <c r="I98" s="22" t="str">
        <f>IF(G98="","",VLOOKUP(F98,'licencje PZTS'!$G$3:$N$1761,8,FALSE))</f>
        <v>Machał Marcin</v>
      </c>
      <c r="J98" s="22" t="str">
        <f>IFERROR(VLOOKUP(F98,'licencje PZTS'!$G$3:$N$775,7,FALSE),"")</f>
        <v>M</v>
      </c>
      <c r="K98" s="62">
        <f>IFERROR(VLOOKUP(F98,'licencje PZTS'!$G$3:$N$1761,4,FALSE),"")</f>
        <v>2011</v>
      </c>
      <c r="L98" s="22" t="str">
        <f t="shared" si="17"/>
        <v>Nie dotyczy</v>
      </c>
      <c r="M98" s="22" t="str">
        <f t="shared" si="18"/>
        <v>Żak</v>
      </c>
      <c r="N98" s="22" t="str">
        <f t="shared" si="19"/>
        <v>Młodzik</v>
      </c>
      <c r="O98" s="22" t="str">
        <f t="shared" si="20"/>
        <v>Nie dotyczy</v>
      </c>
      <c r="P98" s="22" t="str">
        <f t="shared" si="21"/>
        <v>Nie dotyczy</v>
      </c>
      <c r="Q98" s="22" t="str">
        <f t="shared" si="22"/>
        <v>Senior</v>
      </c>
      <c r="R98" s="22" t="str">
        <f t="shared" si="23"/>
        <v>Nie dotyczy</v>
      </c>
      <c r="S98" s="22" t="str">
        <f t="shared" si="24"/>
        <v>Nie dotyczy</v>
      </c>
      <c r="V98" s="22" t="str">
        <f t="shared" si="13"/>
        <v>Bonk Anna</v>
      </c>
      <c r="W98" s="22">
        <f>(COUNTIF($V$2:V98,V98)=1)*1+W97</f>
        <v>94</v>
      </c>
      <c r="X98" s="22" t="str">
        <f>VLOOKUP(Y98,'licencje PZTS'!$C$4:$K$4486,9,FALSE)</f>
        <v>"KTS MOKSIR Zawadzkie"</v>
      </c>
      <c r="Y98" s="22" t="str">
        <f>INDEX($V$4:$V$900,MATCH(ROWS($U$1:U95),$W$4:$W$900,0))</f>
        <v>Becker Emma</v>
      </c>
      <c r="AA98" s="22" t="str">
        <f t="shared" si="14"/>
        <v>Bonk Anna</v>
      </c>
      <c r="AB98" s="22">
        <f>(COUNTIF($AA$2:AA98,AA98)=1)*1+AB97</f>
        <v>94</v>
      </c>
      <c r="AC98" s="22" t="str">
        <f>VLOOKUP(AD98,'licencje PZTS'!$C$4:$K$486,9,FALSE)</f>
        <v>"KTS MOKSIR Zawadzkie"</v>
      </c>
      <c r="AD98" s="22" t="str">
        <f>INDEX($AA$2:$AA$900,MATCH(ROWS($Z$1:Z95),$AB$2:$AB$900,0))</f>
        <v>Becker Emma</v>
      </c>
    </row>
    <row r="99" spans="1:30" hidden="1" x14ac:dyDescent="0.25">
      <c r="A99" s="22" t="str">
        <f>IFERROR(INDEX($D$24:$D$1418,MATCH(ROWS($A$1:A76),$B$24:$B$741,0)),"")</f>
        <v/>
      </c>
      <c r="B99" s="54">
        <f>(COUNTIF($D$24:D99,D99)=1)*1+B98</f>
        <v>10</v>
      </c>
      <c r="C99" s="60" t="str">
        <f t="shared" si="15"/>
        <v>Młodzik</v>
      </c>
      <c r="D99" s="54" t="str">
        <f>IF(C99="","",'licencje PZTS'!B79)</f>
        <v>"KTS Gliwice"</v>
      </c>
      <c r="E99" s="63" t="str">
        <f>IF(C99="","",VLOOKUP(F99,'licencje PZTS'!$G$3:$N$775,8,FALSE))</f>
        <v>Hryciuk Jakub</v>
      </c>
      <c r="F99" s="22">
        <f>'licencje PZTS'!G79</f>
        <v>61616</v>
      </c>
      <c r="G99" s="62" t="str">
        <f t="shared" si="16"/>
        <v>Młodzik</v>
      </c>
      <c r="H99" s="62" t="str">
        <f>IF(G99="","",'licencje PZTS'!B79)</f>
        <v>"KTS Gliwice"</v>
      </c>
      <c r="I99" s="22" t="str">
        <f>IF(G99="","",VLOOKUP(F99,'licencje PZTS'!$G$3:$N$1761,8,FALSE))</f>
        <v>Hryciuk Jakub</v>
      </c>
      <c r="J99" s="22" t="str">
        <f>IFERROR(VLOOKUP(F99,'licencje PZTS'!$G$3:$N$775,7,FALSE),"")</f>
        <v>M</v>
      </c>
      <c r="K99" s="62">
        <f>IFERROR(VLOOKUP(F99,'licencje PZTS'!$G$3:$N$1761,4,FALSE),"")</f>
        <v>2012</v>
      </c>
      <c r="L99" s="22" t="str">
        <f t="shared" si="17"/>
        <v>Nie dotyczy</v>
      </c>
      <c r="M99" s="22" t="str">
        <f t="shared" si="18"/>
        <v>Żak</v>
      </c>
      <c r="N99" s="22" t="str">
        <f t="shared" si="19"/>
        <v>Młodzik</v>
      </c>
      <c r="O99" s="22" t="str">
        <f t="shared" si="20"/>
        <v>Nie dotyczy</v>
      </c>
      <c r="P99" s="22" t="str">
        <f t="shared" si="21"/>
        <v>Nie dotyczy</v>
      </c>
      <c r="Q99" s="22" t="str">
        <f t="shared" si="22"/>
        <v>Senior</v>
      </c>
      <c r="R99" s="22" t="str">
        <f t="shared" si="23"/>
        <v>Nie dotyczy</v>
      </c>
      <c r="S99" s="22" t="str">
        <f t="shared" si="24"/>
        <v>Nie dotyczy</v>
      </c>
      <c r="V99" s="22" t="str">
        <f t="shared" si="13"/>
        <v>Becker Emma</v>
      </c>
      <c r="W99" s="22">
        <f>(COUNTIF($V$2:V99,V99)=1)*1+W98</f>
        <v>95</v>
      </c>
      <c r="X99" s="22" t="str">
        <f>VLOOKUP(Y99,'licencje PZTS'!$C$4:$K$4486,9,FALSE)</f>
        <v>"KTS MOKSIR Zawadzkie"</v>
      </c>
      <c r="Y99" s="22" t="str">
        <f>INDEX($V$4:$V$900,MATCH(ROWS($U$1:U96),$W$4:$W$900,0))</f>
        <v>Sporyszkiewicz Gloria</v>
      </c>
      <c r="AA99" s="22" t="str">
        <f t="shared" si="14"/>
        <v>Becker Emma</v>
      </c>
      <c r="AB99" s="22">
        <f>(COUNTIF($AA$2:AA99,AA99)=1)*1+AB98</f>
        <v>95</v>
      </c>
      <c r="AC99" s="22" t="str">
        <f>VLOOKUP(AD99,'licencje PZTS'!$C$4:$K$486,9,FALSE)</f>
        <v>"KTS MOKSIR Zawadzkie"</v>
      </c>
      <c r="AD99" s="22" t="str">
        <f>INDEX($AA$2:$AA$900,MATCH(ROWS($Z$1:Z96),$AB$2:$AB$900,0))</f>
        <v>Sporyszkiewicz Gloria</v>
      </c>
    </row>
    <row r="100" spans="1:30" hidden="1" x14ac:dyDescent="0.25">
      <c r="A100" s="22" t="str">
        <f>IFERROR(INDEX($D$24:$D$1418,MATCH(ROWS($A$1:A77),$B$24:$B$741,0)),"")</f>
        <v/>
      </c>
      <c r="B100" s="54">
        <f>(COUNTIF($D$24:D100,D100)=1)*1+B99</f>
        <v>10</v>
      </c>
      <c r="C100" s="60" t="str">
        <f t="shared" si="15"/>
        <v>Młodzik</v>
      </c>
      <c r="D100" s="54" t="str">
        <f>IF(C100="","",'licencje PZTS'!B80)</f>
        <v>"KTS Gliwice"</v>
      </c>
      <c r="E100" s="63" t="str">
        <f>IF(C100="","",VLOOKUP(F100,'licencje PZTS'!$G$3:$N$775,8,FALSE))</f>
        <v>Pałk Diana</v>
      </c>
      <c r="F100" s="22">
        <f>'licencje PZTS'!G80</f>
        <v>60913</v>
      </c>
      <c r="G100" s="62" t="str">
        <f t="shared" si="16"/>
        <v>Młodzik</v>
      </c>
      <c r="H100" s="62" t="str">
        <f>IF(G100="","",'licencje PZTS'!B80)</f>
        <v>"KTS Gliwice"</v>
      </c>
      <c r="I100" s="22" t="str">
        <f>IF(G100="","",VLOOKUP(F100,'licencje PZTS'!$G$3:$N$1761,8,FALSE))</f>
        <v>Pałk Diana</v>
      </c>
      <c r="J100" s="22" t="str">
        <f>IFERROR(VLOOKUP(F100,'licencje PZTS'!$G$3:$N$775,7,FALSE),"")</f>
        <v>K</v>
      </c>
      <c r="K100" s="62">
        <f>IFERROR(VLOOKUP(F100,'licencje PZTS'!$G$3:$N$1761,4,FALSE),"")</f>
        <v>2012</v>
      </c>
      <c r="L100" s="22" t="str">
        <f t="shared" si="17"/>
        <v>Nie dotyczy</v>
      </c>
      <c r="M100" s="22" t="str">
        <f t="shared" si="18"/>
        <v>Żak</v>
      </c>
      <c r="N100" s="22" t="str">
        <f t="shared" si="19"/>
        <v>Młodzik</v>
      </c>
      <c r="O100" s="22" t="str">
        <f t="shared" si="20"/>
        <v>Nie dotyczy</v>
      </c>
      <c r="P100" s="22" t="str">
        <f t="shared" si="21"/>
        <v>Nie dotyczy</v>
      </c>
      <c r="Q100" s="22" t="str">
        <f t="shared" si="22"/>
        <v>Senior</v>
      </c>
      <c r="R100" s="22" t="str">
        <f t="shared" si="23"/>
        <v>Nie dotyczy</v>
      </c>
      <c r="S100" s="22" t="str">
        <f t="shared" si="24"/>
        <v>Nie dotyczy</v>
      </c>
      <c r="V100" s="22" t="str">
        <f t="shared" si="13"/>
        <v>Sporyszkiewicz Gloria</v>
      </c>
      <c r="W100" s="22">
        <f>(COUNTIF($V$2:V100,V100)=1)*1+W99</f>
        <v>96</v>
      </c>
      <c r="X100" s="22" t="str">
        <f>VLOOKUP(Y100,'licencje PZTS'!$C$4:$K$4486,9,FALSE)</f>
        <v>"KTS MOKSIR Zawadzkie"</v>
      </c>
      <c r="Y100" s="22" t="str">
        <f>INDEX($V$4:$V$900,MATCH(ROWS($U$1:U97),$W$4:$W$900,0))</f>
        <v>Rychlik Nadia</v>
      </c>
      <c r="AA100" s="22" t="str">
        <f t="shared" ref="AA100:AA131" si="25">VLOOKUP($F$3,$G119:$I1233,3,FALSE)</f>
        <v>Sporyszkiewicz Gloria</v>
      </c>
      <c r="AB100" s="22">
        <f>(COUNTIF($AA$2:AA100,AA100)=1)*1+AB99</f>
        <v>96</v>
      </c>
      <c r="AC100" s="22" t="str">
        <f>VLOOKUP(AD100,'licencje PZTS'!$C$4:$K$486,9,FALSE)</f>
        <v>"KTS MOKSIR Zawadzkie"</v>
      </c>
      <c r="AD100" s="22" t="str">
        <f>INDEX($AA$2:$AA$900,MATCH(ROWS($Z$1:Z97),$AB$2:$AB$900,0))</f>
        <v>Rychlik Nadia</v>
      </c>
    </row>
    <row r="101" spans="1:30" hidden="1" x14ac:dyDescent="0.25">
      <c r="A101" s="22" t="str">
        <f>IFERROR(INDEX($D$24:$D$1418,MATCH(ROWS($A$1:A78),$B$24:$B$741,0)),"")</f>
        <v/>
      </c>
      <c r="B101" s="54">
        <f>(COUNTIF($D$24:D101,D101)=1)*1+B100</f>
        <v>10</v>
      </c>
      <c r="C101" s="60" t="str">
        <f t="shared" si="15"/>
        <v>Młodzik</v>
      </c>
      <c r="D101" s="54" t="str">
        <f>IF(C101="","",'licencje PZTS'!B81)</f>
        <v>"KTS Gliwice"</v>
      </c>
      <c r="E101" s="63" t="str">
        <f>IF(C101="","",VLOOKUP(F101,'licencje PZTS'!$G$3:$N$775,8,FALSE))</f>
        <v>Ura Sylwester</v>
      </c>
      <c r="F101" s="22">
        <f>'licencje PZTS'!G81</f>
        <v>60811</v>
      </c>
      <c r="G101" s="62" t="str">
        <f t="shared" si="16"/>
        <v>Młodzik</v>
      </c>
      <c r="H101" s="62" t="str">
        <f>IF(G101="","",'licencje PZTS'!B81)</f>
        <v>"KTS Gliwice"</v>
      </c>
      <c r="I101" s="22" t="str">
        <f>IF(G101="","",VLOOKUP(F101,'licencje PZTS'!$G$3:$N$1761,8,FALSE))</f>
        <v>Ura Sylwester</v>
      </c>
      <c r="J101" s="22" t="str">
        <f>IFERROR(VLOOKUP(F101,'licencje PZTS'!$G$3:$N$775,7,FALSE),"")</f>
        <v>M</v>
      </c>
      <c r="K101" s="62">
        <f>IFERROR(VLOOKUP(F101,'licencje PZTS'!$G$3:$N$1761,4,FALSE),"")</f>
        <v>2012</v>
      </c>
      <c r="L101" s="22" t="str">
        <f t="shared" si="17"/>
        <v>Nie dotyczy</v>
      </c>
      <c r="M101" s="22" t="str">
        <f t="shared" si="18"/>
        <v>Żak</v>
      </c>
      <c r="N101" s="22" t="str">
        <f t="shared" si="19"/>
        <v>Młodzik</v>
      </c>
      <c r="O101" s="22" t="str">
        <f t="shared" si="20"/>
        <v>Nie dotyczy</v>
      </c>
      <c r="P101" s="22" t="str">
        <f t="shared" si="21"/>
        <v>Nie dotyczy</v>
      </c>
      <c r="Q101" s="22" t="str">
        <f t="shared" si="22"/>
        <v>Senior</v>
      </c>
      <c r="R101" s="22" t="str">
        <f t="shared" si="23"/>
        <v>Nie dotyczy</v>
      </c>
      <c r="S101" s="22" t="str">
        <f t="shared" si="24"/>
        <v>Nie dotyczy</v>
      </c>
      <c r="V101" s="22" t="str">
        <f t="shared" si="13"/>
        <v>Rychlik Nadia</v>
      </c>
      <c r="W101" s="22">
        <f>(COUNTIF($V$2:V101,V101)=1)*1+W100</f>
        <v>97</v>
      </c>
      <c r="X101" s="22" t="str">
        <f>VLOOKUP(Y101,'licencje PZTS'!$C$4:$K$4486,9,FALSE)</f>
        <v>"KTS MOKSIR Zawadzkie"</v>
      </c>
      <c r="Y101" s="22" t="str">
        <f>INDEX($V$4:$V$900,MATCH(ROWS($U$1:U98),$W$4:$W$900,0))</f>
        <v>Nawrot Anna</v>
      </c>
      <c r="AA101" s="22" t="str">
        <f t="shared" si="25"/>
        <v>Rychlik Nadia</v>
      </c>
      <c r="AB101" s="22">
        <f>(COUNTIF($AA$2:AA101,AA101)=1)*1+AB100</f>
        <v>97</v>
      </c>
      <c r="AC101" s="22" t="str">
        <f>VLOOKUP(AD101,'licencje PZTS'!$C$4:$K$486,9,FALSE)</f>
        <v>"KTS MOKSIR Zawadzkie"</v>
      </c>
      <c r="AD101" s="22" t="str">
        <f>INDEX($AA$2:$AA$900,MATCH(ROWS($Z$1:Z98),$AB$2:$AB$900,0))</f>
        <v>Nawrot Anna</v>
      </c>
    </row>
    <row r="102" spans="1:30" hidden="1" x14ac:dyDescent="0.25">
      <c r="A102" s="22" t="str">
        <f>IFERROR(INDEX($D$24:$D$1418,MATCH(ROWS($A$1:A79),$B$24:$B$741,0)),"")</f>
        <v/>
      </c>
      <c r="B102" s="54">
        <f>(COUNTIF($D$24:D102,D102)=1)*1+B101</f>
        <v>10</v>
      </c>
      <c r="C102" s="60" t="str">
        <f t="shared" si="15"/>
        <v>Młodzik</v>
      </c>
      <c r="D102" s="54" t="str">
        <f>IF(C102="","",'licencje PZTS'!B82)</f>
        <v>"KTS Gliwice"</v>
      </c>
      <c r="E102" s="63" t="str">
        <f>IF(C102="","",VLOOKUP(F102,'licencje PZTS'!$G$3:$N$775,8,FALSE))</f>
        <v>Grodzicka Maja</v>
      </c>
      <c r="F102" s="22">
        <f>'licencje PZTS'!G82</f>
        <v>56161</v>
      </c>
      <c r="G102" s="62" t="str">
        <f t="shared" si="16"/>
        <v>Młodzik</v>
      </c>
      <c r="H102" s="62" t="str">
        <f>IF(G102="","",'licencje PZTS'!B82)</f>
        <v>"KTS Gliwice"</v>
      </c>
      <c r="I102" s="22" t="str">
        <f>IF(G102="","",VLOOKUP(F102,'licencje PZTS'!$G$3:$N$1761,8,FALSE))</f>
        <v>Grodzicka Maja</v>
      </c>
      <c r="J102" s="22" t="str">
        <f>IFERROR(VLOOKUP(F102,'licencje PZTS'!$G$3:$N$775,7,FALSE),"")</f>
        <v>K</v>
      </c>
      <c r="K102" s="62">
        <f>IFERROR(VLOOKUP(F102,'licencje PZTS'!$G$3:$N$1761,4,FALSE),"")</f>
        <v>2012</v>
      </c>
      <c r="L102" s="22" t="str">
        <f t="shared" si="17"/>
        <v>Nie dotyczy</v>
      </c>
      <c r="M102" s="22" t="str">
        <f t="shared" si="18"/>
        <v>Żak</v>
      </c>
      <c r="N102" s="22" t="str">
        <f t="shared" si="19"/>
        <v>Młodzik</v>
      </c>
      <c r="O102" s="22" t="str">
        <f t="shared" si="20"/>
        <v>Nie dotyczy</v>
      </c>
      <c r="P102" s="22" t="str">
        <f t="shared" si="21"/>
        <v>Nie dotyczy</v>
      </c>
      <c r="Q102" s="22" t="str">
        <f t="shared" si="22"/>
        <v>Senior</v>
      </c>
      <c r="R102" s="22" t="str">
        <f t="shared" si="23"/>
        <v>Nie dotyczy</v>
      </c>
      <c r="S102" s="22" t="str">
        <f t="shared" si="24"/>
        <v>Nie dotyczy</v>
      </c>
      <c r="V102" s="22" t="str">
        <f t="shared" si="13"/>
        <v>Nawrot Anna</v>
      </c>
      <c r="W102" s="22">
        <f>(COUNTIF($V$2:V102,V102)=1)*1+W101</f>
        <v>98</v>
      </c>
      <c r="X102" s="22" t="str">
        <f>VLOOKUP(Y102,'licencje PZTS'!$C$4:$K$4486,9,FALSE)</f>
        <v>"KTS MOKSIR Zawadzkie"</v>
      </c>
      <c r="Y102" s="22" t="str">
        <f>INDEX($V$4:$V$900,MATCH(ROWS($U$1:U99),$W$4:$W$900,0))</f>
        <v>Tadla Tymoteusz</v>
      </c>
      <c r="AA102" s="22" t="str">
        <f t="shared" si="25"/>
        <v>Nawrot Anna</v>
      </c>
      <c r="AB102" s="22">
        <f>(COUNTIF($AA$2:AA102,AA102)=1)*1+AB101</f>
        <v>98</v>
      </c>
      <c r="AC102" s="22" t="str">
        <f>VLOOKUP(AD102,'licencje PZTS'!$C$4:$K$486,9,FALSE)</f>
        <v>"KTS MOKSIR Zawadzkie"</v>
      </c>
      <c r="AD102" s="22" t="str">
        <f>INDEX($AA$2:$AA$900,MATCH(ROWS($Z$1:Z99),$AB$2:$AB$900,0))</f>
        <v>Tadla Tymoteusz</v>
      </c>
    </row>
    <row r="103" spans="1:30" hidden="1" x14ac:dyDescent="0.25">
      <c r="A103" s="22" t="str">
        <f>IFERROR(INDEX($D$24:$D$1418,MATCH(ROWS($A$1:A80),$B$24:$B$741,0)),"")</f>
        <v/>
      </c>
      <c r="B103" s="54">
        <f>(COUNTIF($D$24:D103,D103)=1)*1+B102</f>
        <v>10</v>
      </c>
      <c r="C103" s="60" t="str">
        <f t="shared" si="15"/>
        <v>Młodzik</v>
      </c>
      <c r="D103" s="54" t="str">
        <f>IF(C103="","",'licencje PZTS'!B83)</f>
        <v>"KTS Gliwice"</v>
      </c>
      <c r="E103" s="63" t="str">
        <f>IF(C103="","",VLOOKUP(F103,'licencje PZTS'!$G$3:$N$775,8,FALSE))</f>
        <v>Gabryś Emilia</v>
      </c>
      <c r="F103" s="22">
        <f>'licencje PZTS'!G83</f>
        <v>56162</v>
      </c>
      <c r="G103" s="62" t="str">
        <f t="shared" si="16"/>
        <v>Młodzik</v>
      </c>
      <c r="H103" s="62" t="str">
        <f>IF(G103="","",'licencje PZTS'!B83)</f>
        <v>"KTS Gliwice"</v>
      </c>
      <c r="I103" s="22" t="str">
        <f>IF(G103="","",VLOOKUP(F103,'licencje PZTS'!$G$3:$N$1761,8,FALSE))</f>
        <v>Gabryś Emilia</v>
      </c>
      <c r="J103" s="22" t="str">
        <f>IFERROR(VLOOKUP(F103,'licencje PZTS'!$G$3:$N$775,7,FALSE),"")</f>
        <v>K</v>
      </c>
      <c r="K103" s="62">
        <f>IFERROR(VLOOKUP(F103,'licencje PZTS'!$G$3:$N$1761,4,FALSE),"")</f>
        <v>2012</v>
      </c>
      <c r="L103" s="22" t="str">
        <f t="shared" si="17"/>
        <v>Nie dotyczy</v>
      </c>
      <c r="M103" s="22" t="str">
        <f t="shared" si="18"/>
        <v>Żak</v>
      </c>
      <c r="N103" s="22" t="str">
        <f t="shared" si="19"/>
        <v>Młodzik</v>
      </c>
      <c r="O103" s="22" t="str">
        <f t="shared" si="20"/>
        <v>Nie dotyczy</v>
      </c>
      <c r="P103" s="22" t="str">
        <f t="shared" si="21"/>
        <v>Nie dotyczy</v>
      </c>
      <c r="Q103" s="22" t="str">
        <f t="shared" si="22"/>
        <v>Senior</v>
      </c>
      <c r="R103" s="22" t="str">
        <f t="shared" si="23"/>
        <v>Nie dotyczy</v>
      </c>
      <c r="S103" s="22" t="str">
        <f t="shared" si="24"/>
        <v>Nie dotyczy</v>
      </c>
      <c r="V103" s="22" t="str">
        <f t="shared" si="13"/>
        <v>Tadla Tymoteusz</v>
      </c>
      <c r="W103" s="22">
        <f>(COUNTIF($V$2:V103,V103)=1)*1+W102</f>
        <v>99</v>
      </c>
      <c r="X103" s="22" t="str">
        <f>VLOOKUP(Y103,'licencje PZTS'!$C$4:$K$4486,9,FALSE)</f>
        <v>"KTS MOKSIR Zawadzkie"</v>
      </c>
      <c r="Y103" s="22" t="str">
        <f>INDEX($V$4:$V$900,MATCH(ROWS($U$1:U100),$W$4:$W$900,0))</f>
        <v>Kiepura Przemysław</v>
      </c>
      <c r="AA103" s="22" t="str">
        <f t="shared" si="25"/>
        <v>Tadla Tymoteusz</v>
      </c>
      <c r="AB103" s="22">
        <f>(COUNTIF($AA$2:AA103,AA103)=1)*1+AB102</f>
        <v>99</v>
      </c>
      <c r="AC103" s="22" t="str">
        <f>VLOOKUP(AD103,'licencje PZTS'!$C$4:$K$486,9,FALSE)</f>
        <v>"KTS MOKSIR Zawadzkie"</v>
      </c>
      <c r="AD103" s="22" t="str">
        <f>INDEX($AA$2:$AA$900,MATCH(ROWS($Z$1:Z100),$AB$2:$AB$900,0))</f>
        <v>Kiepura Przemysław</v>
      </c>
    </row>
    <row r="104" spans="1:30" hidden="1" x14ac:dyDescent="0.25">
      <c r="A104" s="22" t="str">
        <f>IFERROR(INDEX($D$24:$D$1418,MATCH(ROWS($A$1:A81),$B$24:$B$741,0)),"")</f>
        <v/>
      </c>
      <c r="B104" s="54">
        <f>(COUNTIF($D$24:D104,D104)=1)*1+B103</f>
        <v>10</v>
      </c>
      <c r="C104" s="60" t="str">
        <f t="shared" si="15"/>
        <v>Młodzik</v>
      </c>
      <c r="D104" s="54" t="str">
        <f>IF(C104="","",'licencje PZTS'!B84)</f>
        <v>"KTS Gliwice"</v>
      </c>
      <c r="E104" s="63" t="str">
        <f>IF(C104="","",VLOOKUP(F104,'licencje PZTS'!$G$3:$N$775,8,FALSE))</f>
        <v>Kubiczek Wojciech</v>
      </c>
      <c r="F104" s="22">
        <f>'licencje PZTS'!G84</f>
        <v>60916</v>
      </c>
      <c r="G104" s="62" t="str">
        <f t="shared" si="16"/>
        <v>Młodzik</v>
      </c>
      <c r="H104" s="62" t="str">
        <f>IF(G104="","",'licencje PZTS'!B84)</f>
        <v>"KTS Gliwice"</v>
      </c>
      <c r="I104" s="22" t="str">
        <f>IF(G104="","",VLOOKUP(F104,'licencje PZTS'!$G$3:$N$1761,8,FALSE))</f>
        <v>Kubiczek Wojciech</v>
      </c>
      <c r="J104" s="22" t="str">
        <f>IFERROR(VLOOKUP(F104,'licencje PZTS'!$G$3:$N$775,7,FALSE),"")</f>
        <v>M</v>
      </c>
      <c r="K104" s="62">
        <f>IFERROR(VLOOKUP(F104,'licencje PZTS'!$G$3:$N$1761,4,FALSE),"")</f>
        <v>2013</v>
      </c>
      <c r="L104" s="22" t="str">
        <f t="shared" si="17"/>
        <v>Skrzat</v>
      </c>
      <c r="M104" s="22" t="str">
        <f t="shared" si="18"/>
        <v>Żak</v>
      </c>
      <c r="N104" s="22" t="str">
        <f t="shared" si="19"/>
        <v>Młodzik</v>
      </c>
      <c r="O104" s="22" t="str">
        <f t="shared" si="20"/>
        <v>Nie dotyczy</v>
      </c>
      <c r="P104" s="22" t="str">
        <f t="shared" si="21"/>
        <v>Nie dotyczy</v>
      </c>
      <c r="Q104" s="22" t="str">
        <f t="shared" si="22"/>
        <v>Nie dotyczy</v>
      </c>
      <c r="R104" s="22" t="str">
        <f t="shared" si="23"/>
        <v>Nie dotyczy</v>
      </c>
      <c r="S104" s="22" t="str">
        <f t="shared" si="24"/>
        <v>Nie dotyczy</v>
      </c>
      <c r="V104" s="22" t="str">
        <f t="shared" si="13"/>
        <v>Kiepura Przemysław</v>
      </c>
      <c r="W104" s="22">
        <f>(COUNTIF($V$2:V104,V104)=1)*1+W103</f>
        <v>100</v>
      </c>
      <c r="X104" s="22" t="str">
        <f>VLOOKUP(Y104,'licencje PZTS'!$C$4:$K$4486,9,FALSE)</f>
        <v>"KTS MOKSIR Zawadzkie"</v>
      </c>
      <c r="Y104" s="22" t="str">
        <f>INDEX($V$4:$V$900,MATCH(ROWS($U$1:U101),$W$4:$W$900,0))</f>
        <v>Broll Aleksandra</v>
      </c>
      <c r="AA104" s="22" t="str">
        <f t="shared" si="25"/>
        <v>Kiepura Przemysław</v>
      </c>
      <c r="AB104" s="22">
        <f>(COUNTIF($AA$2:AA104,AA104)=1)*1+AB103</f>
        <v>100</v>
      </c>
      <c r="AC104" s="22" t="str">
        <f>VLOOKUP(AD104,'licencje PZTS'!$C$4:$K$486,9,FALSE)</f>
        <v>"KTS MOKSIR Zawadzkie"</v>
      </c>
      <c r="AD104" s="22" t="str">
        <f>INDEX($AA$2:$AA$900,MATCH(ROWS($Z$1:Z101),$AB$2:$AB$900,0))</f>
        <v>Broll Aleksandra</v>
      </c>
    </row>
    <row r="105" spans="1:30" hidden="1" x14ac:dyDescent="0.25">
      <c r="A105" s="22" t="str">
        <f>IFERROR(INDEX($D$24:$D$1418,MATCH(ROWS($A$1:A82),$B$24:$B$741,0)),"")</f>
        <v/>
      </c>
      <c r="B105" s="54">
        <f>(COUNTIF($D$24:D105,D105)=1)*1+B104</f>
        <v>10</v>
      </c>
      <c r="C105" s="60" t="str">
        <f t="shared" si="15"/>
        <v>Młodzik</v>
      </c>
      <c r="D105" s="54" t="str">
        <f>IF(C105="","",'licencje PZTS'!B85)</f>
        <v>"KTS Gliwice"</v>
      </c>
      <c r="E105" s="63" t="str">
        <f>IF(C105="","",VLOOKUP(F105,'licencje PZTS'!$G$3:$N$775,8,FALSE))</f>
        <v>Kubecki Piotr</v>
      </c>
      <c r="F105" s="22">
        <f>'licencje PZTS'!G85</f>
        <v>60810</v>
      </c>
      <c r="G105" s="62" t="str">
        <f t="shared" si="16"/>
        <v>Młodzik</v>
      </c>
      <c r="H105" s="62" t="str">
        <f>IF(G105="","",'licencje PZTS'!B85)</f>
        <v>"KTS Gliwice"</v>
      </c>
      <c r="I105" s="22" t="str">
        <f>IF(G105="","",VLOOKUP(F105,'licencje PZTS'!$G$3:$N$1761,8,FALSE))</f>
        <v>Kubecki Piotr</v>
      </c>
      <c r="J105" s="22" t="str">
        <f>IFERROR(VLOOKUP(F105,'licencje PZTS'!$G$3:$N$775,7,FALSE),"")</f>
        <v>M</v>
      </c>
      <c r="K105" s="62">
        <f>IFERROR(VLOOKUP(F105,'licencje PZTS'!$G$3:$N$1761,4,FALSE),"")</f>
        <v>2013</v>
      </c>
      <c r="L105" s="22" t="str">
        <f t="shared" si="17"/>
        <v>Skrzat</v>
      </c>
      <c r="M105" s="22" t="str">
        <f t="shared" si="18"/>
        <v>Żak</v>
      </c>
      <c r="N105" s="22" t="str">
        <f t="shared" si="19"/>
        <v>Młodzik</v>
      </c>
      <c r="O105" s="22" t="str">
        <f t="shared" si="20"/>
        <v>Nie dotyczy</v>
      </c>
      <c r="P105" s="22" t="str">
        <f t="shared" si="21"/>
        <v>Nie dotyczy</v>
      </c>
      <c r="Q105" s="22" t="str">
        <f t="shared" si="22"/>
        <v>Nie dotyczy</v>
      </c>
      <c r="R105" s="22" t="str">
        <f t="shared" si="23"/>
        <v>Nie dotyczy</v>
      </c>
      <c r="S105" s="22" t="str">
        <f t="shared" si="24"/>
        <v>Nie dotyczy</v>
      </c>
      <c r="V105" s="22" t="str">
        <f t="shared" si="13"/>
        <v>Broll Aleksandra</v>
      </c>
      <c r="W105" s="22">
        <f>(COUNTIF($V$2:V105,V105)=1)*1+W104</f>
        <v>101</v>
      </c>
      <c r="X105" s="22" t="str">
        <f>VLOOKUP(Y105,'licencje PZTS'!$C$4:$K$4486,9,FALSE)</f>
        <v>"KTS MOKSIR Zawadzkie"</v>
      </c>
      <c r="Y105" s="22" t="str">
        <f>INDEX($V$4:$V$900,MATCH(ROWS($U$1:U102),$W$4:$W$900,0))</f>
        <v>Kapica Łucja</v>
      </c>
      <c r="AA105" s="22" t="str">
        <f t="shared" si="25"/>
        <v>Broll Aleksandra</v>
      </c>
      <c r="AB105" s="22">
        <f>(COUNTIF($AA$2:AA105,AA105)=1)*1+AB104</f>
        <v>101</v>
      </c>
      <c r="AC105" s="22" t="str">
        <f>VLOOKUP(AD105,'licencje PZTS'!$C$4:$K$486,9,FALSE)</f>
        <v>"KTS MOKSIR Zawadzkie"</v>
      </c>
      <c r="AD105" s="22" t="str">
        <f>INDEX($AA$2:$AA$900,MATCH(ROWS($Z$1:Z102),$AB$2:$AB$900,0))</f>
        <v>Kapica Łucja</v>
      </c>
    </row>
    <row r="106" spans="1:30" hidden="1" x14ac:dyDescent="0.25">
      <c r="A106" s="22" t="str">
        <f>IFERROR(INDEX($D$24:$D$1418,MATCH(ROWS($A$1:A83),$B$24:$B$741,0)),"")</f>
        <v/>
      </c>
      <c r="B106" s="54">
        <f>(COUNTIF($D$24:D106,D106)=1)*1+B105</f>
        <v>10</v>
      </c>
      <c r="C106" s="60" t="str">
        <f t="shared" si="15"/>
        <v>Młodzik</v>
      </c>
      <c r="D106" s="54" t="str">
        <f>IF(C106="","",'licencje PZTS'!B86)</f>
        <v>"KTS Gliwice"</v>
      </c>
      <c r="E106" s="63" t="str">
        <f>IF(C106="","",VLOOKUP(F106,'licencje PZTS'!$G$3:$N$775,8,FALSE))</f>
        <v>Polak Kinga</v>
      </c>
      <c r="F106" s="22">
        <f>'licencje PZTS'!G86</f>
        <v>58395</v>
      </c>
      <c r="G106" s="62" t="str">
        <f t="shared" si="16"/>
        <v>Młodzik</v>
      </c>
      <c r="H106" s="62" t="str">
        <f>IF(G106="","",'licencje PZTS'!B86)</f>
        <v>"KTS Gliwice"</v>
      </c>
      <c r="I106" s="22" t="str">
        <f>IF(G106="","",VLOOKUP(F106,'licencje PZTS'!$G$3:$N$1761,8,FALSE))</f>
        <v>Polak Kinga</v>
      </c>
      <c r="J106" s="22" t="str">
        <f>IFERROR(VLOOKUP(F106,'licencje PZTS'!$G$3:$N$775,7,FALSE),"")</f>
        <v>K</v>
      </c>
      <c r="K106" s="62">
        <f>IFERROR(VLOOKUP(F106,'licencje PZTS'!$G$3:$N$1761,4,FALSE),"")</f>
        <v>2013</v>
      </c>
      <c r="L106" s="22" t="str">
        <f t="shared" si="17"/>
        <v>Skrzat</v>
      </c>
      <c r="M106" s="22" t="str">
        <f t="shared" si="18"/>
        <v>Żak</v>
      </c>
      <c r="N106" s="22" t="str">
        <f t="shared" si="19"/>
        <v>Młodzik</v>
      </c>
      <c r="O106" s="22" t="str">
        <f t="shared" si="20"/>
        <v>Nie dotyczy</v>
      </c>
      <c r="P106" s="22" t="str">
        <f t="shared" si="21"/>
        <v>Nie dotyczy</v>
      </c>
      <c r="Q106" s="22" t="str">
        <f t="shared" si="22"/>
        <v>Nie dotyczy</v>
      </c>
      <c r="R106" s="22" t="str">
        <f t="shared" si="23"/>
        <v>Nie dotyczy</v>
      </c>
      <c r="S106" s="22" t="str">
        <f t="shared" si="24"/>
        <v>Nie dotyczy</v>
      </c>
      <c r="V106" s="22" t="str">
        <f t="shared" si="13"/>
        <v>Kapica Łucja</v>
      </c>
      <c r="W106" s="22">
        <f>(COUNTIF($V$2:V106,V106)=1)*1+W105</f>
        <v>102</v>
      </c>
      <c r="X106" s="22" t="str">
        <f>VLOOKUP(Y106,'licencje PZTS'!$C$4:$K$4486,9,FALSE)</f>
        <v>"KU AZS UJD Częstochowa"</v>
      </c>
      <c r="Y106" s="22" t="str">
        <f>INDEX($V$4:$V$900,MATCH(ROWS($U$1:U103),$W$4:$W$900,0))</f>
        <v>Niedziela Jakub</v>
      </c>
      <c r="AA106" s="22" t="str">
        <f t="shared" si="25"/>
        <v>Kapica Łucja</v>
      </c>
      <c r="AB106" s="22">
        <f>(COUNTIF($AA$2:AA106,AA106)=1)*1+AB105</f>
        <v>102</v>
      </c>
      <c r="AC106" s="22" t="str">
        <f>VLOOKUP(AD106,'licencje PZTS'!$C$4:$K$486,9,FALSE)</f>
        <v>"KU AZS UJD Częstochowa"</v>
      </c>
      <c r="AD106" s="22" t="str">
        <f>INDEX($AA$2:$AA$900,MATCH(ROWS($Z$1:Z103),$AB$2:$AB$900,0))</f>
        <v>Niedziela Jakub</v>
      </c>
    </row>
    <row r="107" spans="1:30" hidden="1" x14ac:dyDescent="0.25">
      <c r="A107" s="22" t="str">
        <f>IFERROR(INDEX($D$24:$D$1418,MATCH(ROWS($A$1:A84),$B$24:$B$741,0)),"")</f>
        <v/>
      </c>
      <c r="B107" s="54">
        <f>(COUNTIF($D$24:D107,D107)=1)*1+B106</f>
        <v>10</v>
      </c>
      <c r="C107" s="60" t="str">
        <f t="shared" si="15"/>
        <v>Młodzik</v>
      </c>
      <c r="D107" s="54" t="str">
        <f>IF(C107="","",'licencje PZTS'!B87)</f>
        <v>"KTS Gliwice"</v>
      </c>
      <c r="E107" s="63" t="str">
        <f>IF(C107="","",VLOOKUP(F107,'licencje PZTS'!$G$3:$N$775,8,FALSE))</f>
        <v>Moćko Oliwia</v>
      </c>
      <c r="F107" s="22">
        <f>'licencje PZTS'!G87</f>
        <v>58393</v>
      </c>
      <c r="G107" s="62" t="str">
        <f t="shared" si="16"/>
        <v>Młodzik</v>
      </c>
      <c r="H107" s="62" t="str">
        <f>IF(G107="","",'licencje PZTS'!B87)</f>
        <v>"KTS Gliwice"</v>
      </c>
      <c r="I107" s="22" t="str">
        <f>IF(G107="","",VLOOKUP(F107,'licencje PZTS'!$G$3:$N$1761,8,FALSE))</f>
        <v>Moćko Oliwia</v>
      </c>
      <c r="J107" s="22" t="str">
        <f>IFERROR(VLOOKUP(F107,'licencje PZTS'!$G$3:$N$775,7,FALSE),"")</f>
        <v>K</v>
      </c>
      <c r="K107" s="62">
        <f>IFERROR(VLOOKUP(F107,'licencje PZTS'!$G$3:$N$1761,4,FALSE),"")</f>
        <v>2013</v>
      </c>
      <c r="L107" s="22" t="str">
        <f t="shared" si="17"/>
        <v>Skrzat</v>
      </c>
      <c r="M107" s="22" t="str">
        <f t="shared" si="18"/>
        <v>Żak</v>
      </c>
      <c r="N107" s="22" t="str">
        <f t="shared" si="19"/>
        <v>Młodzik</v>
      </c>
      <c r="O107" s="22" t="str">
        <f t="shared" si="20"/>
        <v>Nie dotyczy</v>
      </c>
      <c r="P107" s="22" t="str">
        <f t="shared" si="21"/>
        <v>Nie dotyczy</v>
      </c>
      <c r="Q107" s="22" t="str">
        <f t="shared" si="22"/>
        <v>Nie dotyczy</v>
      </c>
      <c r="R107" s="22" t="str">
        <f t="shared" si="23"/>
        <v>Nie dotyczy</v>
      </c>
      <c r="S107" s="22" t="str">
        <f t="shared" si="24"/>
        <v>Nie dotyczy</v>
      </c>
      <c r="V107" s="22" t="str">
        <f t="shared" si="13"/>
        <v>Niedziela Jakub</v>
      </c>
      <c r="W107" s="22">
        <f>(COUNTIF($V$2:V107,V107)=1)*1+W106</f>
        <v>103</v>
      </c>
      <c r="X107" s="22" t="str">
        <f>VLOOKUP(Y107,'licencje PZTS'!$C$4:$K$4486,9,FALSE)</f>
        <v>"KU AZS UJD Częstochowa"</v>
      </c>
      <c r="Y107" s="22" t="str">
        <f>INDEX($V$4:$V$900,MATCH(ROWS($U$1:U104),$W$4:$W$900,0))</f>
        <v>Kozik Wojciech</v>
      </c>
      <c r="AA107" s="22" t="str">
        <f t="shared" si="25"/>
        <v>Niedziela Jakub</v>
      </c>
      <c r="AB107" s="22">
        <f>(COUNTIF($AA$2:AA107,AA107)=1)*1+AB106</f>
        <v>103</v>
      </c>
      <c r="AC107" s="22" t="str">
        <f>VLOOKUP(AD107,'licencje PZTS'!$C$4:$K$486,9,FALSE)</f>
        <v>"KU AZS UJD Częstochowa"</v>
      </c>
      <c r="AD107" s="22" t="str">
        <f>INDEX($AA$2:$AA$900,MATCH(ROWS($Z$1:Z104),$AB$2:$AB$900,0))</f>
        <v>Kozik Wojciech</v>
      </c>
    </row>
    <row r="108" spans="1:30" hidden="1" x14ac:dyDescent="0.25">
      <c r="A108" s="22" t="str">
        <f>IFERROR(INDEX($D$24:$D$1418,MATCH(ROWS($A$1:A85),$B$24:$B$741,0)),"")</f>
        <v/>
      </c>
      <c r="B108" s="54">
        <f>(COUNTIF($D$24:D108,D108)=1)*1+B107</f>
        <v>10</v>
      </c>
      <c r="C108" s="60" t="str">
        <f t="shared" si="15"/>
        <v>Młodzik</v>
      </c>
      <c r="D108" s="54" t="str">
        <f>IF(C108="","",'licencje PZTS'!B88)</f>
        <v>"KTS Gliwice"</v>
      </c>
      <c r="E108" s="63" t="str">
        <f>IF(C108="","",VLOOKUP(F108,'licencje PZTS'!$G$3:$N$775,8,FALSE))</f>
        <v>Marzec Michalina</v>
      </c>
      <c r="F108" s="22">
        <f>'licencje PZTS'!G88</f>
        <v>58396</v>
      </c>
      <c r="G108" s="62" t="str">
        <f t="shared" si="16"/>
        <v>Młodzik</v>
      </c>
      <c r="H108" s="62" t="str">
        <f>IF(G108="","",'licencje PZTS'!B88)</f>
        <v>"KTS Gliwice"</v>
      </c>
      <c r="I108" s="22" t="str">
        <f>IF(G108="","",VLOOKUP(F108,'licencje PZTS'!$G$3:$N$1761,8,FALSE))</f>
        <v>Marzec Michalina</v>
      </c>
      <c r="J108" s="22" t="str">
        <f>IFERROR(VLOOKUP(F108,'licencje PZTS'!$G$3:$N$775,7,FALSE),"")</f>
        <v>K</v>
      </c>
      <c r="K108" s="62">
        <f>IFERROR(VLOOKUP(F108,'licencje PZTS'!$G$3:$N$1761,4,FALSE),"")</f>
        <v>2013</v>
      </c>
      <c r="L108" s="22" t="str">
        <f t="shared" si="17"/>
        <v>Skrzat</v>
      </c>
      <c r="M108" s="22" t="str">
        <f t="shared" si="18"/>
        <v>Żak</v>
      </c>
      <c r="N108" s="22" t="str">
        <f t="shared" si="19"/>
        <v>Młodzik</v>
      </c>
      <c r="O108" s="22" t="str">
        <f t="shared" si="20"/>
        <v>Nie dotyczy</v>
      </c>
      <c r="P108" s="22" t="str">
        <f t="shared" si="21"/>
        <v>Nie dotyczy</v>
      </c>
      <c r="Q108" s="22" t="str">
        <f t="shared" si="22"/>
        <v>Nie dotyczy</v>
      </c>
      <c r="R108" s="22" t="str">
        <f t="shared" si="23"/>
        <v>Nie dotyczy</v>
      </c>
      <c r="S108" s="22" t="str">
        <f t="shared" si="24"/>
        <v>Nie dotyczy</v>
      </c>
      <c r="V108" s="22" t="str">
        <f t="shared" si="13"/>
        <v>Kozik Wojciech</v>
      </c>
      <c r="W108" s="22">
        <f>(COUNTIF($V$2:V108,V108)=1)*1+W107</f>
        <v>104</v>
      </c>
      <c r="X108" s="22" t="str">
        <f>VLOOKUP(Y108,'licencje PZTS'!$C$4:$K$4486,9,FALSE)</f>
        <v>"KU AZS UJD Częstochowa"</v>
      </c>
      <c r="Y108" s="22" t="str">
        <f>INDEX($V$4:$V$900,MATCH(ROWS($U$1:U105),$W$4:$W$900,0))</f>
        <v>Machnik Wiktoria</v>
      </c>
      <c r="AA108" s="22" t="str">
        <f t="shared" si="25"/>
        <v>Kozik Wojciech</v>
      </c>
      <c r="AB108" s="22">
        <f>(COUNTIF($AA$2:AA108,AA108)=1)*1+AB107</f>
        <v>104</v>
      </c>
      <c r="AC108" s="22" t="str">
        <f>VLOOKUP(AD108,'licencje PZTS'!$C$4:$K$486,9,FALSE)</f>
        <v>"KU AZS UJD Częstochowa"</v>
      </c>
      <c r="AD108" s="22" t="str">
        <f>INDEX($AA$2:$AA$900,MATCH(ROWS($Z$1:Z105),$AB$2:$AB$900,0))</f>
        <v>Machnik Wiktoria</v>
      </c>
    </row>
    <row r="109" spans="1:30" hidden="1" x14ac:dyDescent="0.25">
      <c r="A109" s="22" t="str">
        <f>IFERROR(INDEX($D$24:$D$1418,MATCH(ROWS($A$1:A86),$B$24:$B$741,0)),"")</f>
        <v/>
      </c>
      <c r="B109" s="54">
        <f>(COUNTIF($D$24:D109,D109)=1)*1+B108</f>
        <v>10</v>
      </c>
      <c r="C109" s="60" t="str">
        <f t="shared" si="15"/>
        <v>Młodzik</v>
      </c>
      <c r="D109" s="54" t="str">
        <f>IF(C109="","",'licencje PZTS'!B89)</f>
        <v>"KTS Gliwice"</v>
      </c>
      <c r="E109" s="63" t="str">
        <f>IF(C109="","",VLOOKUP(F109,'licencje PZTS'!$G$3:$N$775,8,FALSE))</f>
        <v>Kutta Lech</v>
      </c>
      <c r="F109" s="22">
        <f>'licencje PZTS'!G89</f>
        <v>58398</v>
      </c>
      <c r="G109" s="62" t="str">
        <f t="shared" si="16"/>
        <v>Młodzik</v>
      </c>
      <c r="H109" s="62" t="str">
        <f>IF(G109="","",'licencje PZTS'!B89)</f>
        <v>"KTS Gliwice"</v>
      </c>
      <c r="I109" s="22" t="str">
        <f>IF(G109="","",VLOOKUP(F109,'licencje PZTS'!$G$3:$N$1761,8,FALSE))</f>
        <v>Kutta Lech</v>
      </c>
      <c r="J109" s="22" t="str">
        <f>IFERROR(VLOOKUP(F109,'licencje PZTS'!$G$3:$N$775,7,FALSE),"")</f>
        <v>M</v>
      </c>
      <c r="K109" s="62">
        <f>IFERROR(VLOOKUP(F109,'licencje PZTS'!$G$3:$N$1761,4,FALSE),"")</f>
        <v>2013</v>
      </c>
      <c r="L109" s="22" t="str">
        <f t="shared" si="17"/>
        <v>Skrzat</v>
      </c>
      <c r="M109" s="22" t="str">
        <f t="shared" si="18"/>
        <v>Żak</v>
      </c>
      <c r="N109" s="22" t="str">
        <f t="shared" si="19"/>
        <v>Młodzik</v>
      </c>
      <c r="O109" s="22" t="str">
        <f t="shared" si="20"/>
        <v>Nie dotyczy</v>
      </c>
      <c r="P109" s="22" t="str">
        <f t="shared" si="21"/>
        <v>Nie dotyczy</v>
      </c>
      <c r="Q109" s="22" t="str">
        <f t="shared" si="22"/>
        <v>Nie dotyczy</v>
      </c>
      <c r="R109" s="22" t="str">
        <f t="shared" si="23"/>
        <v>Nie dotyczy</v>
      </c>
      <c r="S109" s="22" t="str">
        <f t="shared" si="24"/>
        <v>Nie dotyczy</v>
      </c>
      <c r="V109" s="22" t="str">
        <f t="shared" si="13"/>
        <v>Machnik Wiktoria</v>
      </c>
      <c r="W109" s="22">
        <f>(COUNTIF($V$2:V109,V109)=1)*1+W108</f>
        <v>105</v>
      </c>
      <c r="X109" s="22" t="str">
        <f>VLOOKUP(Y109,'licencje PZTS'!$C$4:$K$4486,9,FALSE)</f>
        <v>"KU AZS UJD Częstochowa"</v>
      </c>
      <c r="Y109" s="22" t="str">
        <f>INDEX($V$4:$V$900,MATCH(ROWS($U$1:U106),$W$4:$W$900,0))</f>
        <v>Nowak Liliana</v>
      </c>
      <c r="AA109" s="22" t="str">
        <f t="shared" si="25"/>
        <v>Machnik Wiktoria</v>
      </c>
      <c r="AB109" s="22">
        <f>(COUNTIF($AA$2:AA109,AA109)=1)*1+AB108</f>
        <v>105</v>
      </c>
      <c r="AC109" s="22" t="str">
        <f>VLOOKUP(AD109,'licencje PZTS'!$C$4:$K$486,9,FALSE)</f>
        <v>"KU AZS UJD Częstochowa"</v>
      </c>
      <c r="AD109" s="22" t="str">
        <f>INDEX($AA$2:$AA$900,MATCH(ROWS($Z$1:Z106),$AB$2:$AB$900,0))</f>
        <v>Nowak Liliana</v>
      </c>
    </row>
    <row r="110" spans="1:30" hidden="1" x14ac:dyDescent="0.25">
      <c r="A110" s="22" t="str">
        <f>IFERROR(INDEX($D$24:$D$1418,MATCH(ROWS($A$1:A87),$B$24:$B$741,0)),"")</f>
        <v/>
      </c>
      <c r="B110" s="54">
        <f>(COUNTIF($D$24:D110,D110)=1)*1+B109</f>
        <v>10</v>
      </c>
      <c r="C110" s="60" t="str">
        <f t="shared" si="15"/>
        <v>Młodzik</v>
      </c>
      <c r="D110" s="54" t="str">
        <f>IF(C110="","",'licencje PZTS'!B90)</f>
        <v>"KTS Gliwice"</v>
      </c>
      <c r="E110" s="63" t="str">
        <f>IF(C110="","",VLOOKUP(F110,'licencje PZTS'!$G$3:$N$775,8,FALSE))</f>
        <v>Górski Wojciech</v>
      </c>
      <c r="F110" s="22">
        <f>'licencje PZTS'!G90</f>
        <v>60917</v>
      </c>
      <c r="G110" s="62" t="str">
        <f t="shared" si="16"/>
        <v>Młodzik</v>
      </c>
      <c r="H110" s="62" t="str">
        <f>IF(G110="","",'licencje PZTS'!B90)</f>
        <v>"KTS Gliwice"</v>
      </c>
      <c r="I110" s="22" t="str">
        <f>IF(G110="","",VLOOKUP(F110,'licencje PZTS'!$G$3:$N$1761,8,FALSE))</f>
        <v>Górski Wojciech</v>
      </c>
      <c r="J110" s="22" t="str">
        <f>IFERROR(VLOOKUP(F110,'licencje PZTS'!$G$3:$N$775,7,FALSE),"")</f>
        <v>M</v>
      </c>
      <c r="K110" s="62">
        <f>IFERROR(VLOOKUP(F110,'licencje PZTS'!$G$3:$N$1761,4,FALSE),"")</f>
        <v>2014</v>
      </c>
      <c r="L110" s="22" t="str">
        <f t="shared" si="17"/>
        <v>Skrzat</v>
      </c>
      <c r="M110" s="22" t="str">
        <f t="shared" si="18"/>
        <v>Żak</v>
      </c>
      <c r="N110" s="22" t="str">
        <f t="shared" si="19"/>
        <v>Młodzik</v>
      </c>
      <c r="O110" s="22" t="str">
        <f t="shared" si="20"/>
        <v>Nie dotyczy</v>
      </c>
      <c r="P110" s="22" t="str">
        <f t="shared" si="21"/>
        <v>Nie dotyczy</v>
      </c>
      <c r="Q110" s="22" t="str">
        <f t="shared" si="22"/>
        <v>Nie dotyczy</v>
      </c>
      <c r="R110" s="22" t="str">
        <f t="shared" si="23"/>
        <v>Nie dotyczy</v>
      </c>
      <c r="S110" s="22" t="str">
        <f t="shared" si="24"/>
        <v>Nie dotyczy</v>
      </c>
      <c r="V110" s="22" t="str">
        <f t="shared" si="13"/>
        <v>Nowak Liliana</v>
      </c>
      <c r="W110" s="22">
        <f>(COUNTIF($V$2:V110,V110)=1)*1+W109</f>
        <v>106</v>
      </c>
      <c r="X110" s="22" t="str">
        <f>VLOOKUP(Y110,'licencje PZTS'!$C$4:$K$4486,9,FALSE)</f>
        <v>"KU AZS UJD Częstochowa"</v>
      </c>
      <c r="Y110" s="22" t="str">
        <f>INDEX($V$4:$V$900,MATCH(ROWS($U$1:U107),$W$4:$W$900,0))</f>
        <v>Ligenza Mateusz</v>
      </c>
      <c r="AA110" s="22" t="str">
        <f t="shared" si="25"/>
        <v>Nowak Liliana</v>
      </c>
      <c r="AB110" s="22">
        <f>(COUNTIF($AA$2:AA110,AA110)=1)*1+AB109</f>
        <v>106</v>
      </c>
      <c r="AC110" s="22" t="str">
        <f>VLOOKUP(AD110,'licencje PZTS'!$C$4:$K$486,9,FALSE)</f>
        <v>"KU AZS UJD Częstochowa"</v>
      </c>
      <c r="AD110" s="22" t="str">
        <f>INDEX($AA$2:$AA$900,MATCH(ROWS($Z$1:Z107),$AB$2:$AB$900,0))</f>
        <v>Ligenza Mateusz</v>
      </c>
    </row>
    <row r="111" spans="1:30" hidden="1" x14ac:dyDescent="0.25">
      <c r="A111" s="22" t="str">
        <f>IFERROR(INDEX($D$24:$D$1418,MATCH(ROWS($A$1:A88),$B$24:$B$741,0)),"")</f>
        <v/>
      </c>
      <c r="B111" s="54">
        <f>(COUNTIF($D$24:D111,D111)=1)*1+B110</f>
        <v>10</v>
      </c>
      <c r="C111" s="60" t="str">
        <f t="shared" si="15"/>
        <v>Młodzik</v>
      </c>
      <c r="D111" s="54" t="str">
        <f>IF(C111="","",'licencje PZTS'!B91)</f>
        <v>"KTS Gliwice"</v>
      </c>
      <c r="E111" s="63" t="str">
        <f>IF(C111="","",VLOOKUP(F111,'licencje PZTS'!$G$3:$N$775,8,FALSE))</f>
        <v>Kotajny Przemysław</v>
      </c>
      <c r="F111" s="22">
        <f>'licencje PZTS'!G91</f>
        <v>60915</v>
      </c>
      <c r="G111" s="62" t="str">
        <f t="shared" si="16"/>
        <v>Młodzik</v>
      </c>
      <c r="H111" s="62" t="str">
        <f>IF(G111="","",'licencje PZTS'!B91)</f>
        <v>"KTS Gliwice"</v>
      </c>
      <c r="I111" s="22" t="str">
        <f>IF(G111="","",VLOOKUP(F111,'licencje PZTS'!$G$3:$N$1761,8,FALSE))</f>
        <v>Kotajny Przemysław</v>
      </c>
      <c r="J111" s="22" t="str">
        <f>IFERROR(VLOOKUP(F111,'licencje PZTS'!$G$3:$N$775,7,FALSE),"")</f>
        <v>M</v>
      </c>
      <c r="K111" s="62">
        <f>IFERROR(VLOOKUP(F111,'licencje PZTS'!$G$3:$N$1761,4,FALSE),"")</f>
        <v>2014</v>
      </c>
      <c r="L111" s="22" t="str">
        <f t="shared" si="17"/>
        <v>Skrzat</v>
      </c>
      <c r="M111" s="22" t="str">
        <f t="shared" si="18"/>
        <v>Żak</v>
      </c>
      <c r="N111" s="22" t="str">
        <f t="shared" si="19"/>
        <v>Młodzik</v>
      </c>
      <c r="O111" s="22" t="str">
        <f t="shared" si="20"/>
        <v>Nie dotyczy</v>
      </c>
      <c r="P111" s="22" t="str">
        <f t="shared" si="21"/>
        <v>Nie dotyczy</v>
      </c>
      <c r="Q111" s="22" t="str">
        <f t="shared" si="22"/>
        <v>Nie dotyczy</v>
      </c>
      <c r="R111" s="22" t="str">
        <f t="shared" si="23"/>
        <v>Nie dotyczy</v>
      </c>
      <c r="S111" s="22" t="str">
        <f t="shared" si="24"/>
        <v>Nie dotyczy</v>
      </c>
      <c r="V111" s="22" t="str">
        <f t="shared" si="13"/>
        <v>Ligenza Mateusz</v>
      </c>
      <c r="W111" s="22">
        <f>(COUNTIF($V$2:V111,V111)=1)*1+W110</f>
        <v>107</v>
      </c>
      <c r="X111" s="22" t="str">
        <f>VLOOKUP(Y111,'licencje PZTS'!$C$4:$K$4486,9,FALSE)</f>
        <v>"KU AZS UJD Częstochowa"</v>
      </c>
      <c r="Y111" s="22" t="str">
        <f>INDEX($V$4:$V$900,MATCH(ROWS($U$1:U108),$W$4:$W$900,0))</f>
        <v>Saliuk Dima</v>
      </c>
      <c r="AA111" s="22" t="str">
        <f t="shared" si="25"/>
        <v>Ligenza Mateusz</v>
      </c>
      <c r="AB111" s="22">
        <f>(COUNTIF($AA$2:AA111,AA111)=1)*1+AB110</f>
        <v>107</v>
      </c>
      <c r="AC111" s="22" t="str">
        <f>VLOOKUP(AD111,'licencje PZTS'!$C$4:$K$486,9,FALSE)</f>
        <v>"KU AZS UJD Częstochowa"</v>
      </c>
      <c r="AD111" s="22" t="str">
        <f>INDEX($AA$2:$AA$900,MATCH(ROWS($Z$1:Z108),$AB$2:$AB$900,0))</f>
        <v>Saliuk Dima</v>
      </c>
    </row>
    <row r="112" spans="1:30" hidden="1" x14ac:dyDescent="0.25">
      <c r="A112" s="22" t="str">
        <f>IFERROR(INDEX($D$24:$D$1418,MATCH(ROWS($A$1:A89),$B$24:$B$741,0)),"")</f>
        <v/>
      </c>
      <c r="B112" s="54">
        <f>(COUNTIF($D$24:D112,D112)=1)*1+B111</f>
        <v>10</v>
      </c>
      <c r="C112" s="60" t="str">
        <f t="shared" si="15"/>
        <v>Młodzik</v>
      </c>
      <c r="D112" s="54" t="str">
        <f>IF(C112="","",'licencje PZTS'!B92)</f>
        <v>"KTS Gliwice"</v>
      </c>
      <c r="E112" s="63" t="str">
        <f>IF(C112="","",VLOOKUP(F112,'licencje PZTS'!$G$3:$N$775,8,FALSE))</f>
        <v>Gabryś Judyta</v>
      </c>
      <c r="F112" s="22">
        <f>'licencje PZTS'!G92</f>
        <v>59157</v>
      </c>
      <c r="G112" s="62" t="str">
        <f t="shared" si="16"/>
        <v>Młodzik</v>
      </c>
      <c r="H112" s="62" t="str">
        <f>IF(G112="","",'licencje PZTS'!B92)</f>
        <v>"KTS Gliwice"</v>
      </c>
      <c r="I112" s="22" t="str">
        <f>IF(G112="","",VLOOKUP(F112,'licencje PZTS'!$G$3:$N$1761,8,FALSE))</f>
        <v>Gabryś Judyta</v>
      </c>
      <c r="J112" s="22" t="str">
        <f>IFERROR(VLOOKUP(F112,'licencje PZTS'!$G$3:$N$775,7,FALSE),"")</f>
        <v>K</v>
      </c>
      <c r="K112" s="62">
        <f>IFERROR(VLOOKUP(F112,'licencje PZTS'!$G$3:$N$1761,4,FALSE),"")</f>
        <v>2014</v>
      </c>
      <c r="L112" s="22" t="str">
        <f t="shared" si="17"/>
        <v>Skrzat</v>
      </c>
      <c r="M112" s="22" t="str">
        <f t="shared" si="18"/>
        <v>Żak</v>
      </c>
      <c r="N112" s="22" t="str">
        <f t="shared" si="19"/>
        <v>Młodzik</v>
      </c>
      <c r="O112" s="22" t="str">
        <f t="shared" si="20"/>
        <v>Nie dotyczy</v>
      </c>
      <c r="P112" s="22" t="str">
        <f t="shared" si="21"/>
        <v>Nie dotyczy</v>
      </c>
      <c r="Q112" s="22" t="str">
        <f t="shared" si="22"/>
        <v>Nie dotyczy</v>
      </c>
      <c r="R112" s="22" t="str">
        <f t="shared" si="23"/>
        <v>Nie dotyczy</v>
      </c>
      <c r="S112" s="22" t="str">
        <f t="shared" si="24"/>
        <v>Nie dotyczy</v>
      </c>
      <c r="V112" s="22" t="str">
        <f t="shared" si="13"/>
        <v>Saliuk Dima</v>
      </c>
      <c r="W112" s="22">
        <f>(COUNTIF($V$2:V112,V112)=1)*1+W111</f>
        <v>108</v>
      </c>
      <c r="X112" s="22" t="str">
        <f>VLOOKUP(Y112,'licencje PZTS'!$C$4:$K$4486,9,FALSE)</f>
        <v>"KU AZS UJD Częstochowa"</v>
      </c>
      <c r="Y112" s="22" t="str">
        <f>INDEX($V$4:$V$900,MATCH(ROWS($U$1:U109),$W$4:$W$900,0))</f>
        <v>Jędrasiak Julia</v>
      </c>
      <c r="AA112" s="22" t="str">
        <f t="shared" si="25"/>
        <v>Saliuk Dima</v>
      </c>
      <c r="AB112" s="22">
        <f>(COUNTIF($AA$2:AA112,AA112)=1)*1+AB111</f>
        <v>108</v>
      </c>
      <c r="AC112" s="22" t="str">
        <f>VLOOKUP(AD112,'licencje PZTS'!$C$4:$K$486,9,FALSE)</f>
        <v>"KU AZS UJD Częstochowa"</v>
      </c>
      <c r="AD112" s="22" t="str">
        <f>INDEX($AA$2:$AA$900,MATCH(ROWS($Z$1:Z109),$AB$2:$AB$900,0))</f>
        <v>Jędrasiak Julia</v>
      </c>
    </row>
    <row r="113" spans="1:30" hidden="1" x14ac:dyDescent="0.25">
      <c r="A113" s="22" t="str">
        <f>IFERROR(INDEX($D$24:$D$1418,MATCH(ROWS($A$1:A90),$B$24:$B$741,0)),"")</f>
        <v/>
      </c>
      <c r="B113" s="54">
        <f>(COUNTIF($D$24:D113,D113)=1)*1+B112</f>
        <v>10</v>
      </c>
      <c r="C113" s="60" t="str">
        <f t="shared" si="15"/>
        <v>Młodzik</v>
      </c>
      <c r="D113" s="54" t="str">
        <f>IF(C113="","",'licencje PZTS'!B93)</f>
        <v>"KTS Gliwice"</v>
      </c>
      <c r="E113" s="63" t="str">
        <f>IF(C113="","",VLOOKUP(F113,'licencje PZTS'!$G$3:$N$775,8,FALSE))</f>
        <v>Polak Olga</v>
      </c>
      <c r="F113" s="22">
        <f>'licencje PZTS'!G93</f>
        <v>58394</v>
      </c>
      <c r="G113" s="62" t="str">
        <f t="shared" si="16"/>
        <v>Młodzik</v>
      </c>
      <c r="H113" s="62" t="str">
        <f>IF(G113="","",'licencje PZTS'!B93)</f>
        <v>"KTS Gliwice"</v>
      </c>
      <c r="I113" s="22" t="str">
        <f>IF(G113="","",VLOOKUP(F113,'licencje PZTS'!$G$3:$N$1761,8,FALSE))</f>
        <v>Polak Olga</v>
      </c>
      <c r="J113" s="22" t="str">
        <f>IFERROR(VLOOKUP(F113,'licencje PZTS'!$G$3:$N$775,7,FALSE),"")</f>
        <v>K</v>
      </c>
      <c r="K113" s="62">
        <f>IFERROR(VLOOKUP(F113,'licencje PZTS'!$G$3:$N$1761,4,FALSE),"")</f>
        <v>2015</v>
      </c>
      <c r="L113" s="22" t="str">
        <f t="shared" si="17"/>
        <v>Skrzat</v>
      </c>
      <c r="M113" s="22" t="str">
        <f t="shared" si="18"/>
        <v>Żak</v>
      </c>
      <c r="N113" s="22" t="str">
        <f t="shared" si="19"/>
        <v>Młodzik</v>
      </c>
      <c r="O113" s="22" t="str">
        <f t="shared" si="20"/>
        <v>Nie dotyczy</v>
      </c>
      <c r="P113" s="22" t="str">
        <f t="shared" si="21"/>
        <v>Nie dotyczy</v>
      </c>
      <c r="Q113" s="22" t="str">
        <f t="shared" si="22"/>
        <v>Nie dotyczy</v>
      </c>
      <c r="R113" s="22" t="str">
        <f t="shared" si="23"/>
        <v>Nie dotyczy</v>
      </c>
      <c r="S113" s="22" t="str">
        <f t="shared" si="24"/>
        <v>Nie dotyczy</v>
      </c>
      <c r="V113" s="22" t="str">
        <f t="shared" si="13"/>
        <v>Jędrasiak Julia</v>
      </c>
      <c r="W113" s="22">
        <f>(COUNTIF($V$2:V113,V113)=1)*1+W112</f>
        <v>109</v>
      </c>
      <c r="X113" s="22" t="str">
        <f>VLOOKUP(Y113,'licencje PZTS'!$C$4:$K$4486,9,FALSE)</f>
        <v>"LITS MEBLE ANDERS Żywiec"</v>
      </c>
      <c r="Y113" s="22" t="str">
        <f>INDEX($V$4:$V$900,MATCH(ROWS($U$1:U110),$W$4:$W$900,0))</f>
        <v>Pietraszko Małgorzata</v>
      </c>
      <c r="AA113" s="22" t="str">
        <f t="shared" si="25"/>
        <v>Jędrasiak Julia</v>
      </c>
      <c r="AB113" s="22">
        <f>(COUNTIF($AA$2:AA113,AA113)=1)*1+AB112</f>
        <v>109</v>
      </c>
      <c r="AC113" s="22" t="str">
        <f>VLOOKUP(AD113,'licencje PZTS'!$C$4:$K$486,9,FALSE)</f>
        <v>"LITS MEBLE ANDERS Żywiec"</v>
      </c>
      <c r="AD113" s="22" t="str">
        <f>INDEX($AA$2:$AA$900,MATCH(ROWS($Z$1:Z110),$AB$2:$AB$900,0))</f>
        <v>Pietraszko Małgorzata</v>
      </c>
    </row>
    <row r="114" spans="1:30" hidden="1" x14ac:dyDescent="0.25">
      <c r="A114" s="22" t="str">
        <f>IFERROR(INDEX($D$24:$D$1418,MATCH(ROWS($A$1:A91),$B$24:$B$741,0)),"")</f>
        <v/>
      </c>
      <c r="B114" s="54">
        <f>(COUNTIF($D$24:D114,D114)=1)*1+B113</f>
        <v>11</v>
      </c>
      <c r="C114" s="60" t="str">
        <f t="shared" si="15"/>
        <v>Młodzik</v>
      </c>
      <c r="D114" s="54" t="str">
        <f>IF(C114="","",'licencje PZTS'!B94)</f>
        <v>"KTS MOKSIR Zawadzkie"</v>
      </c>
      <c r="E114" s="63" t="str">
        <f>IF(C114="","",VLOOKUP(F114,'licencje PZTS'!$G$3:$N$775,8,FALSE))</f>
        <v>Żołnowska Lena</v>
      </c>
      <c r="F114" s="22">
        <f>'licencje PZTS'!G94</f>
        <v>51711</v>
      </c>
      <c r="G114" s="62" t="str">
        <f t="shared" si="16"/>
        <v>Młodzik</v>
      </c>
      <c r="H114" s="62" t="str">
        <f>IF(G114="","",'licencje PZTS'!B94)</f>
        <v>"KTS MOKSIR Zawadzkie"</v>
      </c>
      <c r="I114" s="22" t="str">
        <f>IF(G114="","",VLOOKUP(F114,'licencje PZTS'!$G$3:$N$1761,8,FALSE))</f>
        <v>Żołnowska Lena</v>
      </c>
      <c r="J114" s="22" t="str">
        <f>IFERROR(VLOOKUP(F114,'licencje PZTS'!$G$3:$N$775,7,FALSE),"")</f>
        <v>K</v>
      </c>
      <c r="K114" s="62">
        <f>IFERROR(VLOOKUP(F114,'licencje PZTS'!$G$3:$N$1761,4,FALSE),"")</f>
        <v>2009</v>
      </c>
      <c r="L114" s="22" t="str">
        <f t="shared" si="17"/>
        <v>Nie dotyczy</v>
      </c>
      <c r="M114" s="22" t="str">
        <f t="shared" si="18"/>
        <v>Nie dotyczy</v>
      </c>
      <c r="N114" s="22" t="str">
        <f t="shared" si="19"/>
        <v>Młodzik</v>
      </c>
      <c r="O114" s="22" t="str">
        <f t="shared" si="20"/>
        <v>Nie dotyczy</v>
      </c>
      <c r="P114" s="22" t="str">
        <f t="shared" si="21"/>
        <v>Nie dotyczy</v>
      </c>
      <c r="Q114" s="22" t="str">
        <f t="shared" si="22"/>
        <v>Senior</v>
      </c>
      <c r="R114" s="22" t="str">
        <f t="shared" si="23"/>
        <v>Nie dotyczy</v>
      </c>
      <c r="S114" s="22" t="str">
        <f t="shared" si="24"/>
        <v>Nie dotyczy</v>
      </c>
      <c r="V114" s="22" t="str">
        <f t="shared" si="13"/>
        <v>Pietraszko Małgorzata</v>
      </c>
      <c r="W114" s="22">
        <f>(COUNTIF($V$2:V114,V114)=1)*1+W113</f>
        <v>110</v>
      </c>
      <c r="X114" s="22" t="str">
        <f>VLOOKUP(Y114,'licencje PZTS'!$C$4:$K$4486,9,FALSE)</f>
        <v>"LITS MEBLE ANDERS Żywiec"</v>
      </c>
      <c r="Y114" s="22" t="str">
        <f>INDEX($V$4:$V$900,MATCH(ROWS($U$1:U111),$W$4:$W$900,0))</f>
        <v>Łoziński Patryk</v>
      </c>
      <c r="AA114" s="22" t="str">
        <f t="shared" si="25"/>
        <v>Pietraszko Małgorzata</v>
      </c>
      <c r="AB114" s="22">
        <f>(COUNTIF($AA$2:AA114,AA114)=1)*1+AB113</f>
        <v>110</v>
      </c>
      <c r="AC114" s="22" t="str">
        <f>VLOOKUP(AD114,'licencje PZTS'!$C$4:$K$486,9,FALSE)</f>
        <v>"LITS MEBLE ANDERS Żywiec"</v>
      </c>
      <c r="AD114" s="22" t="str">
        <f>INDEX($AA$2:$AA$900,MATCH(ROWS($Z$1:Z111),$AB$2:$AB$900,0))</f>
        <v>Łoziński Patryk</v>
      </c>
    </row>
    <row r="115" spans="1:30" hidden="1" x14ac:dyDescent="0.25">
      <c r="A115" s="22" t="str">
        <f>IFERROR(INDEX($D$24:$D$1418,MATCH(ROWS($A$1:A92),$B$24:$B$741,0)),"")</f>
        <v/>
      </c>
      <c r="B115" s="54">
        <f>(COUNTIF($D$24:D115,D115)=1)*1+B114</f>
        <v>11</v>
      </c>
      <c r="C115" s="60" t="str">
        <f t="shared" si="15"/>
        <v>Młodzik</v>
      </c>
      <c r="D115" s="54" t="str">
        <f>IF(C115="","",'licencje PZTS'!B95)</f>
        <v>"KTS MOKSIR Zawadzkie"</v>
      </c>
      <c r="E115" s="63" t="str">
        <f>IF(C115="","",VLOOKUP(F115,'licencje PZTS'!$G$3:$N$775,8,FALSE))</f>
        <v>Sier Bartosz</v>
      </c>
      <c r="F115" s="22">
        <f>'licencje PZTS'!G95</f>
        <v>53672</v>
      </c>
      <c r="G115" s="62" t="str">
        <f t="shared" si="16"/>
        <v>Młodzik</v>
      </c>
      <c r="H115" s="62" t="str">
        <f>IF(G115="","",'licencje PZTS'!B95)</f>
        <v>"KTS MOKSIR Zawadzkie"</v>
      </c>
      <c r="I115" s="22" t="str">
        <f>IF(G115="","",VLOOKUP(F115,'licencje PZTS'!$G$3:$N$1761,8,FALSE))</f>
        <v>Sier Bartosz</v>
      </c>
      <c r="J115" s="22" t="str">
        <f>IFERROR(VLOOKUP(F115,'licencje PZTS'!$G$3:$N$775,7,FALSE),"")</f>
        <v>M</v>
      </c>
      <c r="K115" s="62">
        <f>IFERROR(VLOOKUP(F115,'licencje PZTS'!$G$3:$N$1761,4,FALSE),"")</f>
        <v>2009</v>
      </c>
      <c r="L115" s="22" t="str">
        <f t="shared" si="17"/>
        <v>Nie dotyczy</v>
      </c>
      <c r="M115" s="22" t="str">
        <f t="shared" si="18"/>
        <v>Nie dotyczy</v>
      </c>
      <c r="N115" s="22" t="str">
        <f t="shared" si="19"/>
        <v>Młodzik</v>
      </c>
      <c r="O115" s="22" t="str">
        <f t="shared" si="20"/>
        <v>Nie dotyczy</v>
      </c>
      <c r="P115" s="22" t="str">
        <f t="shared" si="21"/>
        <v>Nie dotyczy</v>
      </c>
      <c r="Q115" s="22" t="str">
        <f t="shared" si="22"/>
        <v>Senior</v>
      </c>
      <c r="R115" s="22" t="str">
        <f t="shared" si="23"/>
        <v>Nie dotyczy</v>
      </c>
      <c r="S115" s="22" t="str">
        <f t="shared" si="24"/>
        <v>Nie dotyczy</v>
      </c>
      <c r="V115" s="22" t="str">
        <f t="shared" si="13"/>
        <v>Łoziński Patryk</v>
      </c>
      <c r="W115" s="22">
        <f>(COUNTIF($V$2:V115,V115)=1)*1+W114</f>
        <v>111</v>
      </c>
      <c r="X115" s="22" t="str">
        <f>VLOOKUP(Y115,'licencje PZTS'!$C$4:$K$4486,9,FALSE)</f>
        <v>"LITS MEBLE ANDERS Żywiec"</v>
      </c>
      <c r="Y115" s="22" t="str">
        <f>INDEX($V$4:$V$900,MATCH(ROWS($U$1:U112),$W$4:$W$900,0))</f>
        <v>Łozińska Marta</v>
      </c>
      <c r="AA115" s="22" t="str">
        <f t="shared" si="25"/>
        <v>Łoziński Patryk</v>
      </c>
      <c r="AB115" s="22">
        <f>(COUNTIF($AA$2:AA115,AA115)=1)*1+AB114</f>
        <v>111</v>
      </c>
      <c r="AC115" s="22" t="str">
        <f>VLOOKUP(AD115,'licencje PZTS'!$C$4:$K$486,9,FALSE)</f>
        <v>"LITS MEBLE ANDERS Żywiec"</v>
      </c>
      <c r="AD115" s="22" t="str">
        <f>INDEX($AA$2:$AA$900,MATCH(ROWS($Z$1:Z112),$AB$2:$AB$900,0))</f>
        <v>Łozińska Marta</v>
      </c>
    </row>
    <row r="116" spans="1:30" hidden="1" x14ac:dyDescent="0.25">
      <c r="A116" s="22" t="str">
        <f>IFERROR(INDEX($D$24:$D$1418,MATCH(ROWS($A$1:A93),$B$24:$B$741,0)),"")</f>
        <v/>
      </c>
      <c r="B116" s="54">
        <f>(COUNTIF($D$24:D116,D116)=1)*1+B115</f>
        <v>11</v>
      </c>
      <c r="C116" s="60" t="str">
        <f t="shared" si="15"/>
        <v>Młodzik</v>
      </c>
      <c r="D116" s="54" t="str">
        <f>IF(C116="","",'licencje PZTS'!B96)</f>
        <v>"KTS MOKSIR Zawadzkie"</v>
      </c>
      <c r="E116" s="63" t="str">
        <f>IF(C116="","",VLOOKUP(F116,'licencje PZTS'!$G$3:$N$775,8,FALSE))</f>
        <v>Kochanek Miłosz</v>
      </c>
      <c r="F116" s="22">
        <f>'licencje PZTS'!G96</f>
        <v>54603</v>
      </c>
      <c r="G116" s="62" t="str">
        <f t="shared" si="16"/>
        <v>Młodzik</v>
      </c>
      <c r="H116" s="62" t="str">
        <f>IF(G116="","",'licencje PZTS'!B96)</f>
        <v>"KTS MOKSIR Zawadzkie"</v>
      </c>
      <c r="I116" s="22" t="str">
        <f>IF(G116="","",VLOOKUP(F116,'licencje PZTS'!$G$3:$N$1761,8,FALSE))</f>
        <v>Kochanek Miłosz</v>
      </c>
      <c r="J116" s="22" t="str">
        <f>IFERROR(VLOOKUP(F116,'licencje PZTS'!$G$3:$N$775,7,FALSE),"")</f>
        <v>M</v>
      </c>
      <c r="K116" s="62">
        <f>IFERROR(VLOOKUP(F116,'licencje PZTS'!$G$3:$N$1761,4,FALSE),"")</f>
        <v>2010</v>
      </c>
      <c r="L116" s="22" t="str">
        <f t="shared" si="17"/>
        <v>Nie dotyczy</v>
      </c>
      <c r="M116" s="22" t="str">
        <f t="shared" si="18"/>
        <v>Nie dotyczy</v>
      </c>
      <c r="N116" s="22" t="str">
        <f t="shared" si="19"/>
        <v>Młodzik</v>
      </c>
      <c r="O116" s="22" t="str">
        <f t="shared" si="20"/>
        <v>Nie dotyczy</v>
      </c>
      <c r="P116" s="22" t="str">
        <f t="shared" si="21"/>
        <v>Nie dotyczy</v>
      </c>
      <c r="Q116" s="22" t="str">
        <f t="shared" si="22"/>
        <v>Senior</v>
      </c>
      <c r="R116" s="22" t="str">
        <f t="shared" si="23"/>
        <v>Nie dotyczy</v>
      </c>
      <c r="S116" s="22" t="str">
        <f t="shared" si="24"/>
        <v>Nie dotyczy</v>
      </c>
      <c r="V116" s="22" t="str">
        <f t="shared" si="13"/>
        <v>Łozińska Marta</v>
      </c>
      <c r="W116" s="22">
        <f>(COUNTIF($V$2:V116,V116)=1)*1+W115</f>
        <v>112</v>
      </c>
      <c r="X116" s="22" t="str">
        <f>VLOOKUP(Y116,'licencje PZTS'!$C$4:$K$4486,9,FALSE)</f>
        <v>"LITS MEBLE ANDERS Żywiec"</v>
      </c>
      <c r="Y116" s="22" t="str">
        <f>INDEX($V$4:$V$900,MATCH(ROWS($U$1:U113),$W$4:$W$900,0))</f>
        <v>Kufel Hanna</v>
      </c>
      <c r="AA116" s="22" t="str">
        <f t="shared" si="25"/>
        <v>Łozińska Marta</v>
      </c>
      <c r="AB116" s="22">
        <f>(COUNTIF($AA$2:AA116,AA116)=1)*1+AB115</f>
        <v>112</v>
      </c>
      <c r="AC116" s="22" t="str">
        <f>VLOOKUP(AD116,'licencje PZTS'!$C$4:$K$486,9,FALSE)</f>
        <v>"LITS MEBLE ANDERS Żywiec"</v>
      </c>
      <c r="AD116" s="22" t="str">
        <f>INDEX($AA$2:$AA$900,MATCH(ROWS($Z$1:Z113),$AB$2:$AB$900,0))</f>
        <v>Kufel Hanna</v>
      </c>
    </row>
    <row r="117" spans="1:30" hidden="1" x14ac:dyDescent="0.25">
      <c r="A117" s="22" t="str">
        <f>IFERROR(INDEX($D$24:$D$1418,MATCH(ROWS($A$1:A94),$B$24:$B$741,0)),"")</f>
        <v/>
      </c>
      <c r="B117" s="54">
        <f>(COUNTIF($D$24:D117,D117)=1)*1+B116</f>
        <v>11</v>
      </c>
      <c r="C117" s="60" t="str">
        <f t="shared" si="15"/>
        <v>Młodzik</v>
      </c>
      <c r="D117" s="54" t="str">
        <f>IF(C117="","",'licencje PZTS'!B97)</f>
        <v>"KTS MOKSIR Zawadzkie"</v>
      </c>
      <c r="E117" s="63" t="str">
        <f>IF(C117="","",VLOOKUP(F117,'licencje PZTS'!$G$3:$N$775,8,FALSE))</f>
        <v>Bonk Anna</v>
      </c>
      <c r="F117" s="22">
        <f>'licencje PZTS'!G97</f>
        <v>51715</v>
      </c>
      <c r="G117" s="62" t="str">
        <f t="shared" si="16"/>
        <v>Młodzik</v>
      </c>
      <c r="H117" s="62" t="str">
        <f>IF(G117="","",'licencje PZTS'!B97)</f>
        <v>"KTS MOKSIR Zawadzkie"</v>
      </c>
      <c r="I117" s="22" t="str">
        <f>IF(G117="","",VLOOKUP(F117,'licencje PZTS'!$G$3:$N$1761,8,FALSE))</f>
        <v>Bonk Anna</v>
      </c>
      <c r="J117" s="22" t="str">
        <f>IFERROR(VLOOKUP(F117,'licencje PZTS'!$G$3:$N$775,7,FALSE),"")</f>
        <v>K</v>
      </c>
      <c r="K117" s="62">
        <f>IFERROR(VLOOKUP(F117,'licencje PZTS'!$G$3:$N$1761,4,FALSE),"")</f>
        <v>2010</v>
      </c>
      <c r="L117" s="22" t="str">
        <f t="shared" si="17"/>
        <v>Nie dotyczy</v>
      </c>
      <c r="M117" s="22" t="str">
        <f t="shared" si="18"/>
        <v>Nie dotyczy</v>
      </c>
      <c r="N117" s="22" t="str">
        <f t="shared" si="19"/>
        <v>Młodzik</v>
      </c>
      <c r="O117" s="22" t="str">
        <f t="shared" si="20"/>
        <v>Nie dotyczy</v>
      </c>
      <c r="P117" s="22" t="str">
        <f t="shared" si="21"/>
        <v>Nie dotyczy</v>
      </c>
      <c r="Q117" s="22" t="str">
        <f t="shared" si="22"/>
        <v>Senior</v>
      </c>
      <c r="R117" s="22" t="str">
        <f t="shared" si="23"/>
        <v>Nie dotyczy</v>
      </c>
      <c r="S117" s="22" t="str">
        <f t="shared" si="24"/>
        <v>Nie dotyczy</v>
      </c>
      <c r="V117" s="22" t="str">
        <f t="shared" si="13"/>
        <v>Kufel Hanna</v>
      </c>
      <c r="W117" s="22">
        <f>(COUNTIF($V$2:V117,V117)=1)*1+W116</f>
        <v>113</v>
      </c>
      <c r="X117" s="22" t="str">
        <f>VLOOKUP(Y117,'licencje PZTS'!$C$4:$K$4486,9,FALSE)</f>
        <v>"LKS GROM ZŁOTA DAMA Poczesna"</v>
      </c>
      <c r="Y117" s="22" t="str">
        <f>INDEX($V$4:$V$900,MATCH(ROWS($U$1:U114),$W$4:$W$900,0))</f>
        <v>Michalczyk Fabian</v>
      </c>
      <c r="AA117" s="22" t="str">
        <f t="shared" si="25"/>
        <v>Kufel Hanna</v>
      </c>
      <c r="AB117" s="22">
        <f>(COUNTIF($AA$2:AA117,AA117)=1)*1+AB116</f>
        <v>113</v>
      </c>
      <c r="AC117" s="22" t="str">
        <f>VLOOKUP(AD117,'licencje PZTS'!$C$4:$K$486,9,FALSE)</f>
        <v>"LKS GROM ZŁOTA DAMA Poczesna"</v>
      </c>
      <c r="AD117" s="22" t="str">
        <f>INDEX($AA$2:$AA$900,MATCH(ROWS($Z$1:Z114),$AB$2:$AB$900,0))</f>
        <v>Michalczyk Fabian</v>
      </c>
    </row>
    <row r="118" spans="1:30" hidden="1" x14ac:dyDescent="0.25">
      <c r="A118" s="22" t="str">
        <f>IFERROR(INDEX($D$24:$D$1418,MATCH(ROWS($A$1:A95),$B$24:$B$741,0)),"")</f>
        <v/>
      </c>
      <c r="B118" s="54">
        <f>(COUNTIF($D$24:D118,D118)=1)*1+B117</f>
        <v>11</v>
      </c>
      <c r="C118" s="60" t="str">
        <f t="shared" si="15"/>
        <v>Młodzik</v>
      </c>
      <c r="D118" s="54" t="str">
        <f>IF(C118="","",'licencje PZTS'!B98)</f>
        <v>"KTS MOKSIR Zawadzkie"</v>
      </c>
      <c r="E118" s="63" t="str">
        <f>IF(C118="","",VLOOKUP(F118,'licencje PZTS'!$G$3:$N$775,8,FALSE))</f>
        <v>Becker Emma</v>
      </c>
      <c r="F118" s="22">
        <f>'licencje PZTS'!G98</f>
        <v>59659</v>
      </c>
      <c r="G118" s="62" t="str">
        <f t="shared" si="16"/>
        <v>Młodzik</v>
      </c>
      <c r="H118" s="62" t="str">
        <f>IF(G118="","",'licencje PZTS'!B98)</f>
        <v>"KTS MOKSIR Zawadzkie"</v>
      </c>
      <c r="I118" s="22" t="str">
        <f>IF(G118="","",VLOOKUP(F118,'licencje PZTS'!$G$3:$N$1761,8,FALSE))</f>
        <v>Becker Emma</v>
      </c>
      <c r="J118" s="22" t="str">
        <f>IFERROR(VLOOKUP(F118,'licencje PZTS'!$G$3:$N$775,7,FALSE),"")</f>
        <v>K</v>
      </c>
      <c r="K118" s="62">
        <f>IFERROR(VLOOKUP(F118,'licencje PZTS'!$G$3:$N$1761,4,FALSE),"")</f>
        <v>2010</v>
      </c>
      <c r="L118" s="22" t="str">
        <f t="shared" si="17"/>
        <v>Nie dotyczy</v>
      </c>
      <c r="M118" s="22" t="str">
        <f t="shared" si="18"/>
        <v>Nie dotyczy</v>
      </c>
      <c r="N118" s="22" t="str">
        <f t="shared" si="19"/>
        <v>Młodzik</v>
      </c>
      <c r="O118" s="22" t="str">
        <f t="shared" si="20"/>
        <v>Nie dotyczy</v>
      </c>
      <c r="P118" s="22" t="str">
        <f t="shared" si="21"/>
        <v>Nie dotyczy</v>
      </c>
      <c r="Q118" s="22" t="str">
        <f t="shared" si="22"/>
        <v>Senior</v>
      </c>
      <c r="R118" s="22" t="str">
        <f t="shared" si="23"/>
        <v>Nie dotyczy</v>
      </c>
      <c r="S118" s="22" t="str">
        <f t="shared" si="24"/>
        <v>Nie dotyczy</v>
      </c>
      <c r="V118" s="22" t="str">
        <f t="shared" si="13"/>
        <v>Michalczyk Fabian</v>
      </c>
      <c r="W118" s="22">
        <f>(COUNTIF($V$2:V118,V118)=1)*1+W117</f>
        <v>114</v>
      </c>
      <c r="X118" s="22" t="str">
        <f>VLOOKUP(Y118,'licencje PZTS'!$C$4:$K$4486,9,FALSE)</f>
        <v>"LKS GWIAZDA Skrzyszów"</v>
      </c>
      <c r="Y118" s="22" t="str">
        <f>INDEX($V$4:$V$900,MATCH(ROWS($U$1:U115),$W$4:$W$900,0))</f>
        <v>Wodecki Jakub</v>
      </c>
      <c r="AA118" s="22" t="str">
        <f t="shared" si="25"/>
        <v>Michalczyk Fabian</v>
      </c>
      <c r="AB118" s="22">
        <f>(COUNTIF($AA$2:AA118,AA118)=1)*1+AB117</f>
        <v>114</v>
      </c>
      <c r="AC118" s="22" t="str">
        <f>VLOOKUP(AD118,'licencje PZTS'!$C$4:$K$486,9,FALSE)</f>
        <v>"LKS GWIAZDA Skrzyszów"</v>
      </c>
      <c r="AD118" s="22" t="str">
        <f>INDEX($AA$2:$AA$900,MATCH(ROWS($Z$1:Z115),$AB$2:$AB$900,0))</f>
        <v>Wodecki Jakub</v>
      </c>
    </row>
    <row r="119" spans="1:30" hidden="1" x14ac:dyDescent="0.25">
      <c r="A119" s="22" t="str">
        <f>IFERROR(INDEX($D$24:$D$1418,MATCH(ROWS($A$1:A96),$B$24:$B$741,0)),"")</f>
        <v/>
      </c>
      <c r="B119" s="54">
        <f>(COUNTIF($D$24:D119,D119)=1)*1+B118</f>
        <v>11</v>
      </c>
      <c r="C119" s="60" t="str">
        <f t="shared" si="15"/>
        <v>Młodzik</v>
      </c>
      <c r="D119" s="54" t="str">
        <f>IF(C119="","",'licencje PZTS'!B99)</f>
        <v>"KTS MOKSIR Zawadzkie"</v>
      </c>
      <c r="E119" s="63" t="str">
        <f>IF(C119="","",VLOOKUP(F119,'licencje PZTS'!$G$3:$N$775,8,FALSE))</f>
        <v>Sporyszkiewicz Gloria</v>
      </c>
      <c r="F119" s="22">
        <f>'licencje PZTS'!G99</f>
        <v>54600</v>
      </c>
      <c r="G119" s="62" t="str">
        <f t="shared" si="16"/>
        <v>Młodzik</v>
      </c>
      <c r="H119" s="62" t="str">
        <f>IF(G119="","",'licencje PZTS'!B99)</f>
        <v>"KTS MOKSIR Zawadzkie"</v>
      </c>
      <c r="I119" s="22" t="str">
        <f>IF(G119="","",VLOOKUP(F119,'licencje PZTS'!$G$3:$N$1761,8,FALSE))</f>
        <v>Sporyszkiewicz Gloria</v>
      </c>
      <c r="J119" s="22" t="str">
        <f>IFERROR(VLOOKUP(F119,'licencje PZTS'!$G$3:$N$775,7,FALSE),"")</f>
        <v>K</v>
      </c>
      <c r="K119" s="62">
        <f>IFERROR(VLOOKUP(F119,'licencje PZTS'!$G$3:$N$1761,4,FALSE),"")</f>
        <v>2011</v>
      </c>
      <c r="L119" s="22" t="str">
        <f t="shared" si="17"/>
        <v>Nie dotyczy</v>
      </c>
      <c r="M119" s="22" t="str">
        <f t="shared" si="18"/>
        <v>Żak</v>
      </c>
      <c r="N119" s="22" t="str">
        <f t="shared" si="19"/>
        <v>Młodzik</v>
      </c>
      <c r="O119" s="22" t="str">
        <f t="shared" si="20"/>
        <v>Nie dotyczy</v>
      </c>
      <c r="P119" s="22" t="str">
        <f t="shared" si="21"/>
        <v>Nie dotyczy</v>
      </c>
      <c r="Q119" s="22" t="str">
        <f t="shared" si="22"/>
        <v>Senior</v>
      </c>
      <c r="R119" s="22" t="str">
        <f t="shared" si="23"/>
        <v>Nie dotyczy</v>
      </c>
      <c r="S119" s="22" t="str">
        <f t="shared" si="24"/>
        <v>Nie dotyczy</v>
      </c>
      <c r="V119" s="22" t="str">
        <f t="shared" si="13"/>
        <v>Wodecki Jakub</v>
      </c>
      <c r="W119" s="22">
        <f>(COUNTIF($V$2:V119,V119)=1)*1+W118</f>
        <v>115</v>
      </c>
      <c r="X119" s="22" t="str">
        <f>VLOOKUP(Y119,'licencje PZTS'!$C$4:$K$4486,9,FALSE)</f>
        <v>"LKS GWIAZDA Skrzyszów"</v>
      </c>
      <c r="Y119" s="22" t="str">
        <f>INDEX($V$4:$V$900,MATCH(ROWS($U$1:U116),$W$4:$W$900,0))</f>
        <v>Mnich Łukasz</v>
      </c>
      <c r="AA119" s="22" t="str">
        <f t="shared" si="25"/>
        <v>Wodecki Jakub</v>
      </c>
      <c r="AB119" s="22">
        <f>(COUNTIF($AA$2:AA119,AA119)=1)*1+AB118</f>
        <v>115</v>
      </c>
      <c r="AC119" s="22" t="str">
        <f>VLOOKUP(AD119,'licencje PZTS'!$C$4:$K$486,9,FALSE)</f>
        <v>"LKS GWIAZDA Skrzyszów"</v>
      </c>
      <c r="AD119" s="22" t="str">
        <f>INDEX($AA$2:$AA$900,MATCH(ROWS($Z$1:Z116),$AB$2:$AB$900,0))</f>
        <v>Mnich Łukasz</v>
      </c>
    </row>
    <row r="120" spans="1:30" hidden="1" x14ac:dyDescent="0.25">
      <c r="A120" s="22" t="str">
        <f>IFERROR(INDEX($D$24:$D$1418,MATCH(ROWS($A$1:A97),$B$24:$B$741,0)),"")</f>
        <v/>
      </c>
      <c r="B120" s="54">
        <f>(COUNTIF($D$24:D120,D120)=1)*1+B119</f>
        <v>11</v>
      </c>
      <c r="C120" s="60" t="str">
        <f t="shared" si="15"/>
        <v>Młodzik</v>
      </c>
      <c r="D120" s="54" t="str">
        <f>IF(C120="","",'licencje PZTS'!B100)</f>
        <v>"KTS MOKSIR Zawadzkie"</v>
      </c>
      <c r="E120" s="63" t="str">
        <f>IF(C120="","",VLOOKUP(F120,'licencje PZTS'!$G$3:$N$775,8,FALSE))</f>
        <v>Rychlik Nadia</v>
      </c>
      <c r="F120" s="22">
        <f>'licencje PZTS'!G100</f>
        <v>54599</v>
      </c>
      <c r="G120" s="62" t="str">
        <f t="shared" si="16"/>
        <v>Młodzik</v>
      </c>
      <c r="H120" s="62" t="str">
        <f>IF(G120="","",'licencje PZTS'!B100)</f>
        <v>"KTS MOKSIR Zawadzkie"</v>
      </c>
      <c r="I120" s="22" t="str">
        <f>IF(G120="","",VLOOKUP(F120,'licencje PZTS'!$G$3:$N$1761,8,FALSE))</f>
        <v>Rychlik Nadia</v>
      </c>
      <c r="J120" s="22" t="str">
        <f>IFERROR(VLOOKUP(F120,'licencje PZTS'!$G$3:$N$775,7,FALSE),"")</f>
        <v>K</v>
      </c>
      <c r="K120" s="62">
        <f>IFERROR(VLOOKUP(F120,'licencje PZTS'!$G$3:$N$1761,4,FALSE),"")</f>
        <v>2011</v>
      </c>
      <c r="L120" s="22" t="str">
        <f t="shared" si="17"/>
        <v>Nie dotyczy</v>
      </c>
      <c r="M120" s="22" t="str">
        <f t="shared" si="18"/>
        <v>Żak</v>
      </c>
      <c r="N120" s="22" t="str">
        <f t="shared" si="19"/>
        <v>Młodzik</v>
      </c>
      <c r="O120" s="22" t="str">
        <f t="shared" si="20"/>
        <v>Nie dotyczy</v>
      </c>
      <c r="P120" s="22" t="str">
        <f t="shared" si="21"/>
        <v>Nie dotyczy</v>
      </c>
      <c r="Q120" s="22" t="str">
        <f t="shared" si="22"/>
        <v>Senior</v>
      </c>
      <c r="R120" s="22" t="str">
        <f t="shared" si="23"/>
        <v>Nie dotyczy</v>
      </c>
      <c r="S120" s="22" t="str">
        <f t="shared" si="24"/>
        <v>Nie dotyczy</v>
      </c>
      <c r="V120" s="22" t="str">
        <f t="shared" si="13"/>
        <v>Mnich Łukasz</v>
      </c>
      <c r="W120" s="22">
        <f>(COUNTIF($V$2:V120,V120)=1)*1+W119</f>
        <v>116</v>
      </c>
      <c r="X120" s="22" t="str">
        <f>VLOOKUP(Y120,'licencje PZTS'!$C$4:$K$4486,9,FALSE)</f>
        <v>"LKS Gwiazda Skrzyszów"</v>
      </c>
      <c r="Y120" s="22" t="str">
        <f>INDEX($V$4:$V$900,MATCH(ROWS($U$1:U117),$W$4:$W$900,0))</f>
        <v>Sosna Karol</v>
      </c>
      <c r="AA120" s="22" t="str">
        <f t="shared" si="25"/>
        <v>Mnich Łukasz</v>
      </c>
      <c r="AB120" s="22">
        <f>(COUNTIF($AA$2:AA120,AA120)=1)*1+AB119</f>
        <v>116</v>
      </c>
      <c r="AC120" s="22" t="str">
        <f>VLOOKUP(AD120,'licencje PZTS'!$C$4:$K$486,9,FALSE)</f>
        <v>"LKS Gwiazda Skrzyszów"</v>
      </c>
      <c r="AD120" s="22" t="str">
        <f>INDEX($AA$2:$AA$900,MATCH(ROWS($Z$1:Z117),$AB$2:$AB$900,0))</f>
        <v>Sosna Karol</v>
      </c>
    </row>
    <row r="121" spans="1:30" hidden="1" x14ac:dyDescent="0.25">
      <c r="A121" s="22" t="str">
        <f>IFERROR(INDEX($D$24:$D$1418,MATCH(ROWS($A$1:A98),$B$24:$B$741,0)),"")</f>
        <v/>
      </c>
      <c r="B121" s="54">
        <f>(COUNTIF($D$24:D121,D121)=1)*1+B120</f>
        <v>11</v>
      </c>
      <c r="C121" s="60" t="str">
        <f t="shared" si="15"/>
        <v>Młodzik</v>
      </c>
      <c r="D121" s="54" t="str">
        <f>IF(C121="","",'licencje PZTS'!B101)</f>
        <v>"KTS MOKSIR Zawadzkie"</v>
      </c>
      <c r="E121" s="63" t="str">
        <f>IF(C121="","",VLOOKUP(F121,'licencje PZTS'!$G$3:$N$775,8,FALSE))</f>
        <v>Nawrot Anna</v>
      </c>
      <c r="F121" s="22">
        <f>'licencje PZTS'!G101</f>
        <v>54601</v>
      </c>
      <c r="G121" s="62" t="str">
        <f t="shared" si="16"/>
        <v>Młodzik</v>
      </c>
      <c r="H121" s="62" t="str">
        <f>IF(G121="","",'licencje PZTS'!B101)</f>
        <v>"KTS MOKSIR Zawadzkie"</v>
      </c>
      <c r="I121" s="22" t="str">
        <f>IF(G121="","",VLOOKUP(F121,'licencje PZTS'!$G$3:$N$1761,8,FALSE))</f>
        <v>Nawrot Anna</v>
      </c>
      <c r="J121" s="22" t="str">
        <f>IFERROR(VLOOKUP(F121,'licencje PZTS'!$G$3:$N$775,7,FALSE),"")</f>
        <v>K</v>
      </c>
      <c r="K121" s="62">
        <f>IFERROR(VLOOKUP(F121,'licencje PZTS'!$G$3:$N$1761,4,FALSE),"")</f>
        <v>2011</v>
      </c>
      <c r="L121" s="22" t="str">
        <f t="shared" si="17"/>
        <v>Nie dotyczy</v>
      </c>
      <c r="M121" s="22" t="str">
        <f t="shared" si="18"/>
        <v>Żak</v>
      </c>
      <c r="N121" s="22" t="str">
        <f t="shared" si="19"/>
        <v>Młodzik</v>
      </c>
      <c r="O121" s="22" t="str">
        <f t="shared" si="20"/>
        <v>Nie dotyczy</v>
      </c>
      <c r="P121" s="22" t="str">
        <f t="shared" si="21"/>
        <v>Nie dotyczy</v>
      </c>
      <c r="Q121" s="22" t="str">
        <f t="shared" si="22"/>
        <v>Senior</v>
      </c>
      <c r="R121" s="22" t="str">
        <f t="shared" si="23"/>
        <v>Nie dotyczy</v>
      </c>
      <c r="S121" s="22" t="str">
        <f t="shared" si="24"/>
        <v>Nie dotyczy</v>
      </c>
      <c r="V121" s="22" t="str">
        <f t="shared" si="13"/>
        <v>Sosna Karol</v>
      </c>
      <c r="W121" s="22">
        <f>(COUNTIF($V$2:V121,V121)=1)*1+W120</f>
        <v>117</v>
      </c>
      <c r="X121" s="22" t="str">
        <f>VLOOKUP(Y121,'licencje PZTS'!$C$4:$K$4486,9,FALSE)</f>
        <v>"LKS Gwiazda Skrzyszów"</v>
      </c>
      <c r="Y121" s="22" t="str">
        <f>INDEX($V$4:$V$900,MATCH(ROWS($U$1:U118),$W$4:$W$900,0))</f>
        <v>Witek Damian</v>
      </c>
      <c r="AA121" s="22" t="str">
        <f t="shared" si="25"/>
        <v>Sosna Karol</v>
      </c>
      <c r="AB121" s="22">
        <f>(COUNTIF($AA$2:AA121,AA121)=1)*1+AB120</f>
        <v>117</v>
      </c>
      <c r="AC121" s="22" t="str">
        <f>VLOOKUP(AD121,'licencje PZTS'!$C$4:$K$486,9,FALSE)</f>
        <v>"LKS Gwiazda Skrzyszów"</v>
      </c>
      <c r="AD121" s="22" t="str">
        <f>INDEX($AA$2:$AA$900,MATCH(ROWS($Z$1:Z118),$AB$2:$AB$900,0))</f>
        <v>Witek Damian</v>
      </c>
    </row>
    <row r="122" spans="1:30" hidden="1" x14ac:dyDescent="0.25">
      <c r="A122" s="22" t="str">
        <f>IFERROR(INDEX($D$24:$D$1418,MATCH(ROWS($A$1:A99),$B$24:$B$741,0)),"")</f>
        <v/>
      </c>
      <c r="B122" s="54">
        <f>(COUNTIF($D$24:D122,D122)=1)*1+B121</f>
        <v>11</v>
      </c>
      <c r="C122" s="60" t="str">
        <f t="shared" si="15"/>
        <v>Młodzik</v>
      </c>
      <c r="D122" s="54" t="str">
        <f>IF(C122="","",'licencje PZTS'!B102)</f>
        <v>"KTS MOKSIR Zawadzkie"</v>
      </c>
      <c r="E122" s="63" t="str">
        <f>IF(C122="","",VLOOKUP(F122,'licencje PZTS'!$G$3:$N$775,8,FALSE))</f>
        <v>Tadla Tymoteusz</v>
      </c>
      <c r="F122" s="22">
        <f>'licencje PZTS'!G102</f>
        <v>59657</v>
      </c>
      <c r="G122" s="62" t="str">
        <f t="shared" si="16"/>
        <v>Młodzik</v>
      </c>
      <c r="H122" s="62" t="str">
        <f>IF(G122="","",'licencje PZTS'!B102)</f>
        <v>"KTS MOKSIR Zawadzkie"</v>
      </c>
      <c r="I122" s="22" t="str">
        <f>IF(G122="","",VLOOKUP(F122,'licencje PZTS'!$G$3:$N$1761,8,FALSE))</f>
        <v>Tadla Tymoteusz</v>
      </c>
      <c r="J122" s="22" t="str">
        <f>IFERROR(VLOOKUP(F122,'licencje PZTS'!$G$3:$N$775,7,FALSE),"")</f>
        <v>M</v>
      </c>
      <c r="K122" s="62">
        <f>IFERROR(VLOOKUP(F122,'licencje PZTS'!$G$3:$N$1761,4,FALSE),"")</f>
        <v>2011</v>
      </c>
      <c r="L122" s="22" t="str">
        <f t="shared" si="17"/>
        <v>Nie dotyczy</v>
      </c>
      <c r="M122" s="22" t="str">
        <f t="shared" si="18"/>
        <v>Żak</v>
      </c>
      <c r="N122" s="22" t="str">
        <f t="shared" si="19"/>
        <v>Młodzik</v>
      </c>
      <c r="O122" s="22" t="str">
        <f t="shared" si="20"/>
        <v>Nie dotyczy</v>
      </c>
      <c r="P122" s="22" t="str">
        <f t="shared" si="21"/>
        <v>Nie dotyczy</v>
      </c>
      <c r="Q122" s="22" t="str">
        <f t="shared" si="22"/>
        <v>Senior</v>
      </c>
      <c r="R122" s="22" t="str">
        <f t="shared" si="23"/>
        <v>Nie dotyczy</v>
      </c>
      <c r="S122" s="22" t="str">
        <f t="shared" si="24"/>
        <v>Nie dotyczy</v>
      </c>
      <c r="V122" s="22" t="str">
        <f t="shared" si="13"/>
        <v>Witek Damian</v>
      </c>
      <c r="W122" s="22">
        <f>(COUNTIF($V$2:V122,V122)=1)*1+W121</f>
        <v>118</v>
      </c>
      <c r="X122" s="22" t="str">
        <f>VLOOKUP(Y122,'licencje PZTS'!$C$4:$K$4486,9,FALSE)</f>
        <v>"LKS GWIAZDA Skrzyszów"</v>
      </c>
      <c r="Y122" s="22" t="str">
        <f>INDEX($V$4:$V$900,MATCH(ROWS($U$1:U119),$W$4:$W$900,0))</f>
        <v>Szczurek Igor</v>
      </c>
      <c r="AA122" s="22" t="str">
        <f t="shared" si="25"/>
        <v>Witek Damian</v>
      </c>
      <c r="AB122" s="22">
        <f>(COUNTIF($AA$2:AA122,AA122)=1)*1+AB121</f>
        <v>118</v>
      </c>
      <c r="AC122" s="22" t="str">
        <f>VLOOKUP(AD122,'licencje PZTS'!$C$4:$K$486,9,FALSE)</f>
        <v>"LKS GWIAZDA Skrzyszów"</v>
      </c>
      <c r="AD122" s="22" t="str">
        <f>INDEX($AA$2:$AA$900,MATCH(ROWS($Z$1:Z119),$AB$2:$AB$900,0))</f>
        <v>Szczurek Igor</v>
      </c>
    </row>
    <row r="123" spans="1:30" hidden="1" x14ac:dyDescent="0.25">
      <c r="A123" s="22" t="str">
        <f>IFERROR(INDEX($D$24:$D$1418,MATCH(ROWS($A$1:A100),$B$24:$B$741,0)),"")</f>
        <v/>
      </c>
      <c r="B123" s="54">
        <f>(COUNTIF($D$24:D123,D123)=1)*1+B122</f>
        <v>11</v>
      </c>
      <c r="C123" s="60" t="str">
        <f t="shared" si="15"/>
        <v>Młodzik</v>
      </c>
      <c r="D123" s="54" t="str">
        <f>IF(C123="","",'licencje PZTS'!B103)</f>
        <v>"KTS MOKSIR Zawadzkie"</v>
      </c>
      <c r="E123" s="63" t="str">
        <f>IF(C123="","",VLOOKUP(F123,'licencje PZTS'!$G$3:$N$775,8,FALSE))</f>
        <v>Kiepura Przemysław</v>
      </c>
      <c r="F123" s="22">
        <f>'licencje PZTS'!G103</f>
        <v>59656</v>
      </c>
      <c r="G123" s="62" t="str">
        <f t="shared" si="16"/>
        <v>Młodzik</v>
      </c>
      <c r="H123" s="62" t="str">
        <f>IF(G123="","",'licencje PZTS'!B103)</f>
        <v>"KTS MOKSIR Zawadzkie"</v>
      </c>
      <c r="I123" s="22" t="str">
        <f>IF(G123="","",VLOOKUP(F123,'licencje PZTS'!$G$3:$N$1761,8,FALSE))</f>
        <v>Kiepura Przemysław</v>
      </c>
      <c r="J123" s="22" t="str">
        <f>IFERROR(VLOOKUP(F123,'licencje PZTS'!$G$3:$N$775,7,FALSE),"")</f>
        <v>M</v>
      </c>
      <c r="K123" s="62">
        <f>IFERROR(VLOOKUP(F123,'licencje PZTS'!$G$3:$N$1761,4,FALSE),"")</f>
        <v>2011</v>
      </c>
      <c r="L123" s="22" t="str">
        <f t="shared" si="17"/>
        <v>Nie dotyczy</v>
      </c>
      <c r="M123" s="22" t="str">
        <f t="shared" si="18"/>
        <v>Żak</v>
      </c>
      <c r="N123" s="22" t="str">
        <f t="shared" si="19"/>
        <v>Młodzik</v>
      </c>
      <c r="O123" s="22" t="str">
        <f t="shared" si="20"/>
        <v>Nie dotyczy</v>
      </c>
      <c r="P123" s="22" t="str">
        <f t="shared" si="21"/>
        <v>Nie dotyczy</v>
      </c>
      <c r="Q123" s="22" t="str">
        <f t="shared" si="22"/>
        <v>Senior</v>
      </c>
      <c r="R123" s="22" t="str">
        <f t="shared" si="23"/>
        <v>Nie dotyczy</v>
      </c>
      <c r="S123" s="22" t="str">
        <f t="shared" si="24"/>
        <v>Nie dotyczy</v>
      </c>
      <c r="V123" s="22" t="str">
        <f t="shared" si="13"/>
        <v>Szczurek Igor</v>
      </c>
      <c r="W123" s="22">
        <f>(COUNTIF($V$2:V123,V123)=1)*1+W122</f>
        <v>119</v>
      </c>
      <c r="X123" s="22" t="str">
        <f>VLOOKUP(Y123,'licencje PZTS'!$C$4:$K$4486,9,FALSE)</f>
        <v>"LKS GWIAZDA Skrzyszów"</v>
      </c>
      <c r="Y123" s="22" t="str">
        <f>INDEX($V$4:$V$900,MATCH(ROWS($U$1:U120),$W$4:$W$900,0))</f>
        <v>Laskowski Błażej</v>
      </c>
      <c r="AA123" s="22" t="str">
        <f t="shared" si="25"/>
        <v>Szczurek Igor</v>
      </c>
      <c r="AB123" s="22">
        <f>(COUNTIF($AA$2:AA123,AA123)=1)*1+AB122</f>
        <v>119</v>
      </c>
      <c r="AC123" s="22" t="str">
        <f>VLOOKUP(AD123,'licencje PZTS'!$C$4:$K$486,9,FALSE)</f>
        <v>"LKS GWIAZDA Skrzyszów"</v>
      </c>
      <c r="AD123" s="22" t="str">
        <f>INDEX($AA$2:$AA$900,MATCH(ROWS($Z$1:Z120),$AB$2:$AB$900,0))</f>
        <v>Laskowski Błażej</v>
      </c>
    </row>
    <row r="124" spans="1:30" hidden="1" x14ac:dyDescent="0.25">
      <c r="A124" s="22" t="str">
        <f>IFERROR(INDEX($D$24:$D$1418,MATCH(ROWS($A$1:A101),$B$24:$B$741,0)),"")</f>
        <v/>
      </c>
      <c r="B124" s="54">
        <f>(COUNTIF($D$24:D124,D124)=1)*1+B123</f>
        <v>11</v>
      </c>
      <c r="C124" s="60" t="str">
        <f t="shared" si="15"/>
        <v>Młodzik</v>
      </c>
      <c r="D124" s="54" t="str">
        <f>IF(C124="","",'licencje PZTS'!B104)</f>
        <v>"KTS MOKSIR Zawadzkie"</v>
      </c>
      <c r="E124" s="63" t="str">
        <f>IF(C124="","",VLOOKUP(F124,'licencje PZTS'!$G$3:$N$775,8,FALSE))</f>
        <v>Broll Aleksandra</v>
      </c>
      <c r="F124" s="22">
        <f>'licencje PZTS'!G104</f>
        <v>59658</v>
      </c>
      <c r="G124" s="62" t="str">
        <f t="shared" si="16"/>
        <v>Młodzik</v>
      </c>
      <c r="H124" s="62" t="str">
        <f>IF(G124="","",'licencje PZTS'!B104)</f>
        <v>"KTS MOKSIR Zawadzkie"</v>
      </c>
      <c r="I124" s="22" t="str">
        <f>IF(G124="","",VLOOKUP(F124,'licencje PZTS'!$G$3:$N$1761,8,FALSE))</f>
        <v>Broll Aleksandra</v>
      </c>
      <c r="J124" s="22" t="str">
        <f>IFERROR(VLOOKUP(F124,'licencje PZTS'!$G$3:$N$775,7,FALSE),"")</f>
        <v>K</v>
      </c>
      <c r="K124" s="62">
        <f>IFERROR(VLOOKUP(F124,'licencje PZTS'!$G$3:$N$1761,4,FALSE),"")</f>
        <v>2012</v>
      </c>
      <c r="L124" s="22" t="str">
        <f t="shared" si="17"/>
        <v>Nie dotyczy</v>
      </c>
      <c r="M124" s="22" t="str">
        <f t="shared" si="18"/>
        <v>Żak</v>
      </c>
      <c r="N124" s="22" t="str">
        <f t="shared" si="19"/>
        <v>Młodzik</v>
      </c>
      <c r="O124" s="22" t="str">
        <f t="shared" si="20"/>
        <v>Nie dotyczy</v>
      </c>
      <c r="P124" s="22" t="str">
        <f t="shared" si="21"/>
        <v>Nie dotyczy</v>
      </c>
      <c r="Q124" s="22" t="str">
        <f t="shared" si="22"/>
        <v>Senior</v>
      </c>
      <c r="R124" s="22" t="str">
        <f t="shared" si="23"/>
        <v>Nie dotyczy</v>
      </c>
      <c r="S124" s="22" t="str">
        <f t="shared" si="24"/>
        <v>Nie dotyczy</v>
      </c>
      <c r="V124" s="22" t="str">
        <f t="shared" si="13"/>
        <v>Laskowski Błażej</v>
      </c>
      <c r="W124" s="22">
        <f>(COUNTIF($V$2:V124,V124)=1)*1+W123</f>
        <v>120</v>
      </c>
      <c r="X124" s="22" t="str">
        <f>VLOOKUP(Y124,'licencje PZTS'!$C$4:$K$4486,9,FALSE)</f>
        <v>"LKS GWIAZDA Skrzyszów"</v>
      </c>
      <c r="Y124" s="22" t="str">
        <f>INDEX($V$4:$V$900,MATCH(ROWS($U$1:U121),$W$4:$W$900,0))</f>
        <v>Szczurek Łukasz</v>
      </c>
      <c r="AA124" s="22" t="str">
        <f t="shared" si="25"/>
        <v>Laskowski Błażej</v>
      </c>
      <c r="AB124" s="22">
        <f>(COUNTIF($AA$2:AA124,AA124)=1)*1+AB123</f>
        <v>120</v>
      </c>
      <c r="AC124" s="22" t="str">
        <f>VLOOKUP(AD124,'licencje PZTS'!$C$4:$K$486,9,FALSE)</f>
        <v>"LKS GWIAZDA Skrzyszów"</v>
      </c>
      <c r="AD124" s="22" t="str">
        <f>INDEX($AA$2:$AA$900,MATCH(ROWS($Z$1:Z121),$AB$2:$AB$900,0))</f>
        <v>Szczurek Łukasz</v>
      </c>
    </row>
    <row r="125" spans="1:30" hidden="1" x14ac:dyDescent="0.25">
      <c r="A125" s="22" t="str">
        <f>IFERROR(INDEX($D$24:$D$1418,MATCH(ROWS($A$1:A102),$B$24:$B$741,0)),"")</f>
        <v/>
      </c>
      <c r="B125" s="54">
        <f>(COUNTIF($D$24:D125,D125)=1)*1+B124</f>
        <v>11</v>
      </c>
      <c r="C125" s="60" t="str">
        <f t="shared" si="15"/>
        <v>Młodzik</v>
      </c>
      <c r="D125" s="54" t="str">
        <f>IF(C125="","",'licencje PZTS'!B105)</f>
        <v>"KTS MOKSIR Zawadzkie"</v>
      </c>
      <c r="E125" s="63" t="str">
        <f>IF(C125="","",VLOOKUP(F125,'licencje PZTS'!$G$3:$N$775,8,FALSE))</f>
        <v>Kapica Łucja</v>
      </c>
      <c r="F125" s="22">
        <f>'licencje PZTS'!G105</f>
        <v>59880</v>
      </c>
      <c r="G125" s="62" t="str">
        <f t="shared" si="16"/>
        <v>Młodzik</v>
      </c>
      <c r="H125" s="62" t="str">
        <f>IF(G125="","",'licencje PZTS'!B105)</f>
        <v>"KTS MOKSIR Zawadzkie"</v>
      </c>
      <c r="I125" s="22" t="str">
        <f>IF(G125="","",VLOOKUP(F125,'licencje PZTS'!$G$3:$N$1761,8,FALSE))</f>
        <v>Kapica Łucja</v>
      </c>
      <c r="J125" s="22" t="str">
        <f>IFERROR(VLOOKUP(F125,'licencje PZTS'!$G$3:$N$775,7,FALSE),"")</f>
        <v>K</v>
      </c>
      <c r="K125" s="62">
        <f>IFERROR(VLOOKUP(F125,'licencje PZTS'!$G$3:$N$1761,4,FALSE),"")</f>
        <v>2013</v>
      </c>
      <c r="L125" s="22" t="str">
        <f t="shared" si="17"/>
        <v>Skrzat</v>
      </c>
      <c r="M125" s="22" t="str">
        <f t="shared" si="18"/>
        <v>Żak</v>
      </c>
      <c r="N125" s="22" t="str">
        <f t="shared" si="19"/>
        <v>Młodzik</v>
      </c>
      <c r="O125" s="22" t="str">
        <f t="shared" si="20"/>
        <v>Nie dotyczy</v>
      </c>
      <c r="P125" s="22" t="str">
        <f t="shared" si="21"/>
        <v>Nie dotyczy</v>
      </c>
      <c r="Q125" s="22" t="str">
        <f t="shared" si="22"/>
        <v>Nie dotyczy</v>
      </c>
      <c r="R125" s="22" t="str">
        <f t="shared" si="23"/>
        <v>Nie dotyczy</v>
      </c>
      <c r="S125" s="22" t="str">
        <f t="shared" si="24"/>
        <v>Nie dotyczy</v>
      </c>
      <c r="V125" s="22" t="str">
        <f t="shared" si="13"/>
        <v>Szczurek Łukasz</v>
      </c>
      <c r="W125" s="22">
        <f>(COUNTIF($V$2:V125,V125)=1)*1+W124</f>
        <v>121</v>
      </c>
      <c r="X125" s="22" t="str">
        <f>VLOOKUP(Y125,'licencje PZTS'!$C$4:$K$4486,9,FALSE)</f>
        <v>"LKS Lesznianka Leszna Górna"</v>
      </c>
      <c r="Y125" s="22" t="str">
        <f>INDEX($V$4:$V$900,MATCH(ROWS($U$1:U122),$W$4:$W$900,0))</f>
        <v>Mrowiec Aleksander</v>
      </c>
      <c r="AA125" s="22" t="str">
        <f t="shared" si="25"/>
        <v>Szczurek Łukasz</v>
      </c>
      <c r="AB125" s="22">
        <f>(COUNTIF($AA$2:AA125,AA125)=1)*1+AB124</f>
        <v>121</v>
      </c>
      <c r="AC125" s="22" t="str">
        <f>VLOOKUP(AD125,'licencje PZTS'!$C$4:$K$486,9,FALSE)</f>
        <v>"LKS Lesznianka Leszna Górna"</v>
      </c>
      <c r="AD125" s="22" t="str">
        <f>INDEX($AA$2:$AA$900,MATCH(ROWS($Z$1:Z122),$AB$2:$AB$900,0))</f>
        <v>Mrowiec Aleksander</v>
      </c>
    </row>
    <row r="126" spans="1:30" hidden="1" x14ac:dyDescent="0.25">
      <c r="A126" s="22" t="str">
        <f>IFERROR(INDEX($D$24:$D$1418,MATCH(ROWS($A$1:A103),$B$24:$B$741,0)),"")</f>
        <v/>
      </c>
      <c r="B126" s="54">
        <f>(COUNTIF($D$24:D126,D126)=1)*1+B125</f>
        <v>12</v>
      </c>
      <c r="C126" s="60" t="str">
        <f t="shared" si="15"/>
        <v>Młodzik</v>
      </c>
      <c r="D126" s="54" t="str">
        <f>IF(C126="","",'licencje PZTS'!B106)</f>
        <v>"KU AZS UJD Częstochowa"</v>
      </c>
      <c r="E126" s="63" t="str">
        <f>IF(C126="","",VLOOKUP(F126,'licencje PZTS'!$G$3:$N$775,8,FALSE))</f>
        <v>Niedziela Jakub</v>
      </c>
      <c r="F126" s="22">
        <f>'licencje PZTS'!G106</f>
        <v>56173</v>
      </c>
      <c r="G126" s="62" t="str">
        <f t="shared" si="16"/>
        <v>Młodzik</v>
      </c>
      <c r="H126" s="62" t="str">
        <f>IF(G126="","",'licencje PZTS'!B106)</f>
        <v>"KU AZS UJD Częstochowa"</v>
      </c>
      <c r="I126" s="22" t="str">
        <f>IF(G126="","",VLOOKUP(F126,'licencje PZTS'!$G$3:$N$1761,8,FALSE))</f>
        <v>Niedziela Jakub</v>
      </c>
      <c r="J126" s="22" t="str">
        <f>IFERROR(VLOOKUP(F126,'licencje PZTS'!$G$3:$N$775,7,FALSE),"")</f>
        <v>M</v>
      </c>
      <c r="K126" s="62">
        <f>IFERROR(VLOOKUP(F126,'licencje PZTS'!$G$3:$N$1761,4,FALSE),"")</f>
        <v>2010</v>
      </c>
      <c r="L126" s="22" t="str">
        <f t="shared" si="17"/>
        <v>Nie dotyczy</v>
      </c>
      <c r="M126" s="22" t="str">
        <f t="shared" si="18"/>
        <v>Nie dotyczy</v>
      </c>
      <c r="N126" s="22" t="str">
        <f t="shared" si="19"/>
        <v>Młodzik</v>
      </c>
      <c r="O126" s="22" t="str">
        <f t="shared" si="20"/>
        <v>Nie dotyczy</v>
      </c>
      <c r="P126" s="22" t="str">
        <f t="shared" si="21"/>
        <v>Nie dotyczy</v>
      </c>
      <c r="Q126" s="22" t="str">
        <f t="shared" si="22"/>
        <v>Senior</v>
      </c>
      <c r="R126" s="22" t="str">
        <f t="shared" si="23"/>
        <v>Nie dotyczy</v>
      </c>
      <c r="S126" s="22" t="str">
        <f t="shared" si="24"/>
        <v>Nie dotyczy</v>
      </c>
      <c r="V126" s="22" t="str">
        <f t="shared" si="13"/>
        <v>Mrowiec Aleksander</v>
      </c>
      <c r="W126" s="22">
        <f>(COUNTIF($V$2:V126,V126)=1)*1+W125</f>
        <v>122</v>
      </c>
      <c r="X126" s="22" t="str">
        <f>VLOOKUP(Y126,'licencje PZTS'!$C$4:$K$4486,9,FALSE)</f>
        <v>"LKS Lesznianka Leszna Górna"</v>
      </c>
      <c r="Y126" s="22" t="str">
        <f>INDEX($V$4:$V$900,MATCH(ROWS($U$1:U123),$W$4:$W$900,0))</f>
        <v>Piekara Adrian</v>
      </c>
      <c r="AA126" s="22" t="str">
        <f t="shared" si="25"/>
        <v>Mrowiec Aleksander</v>
      </c>
      <c r="AB126" s="22">
        <f>(COUNTIF($AA$2:AA126,AA126)=1)*1+AB125</f>
        <v>122</v>
      </c>
      <c r="AC126" s="22" t="str">
        <f>VLOOKUP(AD126,'licencje PZTS'!$C$4:$K$486,9,FALSE)</f>
        <v>"LKS Lesznianka Leszna Górna"</v>
      </c>
      <c r="AD126" s="22" t="str">
        <f>INDEX($AA$2:$AA$900,MATCH(ROWS($Z$1:Z123),$AB$2:$AB$900,0))</f>
        <v>Piekara Adrian</v>
      </c>
    </row>
    <row r="127" spans="1:30" hidden="1" x14ac:dyDescent="0.25">
      <c r="A127" s="22" t="str">
        <f>IFERROR(INDEX($D$24:$D$1418,MATCH(ROWS($A$1:A104),$B$24:$B$741,0)),"")</f>
        <v/>
      </c>
      <c r="B127" s="54">
        <f>(COUNTIF($D$24:D127,D127)=1)*1+B126</f>
        <v>12</v>
      </c>
      <c r="C127" s="60" t="str">
        <f t="shared" si="15"/>
        <v>Młodzik</v>
      </c>
      <c r="D127" s="54" t="str">
        <f>IF(C127="","",'licencje PZTS'!B107)</f>
        <v>"KU AZS UJD Częstochowa"</v>
      </c>
      <c r="E127" s="63" t="str">
        <f>IF(C127="","",VLOOKUP(F127,'licencje PZTS'!$G$3:$N$775,8,FALSE))</f>
        <v>Kozik Wojciech</v>
      </c>
      <c r="F127" s="22">
        <f>'licencje PZTS'!G107</f>
        <v>56174</v>
      </c>
      <c r="G127" s="62" t="str">
        <f t="shared" si="16"/>
        <v>Młodzik</v>
      </c>
      <c r="H127" s="62" t="str">
        <f>IF(G127="","",'licencje PZTS'!B107)</f>
        <v>"KU AZS UJD Częstochowa"</v>
      </c>
      <c r="I127" s="22" t="str">
        <f>IF(G127="","",VLOOKUP(F127,'licencje PZTS'!$G$3:$N$1761,8,FALSE))</f>
        <v>Kozik Wojciech</v>
      </c>
      <c r="J127" s="22" t="str">
        <f>IFERROR(VLOOKUP(F127,'licencje PZTS'!$G$3:$N$775,7,FALSE),"")</f>
        <v>M</v>
      </c>
      <c r="K127" s="62">
        <f>IFERROR(VLOOKUP(F127,'licencje PZTS'!$G$3:$N$1761,4,FALSE),"")</f>
        <v>2010</v>
      </c>
      <c r="L127" s="22" t="str">
        <f t="shared" si="17"/>
        <v>Nie dotyczy</v>
      </c>
      <c r="M127" s="22" t="str">
        <f t="shared" si="18"/>
        <v>Nie dotyczy</v>
      </c>
      <c r="N127" s="22" t="str">
        <f t="shared" si="19"/>
        <v>Młodzik</v>
      </c>
      <c r="O127" s="22" t="str">
        <f t="shared" si="20"/>
        <v>Nie dotyczy</v>
      </c>
      <c r="P127" s="22" t="str">
        <f t="shared" si="21"/>
        <v>Nie dotyczy</v>
      </c>
      <c r="Q127" s="22" t="str">
        <f t="shared" si="22"/>
        <v>Senior</v>
      </c>
      <c r="R127" s="22" t="str">
        <f t="shared" si="23"/>
        <v>Nie dotyczy</v>
      </c>
      <c r="S127" s="22" t="str">
        <f t="shared" si="24"/>
        <v>Nie dotyczy</v>
      </c>
      <c r="V127" s="22" t="str">
        <f t="shared" si="13"/>
        <v>Piekara Adrian</v>
      </c>
      <c r="W127" s="22">
        <f>(COUNTIF($V$2:V127,V127)=1)*1+W126</f>
        <v>123</v>
      </c>
      <c r="X127" s="22" t="str">
        <f>VLOOKUP(Y127,'licencje PZTS'!$C$4:$K$4486,9,FALSE)</f>
        <v>"LKS LESZNIANKA Leszna Górna"</v>
      </c>
      <c r="Y127" s="22" t="str">
        <f>INDEX($V$4:$V$900,MATCH(ROWS($U$1:U124),$W$4:$W$900,0))</f>
        <v>Cieślar Julia</v>
      </c>
      <c r="AA127" s="22" t="str">
        <f t="shared" si="25"/>
        <v>Piekara Adrian</v>
      </c>
      <c r="AB127" s="22">
        <f>(COUNTIF($AA$2:AA127,AA127)=1)*1+AB126</f>
        <v>123</v>
      </c>
      <c r="AC127" s="22" t="str">
        <f>VLOOKUP(AD127,'licencje PZTS'!$C$4:$K$486,9,FALSE)</f>
        <v>"LKS LESZNIANKA Leszna Górna"</v>
      </c>
      <c r="AD127" s="22" t="str">
        <f>INDEX($AA$2:$AA$900,MATCH(ROWS($Z$1:Z124),$AB$2:$AB$900,0))</f>
        <v>Cieślar Julia</v>
      </c>
    </row>
    <row r="128" spans="1:30" hidden="1" x14ac:dyDescent="0.25">
      <c r="A128" s="22" t="str">
        <f>IFERROR(INDEX($D$24:$D$1418,MATCH(ROWS($A$1:A105),$B$24:$B$741,0)),"")</f>
        <v/>
      </c>
      <c r="B128" s="54">
        <f>(COUNTIF($D$24:D128,D128)=1)*1+B127</f>
        <v>12</v>
      </c>
      <c r="C128" s="60" t="str">
        <f t="shared" si="15"/>
        <v>Młodzik</v>
      </c>
      <c r="D128" s="54" t="str">
        <f>IF(C128="","",'licencje PZTS'!B108)</f>
        <v>"KU AZS UJD Częstochowa"</v>
      </c>
      <c r="E128" s="63" t="str">
        <f>IF(C128="","",VLOOKUP(F128,'licencje PZTS'!$G$3:$N$775,8,FALSE))</f>
        <v>Machnik Wiktoria</v>
      </c>
      <c r="F128" s="22">
        <f>'licencje PZTS'!G108</f>
        <v>59911</v>
      </c>
      <c r="G128" s="62" t="str">
        <f t="shared" si="16"/>
        <v>Młodzik</v>
      </c>
      <c r="H128" s="62" t="str">
        <f>IF(G128="","",'licencje PZTS'!B108)</f>
        <v>"KU AZS UJD Częstochowa"</v>
      </c>
      <c r="I128" s="22" t="str">
        <f>IF(G128="","",VLOOKUP(F128,'licencje PZTS'!$G$3:$N$1761,8,FALSE))</f>
        <v>Machnik Wiktoria</v>
      </c>
      <c r="J128" s="22" t="str">
        <f>IFERROR(VLOOKUP(F128,'licencje PZTS'!$G$3:$N$775,7,FALSE),"")</f>
        <v>K</v>
      </c>
      <c r="K128" s="62">
        <f>IFERROR(VLOOKUP(F128,'licencje PZTS'!$G$3:$N$1761,4,FALSE),"")</f>
        <v>2010</v>
      </c>
      <c r="L128" s="22" t="str">
        <f t="shared" si="17"/>
        <v>Nie dotyczy</v>
      </c>
      <c r="M128" s="22" t="str">
        <f t="shared" si="18"/>
        <v>Nie dotyczy</v>
      </c>
      <c r="N128" s="22" t="str">
        <f t="shared" si="19"/>
        <v>Młodzik</v>
      </c>
      <c r="O128" s="22" t="str">
        <f t="shared" si="20"/>
        <v>Nie dotyczy</v>
      </c>
      <c r="P128" s="22" t="str">
        <f t="shared" si="21"/>
        <v>Nie dotyczy</v>
      </c>
      <c r="Q128" s="22" t="str">
        <f t="shared" si="22"/>
        <v>Senior</v>
      </c>
      <c r="R128" s="22" t="str">
        <f t="shared" si="23"/>
        <v>Nie dotyczy</v>
      </c>
      <c r="S128" s="22" t="str">
        <f t="shared" si="24"/>
        <v>Nie dotyczy</v>
      </c>
      <c r="V128" s="22" t="str">
        <f t="shared" si="13"/>
        <v>Cieślar Julia</v>
      </c>
      <c r="W128" s="22">
        <f>(COUNTIF($V$2:V128,V128)=1)*1+W127</f>
        <v>124</v>
      </c>
      <c r="X128" s="22" t="str">
        <f>VLOOKUP(Y128,'licencje PZTS'!$C$4:$K$4486,9,FALSE)</f>
        <v>"LKS LESZNIANKA Leszna Górna"</v>
      </c>
      <c r="Y128" s="22" t="str">
        <f>INDEX($V$4:$V$900,MATCH(ROWS($U$1:U125),$W$4:$W$900,0))</f>
        <v>Mizia Jan</v>
      </c>
      <c r="AA128" s="22" t="str">
        <f t="shared" si="25"/>
        <v>Cieślar Julia</v>
      </c>
      <c r="AB128" s="22">
        <f>(COUNTIF($AA$2:AA128,AA128)=1)*1+AB127</f>
        <v>124</v>
      </c>
      <c r="AC128" s="22" t="str">
        <f>VLOOKUP(AD128,'licencje PZTS'!$C$4:$K$486,9,FALSE)</f>
        <v>"LKS LESZNIANKA Leszna Górna"</v>
      </c>
      <c r="AD128" s="22" t="str">
        <f>INDEX($AA$2:$AA$900,MATCH(ROWS($Z$1:Z125),$AB$2:$AB$900,0))</f>
        <v>Mizia Jan</v>
      </c>
    </row>
    <row r="129" spans="1:30" hidden="1" x14ac:dyDescent="0.25">
      <c r="A129" s="22" t="str">
        <f>IFERROR(INDEX($D$24:$D$1418,MATCH(ROWS($A$1:A106),$B$24:$B$741,0)),"")</f>
        <v/>
      </c>
      <c r="B129" s="54">
        <f>(COUNTIF($D$24:D129,D129)=1)*1+B128</f>
        <v>12</v>
      </c>
      <c r="C129" s="60" t="str">
        <f t="shared" si="15"/>
        <v>Młodzik</v>
      </c>
      <c r="D129" s="54" t="str">
        <f>IF(C129="","",'licencje PZTS'!B109)</f>
        <v>"KU AZS UJD Częstochowa"</v>
      </c>
      <c r="E129" s="63" t="str">
        <f>IF(C129="","",VLOOKUP(F129,'licencje PZTS'!$G$3:$N$775,8,FALSE))</f>
        <v>Nowak Liliana</v>
      </c>
      <c r="F129" s="22">
        <f>'licencje PZTS'!G109</f>
        <v>56172</v>
      </c>
      <c r="G129" s="62" t="str">
        <f t="shared" si="16"/>
        <v>Młodzik</v>
      </c>
      <c r="H129" s="62" t="str">
        <f>IF(G129="","",'licencje PZTS'!B109)</f>
        <v>"KU AZS UJD Częstochowa"</v>
      </c>
      <c r="I129" s="22" t="str">
        <f>IF(G129="","",VLOOKUP(F129,'licencje PZTS'!$G$3:$N$1761,8,FALSE))</f>
        <v>Nowak Liliana</v>
      </c>
      <c r="J129" s="22" t="str">
        <f>IFERROR(VLOOKUP(F129,'licencje PZTS'!$G$3:$N$775,7,FALSE),"")</f>
        <v>K</v>
      </c>
      <c r="K129" s="62">
        <f>IFERROR(VLOOKUP(F129,'licencje PZTS'!$G$3:$N$1761,4,FALSE),"")</f>
        <v>2011</v>
      </c>
      <c r="L129" s="22" t="str">
        <f t="shared" si="17"/>
        <v>Nie dotyczy</v>
      </c>
      <c r="M129" s="22" t="str">
        <f t="shared" si="18"/>
        <v>Żak</v>
      </c>
      <c r="N129" s="22" t="str">
        <f t="shared" si="19"/>
        <v>Młodzik</v>
      </c>
      <c r="O129" s="22" t="str">
        <f t="shared" si="20"/>
        <v>Nie dotyczy</v>
      </c>
      <c r="P129" s="22" t="str">
        <f t="shared" si="21"/>
        <v>Nie dotyczy</v>
      </c>
      <c r="Q129" s="22" t="str">
        <f t="shared" si="22"/>
        <v>Senior</v>
      </c>
      <c r="R129" s="22" t="str">
        <f t="shared" si="23"/>
        <v>Nie dotyczy</v>
      </c>
      <c r="S129" s="22" t="str">
        <f t="shared" si="24"/>
        <v>Nie dotyczy</v>
      </c>
      <c r="V129" s="22" t="str">
        <f t="shared" si="13"/>
        <v>Mizia Jan</v>
      </c>
      <c r="W129" s="22">
        <f>(COUNTIF($V$2:V129,V129)=1)*1+W128</f>
        <v>125</v>
      </c>
      <c r="X129" s="22" t="str">
        <f>VLOOKUP(Y129,'licencje PZTS'!$C$4:$K$4486,9,FALSE)</f>
        <v>"LKS LESZNIANKA Leszna Górna"</v>
      </c>
      <c r="Y129" s="22" t="str">
        <f>INDEX($V$4:$V$900,MATCH(ROWS($U$1:U126),$W$4:$W$900,0))</f>
        <v>Loska Cezary</v>
      </c>
      <c r="AA129" s="22" t="str">
        <f t="shared" si="25"/>
        <v>Mizia Jan</v>
      </c>
      <c r="AB129" s="22">
        <f>(COUNTIF($AA$2:AA129,AA129)=1)*1+AB128</f>
        <v>125</v>
      </c>
      <c r="AC129" s="22" t="str">
        <f>VLOOKUP(AD129,'licencje PZTS'!$C$4:$K$486,9,FALSE)</f>
        <v>"LKS LESZNIANKA Leszna Górna"</v>
      </c>
      <c r="AD129" s="22" t="str">
        <f>INDEX($AA$2:$AA$900,MATCH(ROWS($Z$1:Z126),$AB$2:$AB$900,0))</f>
        <v>Loska Cezary</v>
      </c>
    </row>
    <row r="130" spans="1:30" hidden="1" x14ac:dyDescent="0.25">
      <c r="A130" s="22" t="str">
        <f>IFERROR(INDEX($D$24:$D$1418,MATCH(ROWS($A$1:A107),$B$24:$B$741,0)),"")</f>
        <v/>
      </c>
      <c r="B130" s="54">
        <f>(COUNTIF($D$24:D130,D130)=1)*1+B129</f>
        <v>12</v>
      </c>
      <c r="C130" s="60" t="str">
        <f t="shared" si="15"/>
        <v>Młodzik</v>
      </c>
      <c r="D130" s="54" t="str">
        <f>IF(C130="","",'licencje PZTS'!B110)</f>
        <v>"KU AZS UJD Częstochowa"</v>
      </c>
      <c r="E130" s="63" t="str">
        <f>IF(C130="","",VLOOKUP(F130,'licencje PZTS'!$G$3:$N$775,8,FALSE))</f>
        <v>Ligenza Mateusz</v>
      </c>
      <c r="F130" s="22">
        <f>'licencje PZTS'!G110</f>
        <v>59147</v>
      </c>
      <c r="G130" s="62" t="str">
        <f t="shared" si="16"/>
        <v>Młodzik</v>
      </c>
      <c r="H130" s="62" t="str">
        <f>IF(G130="","",'licencje PZTS'!B110)</f>
        <v>"KU AZS UJD Częstochowa"</v>
      </c>
      <c r="I130" s="22" t="str">
        <f>IF(G130="","",VLOOKUP(F130,'licencje PZTS'!$G$3:$N$1761,8,FALSE))</f>
        <v>Ligenza Mateusz</v>
      </c>
      <c r="J130" s="22" t="str">
        <f>IFERROR(VLOOKUP(F130,'licencje PZTS'!$G$3:$N$775,7,FALSE),"")</f>
        <v>M</v>
      </c>
      <c r="K130" s="62">
        <f>IFERROR(VLOOKUP(F130,'licencje PZTS'!$G$3:$N$1761,4,FALSE),"")</f>
        <v>2011</v>
      </c>
      <c r="L130" s="22" t="str">
        <f t="shared" si="17"/>
        <v>Nie dotyczy</v>
      </c>
      <c r="M130" s="22" t="str">
        <f t="shared" si="18"/>
        <v>Żak</v>
      </c>
      <c r="N130" s="22" t="str">
        <f t="shared" si="19"/>
        <v>Młodzik</v>
      </c>
      <c r="O130" s="22" t="str">
        <f t="shared" si="20"/>
        <v>Nie dotyczy</v>
      </c>
      <c r="P130" s="22" t="str">
        <f t="shared" si="21"/>
        <v>Nie dotyczy</v>
      </c>
      <c r="Q130" s="22" t="str">
        <f t="shared" si="22"/>
        <v>Senior</v>
      </c>
      <c r="R130" s="22" t="str">
        <f t="shared" si="23"/>
        <v>Nie dotyczy</v>
      </c>
      <c r="S130" s="22" t="str">
        <f t="shared" si="24"/>
        <v>Nie dotyczy</v>
      </c>
      <c r="V130" s="22" t="str">
        <f t="shared" si="13"/>
        <v>Loska Cezary</v>
      </c>
      <c r="W130" s="22">
        <f>(COUNTIF($V$2:V130,V130)=1)*1+W129</f>
        <v>126</v>
      </c>
      <c r="X130" s="22" t="str">
        <f>VLOOKUP(Y130,'licencje PZTS'!$C$4:$K$4486,9,FALSE)</f>
        <v>"LKS Lesznianka Leszna Górna"</v>
      </c>
      <c r="Y130" s="22" t="str">
        <f>INDEX($V$4:$V$900,MATCH(ROWS($U$1:U127),$W$4:$W$900,0))</f>
        <v>Kobyłecki Radosław</v>
      </c>
      <c r="AA130" s="22" t="str">
        <f t="shared" si="25"/>
        <v>Loska Cezary</v>
      </c>
      <c r="AB130" s="22">
        <f>(COUNTIF($AA$2:AA130,AA130)=1)*1+AB129</f>
        <v>126</v>
      </c>
      <c r="AC130" s="22" t="str">
        <f>VLOOKUP(AD130,'licencje PZTS'!$C$4:$K$486,9,FALSE)</f>
        <v>"LKS Lesznianka Leszna Górna"</v>
      </c>
      <c r="AD130" s="22" t="str">
        <f>INDEX($AA$2:$AA$900,MATCH(ROWS($Z$1:Z127),$AB$2:$AB$900,0))</f>
        <v>Kobyłecki Radosław</v>
      </c>
    </row>
    <row r="131" spans="1:30" hidden="1" x14ac:dyDescent="0.25">
      <c r="A131" s="22" t="str">
        <f>IFERROR(INDEX($D$24:$D$1418,MATCH(ROWS($A$1:A108),$B$24:$B$741,0)),"")</f>
        <v/>
      </c>
      <c r="B131" s="54">
        <f>(COUNTIF($D$24:D131,D131)=1)*1+B130</f>
        <v>12</v>
      </c>
      <c r="C131" s="60" t="str">
        <f t="shared" si="15"/>
        <v>Młodzik</v>
      </c>
      <c r="D131" s="54" t="str">
        <f>IF(C131="","",'licencje PZTS'!B111)</f>
        <v>"KU AZS UJD Częstochowa"</v>
      </c>
      <c r="E131" s="63" t="str">
        <f>IF(C131="","",VLOOKUP(F131,'licencje PZTS'!$G$3:$N$775,8,FALSE))</f>
        <v>Saliuk Dima</v>
      </c>
      <c r="F131" s="22">
        <f>'licencje PZTS'!G111</f>
        <v>59910</v>
      </c>
      <c r="G131" s="62" t="str">
        <f t="shared" si="16"/>
        <v>Młodzik</v>
      </c>
      <c r="H131" s="62" t="str">
        <f>IF(G131="","",'licencje PZTS'!B111)</f>
        <v>"KU AZS UJD Częstochowa"</v>
      </c>
      <c r="I131" s="22" t="str">
        <f>IF(G131="","",VLOOKUP(F131,'licencje PZTS'!$G$3:$N$1761,8,FALSE))</f>
        <v>Saliuk Dima</v>
      </c>
      <c r="J131" s="22" t="str">
        <f>IFERROR(VLOOKUP(F131,'licencje PZTS'!$G$3:$N$775,7,FALSE),"")</f>
        <v>K</v>
      </c>
      <c r="K131" s="62">
        <f>IFERROR(VLOOKUP(F131,'licencje PZTS'!$G$3:$N$1761,4,FALSE),"")</f>
        <v>2011</v>
      </c>
      <c r="L131" s="22" t="str">
        <f t="shared" si="17"/>
        <v>Nie dotyczy</v>
      </c>
      <c r="M131" s="22" t="str">
        <f t="shared" si="18"/>
        <v>Żak</v>
      </c>
      <c r="N131" s="22" t="str">
        <f t="shared" si="19"/>
        <v>Młodzik</v>
      </c>
      <c r="O131" s="22" t="str">
        <f t="shared" si="20"/>
        <v>Nie dotyczy</v>
      </c>
      <c r="P131" s="22" t="str">
        <f t="shared" si="21"/>
        <v>Nie dotyczy</v>
      </c>
      <c r="Q131" s="22" t="str">
        <f t="shared" si="22"/>
        <v>Senior</v>
      </c>
      <c r="R131" s="22" t="str">
        <f t="shared" si="23"/>
        <v>Nie dotyczy</v>
      </c>
      <c r="S131" s="22" t="str">
        <f t="shared" si="24"/>
        <v>Nie dotyczy</v>
      </c>
      <c r="V131" s="22" t="str">
        <f t="shared" si="13"/>
        <v>Kobyłecki Radosław</v>
      </c>
      <c r="W131" s="22">
        <f>(COUNTIF($V$2:V131,V131)=1)*1+W130</f>
        <v>127</v>
      </c>
      <c r="X131" s="22" t="str">
        <f>VLOOKUP(Y131,'licencje PZTS'!$C$4:$K$4486,9,FALSE)</f>
        <v>"LKS Lesznianka Leszna Górna"</v>
      </c>
      <c r="Y131" s="22" t="str">
        <f>INDEX($V$4:$V$900,MATCH(ROWS($U$1:U128),$W$4:$W$900,0))</f>
        <v>Jochacy Michał</v>
      </c>
      <c r="AA131" s="22" t="str">
        <f t="shared" si="25"/>
        <v>Kobyłecki Radosław</v>
      </c>
      <c r="AB131" s="22">
        <f>(COUNTIF($AA$2:AA131,AA131)=1)*1+AB130</f>
        <v>127</v>
      </c>
      <c r="AC131" s="22" t="str">
        <f>VLOOKUP(AD131,'licencje PZTS'!$C$4:$K$486,9,FALSE)</f>
        <v>"LKS Lesznianka Leszna Górna"</v>
      </c>
      <c r="AD131" s="22" t="str">
        <f>INDEX($AA$2:$AA$900,MATCH(ROWS($Z$1:Z128),$AB$2:$AB$900,0))</f>
        <v>Jochacy Michał</v>
      </c>
    </row>
    <row r="132" spans="1:30" hidden="1" x14ac:dyDescent="0.25">
      <c r="A132" s="22" t="str">
        <f>IFERROR(INDEX($D$24:$D$1418,MATCH(ROWS($A$1:A109),$B$24:$B$741,0)),"")</f>
        <v/>
      </c>
      <c r="B132" s="54">
        <f>(COUNTIF($D$24:D132,D132)=1)*1+B131</f>
        <v>12</v>
      </c>
      <c r="C132" s="60" t="str">
        <f t="shared" si="15"/>
        <v>Młodzik</v>
      </c>
      <c r="D132" s="54" t="str">
        <f>IF(C132="","",'licencje PZTS'!B112)</f>
        <v>"KU AZS UJD Częstochowa"</v>
      </c>
      <c r="E132" s="63" t="str">
        <f>IF(C132="","",VLOOKUP(F132,'licencje PZTS'!$G$3:$N$775,8,FALSE))</f>
        <v>Jędrasiak Julia</v>
      </c>
      <c r="F132" s="22">
        <f>'licencje PZTS'!G112</f>
        <v>59909</v>
      </c>
      <c r="G132" s="62" t="str">
        <f t="shared" si="16"/>
        <v>Młodzik</v>
      </c>
      <c r="H132" s="62" t="str">
        <f>IF(G132="","",'licencje PZTS'!B112)</f>
        <v>"KU AZS UJD Częstochowa"</v>
      </c>
      <c r="I132" s="22" t="str">
        <f>IF(G132="","",VLOOKUP(F132,'licencje PZTS'!$G$3:$N$1761,8,FALSE))</f>
        <v>Jędrasiak Julia</v>
      </c>
      <c r="J132" s="22" t="str">
        <f>IFERROR(VLOOKUP(F132,'licencje PZTS'!$G$3:$N$775,7,FALSE),"")</f>
        <v>K</v>
      </c>
      <c r="K132" s="62">
        <f>IFERROR(VLOOKUP(F132,'licencje PZTS'!$G$3:$N$1761,4,FALSE),"")</f>
        <v>2011</v>
      </c>
      <c r="L132" s="22" t="str">
        <f t="shared" si="17"/>
        <v>Nie dotyczy</v>
      </c>
      <c r="M132" s="22" t="str">
        <f t="shared" si="18"/>
        <v>Żak</v>
      </c>
      <c r="N132" s="22" t="str">
        <f t="shared" si="19"/>
        <v>Młodzik</v>
      </c>
      <c r="O132" s="22" t="str">
        <f t="shared" si="20"/>
        <v>Nie dotyczy</v>
      </c>
      <c r="P132" s="22" t="str">
        <f t="shared" si="21"/>
        <v>Nie dotyczy</v>
      </c>
      <c r="Q132" s="22" t="str">
        <f t="shared" si="22"/>
        <v>Senior</v>
      </c>
      <c r="R132" s="22" t="str">
        <f t="shared" si="23"/>
        <v>Nie dotyczy</v>
      </c>
      <c r="S132" s="22" t="str">
        <f t="shared" si="24"/>
        <v>Nie dotyczy</v>
      </c>
      <c r="V132" s="22" t="str">
        <f t="shared" ref="V132:V195" si="26">VLOOKUP($F$3,$C151:$F2265,3,FALSE)</f>
        <v>Jochacy Michał</v>
      </c>
      <c r="W132" s="22">
        <f>(COUNTIF($V$2:V132,V132)=1)*1+W131</f>
        <v>128</v>
      </c>
      <c r="X132" s="22" t="str">
        <f>VLOOKUP(Y132,'licencje PZTS'!$C$4:$K$4486,9,FALSE)</f>
        <v>"LKS LESZNIANKA Leszna Górna"</v>
      </c>
      <c r="Y132" s="22" t="str">
        <f>INDEX($V$4:$V$900,MATCH(ROWS($U$1:U129),$W$4:$W$900,0))</f>
        <v>Pilch Michał</v>
      </c>
      <c r="AA132" s="22" t="str">
        <f t="shared" ref="AA132:AA153" si="27">VLOOKUP($F$3,$G151:$I1265,3,FALSE)</f>
        <v>Jochacy Michał</v>
      </c>
      <c r="AB132" s="22">
        <f>(COUNTIF($AA$2:AA132,AA132)=1)*1+AB131</f>
        <v>128</v>
      </c>
      <c r="AC132" s="22" t="str">
        <f>VLOOKUP(AD132,'licencje PZTS'!$C$4:$K$486,9,FALSE)</f>
        <v>"LKS LESZNIANKA Leszna Górna"</v>
      </c>
      <c r="AD132" s="22" t="str">
        <f>INDEX($AA$2:$AA$900,MATCH(ROWS($Z$1:Z129),$AB$2:$AB$900,0))</f>
        <v>Pilch Michał</v>
      </c>
    </row>
    <row r="133" spans="1:30" hidden="1" x14ac:dyDescent="0.25">
      <c r="A133" s="22" t="str">
        <f>IFERROR(INDEX($D$24:$D$1418,MATCH(ROWS($A$1:A110),$B$24:$B$741,0)),"")</f>
        <v/>
      </c>
      <c r="B133" s="54">
        <f>(COUNTIF($D$24:D133,D133)=1)*1+B132</f>
        <v>13</v>
      </c>
      <c r="C133" s="60" t="str">
        <f t="shared" si="15"/>
        <v>Młodzik</v>
      </c>
      <c r="D133" s="54" t="str">
        <f>IF(C133="","",'licencje PZTS'!B113)</f>
        <v>"LITS MEBLE ANDERS Żywiec"</v>
      </c>
      <c r="E133" s="63" t="str">
        <f>IF(C133="","",VLOOKUP(F133,'licencje PZTS'!$G$3:$N$775,8,FALSE))</f>
        <v>Pietraszko Małgorzata</v>
      </c>
      <c r="F133" s="22">
        <f>'licencje PZTS'!G113</f>
        <v>45767</v>
      </c>
      <c r="G133" s="62" t="str">
        <f t="shared" si="16"/>
        <v>Młodzik</v>
      </c>
      <c r="H133" s="62" t="str">
        <f>IF(G133="","",'licencje PZTS'!B113)</f>
        <v>"LITS MEBLE ANDERS Żywiec"</v>
      </c>
      <c r="I133" s="22" t="str">
        <f>IF(G133="","",VLOOKUP(F133,'licencje PZTS'!$G$3:$N$1761,8,FALSE))</f>
        <v>Pietraszko Małgorzata</v>
      </c>
      <c r="J133" s="22" t="str">
        <f>IFERROR(VLOOKUP(F133,'licencje PZTS'!$G$3:$N$775,7,FALSE),"")</f>
        <v>K</v>
      </c>
      <c r="K133" s="62">
        <f>IFERROR(VLOOKUP(F133,'licencje PZTS'!$G$3:$N$1761,4,FALSE),"")</f>
        <v>2009</v>
      </c>
      <c r="L133" s="22" t="str">
        <f t="shared" si="17"/>
        <v>Nie dotyczy</v>
      </c>
      <c r="M133" s="22" t="str">
        <f t="shared" si="18"/>
        <v>Nie dotyczy</v>
      </c>
      <c r="N133" s="22" t="str">
        <f t="shared" si="19"/>
        <v>Młodzik</v>
      </c>
      <c r="O133" s="22" t="str">
        <f t="shared" si="20"/>
        <v>Nie dotyczy</v>
      </c>
      <c r="P133" s="22" t="str">
        <f t="shared" si="21"/>
        <v>Nie dotyczy</v>
      </c>
      <c r="Q133" s="22" t="str">
        <f t="shared" si="22"/>
        <v>Senior</v>
      </c>
      <c r="R133" s="22" t="str">
        <f t="shared" si="23"/>
        <v>Nie dotyczy</v>
      </c>
      <c r="S133" s="22" t="str">
        <f t="shared" si="24"/>
        <v>Nie dotyczy</v>
      </c>
      <c r="V133" s="22" t="str">
        <f t="shared" si="26"/>
        <v>Pilch Michał</v>
      </c>
      <c r="W133" s="22">
        <f>(COUNTIF($V$2:V133,V133)=1)*1+W132</f>
        <v>129</v>
      </c>
      <c r="X133" s="22" t="str">
        <f>VLOOKUP(Y133,'licencje PZTS'!$C$4:$K$4486,9,FALSE)</f>
        <v>"LKS LESZNIANKA Leszna Górna"</v>
      </c>
      <c r="Y133" s="22" t="str">
        <f>INDEX($V$4:$V$900,MATCH(ROWS($U$1:U130),$W$4:$W$900,0))</f>
        <v>Lorc Błażej</v>
      </c>
      <c r="AA133" s="22" t="str">
        <f t="shared" si="27"/>
        <v>Pilch Michał</v>
      </c>
      <c r="AB133" s="22">
        <f>(COUNTIF($AA$2:AA133,AA133)=1)*1+AB132</f>
        <v>129</v>
      </c>
      <c r="AC133" s="22" t="str">
        <f>VLOOKUP(AD133,'licencje PZTS'!$C$4:$K$486,9,FALSE)</f>
        <v>"LKS LESZNIANKA Leszna Górna"</v>
      </c>
      <c r="AD133" s="22" t="str">
        <f>INDEX($AA$2:$AA$900,MATCH(ROWS($Z$1:Z130),$AB$2:$AB$900,0))</f>
        <v>Lorc Błażej</v>
      </c>
    </row>
    <row r="134" spans="1:30" hidden="1" x14ac:dyDescent="0.25">
      <c r="A134" s="22" t="str">
        <f>IFERROR(INDEX($D$24:$D$1418,MATCH(ROWS($A$1:A111),$B$24:$B$741,0)),"")</f>
        <v/>
      </c>
      <c r="B134" s="54">
        <f>(COUNTIF($D$24:D134,D134)=1)*1+B133</f>
        <v>13</v>
      </c>
      <c r="C134" s="60" t="str">
        <f t="shared" si="15"/>
        <v>Młodzik</v>
      </c>
      <c r="D134" s="54" t="str">
        <f>IF(C134="","",'licencje PZTS'!B114)</f>
        <v>"LITS MEBLE ANDERS Żywiec"</v>
      </c>
      <c r="E134" s="63" t="str">
        <f>IF(C134="","",VLOOKUP(F134,'licencje PZTS'!$G$3:$N$775,8,FALSE))</f>
        <v>Łoziński Patryk</v>
      </c>
      <c r="F134" s="22">
        <f>'licencje PZTS'!G114</f>
        <v>54908</v>
      </c>
      <c r="G134" s="62" t="str">
        <f t="shared" si="16"/>
        <v>Młodzik</v>
      </c>
      <c r="H134" s="62" t="str">
        <f>IF(G134="","",'licencje PZTS'!B114)</f>
        <v>"LITS MEBLE ANDERS Żywiec"</v>
      </c>
      <c r="I134" s="22" t="str">
        <f>IF(G134="","",VLOOKUP(F134,'licencje PZTS'!$G$3:$N$1761,8,FALSE))</f>
        <v>Łoziński Patryk</v>
      </c>
      <c r="J134" s="22" t="str">
        <f>IFERROR(VLOOKUP(F134,'licencje PZTS'!$G$3:$N$775,7,FALSE),"")</f>
        <v>M</v>
      </c>
      <c r="K134" s="62">
        <f>IFERROR(VLOOKUP(F134,'licencje PZTS'!$G$3:$N$1761,4,FALSE),"")</f>
        <v>2009</v>
      </c>
      <c r="L134" s="22" t="str">
        <f t="shared" si="17"/>
        <v>Nie dotyczy</v>
      </c>
      <c r="M134" s="22" t="str">
        <f t="shared" si="18"/>
        <v>Nie dotyczy</v>
      </c>
      <c r="N134" s="22" t="str">
        <f t="shared" si="19"/>
        <v>Młodzik</v>
      </c>
      <c r="O134" s="22" t="str">
        <f t="shared" si="20"/>
        <v>Nie dotyczy</v>
      </c>
      <c r="P134" s="22" t="str">
        <f t="shared" si="21"/>
        <v>Nie dotyczy</v>
      </c>
      <c r="Q134" s="22" t="str">
        <f t="shared" si="22"/>
        <v>Senior</v>
      </c>
      <c r="R134" s="22" t="str">
        <f t="shared" si="23"/>
        <v>Nie dotyczy</v>
      </c>
      <c r="S134" s="22" t="str">
        <f t="shared" si="24"/>
        <v>Nie dotyczy</v>
      </c>
      <c r="V134" s="22" t="str">
        <f t="shared" si="26"/>
        <v>Lorc Błażej</v>
      </c>
      <c r="W134" s="22">
        <f>(COUNTIF($V$2:V134,V134)=1)*1+W133</f>
        <v>130</v>
      </c>
      <c r="X134" s="22" t="str">
        <f>VLOOKUP(Y134,'licencje PZTS'!$C$4:$K$4486,9,FALSE)</f>
        <v>"LKS LESZNIANKA Leszna Górna"</v>
      </c>
      <c r="Y134" s="22" t="str">
        <f>INDEX($V$4:$V$900,MATCH(ROWS($U$1:U131),$W$4:$W$900,0))</f>
        <v>Lipowczan Mateusz</v>
      </c>
      <c r="AA134" s="22" t="str">
        <f t="shared" si="27"/>
        <v>Lorc Błażej</v>
      </c>
      <c r="AB134" s="22">
        <f>(COUNTIF($AA$2:AA134,AA134)=1)*1+AB133</f>
        <v>130</v>
      </c>
      <c r="AC134" s="22" t="str">
        <f>VLOOKUP(AD134,'licencje PZTS'!$C$4:$K$486,9,FALSE)</f>
        <v>"LKS LESZNIANKA Leszna Górna"</v>
      </c>
      <c r="AD134" s="22" t="str">
        <f>INDEX($AA$2:$AA$900,MATCH(ROWS($Z$1:Z131),$AB$2:$AB$900,0))</f>
        <v>Lipowczan Mateusz</v>
      </c>
    </row>
    <row r="135" spans="1:30" hidden="1" x14ac:dyDescent="0.25">
      <c r="A135" s="22" t="str">
        <f>IFERROR(INDEX($D$24:$D$1418,MATCH(ROWS($A$1:A112),$B$24:$B$741,0)),"")</f>
        <v/>
      </c>
      <c r="B135" s="54">
        <f>(COUNTIF($D$24:D135,D135)=1)*1+B134</f>
        <v>13</v>
      </c>
      <c r="C135" s="60" t="str">
        <f t="shared" si="15"/>
        <v>Młodzik</v>
      </c>
      <c r="D135" s="54" t="str">
        <f>IF(C135="","",'licencje PZTS'!B115)</f>
        <v>"LITS MEBLE ANDERS Żywiec"</v>
      </c>
      <c r="E135" s="63" t="str">
        <f>IF(C135="","",VLOOKUP(F135,'licencje PZTS'!$G$3:$N$775,8,FALSE))</f>
        <v>Łozińska Marta</v>
      </c>
      <c r="F135" s="22">
        <f>'licencje PZTS'!G115</f>
        <v>59346</v>
      </c>
      <c r="G135" s="62" t="str">
        <f t="shared" si="16"/>
        <v>Młodzik</v>
      </c>
      <c r="H135" s="62" t="str">
        <f>IF(G135="","",'licencje PZTS'!B115)</f>
        <v>"LITS MEBLE ANDERS Żywiec"</v>
      </c>
      <c r="I135" s="22" t="str">
        <f>IF(G135="","",VLOOKUP(F135,'licencje PZTS'!$G$3:$N$1761,8,FALSE))</f>
        <v>Łozińska Marta</v>
      </c>
      <c r="J135" s="22" t="str">
        <f>IFERROR(VLOOKUP(F135,'licencje PZTS'!$G$3:$N$775,7,FALSE),"")</f>
        <v>K</v>
      </c>
      <c r="K135" s="62">
        <f>IFERROR(VLOOKUP(F135,'licencje PZTS'!$G$3:$N$1761,4,FALSE),"")</f>
        <v>2010</v>
      </c>
      <c r="L135" s="22" t="str">
        <f t="shared" si="17"/>
        <v>Nie dotyczy</v>
      </c>
      <c r="M135" s="22" t="str">
        <f t="shared" si="18"/>
        <v>Nie dotyczy</v>
      </c>
      <c r="N135" s="22" t="str">
        <f t="shared" si="19"/>
        <v>Młodzik</v>
      </c>
      <c r="O135" s="22" t="str">
        <f t="shared" si="20"/>
        <v>Nie dotyczy</v>
      </c>
      <c r="P135" s="22" t="str">
        <f t="shared" si="21"/>
        <v>Nie dotyczy</v>
      </c>
      <c r="Q135" s="22" t="str">
        <f t="shared" si="22"/>
        <v>Senior</v>
      </c>
      <c r="R135" s="22" t="str">
        <f t="shared" si="23"/>
        <v>Nie dotyczy</v>
      </c>
      <c r="S135" s="22" t="str">
        <f t="shared" si="24"/>
        <v>Nie dotyczy</v>
      </c>
      <c r="V135" s="22" t="str">
        <f t="shared" si="26"/>
        <v>Lipowczan Mateusz</v>
      </c>
      <c r="W135" s="22">
        <f>(COUNTIF($V$2:V135,V135)=1)*1+W134</f>
        <v>131</v>
      </c>
      <c r="X135" s="22" t="str">
        <f>VLOOKUP(Y135,'licencje PZTS'!$C$4:$K$4486,9,FALSE)</f>
        <v>"LKS Lesznianka Leszna Górna"</v>
      </c>
      <c r="Y135" s="22" t="str">
        <f>INDEX($V$4:$V$900,MATCH(ROWS($U$1:U132),$W$4:$W$900,0))</f>
        <v>Mrowiec Jakub</v>
      </c>
      <c r="AA135" s="22" t="str">
        <f t="shared" si="27"/>
        <v>Lipowczan Mateusz</v>
      </c>
      <c r="AB135" s="22">
        <f>(COUNTIF($AA$2:AA135,AA135)=1)*1+AB134</f>
        <v>131</v>
      </c>
      <c r="AC135" s="22" t="str">
        <f>VLOOKUP(AD135,'licencje PZTS'!$C$4:$K$486,9,FALSE)</f>
        <v>"LKS Lesznianka Leszna Górna"</v>
      </c>
      <c r="AD135" s="22" t="str">
        <f>INDEX($AA$2:$AA$900,MATCH(ROWS($Z$1:Z132),$AB$2:$AB$900,0))</f>
        <v>Mrowiec Jakub</v>
      </c>
    </row>
    <row r="136" spans="1:30" hidden="1" x14ac:dyDescent="0.25">
      <c r="A136" s="22" t="str">
        <f>IFERROR(INDEX($D$24:$D$1418,MATCH(ROWS($A$1:A113),$B$24:$B$741,0)),"")</f>
        <v/>
      </c>
      <c r="B136" s="54">
        <f>(COUNTIF($D$24:D136,D136)=1)*1+B135</f>
        <v>13</v>
      </c>
      <c r="C136" s="60" t="str">
        <f t="shared" si="15"/>
        <v>Młodzik</v>
      </c>
      <c r="D136" s="54" t="str">
        <f>IF(C136="","",'licencje PZTS'!B116)</f>
        <v>"LITS MEBLE ANDERS Żywiec"</v>
      </c>
      <c r="E136" s="63" t="str">
        <f>IF(C136="","",VLOOKUP(F136,'licencje PZTS'!$G$3:$N$775,8,FALSE))</f>
        <v>Kufel Hanna</v>
      </c>
      <c r="F136" s="22">
        <f>'licencje PZTS'!G116</f>
        <v>54909</v>
      </c>
      <c r="G136" s="62" t="str">
        <f t="shared" si="16"/>
        <v>Młodzik</v>
      </c>
      <c r="H136" s="62" t="str">
        <f>IF(G136="","",'licencje PZTS'!B116)</f>
        <v>"LITS MEBLE ANDERS Żywiec"</v>
      </c>
      <c r="I136" s="22" t="str">
        <f>IF(G136="","",VLOOKUP(F136,'licencje PZTS'!$G$3:$N$1761,8,FALSE))</f>
        <v>Kufel Hanna</v>
      </c>
      <c r="J136" s="22" t="str">
        <f>IFERROR(VLOOKUP(F136,'licencje PZTS'!$G$3:$N$775,7,FALSE),"")</f>
        <v>K</v>
      </c>
      <c r="K136" s="62">
        <f>IFERROR(VLOOKUP(F136,'licencje PZTS'!$G$3:$N$1761,4,FALSE),"")</f>
        <v>2015</v>
      </c>
      <c r="L136" s="22" t="str">
        <f t="shared" si="17"/>
        <v>Skrzat</v>
      </c>
      <c r="M136" s="22" t="str">
        <f t="shared" si="18"/>
        <v>Żak</v>
      </c>
      <c r="N136" s="22" t="str">
        <f t="shared" si="19"/>
        <v>Młodzik</v>
      </c>
      <c r="O136" s="22" t="str">
        <f t="shared" si="20"/>
        <v>Nie dotyczy</v>
      </c>
      <c r="P136" s="22" t="str">
        <f t="shared" si="21"/>
        <v>Nie dotyczy</v>
      </c>
      <c r="Q136" s="22" t="str">
        <f t="shared" si="22"/>
        <v>Nie dotyczy</v>
      </c>
      <c r="R136" s="22" t="str">
        <f t="shared" si="23"/>
        <v>Nie dotyczy</v>
      </c>
      <c r="S136" s="22" t="str">
        <f t="shared" si="24"/>
        <v>Nie dotyczy</v>
      </c>
      <c r="V136" s="22" t="str">
        <f t="shared" si="26"/>
        <v>Mrowiec Jakub</v>
      </c>
      <c r="W136" s="22">
        <f>(COUNTIF($V$2:V136,V136)=1)*1+W135</f>
        <v>132</v>
      </c>
      <c r="X136" s="22" t="str">
        <f>VLOOKUP(Y136,'licencje PZTS'!$C$4:$K$4486,9,FALSE)</f>
        <v>"LKS LESZNIANKA Leszna Górna"</v>
      </c>
      <c r="Y136" s="22" t="str">
        <f>INDEX($V$4:$V$900,MATCH(ROWS($U$1:U133),$W$4:$W$900,0))</f>
        <v>Wandzel Julia</v>
      </c>
      <c r="AA136" s="22" t="str">
        <f t="shared" si="27"/>
        <v>Mrowiec Jakub</v>
      </c>
      <c r="AB136" s="22">
        <f>(COUNTIF($AA$2:AA136,AA136)=1)*1+AB135</f>
        <v>132</v>
      </c>
      <c r="AC136" s="22" t="str">
        <f>VLOOKUP(AD136,'licencje PZTS'!$C$4:$K$486,9,FALSE)</f>
        <v>"LKS LESZNIANKA Leszna Górna"</v>
      </c>
      <c r="AD136" s="22" t="str">
        <f>INDEX($AA$2:$AA$900,MATCH(ROWS($Z$1:Z133),$AB$2:$AB$900,0))</f>
        <v>Wandzel Julia</v>
      </c>
    </row>
    <row r="137" spans="1:30" hidden="1" x14ac:dyDescent="0.25">
      <c r="A137" s="22" t="str">
        <f>IFERROR(INDEX($D$24:$D$1418,MATCH(ROWS($A$1:A114),$B$24:$B$741,0)),"")</f>
        <v/>
      </c>
      <c r="B137" s="54">
        <f>(COUNTIF($D$24:D137,D137)=1)*1+B136</f>
        <v>14</v>
      </c>
      <c r="C137" s="60" t="str">
        <f t="shared" si="15"/>
        <v>Młodzik</v>
      </c>
      <c r="D137" s="54" t="str">
        <f>IF(C137="","",'licencje PZTS'!B117)</f>
        <v>"LKS GROM ZŁOTA DAMA Poczesna"</v>
      </c>
      <c r="E137" s="63" t="str">
        <f>IF(C137="","",VLOOKUP(F137,'licencje PZTS'!$G$3:$N$775,8,FALSE))</f>
        <v>Michalczyk Fabian</v>
      </c>
      <c r="F137" s="22">
        <f>'licencje PZTS'!G117</f>
        <v>59881</v>
      </c>
      <c r="G137" s="62" t="str">
        <f t="shared" si="16"/>
        <v>Młodzik</v>
      </c>
      <c r="H137" s="62" t="str">
        <f>IF(G137="","",'licencje PZTS'!B117)</f>
        <v>"LKS GROM ZŁOTA DAMA Poczesna"</v>
      </c>
      <c r="I137" s="22" t="str">
        <f>IF(G137="","",VLOOKUP(F137,'licencje PZTS'!$G$3:$N$1761,8,FALSE))</f>
        <v>Michalczyk Fabian</v>
      </c>
      <c r="J137" s="22" t="str">
        <f>IFERROR(VLOOKUP(F137,'licencje PZTS'!$G$3:$N$775,7,FALSE),"")</f>
        <v>M</v>
      </c>
      <c r="K137" s="62">
        <f>IFERROR(VLOOKUP(F137,'licencje PZTS'!$G$3:$N$1761,4,FALSE),"")</f>
        <v>2009</v>
      </c>
      <c r="L137" s="22" t="str">
        <f t="shared" si="17"/>
        <v>Nie dotyczy</v>
      </c>
      <c r="M137" s="22" t="str">
        <f t="shared" si="18"/>
        <v>Nie dotyczy</v>
      </c>
      <c r="N137" s="22" t="str">
        <f t="shared" si="19"/>
        <v>Młodzik</v>
      </c>
      <c r="O137" s="22" t="str">
        <f t="shared" si="20"/>
        <v>Nie dotyczy</v>
      </c>
      <c r="P137" s="22" t="str">
        <f t="shared" si="21"/>
        <v>Nie dotyczy</v>
      </c>
      <c r="Q137" s="22" t="str">
        <f t="shared" si="22"/>
        <v>Senior</v>
      </c>
      <c r="R137" s="22" t="str">
        <f t="shared" si="23"/>
        <v>Nie dotyczy</v>
      </c>
      <c r="S137" s="22" t="str">
        <f t="shared" si="24"/>
        <v>Nie dotyczy</v>
      </c>
      <c r="V137" s="22" t="str">
        <f t="shared" si="26"/>
        <v>Wandzel Julia</v>
      </c>
      <c r="W137" s="22">
        <f>(COUNTIF($V$2:V137,V137)=1)*1+W136</f>
        <v>133</v>
      </c>
      <c r="X137" s="22" t="str">
        <f>VLOOKUP(Y137,'licencje PZTS'!$C$4:$K$4486,9,FALSE)</f>
        <v>"LKS LESZNIANKA Leszna Górna"</v>
      </c>
      <c r="Y137" s="22" t="str">
        <f>INDEX($V$4:$V$900,MATCH(ROWS($U$1:U134),$W$4:$W$900,0))</f>
        <v>Niemczyk Blanka</v>
      </c>
      <c r="AA137" s="22" t="str">
        <f t="shared" si="27"/>
        <v>Wandzel Julia</v>
      </c>
      <c r="AB137" s="22">
        <f>(COUNTIF($AA$2:AA137,AA137)=1)*1+AB136</f>
        <v>133</v>
      </c>
      <c r="AC137" s="22" t="str">
        <f>VLOOKUP(AD137,'licencje PZTS'!$C$4:$K$486,9,FALSE)</f>
        <v>"LKS LESZNIANKA Leszna Górna"</v>
      </c>
      <c r="AD137" s="22" t="str">
        <f>INDEX($AA$2:$AA$900,MATCH(ROWS($Z$1:Z134),$AB$2:$AB$900,0))</f>
        <v>Niemczyk Blanka</v>
      </c>
    </row>
    <row r="138" spans="1:30" hidden="1" x14ac:dyDescent="0.25">
      <c r="A138" s="22" t="str">
        <f>IFERROR(INDEX($D$24:$D$1418,MATCH(ROWS($A$1:A115),$B$24:$B$741,0)),"")</f>
        <v/>
      </c>
      <c r="B138" s="54">
        <f>(COUNTIF($D$24:D138,D138)=1)*1+B137</f>
        <v>15</v>
      </c>
      <c r="C138" s="60" t="str">
        <f t="shared" si="15"/>
        <v>Młodzik</v>
      </c>
      <c r="D138" s="54" t="str">
        <f>IF(C138="","",'licencje PZTS'!B118)</f>
        <v>"LKS GWIAZDA Skrzyszów"</v>
      </c>
      <c r="E138" s="63" t="str">
        <f>IF(C138="","",VLOOKUP(F138,'licencje PZTS'!$G$3:$N$775,8,FALSE))</f>
        <v>Wodecki Jakub</v>
      </c>
      <c r="F138" s="22">
        <f>'licencje PZTS'!G118</f>
        <v>56571</v>
      </c>
      <c r="G138" s="62" t="str">
        <f t="shared" si="16"/>
        <v>Młodzik</v>
      </c>
      <c r="H138" s="62" t="str">
        <f>IF(G138="","",'licencje PZTS'!B118)</f>
        <v>"LKS GWIAZDA Skrzyszów"</v>
      </c>
      <c r="I138" s="22" t="str">
        <f>IF(G138="","",VLOOKUP(F138,'licencje PZTS'!$G$3:$N$1761,8,FALSE))</f>
        <v>Wodecki Jakub</v>
      </c>
      <c r="J138" s="22" t="str">
        <f>IFERROR(VLOOKUP(F138,'licencje PZTS'!$G$3:$N$775,7,FALSE),"")</f>
        <v>M</v>
      </c>
      <c r="K138" s="62">
        <f>IFERROR(VLOOKUP(F138,'licencje PZTS'!$G$3:$N$1761,4,FALSE),"")</f>
        <v>2009</v>
      </c>
      <c r="L138" s="22" t="str">
        <f t="shared" si="17"/>
        <v>Nie dotyczy</v>
      </c>
      <c r="M138" s="22" t="str">
        <f t="shared" si="18"/>
        <v>Nie dotyczy</v>
      </c>
      <c r="N138" s="22" t="str">
        <f t="shared" si="19"/>
        <v>Młodzik</v>
      </c>
      <c r="O138" s="22" t="str">
        <f t="shared" si="20"/>
        <v>Nie dotyczy</v>
      </c>
      <c r="P138" s="22" t="str">
        <f t="shared" si="21"/>
        <v>Nie dotyczy</v>
      </c>
      <c r="Q138" s="22" t="str">
        <f t="shared" si="22"/>
        <v>Senior</v>
      </c>
      <c r="R138" s="22" t="str">
        <f t="shared" si="23"/>
        <v>Nie dotyczy</v>
      </c>
      <c r="S138" s="22" t="str">
        <f t="shared" si="24"/>
        <v>Nie dotyczy</v>
      </c>
      <c r="V138" s="22" t="str">
        <f t="shared" si="26"/>
        <v>Niemczyk Blanka</v>
      </c>
      <c r="W138" s="22">
        <f>(COUNTIF($V$2:V138,V138)=1)*1+W137</f>
        <v>134</v>
      </c>
      <c r="X138" s="22" t="str">
        <f>VLOOKUP(Y138,'licencje PZTS'!$C$4:$K$4486,9,FALSE)</f>
        <v>"LKS LESZNIANKA Leszna Górna"</v>
      </c>
      <c r="Y138" s="22" t="str">
        <f>INDEX($V$4:$V$900,MATCH(ROWS($U$1:U135),$W$4:$W$900,0))</f>
        <v>Procner Natasza</v>
      </c>
      <c r="AA138" s="22" t="str">
        <f t="shared" si="27"/>
        <v>Niemczyk Blanka</v>
      </c>
      <c r="AB138" s="22">
        <f>(COUNTIF($AA$2:AA138,AA138)=1)*1+AB137</f>
        <v>134</v>
      </c>
      <c r="AC138" s="22" t="str">
        <f>VLOOKUP(AD138,'licencje PZTS'!$C$4:$K$486,9,FALSE)</f>
        <v>"LKS LESZNIANKA Leszna Górna"</v>
      </c>
      <c r="AD138" s="22" t="str">
        <f>INDEX($AA$2:$AA$900,MATCH(ROWS($Z$1:Z135),$AB$2:$AB$900,0))</f>
        <v>Procner Natasza</v>
      </c>
    </row>
    <row r="139" spans="1:30" hidden="1" x14ac:dyDescent="0.25">
      <c r="A139" s="22" t="str">
        <f>IFERROR(INDEX($D$24:$D$1418,MATCH(ROWS($A$1:A116),$B$24:$B$741,0)),"")</f>
        <v/>
      </c>
      <c r="B139" s="54">
        <f>(COUNTIF($D$24:D139,D139)=1)*1+B138</f>
        <v>15</v>
      </c>
      <c r="C139" s="60" t="str">
        <f t="shared" si="15"/>
        <v>Młodzik</v>
      </c>
      <c r="D139" s="54" t="str">
        <f>IF(C139="","",'licencje PZTS'!B119)</f>
        <v>"LKS GWIAZDA Skrzyszów"</v>
      </c>
      <c r="E139" s="63" t="str">
        <f>IF(C139="","",VLOOKUP(F139,'licencje PZTS'!$G$3:$N$775,8,FALSE))</f>
        <v>Mnich Łukasz</v>
      </c>
      <c r="F139" s="22">
        <f>'licencje PZTS'!G119</f>
        <v>58897</v>
      </c>
      <c r="G139" s="62" t="str">
        <f t="shared" si="16"/>
        <v>Młodzik</v>
      </c>
      <c r="H139" s="62" t="str">
        <f>IF(G139="","",'licencje PZTS'!B119)</f>
        <v>"LKS GWIAZDA Skrzyszów"</v>
      </c>
      <c r="I139" s="22" t="str">
        <f>IF(G139="","",VLOOKUP(F139,'licencje PZTS'!$G$3:$N$1761,8,FALSE))</f>
        <v>Mnich Łukasz</v>
      </c>
      <c r="J139" s="22" t="str">
        <f>IFERROR(VLOOKUP(F139,'licencje PZTS'!$G$3:$N$775,7,FALSE),"")</f>
        <v>M</v>
      </c>
      <c r="K139" s="62">
        <f>IFERROR(VLOOKUP(F139,'licencje PZTS'!$G$3:$N$1761,4,FALSE),"")</f>
        <v>2009</v>
      </c>
      <c r="L139" s="22" t="str">
        <f t="shared" si="17"/>
        <v>Nie dotyczy</v>
      </c>
      <c r="M139" s="22" t="str">
        <f t="shared" si="18"/>
        <v>Nie dotyczy</v>
      </c>
      <c r="N139" s="22" t="str">
        <f t="shared" si="19"/>
        <v>Młodzik</v>
      </c>
      <c r="O139" s="22" t="str">
        <f t="shared" si="20"/>
        <v>Nie dotyczy</v>
      </c>
      <c r="P139" s="22" t="str">
        <f t="shared" si="21"/>
        <v>Nie dotyczy</v>
      </c>
      <c r="Q139" s="22" t="str">
        <f t="shared" si="22"/>
        <v>Senior</v>
      </c>
      <c r="R139" s="22" t="str">
        <f t="shared" si="23"/>
        <v>Nie dotyczy</v>
      </c>
      <c r="S139" s="22" t="str">
        <f t="shared" si="24"/>
        <v>Nie dotyczy</v>
      </c>
      <c r="V139" s="22" t="str">
        <f t="shared" si="26"/>
        <v>Procner Natasza</v>
      </c>
      <c r="W139" s="22">
        <f>(COUNTIF($V$2:V139,V139)=1)*1+W138</f>
        <v>135</v>
      </c>
      <c r="X139" s="22" t="str">
        <f>VLOOKUP(Y139,'licencje PZTS'!$C$4:$K$4486,9,FALSE)</f>
        <v>"LKS LESZNIANKA Leszna Górna"</v>
      </c>
      <c r="Y139" s="22" t="str">
        <f>INDEX($V$4:$V$900,MATCH(ROWS($U$1:U136),$W$4:$W$900,0))</f>
        <v>Cieślar Wiktoria</v>
      </c>
      <c r="AA139" s="22" t="str">
        <f t="shared" si="27"/>
        <v>Procner Natasza</v>
      </c>
      <c r="AB139" s="22">
        <f>(COUNTIF($AA$2:AA139,AA139)=1)*1+AB138</f>
        <v>135</v>
      </c>
      <c r="AC139" s="22" t="str">
        <f>VLOOKUP(AD139,'licencje PZTS'!$C$4:$K$486,9,FALSE)</f>
        <v>"LKS LESZNIANKA Leszna Górna"</v>
      </c>
      <c r="AD139" s="22" t="str">
        <f>INDEX($AA$2:$AA$900,MATCH(ROWS($Z$1:Z136),$AB$2:$AB$900,0))</f>
        <v>Cieślar Wiktoria</v>
      </c>
    </row>
    <row r="140" spans="1:30" hidden="1" x14ac:dyDescent="0.25">
      <c r="A140" s="22" t="str">
        <f>IFERROR(INDEX($D$24:$D$1418,MATCH(ROWS($A$1:A117),$B$24:$B$741,0)),"")</f>
        <v/>
      </c>
      <c r="B140" s="54">
        <f>(COUNTIF($D$24:D140,D140)=1)*1+B139</f>
        <v>15</v>
      </c>
      <c r="C140" s="60" t="str">
        <f t="shared" si="15"/>
        <v>Młodzik</v>
      </c>
      <c r="D140" s="54" t="str">
        <f>IF(C140="","",'licencje PZTS'!B120)</f>
        <v>"LKS Gwiazda Skrzyszów"</v>
      </c>
      <c r="E140" s="63" t="str">
        <f>IF(C140="","",VLOOKUP(F140,'licencje PZTS'!$G$3:$N$775,8,FALSE))</f>
        <v>Sosna Karol</v>
      </c>
      <c r="F140" s="22">
        <f>'licencje PZTS'!G120</f>
        <v>61615</v>
      </c>
      <c r="G140" s="62" t="str">
        <f t="shared" si="16"/>
        <v>Młodzik</v>
      </c>
      <c r="H140" s="62" t="str">
        <f>IF(G140="","",'licencje PZTS'!B120)</f>
        <v>"LKS Gwiazda Skrzyszów"</v>
      </c>
      <c r="I140" s="22" t="str">
        <f>IF(G140="","",VLOOKUP(F140,'licencje PZTS'!$G$3:$N$1761,8,FALSE))</f>
        <v>Sosna Karol</v>
      </c>
      <c r="J140" s="22" t="str">
        <f>IFERROR(VLOOKUP(F140,'licencje PZTS'!$G$3:$N$775,7,FALSE),"")</f>
        <v>M</v>
      </c>
      <c r="K140" s="62">
        <f>IFERROR(VLOOKUP(F140,'licencje PZTS'!$G$3:$N$1761,4,FALSE),"")</f>
        <v>2011</v>
      </c>
      <c r="L140" s="22" t="str">
        <f t="shared" si="17"/>
        <v>Nie dotyczy</v>
      </c>
      <c r="M140" s="22" t="str">
        <f t="shared" si="18"/>
        <v>Żak</v>
      </c>
      <c r="N140" s="22" t="str">
        <f t="shared" si="19"/>
        <v>Młodzik</v>
      </c>
      <c r="O140" s="22" t="str">
        <f t="shared" si="20"/>
        <v>Nie dotyczy</v>
      </c>
      <c r="P140" s="22" t="str">
        <f t="shared" si="21"/>
        <v>Nie dotyczy</v>
      </c>
      <c r="Q140" s="22" t="str">
        <f t="shared" si="22"/>
        <v>Senior</v>
      </c>
      <c r="R140" s="22" t="str">
        <f t="shared" si="23"/>
        <v>Nie dotyczy</v>
      </c>
      <c r="S140" s="22" t="str">
        <f t="shared" si="24"/>
        <v>Nie dotyczy</v>
      </c>
      <c r="V140" s="22" t="str">
        <f t="shared" si="26"/>
        <v>Cieślar Wiktoria</v>
      </c>
      <c r="W140" s="22">
        <f>(COUNTIF($V$2:V140,V140)=1)*1+W139</f>
        <v>136</v>
      </c>
      <c r="X140" s="22" t="str">
        <f>VLOOKUP(Y140,'licencje PZTS'!$C$4:$K$4486,9,FALSE)</f>
        <v>"LKS LESZNIANKA Leszna Górna"</v>
      </c>
      <c r="Y140" s="22" t="str">
        <f>INDEX($V$4:$V$900,MATCH(ROWS($U$1:U137),$W$4:$W$3900,0))</f>
        <v>Byrtek Magda</v>
      </c>
      <c r="AA140" s="22" t="str">
        <f t="shared" si="27"/>
        <v>Cieślar Wiktoria</v>
      </c>
      <c r="AB140" s="22">
        <f>(COUNTIF($AA$2:AA140,AA140)=1)*1+AB139</f>
        <v>136</v>
      </c>
      <c r="AC140" s="22" t="str">
        <f>VLOOKUP(AD140,'licencje PZTS'!$C$4:$K$3486,9,FALSE)</f>
        <v>"LKS LESZNIANKA Leszna Górna"</v>
      </c>
      <c r="AD140" s="22" t="str">
        <f>INDEX($AA$2:$AA$900,MATCH(ROWS($Z$1:Z137),$AB$2:$AB$3900,0))</f>
        <v>Byrtek Magda</v>
      </c>
    </row>
    <row r="141" spans="1:30" hidden="1" x14ac:dyDescent="0.25">
      <c r="A141" s="22" t="str">
        <f>IFERROR(INDEX($D$24:$D$1418,MATCH(ROWS($A$1:A118),$B$24:$B$741,0)),"")</f>
        <v/>
      </c>
      <c r="B141" s="54">
        <f>(COUNTIF($D$24:D141,D141)=1)*1+B140</f>
        <v>15</v>
      </c>
      <c r="C141" s="60" t="str">
        <f t="shared" si="15"/>
        <v>Młodzik</v>
      </c>
      <c r="D141" s="54" t="str">
        <f>IF(C141="","",'licencje PZTS'!B121)</f>
        <v>"LKS Gwiazda Skrzyszów"</v>
      </c>
      <c r="E141" s="63" t="str">
        <f>IF(C141="","",VLOOKUP(F141,'licencje PZTS'!$G$3:$N$775,8,FALSE))</f>
        <v>Witek Damian</v>
      </c>
      <c r="F141" s="22">
        <f>'licencje PZTS'!G121</f>
        <v>61209</v>
      </c>
      <c r="G141" s="62" t="str">
        <f t="shared" si="16"/>
        <v>Młodzik</v>
      </c>
      <c r="H141" s="62" t="str">
        <f>IF(G141="","",'licencje PZTS'!B121)</f>
        <v>"LKS Gwiazda Skrzyszów"</v>
      </c>
      <c r="I141" s="22" t="str">
        <f>IF(G141="","",VLOOKUP(F141,'licencje PZTS'!$G$3:$N$1761,8,FALSE))</f>
        <v>Witek Damian</v>
      </c>
      <c r="J141" s="22" t="str">
        <f>IFERROR(VLOOKUP(F141,'licencje PZTS'!$G$3:$N$775,7,FALSE),"")</f>
        <v>M</v>
      </c>
      <c r="K141" s="62">
        <f>IFERROR(VLOOKUP(F141,'licencje PZTS'!$G$3:$N$1761,4,FALSE),"")</f>
        <v>2011</v>
      </c>
      <c r="L141" s="22" t="str">
        <f t="shared" si="17"/>
        <v>Nie dotyczy</v>
      </c>
      <c r="M141" s="22" t="str">
        <f t="shared" si="18"/>
        <v>Żak</v>
      </c>
      <c r="N141" s="22" t="str">
        <f t="shared" si="19"/>
        <v>Młodzik</v>
      </c>
      <c r="O141" s="22" t="str">
        <f t="shared" si="20"/>
        <v>Nie dotyczy</v>
      </c>
      <c r="P141" s="22" t="str">
        <f t="shared" si="21"/>
        <v>Nie dotyczy</v>
      </c>
      <c r="Q141" s="22" t="str">
        <f t="shared" si="22"/>
        <v>Senior</v>
      </c>
      <c r="R141" s="22" t="str">
        <f t="shared" si="23"/>
        <v>Nie dotyczy</v>
      </c>
      <c r="S141" s="22" t="str">
        <f t="shared" si="24"/>
        <v>Nie dotyczy</v>
      </c>
      <c r="V141" s="22" t="str">
        <f t="shared" si="26"/>
        <v>Byrtek Magda</v>
      </c>
      <c r="W141" s="22">
        <f>(COUNTIF($V$2:V141,V141)=1)*1+W140</f>
        <v>137</v>
      </c>
      <c r="X141" s="22" t="str">
        <f>VLOOKUP(Y141,'licencje PZTS'!$C$4:$K$4486,9,FALSE)</f>
        <v>"LKS Lesznianka Leszna Górna"</v>
      </c>
      <c r="Y141" s="22" t="str">
        <f>INDEX($V$4:$V$900,MATCH(ROWS($U$1:U138),$W$4:$W$3900,0))</f>
        <v>Piekara Natan</v>
      </c>
      <c r="AA141" s="22" t="str">
        <f t="shared" si="27"/>
        <v>Byrtek Magda</v>
      </c>
      <c r="AB141" s="22">
        <f>(COUNTIF($AA$2:AA141,AA141)=1)*1+AB140</f>
        <v>137</v>
      </c>
      <c r="AC141" s="22" t="str">
        <f>VLOOKUP(AD141,'licencje PZTS'!$C$4:$K$3486,9,FALSE)</f>
        <v>"LKS Lesznianka Leszna Górna"</v>
      </c>
      <c r="AD141" s="22" t="str">
        <f>INDEX($AA$2:$AA$900,MATCH(ROWS($Z$1:Z138),$AB$2:$AB$3900,0))</f>
        <v>Piekara Natan</v>
      </c>
    </row>
    <row r="142" spans="1:30" hidden="1" x14ac:dyDescent="0.25">
      <c r="A142" s="22" t="str">
        <f>IFERROR(INDEX($D$24:$D$1418,MATCH(ROWS($A$1:A119),$B$24:$B$741,0)),"")</f>
        <v/>
      </c>
      <c r="B142" s="54">
        <f>(COUNTIF($D$24:D142,D142)=1)*1+B141</f>
        <v>15</v>
      </c>
      <c r="C142" s="60" t="str">
        <f t="shared" si="15"/>
        <v>Młodzik</v>
      </c>
      <c r="D142" s="54" t="str">
        <f>IF(C142="","",'licencje PZTS'!B122)</f>
        <v>"LKS GWIAZDA Skrzyszów"</v>
      </c>
      <c r="E142" s="63" t="str">
        <f>IF(C142="","",VLOOKUP(F142,'licencje PZTS'!$G$3:$N$775,8,FALSE))</f>
        <v>Szczurek Igor</v>
      </c>
      <c r="F142" s="22">
        <f>'licencje PZTS'!G122</f>
        <v>56574</v>
      </c>
      <c r="G142" s="62" t="str">
        <f t="shared" si="16"/>
        <v>Młodzik</v>
      </c>
      <c r="H142" s="62" t="str">
        <f>IF(G142="","",'licencje PZTS'!B122)</f>
        <v>"LKS GWIAZDA Skrzyszów"</v>
      </c>
      <c r="I142" s="22" t="str">
        <f>IF(G142="","",VLOOKUP(F142,'licencje PZTS'!$G$3:$N$1761,8,FALSE))</f>
        <v>Szczurek Igor</v>
      </c>
      <c r="J142" s="22" t="str">
        <f>IFERROR(VLOOKUP(F142,'licencje PZTS'!$G$3:$N$775,7,FALSE),"")</f>
        <v>M</v>
      </c>
      <c r="K142" s="62">
        <f>IFERROR(VLOOKUP(F142,'licencje PZTS'!$G$3:$N$1761,4,FALSE),"")</f>
        <v>2011</v>
      </c>
      <c r="L142" s="22" t="str">
        <f t="shared" si="17"/>
        <v>Nie dotyczy</v>
      </c>
      <c r="M142" s="22" t="str">
        <f t="shared" si="18"/>
        <v>Żak</v>
      </c>
      <c r="N142" s="22" t="str">
        <f t="shared" si="19"/>
        <v>Młodzik</v>
      </c>
      <c r="O142" s="22" t="str">
        <f t="shared" si="20"/>
        <v>Nie dotyczy</v>
      </c>
      <c r="P142" s="22" t="str">
        <f t="shared" si="21"/>
        <v>Nie dotyczy</v>
      </c>
      <c r="Q142" s="22" t="str">
        <f t="shared" si="22"/>
        <v>Senior</v>
      </c>
      <c r="R142" s="22" t="str">
        <f t="shared" si="23"/>
        <v>Nie dotyczy</v>
      </c>
      <c r="S142" s="22" t="str">
        <f t="shared" si="24"/>
        <v>Nie dotyczy</v>
      </c>
      <c r="V142" s="22" t="str">
        <f t="shared" si="26"/>
        <v>Piekara Natan</v>
      </c>
      <c r="W142" s="22">
        <f>(COUNTIF($V$2:V142,V142)=1)*1+W141</f>
        <v>138</v>
      </c>
      <c r="X142" s="22" t="str">
        <f>VLOOKUP(Y142,'licencje PZTS'!$C$4:$K$4486,9,FALSE)</f>
        <v>"LKS Lesznianka Leszna Górna"</v>
      </c>
      <c r="Y142" s="22" t="str">
        <f>INDEX($V$4:$V$900,MATCH(ROWS($U$1:U139),$W$4:$W$3900,0))</f>
        <v>Dytko Julia</v>
      </c>
      <c r="AA142" s="22" t="str">
        <f t="shared" si="27"/>
        <v>Piekara Natan</v>
      </c>
      <c r="AB142" s="22">
        <f>(COUNTIF($AA$2:AA142,AA142)=1)*1+AB141</f>
        <v>138</v>
      </c>
      <c r="AC142" s="22" t="str">
        <f>VLOOKUP(AD142,'licencje PZTS'!$C$4:$K$3486,9,FALSE)</f>
        <v>"LKS Lesznianka Leszna Górna"</v>
      </c>
      <c r="AD142" s="22" t="str">
        <f>INDEX($AA$2:$AA$900,MATCH(ROWS($Z$1:Z139),$AB$2:$AB$3900,0))</f>
        <v>Dytko Julia</v>
      </c>
    </row>
    <row r="143" spans="1:30" hidden="1" x14ac:dyDescent="0.25">
      <c r="A143" s="22" t="str">
        <f>IFERROR(INDEX($D$24:$D$1418,MATCH(ROWS($A$1:A120),$B$24:$B$741,0)),"")</f>
        <v/>
      </c>
      <c r="B143" s="54">
        <f>(COUNTIF($D$24:D143,D143)=1)*1+B142</f>
        <v>15</v>
      </c>
      <c r="C143" s="60" t="str">
        <f t="shared" si="15"/>
        <v>Młodzik</v>
      </c>
      <c r="D143" s="54" t="str">
        <f>IF(C143="","",'licencje PZTS'!B123)</f>
        <v>"LKS GWIAZDA Skrzyszów"</v>
      </c>
      <c r="E143" s="63" t="str">
        <f>IF(C143="","",VLOOKUP(F143,'licencje PZTS'!$G$3:$N$775,8,FALSE))</f>
        <v>Laskowski Błażej</v>
      </c>
      <c r="F143" s="22">
        <f>'licencje PZTS'!G123</f>
        <v>59424</v>
      </c>
      <c r="G143" s="62" t="str">
        <f t="shared" si="16"/>
        <v>Młodzik</v>
      </c>
      <c r="H143" s="62" t="str">
        <f>IF(G143="","",'licencje PZTS'!B123)</f>
        <v>"LKS GWIAZDA Skrzyszów"</v>
      </c>
      <c r="I143" s="22" t="str">
        <f>IF(G143="","",VLOOKUP(F143,'licencje PZTS'!$G$3:$N$1761,8,FALSE))</f>
        <v>Laskowski Błażej</v>
      </c>
      <c r="J143" s="22" t="str">
        <f>IFERROR(VLOOKUP(F143,'licencje PZTS'!$G$3:$N$775,7,FALSE),"")</f>
        <v>M</v>
      </c>
      <c r="K143" s="62">
        <f>IFERROR(VLOOKUP(F143,'licencje PZTS'!$G$3:$N$1761,4,FALSE),"")</f>
        <v>2012</v>
      </c>
      <c r="L143" s="22" t="str">
        <f t="shared" si="17"/>
        <v>Nie dotyczy</v>
      </c>
      <c r="M143" s="22" t="str">
        <f t="shared" si="18"/>
        <v>Żak</v>
      </c>
      <c r="N143" s="22" t="str">
        <f t="shared" si="19"/>
        <v>Młodzik</v>
      </c>
      <c r="O143" s="22" t="str">
        <f t="shared" si="20"/>
        <v>Nie dotyczy</v>
      </c>
      <c r="P143" s="22" t="str">
        <f t="shared" si="21"/>
        <v>Nie dotyczy</v>
      </c>
      <c r="Q143" s="22" t="str">
        <f t="shared" si="22"/>
        <v>Senior</v>
      </c>
      <c r="R143" s="22" t="str">
        <f t="shared" si="23"/>
        <v>Nie dotyczy</v>
      </c>
      <c r="S143" s="22" t="str">
        <f t="shared" si="24"/>
        <v>Nie dotyczy</v>
      </c>
      <c r="V143" s="22" t="str">
        <f t="shared" si="26"/>
        <v>Dytko Julia</v>
      </c>
      <c r="W143" s="22">
        <f>(COUNTIF($V$2:V143,V143)=1)*1+W142</f>
        <v>139</v>
      </c>
      <c r="X143" s="22" t="str">
        <f>VLOOKUP(Y143,'licencje PZTS'!$C$4:$K$4486,9,FALSE)</f>
        <v>"LKS LESZNIANKA Leszna Górna"</v>
      </c>
      <c r="Y143" s="22" t="str">
        <f>INDEX($V$4:$V$900,MATCH(ROWS($U$1:U140),$W$4:$W$3900,0))</f>
        <v>Niemczyk Wiktor</v>
      </c>
      <c r="AA143" s="22" t="str">
        <f t="shared" si="27"/>
        <v>Dytko Julia</v>
      </c>
      <c r="AB143" s="22">
        <f>(COUNTIF($AA$2:AA143,AA143)=1)*1+AB142</f>
        <v>139</v>
      </c>
      <c r="AC143" s="22" t="str">
        <f>VLOOKUP(AD143,'licencje PZTS'!$C$4:$K$3486,9,FALSE)</f>
        <v>"LKS LESZNIANKA Leszna Górna"</v>
      </c>
      <c r="AD143" s="22" t="str">
        <f>INDEX($AA$2:$AA$900,MATCH(ROWS($Z$1:Z140),$AB$2:$AB$3900,0))</f>
        <v>Niemczyk Wiktor</v>
      </c>
    </row>
    <row r="144" spans="1:30" hidden="1" x14ac:dyDescent="0.25">
      <c r="A144" s="22" t="str">
        <f>IFERROR(INDEX($D$24:$D$1418,MATCH(ROWS($A$1:A121),$B$24:$B$741,0)),"")</f>
        <v/>
      </c>
      <c r="B144" s="54">
        <f>(COUNTIF($D$24:D144,D144)=1)*1+B143</f>
        <v>15</v>
      </c>
      <c r="C144" s="60" t="str">
        <f t="shared" si="15"/>
        <v>Młodzik</v>
      </c>
      <c r="D144" s="54" t="str">
        <f>IF(C144="","",'licencje PZTS'!B124)</f>
        <v>"LKS GWIAZDA Skrzyszów"</v>
      </c>
      <c r="E144" s="63" t="str">
        <f>IF(C144="","",VLOOKUP(F144,'licencje PZTS'!$G$3:$N$775,8,FALSE))</f>
        <v>Szczurek Łukasz</v>
      </c>
      <c r="F144" s="22">
        <f>'licencje PZTS'!G124</f>
        <v>56575</v>
      </c>
      <c r="G144" s="62" t="str">
        <f t="shared" si="16"/>
        <v>Młodzik</v>
      </c>
      <c r="H144" s="62" t="str">
        <f>IF(G144="","",'licencje PZTS'!B124)</f>
        <v>"LKS GWIAZDA Skrzyszów"</v>
      </c>
      <c r="I144" s="22" t="str">
        <f>IF(G144="","",VLOOKUP(F144,'licencje PZTS'!$G$3:$N$1761,8,FALSE))</f>
        <v>Szczurek Łukasz</v>
      </c>
      <c r="J144" s="22" t="str">
        <f>IFERROR(VLOOKUP(F144,'licencje PZTS'!$G$3:$N$775,7,FALSE),"")</f>
        <v>M</v>
      </c>
      <c r="K144" s="62">
        <f>IFERROR(VLOOKUP(F144,'licencje PZTS'!$G$3:$N$1761,4,FALSE),"")</f>
        <v>2013</v>
      </c>
      <c r="L144" s="22" t="str">
        <f t="shared" si="17"/>
        <v>Skrzat</v>
      </c>
      <c r="M144" s="22" t="str">
        <f t="shared" si="18"/>
        <v>Żak</v>
      </c>
      <c r="N144" s="22" t="str">
        <f t="shared" si="19"/>
        <v>Młodzik</v>
      </c>
      <c r="O144" s="22" t="str">
        <f t="shared" si="20"/>
        <v>Nie dotyczy</v>
      </c>
      <c r="P144" s="22" t="str">
        <f t="shared" si="21"/>
        <v>Nie dotyczy</v>
      </c>
      <c r="Q144" s="22" t="str">
        <f t="shared" si="22"/>
        <v>Nie dotyczy</v>
      </c>
      <c r="R144" s="22" t="str">
        <f t="shared" si="23"/>
        <v>Nie dotyczy</v>
      </c>
      <c r="S144" s="22" t="str">
        <f t="shared" si="24"/>
        <v>Nie dotyczy</v>
      </c>
      <c r="V144" s="22" t="str">
        <f t="shared" si="26"/>
        <v>Niemczyk Wiktor</v>
      </c>
      <c r="W144" s="22">
        <f>(COUNTIF($V$2:V144,V144)=1)*1+W143</f>
        <v>140</v>
      </c>
      <c r="X144" s="22" t="str">
        <f>VLOOKUP(Y144,'licencje PZTS'!$C$4:$K$4486,9,FALSE)</f>
        <v>"LKS LESZNIANKA Leszna Górna"</v>
      </c>
      <c r="Y144" s="22" t="str">
        <f>INDEX($V$4:$V$900,MATCH(ROWS($U$1:U141),$W$4:$W$900,0))</f>
        <v>Paliga Martyna</v>
      </c>
      <c r="AA144" s="22" t="str">
        <f t="shared" si="27"/>
        <v>Niemczyk Wiktor</v>
      </c>
      <c r="AB144" s="22">
        <f>(COUNTIF($AA$2:AA144,AA144)=1)*1+AB143</f>
        <v>140</v>
      </c>
      <c r="AC144" s="22" t="str">
        <f>VLOOKUP(AD144,'licencje PZTS'!$C$4:$K$3486,9,FALSE)</f>
        <v>"LKS LESZNIANKA Leszna Górna"</v>
      </c>
      <c r="AD144" s="22" t="str">
        <f>INDEX($AA$2:$AA$900,MATCH(ROWS($Z$1:Z141),$AB$2:$AB$3900,0))</f>
        <v>Paliga Martyna</v>
      </c>
    </row>
    <row r="145" spans="1:30" hidden="1" x14ac:dyDescent="0.25">
      <c r="A145" s="22" t="str">
        <f>IFERROR(INDEX($D$24:$D$1418,MATCH(ROWS($A$1:A122),$B$24:$B$741,0)),"")</f>
        <v/>
      </c>
      <c r="B145" s="54">
        <f>(COUNTIF($D$24:D145,D145)=1)*1+B144</f>
        <v>16</v>
      </c>
      <c r="C145" s="60" t="str">
        <f t="shared" si="15"/>
        <v>Młodzik</v>
      </c>
      <c r="D145" s="54" t="str">
        <f>IF(C145="","",'licencje PZTS'!B125)</f>
        <v>"LKS Lesznianka Leszna Górna"</v>
      </c>
      <c r="E145" s="63" t="str">
        <f>IF(C145="","",VLOOKUP(F145,'licencje PZTS'!$G$3:$N$775,8,FALSE))</f>
        <v>Mrowiec Aleksander</v>
      </c>
      <c r="F145" s="22">
        <f>'licencje PZTS'!G125</f>
        <v>61570</v>
      </c>
      <c r="G145" s="62" t="str">
        <f t="shared" si="16"/>
        <v>Młodzik</v>
      </c>
      <c r="H145" s="62" t="str">
        <f>IF(G145="","",'licencje PZTS'!B125)</f>
        <v>"LKS Lesznianka Leszna Górna"</v>
      </c>
      <c r="I145" s="22" t="str">
        <f>IF(G145="","",VLOOKUP(F145,'licencje PZTS'!$G$3:$N$1761,8,FALSE))</f>
        <v>Mrowiec Aleksander</v>
      </c>
      <c r="J145" s="22" t="str">
        <f>IFERROR(VLOOKUP(F145,'licencje PZTS'!$G$3:$N$775,7,FALSE),"")</f>
        <v>M</v>
      </c>
      <c r="K145" s="62">
        <f>IFERROR(VLOOKUP(F145,'licencje PZTS'!$G$3:$N$1761,4,FALSE),"")</f>
        <v>2009</v>
      </c>
      <c r="L145" s="22" t="str">
        <f t="shared" si="17"/>
        <v>Nie dotyczy</v>
      </c>
      <c r="M145" s="22" t="str">
        <f t="shared" si="18"/>
        <v>Nie dotyczy</v>
      </c>
      <c r="N145" s="22" t="str">
        <f t="shared" si="19"/>
        <v>Młodzik</v>
      </c>
      <c r="O145" s="22" t="str">
        <f t="shared" si="20"/>
        <v>Nie dotyczy</v>
      </c>
      <c r="P145" s="22" t="str">
        <f t="shared" si="21"/>
        <v>Nie dotyczy</v>
      </c>
      <c r="Q145" s="22" t="str">
        <f t="shared" si="22"/>
        <v>Senior</v>
      </c>
      <c r="R145" s="22" t="str">
        <f t="shared" si="23"/>
        <v>Nie dotyczy</v>
      </c>
      <c r="S145" s="22" t="str">
        <f t="shared" si="24"/>
        <v>Nie dotyczy</v>
      </c>
      <c r="V145" s="22" t="str">
        <f t="shared" si="26"/>
        <v>Paliga Martyna</v>
      </c>
      <c r="W145" s="22">
        <f>(COUNTIF($V$2:V145,V145)=1)*1+W144</f>
        <v>141</v>
      </c>
      <c r="X145" s="22" t="str">
        <f>VLOOKUP(Y145,'licencje PZTS'!$C$4:$K$4486,9,FALSE)</f>
        <v>"LKS WILKI Wilcza"</v>
      </c>
      <c r="Y145" s="22" t="str">
        <f>INDEX($V$4:$V$900,MATCH(ROWS($U$1:U142),$W$4:$W$900,0))</f>
        <v>Wiciok Olga</v>
      </c>
      <c r="AA145" s="22" t="str">
        <f t="shared" si="27"/>
        <v>Paliga Martyna</v>
      </c>
      <c r="AB145" s="22">
        <f>(COUNTIF($AA$2:AA145,AA145)=1)*1+AB144</f>
        <v>141</v>
      </c>
      <c r="AC145" s="22" t="str">
        <f>VLOOKUP(AD145,'licencje PZTS'!$C$4:$K$3486,9,FALSE)</f>
        <v>"LKS WILKI Wilcza"</v>
      </c>
      <c r="AD145" s="22" t="str">
        <f>INDEX($AA$2:$AA$900,MATCH(ROWS($Z$1:Z142),$AB$2:$AB$3900,0))</f>
        <v>Wiciok Olga</v>
      </c>
    </row>
    <row r="146" spans="1:30" hidden="1" x14ac:dyDescent="0.25">
      <c r="A146" s="22" t="str">
        <f>IFERROR(INDEX($D$24:$D$1418,MATCH(ROWS($A$1:A123),$B$24:$B$741,0)),"")</f>
        <v/>
      </c>
      <c r="B146" s="54">
        <f>(COUNTIF($D$24:D146,D146)=1)*1+B145</f>
        <v>16</v>
      </c>
      <c r="C146" s="60" t="str">
        <f t="shared" si="15"/>
        <v>Młodzik</v>
      </c>
      <c r="D146" s="54" t="str">
        <f>IF(C146="","",'licencje PZTS'!B126)</f>
        <v>"LKS Lesznianka Leszna Górna"</v>
      </c>
      <c r="E146" s="63" t="str">
        <f>IF(C146="","",VLOOKUP(F146,'licencje PZTS'!$G$3:$N$775,8,FALSE))</f>
        <v>Piekara Adrian</v>
      </c>
      <c r="F146" s="22">
        <f>'licencje PZTS'!G126</f>
        <v>61569</v>
      </c>
      <c r="G146" s="62" t="str">
        <f t="shared" si="16"/>
        <v>Młodzik</v>
      </c>
      <c r="H146" s="62" t="str">
        <f>IF(G146="","",'licencje PZTS'!B126)</f>
        <v>"LKS Lesznianka Leszna Górna"</v>
      </c>
      <c r="I146" s="22" t="str">
        <f>IF(G146="","",VLOOKUP(F146,'licencje PZTS'!$G$3:$N$1761,8,FALSE))</f>
        <v>Piekara Adrian</v>
      </c>
      <c r="J146" s="22" t="str">
        <f>IFERROR(VLOOKUP(F146,'licencje PZTS'!$G$3:$N$775,7,FALSE),"")</f>
        <v>M</v>
      </c>
      <c r="K146" s="62">
        <f>IFERROR(VLOOKUP(F146,'licencje PZTS'!$G$3:$N$1761,4,FALSE),"")</f>
        <v>2009</v>
      </c>
      <c r="L146" s="22" t="str">
        <f t="shared" si="17"/>
        <v>Nie dotyczy</v>
      </c>
      <c r="M146" s="22" t="str">
        <f t="shared" si="18"/>
        <v>Nie dotyczy</v>
      </c>
      <c r="N146" s="22" t="str">
        <f t="shared" si="19"/>
        <v>Młodzik</v>
      </c>
      <c r="O146" s="22" t="str">
        <f t="shared" si="20"/>
        <v>Nie dotyczy</v>
      </c>
      <c r="P146" s="22" t="str">
        <f t="shared" si="21"/>
        <v>Nie dotyczy</v>
      </c>
      <c r="Q146" s="22" t="str">
        <f t="shared" si="22"/>
        <v>Senior</v>
      </c>
      <c r="R146" s="22" t="str">
        <f t="shared" si="23"/>
        <v>Nie dotyczy</v>
      </c>
      <c r="S146" s="22" t="str">
        <f t="shared" si="24"/>
        <v>Nie dotyczy</v>
      </c>
      <c r="V146" s="22" t="str">
        <f t="shared" si="26"/>
        <v>Wiciok Olga</v>
      </c>
      <c r="W146" s="22">
        <f>(COUNTIF($V$2:V146,V146)=1)*1+W145</f>
        <v>142</v>
      </c>
      <c r="X146" s="22" t="str">
        <f>VLOOKUP(Y146,'licencje PZTS'!$C$4:$K$4486,9,FALSE)</f>
        <v>"LUKS Mańkowice-Piątkowice"</v>
      </c>
      <c r="Y146" s="22" t="str">
        <f>INDEX($V$4:$V$900,MATCH(ROWS($U$1:U143),$W$4:$W$900,0))</f>
        <v>Przeździecka Marta</v>
      </c>
      <c r="AA146" s="22" t="str">
        <f t="shared" si="27"/>
        <v>Wiciok Olga</v>
      </c>
      <c r="AB146" s="22">
        <f>(COUNTIF($AA$2:AA146,AA146)=1)*1+AB145</f>
        <v>142</v>
      </c>
      <c r="AC146" s="22" t="str">
        <f>VLOOKUP(AD146,'licencje PZTS'!$C$4:$K$3486,9,FALSE)</f>
        <v>"LUKS Mańkowice-Piątkowice"</v>
      </c>
      <c r="AD146" s="22" t="str">
        <f>INDEX($AA$2:$AA$900,MATCH(ROWS($Z$1:Z143),$AB$2:$AB$3900,0))</f>
        <v>Przeździecka Marta</v>
      </c>
    </row>
    <row r="147" spans="1:30" hidden="1" x14ac:dyDescent="0.25">
      <c r="A147" s="22" t="str">
        <f>IFERROR(INDEX($D$24:$D$1418,MATCH(ROWS($A$1:A124),$B$24:$B$741,0)),"")</f>
        <v/>
      </c>
      <c r="B147" s="54">
        <f>(COUNTIF($D$24:D147,D147)=1)*1+B146</f>
        <v>16</v>
      </c>
      <c r="C147" s="60" t="str">
        <f t="shared" si="15"/>
        <v>Młodzik</v>
      </c>
      <c r="D147" s="54" t="str">
        <f>IF(C147="","",'licencje PZTS'!B127)</f>
        <v>"LKS LESZNIANKA Leszna Górna"</v>
      </c>
      <c r="E147" s="63" t="str">
        <f>IF(C147="","",VLOOKUP(F147,'licencje PZTS'!$G$3:$N$775,8,FALSE))</f>
        <v>Cieślar Julia</v>
      </c>
      <c r="F147" s="22">
        <f>'licencje PZTS'!G127</f>
        <v>59747</v>
      </c>
      <c r="G147" s="62" t="str">
        <f t="shared" si="16"/>
        <v>Młodzik</v>
      </c>
      <c r="H147" s="62" t="str">
        <f>IF(G147="","",'licencje PZTS'!B127)</f>
        <v>"LKS LESZNIANKA Leszna Górna"</v>
      </c>
      <c r="I147" s="22" t="str">
        <f>IF(G147="","",VLOOKUP(F147,'licencje PZTS'!$G$3:$N$1761,8,FALSE))</f>
        <v>Cieślar Julia</v>
      </c>
      <c r="J147" s="22" t="str">
        <f>IFERROR(VLOOKUP(F147,'licencje PZTS'!$G$3:$N$775,7,FALSE),"")</f>
        <v>K</v>
      </c>
      <c r="K147" s="62">
        <f>IFERROR(VLOOKUP(F147,'licencje PZTS'!$G$3:$N$1761,4,FALSE),"")</f>
        <v>2009</v>
      </c>
      <c r="L147" s="22" t="str">
        <f t="shared" si="17"/>
        <v>Nie dotyczy</v>
      </c>
      <c r="M147" s="22" t="str">
        <f t="shared" si="18"/>
        <v>Nie dotyczy</v>
      </c>
      <c r="N147" s="22" t="str">
        <f t="shared" si="19"/>
        <v>Młodzik</v>
      </c>
      <c r="O147" s="22" t="str">
        <f t="shared" si="20"/>
        <v>Nie dotyczy</v>
      </c>
      <c r="P147" s="22" t="str">
        <f t="shared" si="21"/>
        <v>Nie dotyczy</v>
      </c>
      <c r="Q147" s="22" t="str">
        <f t="shared" si="22"/>
        <v>Senior</v>
      </c>
      <c r="R147" s="22" t="str">
        <f t="shared" si="23"/>
        <v>Nie dotyczy</v>
      </c>
      <c r="S147" s="22" t="str">
        <f t="shared" si="24"/>
        <v>Nie dotyczy</v>
      </c>
      <c r="V147" s="22" t="str">
        <f t="shared" si="26"/>
        <v>Przeździecka Marta</v>
      </c>
      <c r="W147" s="22">
        <f>(COUNTIF($V$2:V147,V147)=1)*1+W146</f>
        <v>143</v>
      </c>
      <c r="X147" s="22" t="str">
        <f>VLOOKUP(Y147,'licencje PZTS'!$C$4:$K$4486,9,FALSE)</f>
        <v>"LUKS Mańkowice-Piątkowice"</v>
      </c>
      <c r="Y147" s="22" t="str">
        <f>INDEX($V$4:$V$900,MATCH(ROWS($U$1:U144),$W$4:$W$900,0))</f>
        <v>Garnek Fabian</v>
      </c>
      <c r="AA147" s="22" t="str">
        <f t="shared" si="27"/>
        <v>Przeździecka Marta</v>
      </c>
      <c r="AB147" s="22">
        <f>(COUNTIF($AA$2:AA147,AA147)=1)*1+AB146</f>
        <v>143</v>
      </c>
      <c r="AC147" s="22" t="str">
        <f>VLOOKUP(AD147,'licencje PZTS'!$C$4:$K$3486,9,FALSE)</f>
        <v>"LUKS Mańkowice-Piątkowice"</v>
      </c>
      <c r="AD147" s="22" t="str">
        <f>INDEX($AA$2:$AA$900,MATCH(ROWS($Z$1:Z144),$AB$2:$AB$3900,0))</f>
        <v>Garnek Fabian</v>
      </c>
    </row>
    <row r="148" spans="1:30" hidden="1" x14ac:dyDescent="0.25">
      <c r="A148" s="22" t="str">
        <f>IFERROR(INDEX($D$24:$D$1418,MATCH(ROWS($A$1:A125),$B$24:$B$741,0)),"")</f>
        <v/>
      </c>
      <c r="B148" s="54">
        <f>(COUNTIF($D$24:D148,D148)=1)*1+B147</f>
        <v>16</v>
      </c>
      <c r="C148" s="60" t="str">
        <f t="shared" si="15"/>
        <v>Młodzik</v>
      </c>
      <c r="D148" s="54" t="str">
        <f>IF(C148="","",'licencje PZTS'!B128)</f>
        <v>"LKS LESZNIANKA Leszna Górna"</v>
      </c>
      <c r="E148" s="63" t="str">
        <f>IF(C148="","",VLOOKUP(F148,'licencje PZTS'!$G$3:$N$775,8,FALSE))</f>
        <v>Mizia Jan</v>
      </c>
      <c r="F148" s="22">
        <f>'licencje PZTS'!G128</f>
        <v>56941</v>
      </c>
      <c r="G148" s="62" t="str">
        <f t="shared" si="16"/>
        <v>Młodzik</v>
      </c>
      <c r="H148" s="62" t="str">
        <f>IF(G148="","",'licencje PZTS'!B128)</f>
        <v>"LKS LESZNIANKA Leszna Górna"</v>
      </c>
      <c r="I148" s="22" t="str">
        <f>IF(G148="","",VLOOKUP(F148,'licencje PZTS'!$G$3:$N$1761,8,FALSE))</f>
        <v>Mizia Jan</v>
      </c>
      <c r="J148" s="22" t="str">
        <f>IFERROR(VLOOKUP(F148,'licencje PZTS'!$G$3:$N$775,7,FALSE),"")</f>
        <v>M</v>
      </c>
      <c r="K148" s="62">
        <f>IFERROR(VLOOKUP(F148,'licencje PZTS'!$G$3:$N$1761,4,FALSE),"")</f>
        <v>2009</v>
      </c>
      <c r="L148" s="22" t="str">
        <f t="shared" si="17"/>
        <v>Nie dotyczy</v>
      </c>
      <c r="M148" s="22" t="str">
        <f t="shared" si="18"/>
        <v>Nie dotyczy</v>
      </c>
      <c r="N148" s="22" t="str">
        <f t="shared" si="19"/>
        <v>Młodzik</v>
      </c>
      <c r="O148" s="22" t="str">
        <f t="shared" si="20"/>
        <v>Nie dotyczy</v>
      </c>
      <c r="P148" s="22" t="str">
        <f t="shared" si="21"/>
        <v>Nie dotyczy</v>
      </c>
      <c r="Q148" s="22" t="str">
        <f t="shared" si="22"/>
        <v>Senior</v>
      </c>
      <c r="R148" s="22" t="str">
        <f t="shared" si="23"/>
        <v>Nie dotyczy</v>
      </c>
      <c r="S148" s="22" t="str">
        <f t="shared" si="24"/>
        <v>Nie dotyczy</v>
      </c>
      <c r="V148" s="22" t="str">
        <f t="shared" si="26"/>
        <v>Garnek Fabian</v>
      </c>
      <c r="W148" s="22">
        <f>(COUNTIF($V$2:V148,V148)=1)*1+W147</f>
        <v>144</v>
      </c>
      <c r="X148" s="22" t="str">
        <f>VLOOKUP(Y148,'licencje PZTS'!$C$4:$K$4486,9,FALSE)</f>
        <v>"LUKS Mańkowice-Piątkowice"</v>
      </c>
      <c r="Y148" s="22" t="str">
        <f>INDEX($V$4:$V$900,MATCH(ROWS($U$1:U145),$W$4:$W$900,0))</f>
        <v>Głodek Oliwier</v>
      </c>
      <c r="AA148" s="22" t="str">
        <f t="shared" si="27"/>
        <v>Garnek Fabian</v>
      </c>
      <c r="AB148" s="22">
        <f>(COUNTIF($AA$2:AA148,AA148)=1)*1+AB147</f>
        <v>144</v>
      </c>
      <c r="AC148" s="22" t="str">
        <f>VLOOKUP(AD148,'licencje PZTS'!$C$4:$K$3486,9,FALSE)</f>
        <v>"LUKS Mańkowice-Piątkowice"</v>
      </c>
      <c r="AD148" s="22" t="str">
        <f>INDEX($AA$2:$AA$900,MATCH(ROWS($Z$1:Z145),$AB$2:$AB$3900,0))</f>
        <v>Głodek Oliwier</v>
      </c>
    </row>
    <row r="149" spans="1:30" hidden="1" x14ac:dyDescent="0.25">
      <c r="A149" s="22" t="str">
        <f>IFERROR(INDEX($D$24:$D$1418,MATCH(ROWS($A$1:A126),$B$24:$B$741,0)),"")</f>
        <v/>
      </c>
      <c r="B149" s="54">
        <f>(COUNTIF($D$24:D149,D149)=1)*1+B148</f>
        <v>16</v>
      </c>
      <c r="C149" s="60" t="str">
        <f t="shared" si="15"/>
        <v>Młodzik</v>
      </c>
      <c r="D149" s="54" t="str">
        <f>IF(C149="","",'licencje PZTS'!B129)</f>
        <v>"LKS LESZNIANKA Leszna Górna"</v>
      </c>
      <c r="E149" s="63" t="str">
        <f>IF(C149="","",VLOOKUP(F149,'licencje PZTS'!$G$3:$N$775,8,FALSE))</f>
        <v>Loska Cezary</v>
      </c>
      <c r="F149" s="22">
        <f>'licencje PZTS'!G129</f>
        <v>58580</v>
      </c>
      <c r="G149" s="62" t="str">
        <f t="shared" si="16"/>
        <v>Młodzik</v>
      </c>
      <c r="H149" s="62" t="str">
        <f>IF(G149="","",'licencje PZTS'!B129)</f>
        <v>"LKS LESZNIANKA Leszna Górna"</v>
      </c>
      <c r="I149" s="22" t="str">
        <f>IF(G149="","",VLOOKUP(F149,'licencje PZTS'!$G$3:$N$1761,8,FALSE))</f>
        <v>Loska Cezary</v>
      </c>
      <c r="J149" s="22" t="str">
        <f>IFERROR(VLOOKUP(F149,'licencje PZTS'!$G$3:$N$775,7,FALSE),"")</f>
        <v>M</v>
      </c>
      <c r="K149" s="62">
        <f>IFERROR(VLOOKUP(F149,'licencje PZTS'!$G$3:$N$1761,4,FALSE),"")</f>
        <v>2009</v>
      </c>
      <c r="L149" s="22" t="str">
        <f t="shared" si="17"/>
        <v>Nie dotyczy</v>
      </c>
      <c r="M149" s="22" t="str">
        <f t="shared" si="18"/>
        <v>Nie dotyczy</v>
      </c>
      <c r="N149" s="22" t="str">
        <f t="shared" si="19"/>
        <v>Młodzik</v>
      </c>
      <c r="O149" s="22" t="str">
        <f t="shared" si="20"/>
        <v>Nie dotyczy</v>
      </c>
      <c r="P149" s="22" t="str">
        <f t="shared" si="21"/>
        <v>Nie dotyczy</v>
      </c>
      <c r="Q149" s="22" t="str">
        <f t="shared" si="22"/>
        <v>Senior</v>
      </c>
      <c r="R149" s="22" t="str">
        <f t="shared" si="23"/>
        <v>Nie dotyczy</v>
      </c>
      <c r="S149" s="22" t="str">
        <f t="shared" si="24"/>
        <v>Nie dotyczy</v>
      </c>
      <c r="V149" s="22" t="str">
        <f t="shared" si="26"/>
        <v>Głodek Oliwier</v>
      </c>
      <c r="W149" s="22">
        <f>(COUNTIF($V$2:V149,V149)=1)*1+W148</f>
        <v>145</v>
      </c>
      <c r="X149" s="22" t="str">
        <f>VLOOKUP(Y149,'licencje PZTS'!$C$4:$K$4486,9,FALSE)</f>
        <v>"LUKS Mańkowice-Piątkowice"</v>
      </c>
      <c r="Y149" s="22" t="str">
        <f>INDEX($V$4:$V$900,MATCH(ROWS($U$1:U146),$W$4:$W$900,0))</f>
        <v>Trajdos Antoni</v>
      </c>
      <c r="AA149" s="22" t="str">
        <f t="shared" si="27"/>
        <v>Głodek Oliwier</v>
      </c>
      <c r="AB149" s="22">
        <f>(COUNTIF($AA$2:AA149,AA149)=1)*1+AB148</f>
        <v>145</v>
      </c>
      <c r="AC149" s="22" t="str">
        <f>VLOOKUP(AD149,'licencje PZTS'!$C$4:$K$3486,9,FALSE)</f>
        <v>"LUKS Mańkowice-Piątkowice"</v>
      </c>
      <c r="AD149" s="22" t="str">
        <f>INDEX($AA$2:$AA$900,MATCH(ROWS($Z$1:Z146),$AB$2:$AB$3900,0))</f>
        <v>Trajdos Antoni</v>
      </c>
    </row>
    <row r="150" spans="1:30" hidden="1" x14ac:dyDescent="0.25">
      <c r="A150" s="22" t="str">
        <f>IFERROR(INDEX($D$24:$D$1418,MATCH(ROWS($A$1:A127),$B$24:$B$741,0)),"")</f>
        <v/>
      </c>
      <c r="B150" s="54">
        <f>(COUNTIF($D$24:D150,D150)=1)*1+B149</f>
        <v>16</v>
      </c>
      <c r="C150" s="60" t="str">
        <f t="shared" si="15"/>
        <v>Młodzik</v>
      </c>
      <c r="D150" s="54" t="str">
        <f>IF(C150="","",'licencje PZTS'!B130)</f>
        <v>"LKS Lesznianka Leszna Górna"</v>
      </c>
      <c r="E150" s="63" t="str">
        <f>IF(C150="","",VLOOKUP(F150,'licencje PZTS'!$G$3:$N$775,8,FALSE))</f>
        <v>Kobyłecki Radosław</v>
      </c>
      <c r="F150" s="22">
        <f>'licencje PZTS'!G130</f>
        <v>61572</v>
      </c>
      <c r="G150" s="62" t="str">
        <f t="shared" si="16"/>
        <v>Młodzik</v>
      </c>
      <c r="H150" s="62" t="str">
        <f>IF(G150="","",'licencje PZTS'!B130)</f>
        <v>"LKS Lesznianka Leszna Górna"</v>
      </c>
      <c r="I150" s="22" t="str">
        <f>IF(G150="","",VLOOKUP(F150,'licencje PZTS'!$G$3:$N$1761,8,FALSE))</f>
        <v>Kobyłecki Radosław</v>
      </c>
      <c r="J150" s="22" t="str">
        <f>IFERROR(VLOOKUP(F150,'licencje PZTS'!$G$3:$N$775,7,FALSE),"")</f>
        <v>M</v>
      </c>
      <c r="K150" s="62">
        <f>IFERROR(VLOOKUP(F150,'licencje PZTS'!$G$3:$N$1761,4,FALSE),"")</f>
        <v>2010</v>
      </c>
      <c r="L150" s="22" t="str">
        <f t="shared" si="17"/>
        <v>Nie dotyczy</v>
      </c>
      <c r="M150" s="22" t="str">
        <f t="shared" si="18"/>
        <v>Nie dotyczy</v>
      </c>
      <c r="N150" s="22" t="str">
        <f t="shared" si="19"/>
        <v>Młodzik</v>
      </c>
      <c r="O150" s="22" t="str">
        <f t="shared" si="20"/>
        <v>Nie dotyczy</v>
      </c>
      <c r="P150" s="22" t="str">
        <f t="shared" si="21"/>
        <v>Nie dotyczy</v>
      </c>
      <c r="Q150" s="22" t="str">
        <f t="shared" si="22"/>
        <v>Senior</v>
      </c>
      <c r="R150" s="22" t="str">
        <f t="shared" si="23"/>
        <v>Nie dotyczy</v>
      </c>
      <c r="S150" s="22" t="str">
        <f t="shared" si="24"/>
        <v>Nie dotyczy</v>
      </c>
      <c r="V150" s="22" t="str">
        <f t="shared" si="26"/>
        <v>Trajdos Antoni</v>
      </c>
      <c r="W150" s="22">
        <f>(COUNTIF($V$2:V150,V150)=1)*1+W149</f>
        <v>146</v>
      </c>
      <c r="X150" s="22" t="str">
        <f>VLOOKUP(Y150,'licencje PZTS'!$C$4:$K$4486,9,FALSE)</f>
        <v>"LUKS Mańkowice-Piątkowice"</v>
      </c>
      <c r="Y150" s="22" t="str">
        <f>INDEX($V$4:$V$900,MATCH(ROWS($U$1:U147),$W$4:$W$900,0))</f>
        <v>Żołnierczyk Samuel</v>
      </c>
      <c r="AA150" s="22" t="str">
        <f t="shared" si="27"/>
        <v>Trajdos Antoni</v>
      </c>
      <c r="AB150" s="22">
        <f>(COUNTIF($AA$2:AA150,AA150)=1)*1+AB149</f>
        <v>146</v>
      </c>
      <c r="AC150" s="22" t="str">
        <f>VLOOKUP(AD150,'licencje PZTS'!$C$4:$K$3486,9,FALSE)</f>
        <v>"LUKS Mańkowice-Piątkowice"</v>
      </c>
      <c r="AD150" s="22" t="str">
        <f>INDEX($AA$2:$AA$900,MATCH(ROWS($Z$1:Z147),$AB$2:$AB$3900,0))</f>
        <v>Żołnierczyk Samuel</v>
      </c>
    </row>
    <row r="151" spans="1:30" hidden="1" x14ac:dyDescent="0.25">
      <c r="A151" s="22" t="str">
        <f>IFERROR(INDEX($D$24:$D$1418,MATCH(ROWS($A$1:A128),$B$24:$B$741,0)),"")</f>
        <v/>
      </c>
      <c r="B151" s="54">
        <f>(COUNTIF($D$24:D151,D151)=1)*1+B150</f>
        <v>16</v>
      </c>
      <c r="C151" s="60" t="str">
        <f t="shared" si="15"/>
        <v>Młodzik</v>
      </c>
      <c r="D151" s="54" t="str">
        <f>IF(C151="","",'licencje PZTS'!B131)</f>
        <v>"LKS Lesznianka Leszna Górna"</v>
      </c>
      <c r="E151" s="63" t="str">
        <f>IF(C151="","",VLOOKUP(F151,'licencje PZTS'!$G$3:$N$775,8,FALSE))</f>
        <v>Jochacy Michał</v>
      </c>
      <c r="F151" s="22">
        <f>'licencje PZTS'!G131</f>
        <v>61568</v>
      </c>
      <c r="G151" s="62" t="str">
        <f t="shared" si="16"/>
        <v>Młodzik</v>
      </c>
      <c r="H151" s="62" t="str">
        <f>IF(G151="","",'licencje PZTS'!B131)</f>
        <v>"LKS Lesznianka Leszna Górna"</v>
      </c>
      <c r="I151" s="22" t="str">
        <f>IF(G151="","",VLOOKUP(F151,'licencje PZTS'!$G$3:$N$1761,8,FALSE))</f>
        <v>Jochacy Michał</v>
      </c>
      <c r="J151" s="22" t="str">
        <f>IFERROR(VLOOKUP(F151,'licencje PZTS'!$G$3:$N$775,7,FALSE),"")</f>
        <v>M</v>
      </c>
      <c r="K151" s="62">
        <f>IFERROR(VLOOKUP(F151,'licencje PZTS'!$G$3:$N$1761,4,FALSE),"")</f>
        <v>2010</v>
      </c>
      <c r="L151" s="22" t="str">
        <f t="shared" si="17"/>
        <v>Nie dotyczy</v>
      </c>
      <c r="M151" s="22" t="str">
        <f t="shared" si="18"/>
        <v>Nie dotyczy</v>
      </c>
      <c r="N151" s="22" t="str">
        <f t="shared" si="19"/>
        <v>Młodzik</v>
      </c>
      <c r="O151" s="22" t="str">
        <f t="shared" si="20"/>
        <v>Nie dotyczy</v>
      </c>
      <c r="P151" s="22" t="str">
        <f t="shared" si="21"/>
        <v>Nie dotyczy</v>
      </c>
      <c r="Q151" s="22" t="str">
        <f t="shared" si="22"/>
        <v>Senior</v>
      </c>
      <c r="R151" s="22" t="str">
        <f t="shared" si="23"/>
        <v>Nie dotyczy</v>
      </c>
      <c r="S151" s="22" t="str">
        <f t="shared" si="24"/>
        <v>Nie dotyczy</v>
      </c>
      <c r="V151" s="22" t="str">
        <f t="shared" si="26"/>
        <v>Żołnierczyk Samuel</v>
      </c>
      <c r="W151" s="22">
        <f>(COUNTIF($V$2:V151,V151)=1)*1+W150</f>
        <v>147</v>
      </c>
      <c r="X151" s="22" t="str">
        <f>VLOOKUP(Y151,'licencje PZTS'!$C$4:$K$4486,9,FALSE)</f>
        <v>"LUKS Mańkowice-Piątkowice"</v>
      </c>
      <c r="Y151" s="22" t="str">
        <f>INDEX($V$4:$V$900,MATCH(ROWS($U$1:U148),$W$4:$W$900,0))</f>
        <v>Wilczek Barbara</v>
      </c>
      <c r="AA151" s="22" t="str">
        <f t="shared" si="27"/>
        <v>Żołnierczyk Samuel</v>
      </c>
      <c r="AB151" s="22">
        <f>(COUNTIF($AA$2:AA151,AA151)=1)*1+AB150</f>
        <v>147</v>
      </c>
      <c r="AC151" s="22" t="str">
        <f>VLOOKUP(AD151,'licencje PZTS'!$C$4:$K$3486,9,FALSE)</f>
        <v>"LUKS Mańkowice-Piątkowice"</v>
      </c>
      <c r="AD151" s="22" t="str">
        <f>INDEX($AA$2:$AA$900,MATCH(ROWS($Z$1:Z148),$AB$2:$AB$3900,0))</f>
        <v>Wilczek Barbara</v>
      </c>
    </row>
    <row r="152" spans="1:30" hidden="1" x14ac:dyDescent="0.25">
      <c r="A152" s="22" t="str">
        <f>IFERROR(INDEX($D$24:$D$1418,MATCH(ROWS($A$1:A129),$B$24:$B$741,0)),"")</f>
        <v/>
      </c>
      <c r="B152" s="54">
        <f>(COUNTIF($D$24:D152,D152)=1)*1+B151</f>
        <v>16</v>
      </c>
      <c r="C152" s="60" t="str">
        <f t="shared" ref="C152:C215" si="28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>Młodzik</v>
      </c>
      <c r="D152" s="54" t="str">
        <f>IF(C152="","",'licencje PZTS'!B132)</f>
        <v>"LKS LESZNIANKA Leszna Górna"</v>
      </c>
      <c r="E152" s="63" t="str">
        <f>IF(C152="","",VLOOKUP(F152,'licencje PZTS'!$G$3:$N$775,8,FALSE))</f>
        <v>Pilch Michał</v>
      </c>
      <c r="F152" s="22">
        <f>'licencje PZTS'!G132</f>
        <v>52704</v>
      </c>
      <c r="G152" s="62" t="str">
        <f t="shared" ref="G152:G215" si="29">IF(AND($F$3="Skrzat",OR(L152="Skrzat")),"Skrzat",IF(AND($F$3="Żak",OR(L152="Skrzat",M152="Żak")),"Żak",IF(AND($F$3="Młodzik",OR(L152="Skrzat",M152="Żak",N152="Młodzik")),"Młodzik",IF(AND($F$3="Kadet",OR(L152="nie",M152="nie",N152="nie",O152="Kadet")),"Kadet",IF(AND($F$3="Junior",OR(L152="nie",M152="nie",N152="nie",O152="nie",P152="Junior")),"Junior",IF(AND($F$3="Młodzieżowiec",OR(L152="nie",M152="nie",N152="nie",O152="nie",P152="nie",S152="Młodzieżowiec")),"Młodzieżowiec",IF(AND($F$3="Senior",OR(L152="Skrzat",M152="Żak",N152="Młodzik",O152="Kadet",P152="Junior",S152="Młodzieżowiec",Q152="Senior")),"Senior",IF(AND($F$3="Weteran",OR(L152="Nie",M152="Nie",N152="Nie",O152="Nie",P152="Nie",R152="Weteran")),"Weteran",""))))))))</f>
        <v>Młodzik</v>
      </c>
      <c r="H152" s="62" t="str">
        <f>IF(G152="","",'licencje PZTS'!B132)</f>
        <v>"LKS LESZNIANKA Leszna Górna"</v>
      </c>
      <c r="I152" s="22" t="str">
        <f>IF(G152="","",VLOOKUP(F152,'licencje PZTS'!$G$3:$N$1761,8,FALSE))</f>
        <v>Pilch Michał</v>
      </c>
      <c r="J152" s="22" t="str">
        <f>IFERROR(VLOOKUP(F152,'licencje PZTS'!$G$3:$N$775,7,FALSE),"")</f>
        <v>M</v>
      </c>
      <c r="K152" s="62">
        <f>IFERROR(VLOOKUP(F152,'licencje PZTS'!$G$3:$N$1761,4,FALSE),"")</f>
        <v>2010</v>
      </c>
      <c r="L152" s="22" t="str">
        <f t="shared" si="17"/>
        <v>Nie dotyczy</v>
      </c>
      <c r="M152" s="22" t="str">
        <f t="shared" si="18"/>
        <v>Nie dotyczy</v>
      </c>
      <c r="N152" s="22" t="str">
        <f t="shared" si="19"/>
        <v>Młodzik</v>
      </c>
      <c r="O152" s="22" t="str">
        <f t="shared" si="20"/>
        <v>Nie dotyczy</v>
      </c>
      <c r="P152" s="22" t="str">
        <f t="shared" si="21"/>
        <v>Nie dotyczy</v>
      </c>
      <c r="Q152" s="22" t="str">
        <f t="shared" si="22"/>
        <v>Senior</v>
      </c>
      <c r="R152" s="22" t="str">
        <f t="shared" si="23"/>
        <v>Nie dotyczy</v>
      </c>
      <c r="S152" s="22" t="str">
        <f t="shared" si="24"/>
        <v>Nie dotyczy</v>
      </c>
      <c r="V152" s="22" t="str">
        <f t="shared" si="26"/>
        <v>Wilczek Barbara</v>
      </c>
      <c r="W152" s="22">
        <f>(COUNTIF($V$2:V152,V152)=1)*1+W151</f>
        <v>148</v>
      </c>
      <c r="X152" s="22" t="str">
        <f>VLOOKUP(Y152,'licencje PZTS'!$C$4:$K$4486,9,FALSE)</f>
        <v>"LUKS Mańkowice-Piątkowice"</v>
      </c>
      <c r="Y152" s="22" t="str">
        <f>INDEX($V$4:$V$900,MATCH(ROWS($U$1:U149),$W$4:$W$900,0))</f>
        <v>Lukas Stefan</v>
      </c>
      <c r="AA152" s="22" t="str">
        <f t="shared" si="27"/>
        <v>Wilczek Barbara</v>
      </c>
      <c r="AB152" s="22">
        <f>(COUNTIF($AA$2:AA152,AA152)=1)*1+AB151</f>
        <v>148</v>
      </c>
      <c r="AC152" s="22" t="str">
        <f>VLOOKUP(AD152,'licencje PZTS'!$C$4:$K$3486,9,FALSE)</f>
        <v>"LUKS Mańkowice-Piątkowice"</v>
      </c>
      <c r="AD152" s="22" t="str">
        <f>INDEX($AA$2:$AA$900,MATCH(ROWS($Z$1:Z149),$AB$2:$AB$3900,0))</f>
        <v>Lukas Stefan</v>
      </c>
    </row>
    <row r="153" spans="1:30" hidden="1" x14ac:dyDescent="0.25">
      <c r="A153" s="22" t="str">
        <f>IFERROR(INDEX($D$24:$D$1418,MATCH(ROWS($A$1:A130),$B$24:$B$741,0)),"")</f>
        <v/>
      </c>
      <c r="B153" s="54">
        <f>(COUNTIF($D$24:D153,D153)=1)*1+B152</f>
        <v>16</v>
      </c>
      <c r="C153" s="60" t="str">
        <f t="shared" si="28"/>
        <v>Młodzik</v>
      </c>
      <c r="D153" s="54" t="str">
        <f>IF(C153="","",'licencje PZTS'!B133)</f>
        <v>"LKS LESZNIANKA Leszna Górna"</v>
      </c>
      <c r="E153" s="63" t="str">
        <f>IF(C153="","",VLOOKUP(F153,'licencje PZTS'!$G$3:$N$775,8,FALSE))</f>
        <v>Lorc Błażej</v>
      </c>
      <c r="F153" s="22">
        <f>'licencje PZTS'!G133</f>
        <v>56369</v>
      </c>
      <c r="G153" s="62" t="str">
        <f t="shared" si="29"/>
        <v>Młodzik</v>
      </c>
      <c r="H153" s="62" t="str">
        <f>IF(G153="","",'licencje PZTS'!B133)</f>
        <v>"LKS LESZNIANKA Leszna Górna"</v>
      </c>
      <c r="I153" s="22" t="str">
        <f>IF(G153="","",VLOOKUP(F153,'licencje PZTS'!$G$3:$N$1761,8,FALSE))</f>
        <v>Lorc Błażej</v>
      </c>
      <c r="J153" s="22" t="str">
        <f>IFERROR(VLOOKUP(F153,'licencje PZTS'!$G$3:$N$775,7,FALSE),"")</f>
        <v>M</v>
      </c>
      <c r="K153" s="62">
        <f>IFERROR(VLOOKUP(F153,'licencje PZTS'!$G$3:$N$1761,4,FALSE),"")</f>
        <v>2010</v>
      </c>
      <c r="L153" s="22" t="str">
        <f t="shared" ref="L153:L216" si="30">IFERROR(IF($G$1-K153&lt;=9,"Skrzat",IF($G$1-K153&gt;9,"Nie dotyczy")),"")</f>
        <v>Nie dotyczy</v>
      </c>
      <c r="M153" s="22" t="str">
        <f t="shared" ref="M153:M216" si="31">IFERROR(IF($G$1-K153&lt;=11,"Żak",IF($G$1-K153&gt;11,"Nie dotyczy")),"")</f>
        <v>Nie dotyczy</v>
      </c>
      <c r="N153" s="22" t="str">
        <f t="shared" ref="N153:N216" si="32">IFERROR(IF($G$1-K153&lt;=13,"Młodzik",IF($G$1-K153&gt;13,"Nie dotyczy")),"")</f>
        <v>Młodzik</v>
      </c>
      <c r="O153" s="22" t="str">
        <f t="shared" ref="O153:O216" si="33">IFERROR(IF($G$1-K153=14,"Kadet",IF($G$1-K153=15,"Nie dotyczy",IF($G$1-K153&lt;14,"Nie dotyczy",IF($G$1-K153&gt;15,"Nie dotyczy")))),"")</f>
        <v>Nie dotyczy</v>
      </c>
      <c r="P153" s="22" t="str">
        <f t="shared" ref="P153:P216" si="34">IFERROR(IF($G$1-K153=18,"Junior",IF($G$1-K153=17,"Junior",IF($G$1-K153=16,"Junior",IF($G$1-K153&lt;16,"Nie dotyczy",IF($G$1-K153&gt;18,"Nie dotyczy"))))),"")</f>
        <v>Nie dotyczy</v>
      </c>
      <c r="Q153" s="22" t="str">
        <f t="shared" ref="Q153:Q216" si="35">IFERROR(IF($G$1-K153&gt;=10,"Senior",IF($G$1-K153&lt;10,"Nie dotyczy")),"")</f>
        <v>Senior</v>
      </c>
      <c r="R153" s="22" t="str">
        <f t="shared" ref="R153:R216" si="36">IFERROR(IF($G$1-K153&gt;=40,"Weteran",IF($G$1-K153&lt;40,"Nie dotyczy")),"Nie dotyczy")</f>
        <v>Nie dotyczy</v>
      </c>
      <c r="S153" s="22" t="str">
        <f t="shared" ref="S153:S216" si="37">IFERROR(IF($G$1-K153=19,"Młodzieżowiec",IF($G$1-K153=20,"Młodzieżowiec",IF($G$1-K153=21,"Młodzieżowiec",IF($G$1-K153&lt;19,"Nie dotyczy",IF($G$1-K153&gt;21,"Nie dotyczy"))))),"")</f>
        <v>Nie dotyczy</v>
      </c>
      <c r="V153" s="22" t="str">
        <f t="shared" si="26"/>
        <v>Lukas Stefan</v>
      </c>
      <c r="W153" s="22">
        <f>(COUNTIF($V$2:V153,V153)=1)*1+W152</f>
        <v>149</v>
      </c>
      <c r="X153" s="22" t="str">
        <f>VLOOKUP(Y153,'licencje PZTS'!$C$4:$K$4486,9,FALSE)</f>
        <v>"LUKS Mańkowice-Piątkowice"</v>
      </c>
      <c r="Y153" s="22" t="str">
        <f>INDEX($V$4:$V$900,MATCH(ROWS($U$1:U150),$W$4:$W$900,0))</f>
        <v>Garnek Marcel</v>
      </c>
      <c r="AA153" s="22" t="str">
        <f t="shared" si="27"/>
        <v>Lukas Stefan</v>
      </c>
      <c r="AB153" s="22">
        <f>(COUNTIF($AA$2:AA153,AA153)=1)*1+AB152</f>
        <v>149</v>
      </c>
      <c r="AC153" s="22" t="str">
        <f>VLOOKUP(AD153,'licencje PZTS'!$C$4:$K$486,9,FALSE)</f>
        <v>"LUKS Mańkowice-Piątkowice"</v>
      </c>
      <c r="AD153" s="22" t="str">
        <f>INDEX($AA$2:$AA$900,MATCH(ROWS($Z$1:Z150),$AB$2:$AB$900,0))</f>
        <v>Garnek Marcel</v>
      </c>
    </row>
    <row r="154" spans="1:30" hidden="1" x14ac:dyDescent="0.25">
      <c r="A154" s="22" t="str">
        <f>IFERROR(INDEX($D$24:$D$1418,MATCH(ROWS($A$1:A131),$B$24:$B$741,0)),"")</f>
        <v/>
      </c>
      <c r="B154" s="54">
        <f>(COUNTIF($D$24:D154,D154)=1)*1+B153</f>
        <v>16</v>
      </c>
      <c r="C154" s="60" t="str">
        <f t="shared" si="28"/>
        <v>Młodzik</v>
      </c>
      <c r="D154" s="54" t="str">
        <f>IF(C154="","",'licencje PZTS'!B134)</f>
        <v>"LKS LESZNIANKA Leszna Górna"</v>
      </c>
      <c r="E154" s="63" t="str">
        <f>IF(C154="","",VLOOKUP(F154,'licencje PZTS'!$G$3:$N$775,8,FALSE))</f>
        <v>Lipowczan Mateusz</v>
      </c>
      <c r="F154" s="22">
        <f>'licencje PZTS'!G134</f>
        <v>59370</v>
      </c>
      <c r="G154" s="62" t="str">
        <f t="shared" si="29"/>
        <v>Młodzik</v>
      </c>
      <c r="H154" s="62" t="str">
        <f>IF(G154="","",'licencje PZTS'!B134)</f>
        <v>"LKS LESZNIANKA Leszna Górna"</v>
      </c>
      <c r="I154" s="22" t="str">
        <f>IF(G154="","",VLOOKUP(F154,'licencje PZTS'!$G$3:$N$1761,8,FALSE))</f>
        <v>Lipowczan Mateusz</v>
      </c>
      <c r="J154" s="22" t="str">
        <f>IFERROR(VLOOKUP(F154,'licencje PZTS'!$G$3:$N$775,7,FALSE),"")</f>
        <v>M</v>
      </c>
      <c r="K154" s="62">
        <f>IFERROR(VLOOKUP(F154,'licencje PZTS'!$G$3:$N$1761,4,FALSE),"")</f>
        <v>2010</v>
      </c>
      <c r="L154" s="22" t="str">
        <f t="shared" si="30"/>
        <v>Nie dotyczy</v>
      </c>
      <c r="M154" s="22" t="str">
        <f t="shared" si="31"/>
        <v>Nie dotyczy</v>
      </c>
      <c r="N154" s="22" t="str">
        <f t="shared" si="32"/>
        <v>Młodzik</v>
      </c>
      <c r="O154" s="22" t="str">
        <f t="shared" si="33"/>
        <v>Nie dotyczy</v>
      </c>
      <c r="P154" s="22" t="str">
        <f t="shared" si="34"/>
        <v>Nie dotyczy</v>
      </c>
      <c r="Q154" s="22" t="str">
        <f t="shared" si="35"/>
        <v>Senior</v>
      </c>
      <c r="R154" s="22" t="str">
        <f t="shared" si="36"/>
        <v>Nie dotyczy</v>
      </c>
      <c r="S154" s="22" t="str">
        <f t="shared" si="37"/>
        <v>Nie dotyczy</v>
      </c>
      <c r="V154" s="22" t="str">
        <f t="shared" si="26"/>
        <v>Garnek Marcel</v>
      </c>
      <c r="W154" s="22">
        <f>(COUNTIF($V$2:V154,V154)=1)*1+W153</f>
        <v>150</v>
      </c>
      <c r="X154" s="22" t="str">
        <f>VLOOKUP(Y154,'licencje PZTS'!$C$4:$K$4486,9,FALSE)</f>
        <v>"LUKS Mańkowice-Piątkowice"</v>
      </c>
      <c r="Y154" s="22" t="str">
        <f>INDEX($V$4:$V$900,MATCH(ROWS($U$1:U151),$W$4:$W$900,0))</f>
        <v>Starczyński Bartek</v>
      </c>
      <c r="AA154" s="22" t="str">
        <f>VLOOKUP($F$3,$G173:$I4287,3,FALSE)</f>
        <v>Garnek Marcel</v>
      </c>
      <c r="AB154" s="22">
        <f>(COUNTIF($AA$2:AA154,AA154)=1)*1+AB153</f>
        <v>150</v>
      </c>
      <c r="AC154" s="22" t="str">
        <f>VLOOKUP(AD154,'licencje PZTS'!$C$4:$K$1486,9,FALSE)</f>
        <v>"LUKS Mańkowice-Piątkowice"</v>
      </c>
      <c r="AD154" s="22" t="str">
        <f>INDEX($AA$2:$AA$900,MATCH(ROWS($Z$1:Z151),$AB$2:$AB$3900,0))</f>
        <v>Starczyński Bartek</v>
      </c>
    </row>
    <row r="155" spans="1:30" hidden="1" x14ac:dyDescent="0.25">
      <c r="A155" s="22" t="str">
        <f>IFERROR(INDEX($D$24:$D$1418,MATCH(ROWS($A$1:A132),$B$24:$B$741,0)),"")</f>
        <v/>
      </c>
      <c r="B155" s="54">
        <f>(COUNTIF($D$24:D155,D155)=1)*1+B154</f>
        <v>16</v>
      </c>
      <c r="C155" s="60" t="str">
        <f t="shared" si="28"/>
        <v>Młodzik</v>
      </c>
      <c r="D155" s="54" t="str">
        <f>IF(C155="","",'licencje PZTS'!B135)</f>
        <v>"LKS Lesznianka Leszna Górna"</v>
      </c>
      <c r="E155" s="63" t="str">
        <f>IF(C155="","",VLOOKUP(F155,'licencje PZTS'!$G$3:$N$775,8,FALSE))</f>
        <v>Mrowiec Jakub</v>
      </c>
      <c r="F155" s="22">
        <f>'licencje PZTS'!G135</f>
        <v>61571</v>
      </c>
      <c r="G155" s="62" t="str">
        <f t="shared" si="29"/>
        <v>Młodzik</v>
      </c>
      <c r="H155" s="62" t="str">
        <f>IF(G155="","",'licencje PZTS'!B135)</f>
        <v>"LKS Lesznianka Leszna Górna"</v>
      </c>
      <c r="I155" s="22" t="str">
        <f>IF(G155="","",VLOOKUP(F155,'licencje PZTS'!$G$3:$N$1761,8,FALSE))</f>
        <v>Mrowiec Jakub</v>
      </c>
      <c r="J155" s="22" t="str">
        <f>IFERROR(VLOOKUP(F155,'licencje PZTS'!$G$3:$N$775,7,FALSE),"")</f>
        <v>M</v>
      </c>
      <c r="K155" s="62">
        <f>IFERROR(VLOOKUP(F155,'licencje PZTS'!$G$3:$N$1761,4,FALSE),"")</f>
        <v>2011</v>
      </c>
      <c r="L155" s="22" t="str">
        <f t="shared" si="30"/>
        <v>Nie dotyczy</v>
      </c>
      <c r="M155" s="22" t="str">
        <f t="shared" si="31"/>
        <v>Żak</v>
      </c>
      <c r="N155" s="22" t="str">
        <f t="shared" si="32"/>
        <v>Młodzik</v>
      </c>
      <c r="O155" s="22" t="str">
        <f t="shared" si="33"/>
        <v>Nie dotyczy</v>
      </c>
      <c r="P155" s="22" t="str">
        <f t="shared" si="34"/>
        <v>Nie dotyczy</v>
      </c>
      <c r="Q155" s="22" t="str">
        <f t="shared" si="35"/>
        <v>Senior</v>
      </c>
      <c r="R155" s="22" t="str">
        <f t="shared" si="36"/>
        <v>Nie dotyczy</v>
      </c>
      <c r="S155" s="22" t="str">
        <f t="shared" si="37"/>
        <v>Nie dotyczy</v>
      </c>
      <c r="V155" s="22" t="str">
        <f t="shared" si="26"/>
        <v>Starczyński Bartek</v>
      </c>
      <c r="W155" s="22">
        <f>(COUNTIF($V$2:V155,V155)=1)*1+W154</f>
        <v>151</v>
      </c>
      <c r="X155" s="22" t="str">
        <f>VLOOKUP(Y155,'licencje PZTS'!$C$4:$K$4486,9,FALSE)</f>
        <v>"LUKS Mańkowice-Piątkowice"</v>
      </c>
      <c r="Y155" s="22" t="str">
        <f>INDEX($V$4:$V$900,MATCH(ROWS($U$1:U152),$W$4:$W$900,0))</f>
        <v>Gierjatowicz Jakub</v>
      </c>
      <c r="AA155" s="22" t="str">
        <f t="shared" ref="AA155:AA218" si="38">VLOOKUP($F$3,$G174:$I4288,3,FALSE)</f>
        <v>Starczyński Bartek</v>
      </c>
      <c r="AB155" s="22">
        <f>(COUNTIF($AA$2:AA155,AA155)=1)*1+AB154</f>
        <v>151</v>
      </c>
      <c r="AC155" s="22" t="str">
        <f>VLOOKUP(AD155,'licencje PZTS'!$C$4:$K$1486,9,FALSE)</f>
        <v>"LUKS Mańkowice-Piątkowice"</v>
      </c>
      <c r="AD155" s="22" t="str">
        <f>INDEX($AA$2:$AA$900,MATCH(ROWS($Z$1:Z152),$AB$2:$AB$3900,0))</f>
        <v>Gierjatowicz Jakub</v>
      </c>
    </row>
    <row r="156" spans="1:30" hidden="1" x14ac:dyDescent="0.25">
      <c r="A156" s="22" t="str">
        <f>IFERROR(INDEX($D$24:$D$1418,MATCH(ROWS($A$1:A133),$B$24:$B$741,0)),"")</f>
        <v/>
      </c>
      <c r="B156" s="54">
        <f>(COUNTIF($D$24:D156,D156)=1)*1+B155</f>
        <v>16</v>
      </c>
      <c r="C156" s="60" t="str">
        <f t="shared" si="28"/>
        <v>Młodzik</v>
      </c>
      <c r="D156" s="54" t="str">
        <f>IF(C156="","",'licencje PZTS'!B136)</f>
        <v>"LKS LESZNIANKA Leszna Górna"</v>
      </c>
      <c r="E156" s="63" t="str">
        <f>IF(C156="","",VLOOKUP(F156,'licencje PZTS'!$G$3:$N$775,8,FALSE))</f>
        <v>Wandzel Julia</v>
      </c>
      <c r="F156" s="22">
        <f>'licencje PZTS'!G136</f>
        <v>56577</v>
      </c>
      <c r="G156" s="62" t="str">
        <f t="shared" si="29"/>
        <v>Młodzik</v>
      </c>
      <c r="H156" s="62" t="str">
        <f>IF(G156="","",'licencje PZTS'!B136)</f>
        <v>"LKS LESZNIANKA Leszna Górna"</v>
      </c>
      <c r="I156" s="22" t="str">
        <f>IF(G156="","",VLOOKUP(F156,'licencje PZTS'!$G$3:$N$1761,8,FALSE))</f>
        <v>Wandzel Julia</v>
      </c>
      <c r="J156" s="22" t="str">
        <f>IFERROR(VLOOKUP(F156,'licencje PZTS'!$G$3:$N$775,7,FALSE),"")</f>
        <v>K</v>
      </c>
      <c r="K156" s="62">
        <f>IFERROR(VLOOKUP(F156,'licencje PZTS'!$G$3:$N$1761,4,FALSE),"")</f>
        <v>2011</v>
      </c>
      <c r="L156" s="22" t="str">
        <f t="shared" si="30"/>
        <v>Nie dotyczy</v>
      </c>
      <c r="M156" s="22" t="str">
        <f t="shared" si="31"/>
        <v>Żak</v>
      </c>
      <c r="N156" s="22" t="str">
        <f t="shared" si="32"/>
        <v>Młodzik</v>
      </c>
      <c r="O156" s="22" t="str">
        <f t="shared" si="33"/>
        <v>Nie dotyczy</v>
      </c>
      <c r="P156" s="22" t="str">
        <f t="shared" si="34"/>
        <v>Nie dotyczy</v>
      </c>
      <c r="Q156" s="22" t="str">
        <f t="shared" si="35"/>
        <v>Senior</v>
      </c>
      <c r="R156" s="22" t="str">
        <f t="shared" si="36"/>
        <v>Nie dotyczy</v>
      </c>
      <c r="S156" s="22" t="str">
        <f t="shared" si="37"/>
        <v>Nie dotyczy</v>
      </c>
      <c r="V156" s="22" t="str">
        <f t="shared" si="26"/>
        <v>Gierjatowicz Jakub</v>
      </c>
      <c r="W156" s="22">
        <f>(COUNTIF($V$2:V156,V156)=1)*1+W155</f>
        <v>152</v>
      </c>
      <c r="X156" s="22" t="str">
        <f>VLOOKUP(Y156,'licencje PZTS'!$C$4:$K$4486,9,FALSE)</f>
        <v>"LUKS Mańkowice-Piątkowice"</v>
      </c>
      <c r="Y156" s="22" t="str">
        <f>INDEX($V$4:$V$900,MATCH(ROWS($U$1:U153),$W$4:$W$900,0))</f>
        <v>Głodek Wojciech</v>
      </c>
      <c r="AA156" s="22" t="str">
        <f t="shared" si="38"/>
        <v>Gierjatowicz Jakub</v>
      </c>
      <c r="AB156" s="22">
        <f>(COUNTIF($AA$2:AA156,AA156)=1)*1+AB155</f>
        <v>152</v>
      </c>
      <c r="AC156" s="22" t="str">
        <f>VLOOKUP(AD156,'licencje PZTS'!$C$4:$K$1486,9,FALSE)</f>
        <v>"LUKS Mańkowice-Piątkowice"</v>
      </c>
      <c r="AD156" s="22" t="str">
        <f>INDEX($AA$2:$AA$900,MATCH(ROWS($Z$1:Z153),$AB$2:$AB$3900,0))</f>
        <v>Głodek Wojciech</v>
      </c>
    </row>
    <row r="157" spans="1:30" hidden="1" x14ac:dyDescent="0.25">
      <c r="A157" s="22" t="str">
        <f>IFERROR(INDEX($D$24:$D$1418,MATCH(ROWS($A$1:A134),$B$24:$B$741,0)),"")</f>
        <v/>
      </c>
      <c r="B157" s="54">
        <f>(COUNTIF($D$24:D157,D157)=1)*1+B156</f>
        <v>16</v>
      </c>
      <c r="C157" s="60" t="str">
        <f t="shared" si="28"/>
        <v>Młodzik</v>
      </c>
      <c r="D157" s="54" t="str">
        <f>IF(C157="","",'licencje PZTS'!B137)</f>
        <v>"LKS LESZNIANKA Leszna Górna"</v>
      </c>
      <c r="E157" s="63" t="str">
        <f>IF(C157="","",VLOOKUP(F157,'licencje PZTS'!$G$3:$N$775,8,FALSE))</f>
        <v>Niemczyk Blanka</v>
      </c>
      <c r="F157" s="22">
        <f>'licencje PZTS'!G137</f>
        <v>56578</v>
      </c>
      <c r="G157" s="62" t="str">
        <f t="shared" si="29"/>
        <v>Młodzik</v>
      </c>
      <c r="H157" s="62" t="str">
        <f>IF(G157="","",'licencje PZTS'!B137)</f>
        <v>"LKS LESZNIANKA Leszna Górna"</v>
      </c>
      <c r="I157" s="22" t="str">
        <f>IF(G157="","",VLOOKUP(F157,'licencje PZTS'!$G$3:$N$1761,8,FALSE))</f>
        <v>Niemczyk Blanka</v>
      </c>
      <c r="J157" s="22" t="str">
        <f>IFERROR(VLOOKUP(F157,'licencje PZTS'!$G$3:$N$775,7,FALSE),"")</f>
        <v>K</v>
      </c>
      <c r="K157" s="62">
        <f>IFERROR(VLOOKUP(F157,'licencje PZTS'!$G$3:$N$1761,4,FALSE),"")</f>
        <v>2011</v>
      </c>
      <c r="L157" s="22" t="str">
        <f t="shared" si="30"/>
        <v>Nie dotyczy</v>
      </c>
      <c r="M157" s="22" t="str">
        <f t="shared" si="31"/>
        <v>Żak</v>
      </c>
      <c r="N157" s="22" t="str">
        <f t="shared" si="32"/>
        <v>Młodzik</v>
      </c>
      <c r="O157" s="22" t="str">
        <f t="shared" si="33"/>
        <v>Nie dotyczy</v>
      </c>
      <c r="P157" s="22" t="str">
        <f t="shared" si="34"/>
        <v>Nie dotyczy</v>
      </c>
      <c r="Q157" s="22" t="str">
        <f t="shared" si="35"/>
        <v>Senior</v>
      </c>
      <c r="R157" s="22" t="str">
        <f t="shared" si="36"/>
        <v>Nie dotyczy</v>
      </c>
      <c r="S157" s="22" t="str">
        <f t="shared" si="37"/>
        <v>Nie dotyczy</v>
      </c>
      <c r="V157" s="22" t="str">
        <f t="shared" si="26"/>
        <v>Głodek Wojciech</v>
      </c>
      <c r="W157" s="22">
        <f>(COUNTIF($V$2:V157,V157)=1)*1+W156</f>
        <v>153</v>
      </c>
      <c r="X157" s="22" t="str">
        <f>VLOOKUP(Y157,'licencje PZTS'!$C$4:$K$4486,9,FALSE)</f>
        <v>"LUKS Mańkowice-Piątkowice"</v>
      </c>
      <c r="Y157" s="22" t="str">
        <f>INDEX($V$4:$V$900,MATCH(ROWS($U$1:U154),$W$4:$W$900,0))</f>
        <v>Ratajski Błażej</v>
      </c>
      <c r="AA157" s="22" t="str">
        <f t="shared" si="38"/>
        <v>Głodek Wojciech</v>
      </c>
      <c r="AB157" s="22">
        <f>(COUNTIF($AA$2:AA157,AA157)=1)*1+AB156</f>
        <v>153</v>
      </c>
      <c r="AC157" s="22" t="str">
        <f>VLOOKUP(AD157,'licencje PZTS'!$C$4:$K$1486,9,FALSE)</f>
        <v>"LUKS Mańkowice-Piątkowice"</v>
      </c>
      <c r="AD157" s="22" t="str">
        <f>INDEX($AA$2:$AA$900,MATCH(ROWS($Z$1:Z154),$AB$2:$AB$3900,0))</f>
        <v>Ratajski Błażej</v>
      </c>
    </row>
    <row r="158" spans="1:30" hidden="1" x14ac:dyDescent="0.25">
      <c r="A158" s="22" t="str">
        <f>IFERROR(INDEX($D$24:$D$1418,MATCH(ROWS($A$1:A135),$B$24:$B$741,0)),"")</f>
        <v/>
      </c>
      <c r="B158" s="54">
        <f>(COUNTIF($D$24:D158,D158)=1)*1+B157</f>
        <v>16</v>
      </c>
      <c r="C158" s="60" t="str">
        <f t="shared" si="28"/>
        <v>Młodzik</v>
      </c>
      <c r="D158" s="54" t="str">
        <f>IF(C158="","",'licencje PZTS'!B138)</f>
        <v>"LKS LESZNIANKA Leszna Górna"</v>
      </c>
      <c r="E158" s="63" t="str">
        <f>IF(C158="","",VLOOKUP(F158,'licencje PZTS'!$G$3:$N$775,8,FALSE))</f>
        <v>Procner Natasza</v>
      </c>
      <c r="F158" s="22">
        <f>'licencje PZTS'!G138</f>
        <v>56598</v>
      </c>
      <c r="G158" s="62" t="str">
        <f t="shared" si="29"/>
        <v>Młodzik</v>
      </c>
      <c r="H158" s="62" t="str">
        <f>IF(G158="","",'licencje PZTS'!B138)</f>
        <v>"LKS LESZNIANKA Leszna Górna"</v>
      </c>
      <c r="I158" s="22" t="str">
        <f>IF(G158="","",VLOOKUP(F158,'licencje PZTS'!$G$3:$N$1761,8,FALSE))</f>
        <v>Procner Natasza</v>
      </c>
      <c r="J158" s="22" t="str">
        <f>IFERROR(VLOOKUP(F158,'licencje PZTS'!$G$3:$N$775,7,FALSE),"")</f>
        <v>K</v>
      </c>
      <c r="K158" s="62">
        <f>IFERROR(VLOOKUP(F158,'licencje PZTS'!$G$3:$N$1761,4,FALSE),"")</f>
        <v>2011</v>
      </c>
      <c r="L158" s="22" t="str">
        <f t="shared" si="30"/>
        <v>Nie dotyczy</v>
      </c>
      <c r="M158" s="22" t="str">
        <f t="shared" si="31"/>
        <v>Żak</v>
      </c>
      <c r="N158" s="22" t="str">
        <f t="shared" si="32"/>
        <v>Młodzik</v>
      </c>
      <c r="O158" s="22" t="str">
        <f t="shared" si="33"/>
        <v>Nie dotyczy</v>
      </c>
      <c r="P158" s="22" t="str">
        <f t="shared" si="34"/>
        <v>Nie dotyczy</v>
      </c>
      <c r="Q158" s="22" t="str">
        <f t="shared" si="35"/>
        <v>Senior</v>
      </c>
      <c r="R158" s="22" t="str">
        <f t="shared" si="36"/>
        <v>Nie dotyczy</v>
      </c>
      <c r="S158" s="22" t="str">
        <f t="shared" si="37"/>
        <v>Nie dotyczy</v>
      </c>
      <c r="V158" s="22" t="str">
        <f t="shared" si="26"/>
        <v>Ratajski Błażej</v>
      </c>
      <c r="W158" s="22">
        <f>(COUNTIF($V$2:V158,V158)=1)*1+W157</f>
        <v>154</v>
      </c>
      <c r="X158" s="22" t="str">
        <f>VLOOKUP(Y158,'licencje PZTS'!$C$4:$K$4486,9,FALSE)</f>
        <v>"LUKS Mańkowice-Piątkowice"</v>
      </c>
      <c r="Y158" s="22" t="str">
        <f>INDEX($V$4:$V$900,MATCH(ROWS($U$1:U155),$W$4:$W$900,0))</f>
        <v>Trajdos Filip</v>
      </c>
      <c r="AA158" s="22" t="str">
        <f t="shared" si="38"/>
        <v>Ratajski Błażej</v>
      </c>
      <c r="AB158" s="22">
        <f>(COUNTIF($AA$2:AA158,AA158)=1)*1+AB157</f>
        <v>154</v>
      </c>
      <c r="AC158" s="22" t="str">
        <f>VLOOKUP(AD158,'licencje PZTS'!$C$4:$K$1486,9,FALSE)</f>
        <v>"LUKS Mańkowice-Piątkowice"</v>
      </c>
      <c r="AD158" s="22" t="str">
        <f>INDEX($AA$2:$AA$900,MATCH(ROWS($Z$1:Z155),$AB$2:$AB$3900,0))</f>
        <v>Trajdos Filip</v>
      </c>
    </row>
    <row r="159" spans="1:30" hidden="1" x14ac:dyDescent="0.25">
      <c r="A159" s="22" t="str">
        <f>IFERROR(INDEX($D$24:$D$1418,MATCH(ROWS($A$1:A136),$B$24:$B$741,0)),"")</f>
        <v/>
      </c>
      <c r="B159" s="54">
        <f>(COUNTIF($D$24:D159,D159)=1)*1+B158</f>
        <v>16</v>
      </c>
      <c r="C159" s="60" t="str">
        <f t="shared" si="28"/>
        <v>Młodzik</v>
      </c>
      <c r="D159" s="54" t="str">
        <f>IF(C159="","",'licencje PZTS'!B139)</f>
        <v>"LKS LESZNIANKA Leszna Górna"</v>
      </c>
      <c r="E159" s="63" t="str">
        <f>IF(C159="","",VLOOKUP(F159,'licencje PZTS'!$G$3:$N$775,8,FALSE))</f>
        <v>Cieślar Wiktoria</v>
      </c>
      <c r="F159" s="22">
        <f>'licencje PZTS'!G139</f>
        <v>54254</v>
      </c>
      <c r="G159" s="62" t="str">
        <f t="shared" si="29"/>
        <v>Młodzik</v>
      </c>
      <c r="H159" s="62" t="str">
        <f>IF(G159="","",'licencje PZTS'!B139)</f>
        <v>"LKS LESZNIANKA Leszna Górna"</v>
      </c>
      <c r="I159" s="22" t="str">
        <f>IF(G159="","",VLOOKUP(F159,'licencje PZTS'!$G$3:$N$1761,8,FALSE))</f>
        <v>Cieślar Wiktoria</v>
      </c>
      <c r="J159" s="22" t="str">
        <f>IFERROR(VLOOKUP(F159,'licencje PZTS'!$G$3:$N$775,7,FALSE),"")</f>
        <v>K</v>
      </c>
      <c r="K159" s="62">
        <f>IFERROR(VLOOKUP(F159,'licencje PZTS'!$G$3:$N$1761,4,FALSE),"")</f>
        <v>2012</v>
      </c>
      <c r="L159" s="22" t="str">
        <f t="shared" si="30"/>
        <v>Nie dotyczy</v>
      </c>
      <c r="M159" s="22" t="str">
        <f t="shared" si="31"/>
        <v>Żak</v>
      </c>
      <c r="N159" s="22" t="str">
        <f t="shared" si="32"/>
        <v>Młodzik</v>
      </c>
      <c r="O159" s="22" t="str">
        <f t="shared" si="33"/>
        <v>Nie dotyczy</v>
      </c>
      <c r="P159" s="22" t="str">
        <f t="shared" si="34"/>
        <v>Nie dotyczy</v>
      </c>
      <c r="Q159" s="22" t="str">
        <f t="shared" si="35"/>
        <v>Senior</v>
      </c>
      <c r="R159" s="22" t="str">
        <f t="shared" si="36"/>
        <v>Nie dotyczy</v>
      </c>
      <c r="S159" s="22" t="str">
        <f t="shared" si="37"/>
        <v>Nie dotyczy</v>
      </c>
      <c r="V159" s="22" t="str">
        <f t="shared" si="26"/>
        <v>Trajdos Filip</v>
      </c>
      <c r="W159" s="22">
        <f>(COUNTIF($V$2:V159,V159)=1)*1+W158</f>
        <v>155</v>
      </c>
      <c r="X159" s="22" t="str">
        <f>VLOOKUP(Y159,'licencje PZTS'!$C$4:$K$4486,9,FALSE)</f>
        <v>"LUKS Mańkowice-Piątkowice"</v>
      </c>
      <c r="Y159" s="22" t="str">
        <f>INDEX($V$4:$V$900,MATCH(ROWS($U$1:U156),$W$4:$W$900,0))</f>
        <v>Nenner Jacob</v>
      </c>
      <c r="AA159" s="22" t="str">
        <f t="shared" si="38"/>
        <v>Trajdos Filip</v>
      </c>
      <c r="AB159" s="22">
        <f>(COUNTIF($AA$2:AA159,AA159)=1)*1+AB158</f>
        <v>155</v>
      </c>
      <c r="AC159" s="22" t="str">
        <f>VLOOKUP(AD159,'licencje PZTS'!$C$4:$K$1486,9,FALSE)</f>
        <v>"LUKS Mańkowice-Piątkowice"</v>
      </c>
      <c r="AD159" s="22" t="str">
        <f>INDEX($AA$2:$AA$900,MATCH(ROWS($Z$1:Z156),$AB$2:$AB$3900,0))</f>
        <v>Nenner Jacob</v>
      </c>
    </row>
    <row r="160" spans="1:30" hidden="1" x14ac:dyDescent="0.25">
      <c r="A160" s="22" t="str">
        <f>IFERROR(INDEX($D$24:$D$1418,MATCH(ROWS($A$1:A137),$B$24:$B$741,0)),"")</f>
        <v/>
      </c>
      <c r="B160" s="54">
        <f>(COUNTIF($D$24:D160,D160)=1)*1+B159</f>
        <v>16</v>
      </c>
      <c r="C160" s="60" t="str">
        <f t="shared" si="28"/>
        <v>Młodzik</v>
      </c>
      <c r="D160" s="54" t="str">
        <f>IF(C160="","",'licencje PZTS'!B140)</f>
        <v>"LKS LESZNIANKA Leszna Górna"</v>
      </c>
      <c r="E160" s="63" t="str">
        <f>IF(C160="","",VLOOKUP(F160,'licencje PZTS'!$G$3:$N$775,8,FALSE))</f>
        <v>Byrtek Magda</v>
      </c>
      <c r="F160" s="22">
        <f>'licencje PZTS'!G140</f>
        <v>51561</v>
      </c>
      <c r="G160" s="62" t="str">
        <f t="shared" si="29"/>
        <v>Młodzik</v>
      </c>
      <c r="H160" s="62" t="str">
        <f>IF(G160="","",'licencje PZTS'!B140)</f>
        <v>"LKS LESZNIANKA Leszna Górna"</v>
      </c>
      <c r="I160" s="22" t="str">
        <f>IF(G160="","",VLOOKUP(F160,'licencje PZTS'!$G$3:$N$1761,8,FALSE))</f>
        <v>Byrtek Magda</v>
      </c>
      <c r="J160" s="22" t="str">
        <f>IFERROR(VLOOKUP(F160,'licencje PZTS'!$G$3:$N$775,7,FALSE),"")</f>
        <v>K</v>
      </c>
      <c r="K160" s="62">
        <f>IFERROR(VLOOKUP(F160,'licencje PZTS'!$G$3:$N$1761,4,FALSE),"")</f>
        <v>2012</v>
      </c>
      <c r="L160" s="22" t="str">
        <f t="shared" si="30"/>
        <v>Nie dotyczy</v>
      </c>
      <c r="M160" s="22" t="str">
        <f t="shared" si="31"/>
        <v>Żak</v>
      </c>
      <c r="N160" s="22" t="str">
        <f t="shared" si="32"/>
        <v>Młodzik</v>
      </c>
      <c r="O160" s="22" t="str">
        <f t="shared" si="33"/>
        <v>Nie dotyczy</v>
      </c>
      <c r="P160" s="22" t="str">
        <f t="shared" si="34"/>
        <v>Nie dotyczy</v>
      </c>
      <c r="Q160" s="22" t="str">
        <f t="shared" si="35"/>
        <v>Senior</v>
      </c>
      <c r="R160" s="22" t="str">
        <f t="shared" si="36"/>
        <v>Nie dotyczy</v>
      </c>
      <c r="S160" s="22" t="str">
        <f t="shared" si="37"/>
        <v>Nie dotyczy</v>
      </c>
      <c r="V160" s="22" t="str">
        <f t="shared" si="26"/>
        <v>Nenner Jacob</v>
      </c>
      <c r="W160" s="22">
        <f>(COUNTIF($V$2:V160,V160)=1)*1+W159</f>
        <v>156</v>
      </c>
      <c r="X160" s="22" t="str">
        <f>VLOOKUP(Y160,'licencje PZTS'!$C$4:$K$4486,9,FALSE)</f>
        <v>"LUKS Mańkowice-Piątkowice"</v>
      </c>
      <c r="Y160" s="22" t="str">
        <f>INDEX($V$4:$V$900,MATCH(ROWS($U$1:U157),$W$4:$W$900,0))</f>
        <v>Kwarciński Tomasz</v>
      </c>
      <c r="AA160" s="22" t="str">
        <f t="shared" si="38"/>
        <v>Nenner Jacob</v>
      </c>
      <c r="AB160" s="22">
        <f>(COUNTIF($AA$2:AA160,AA160)=1)*1+AB159</f>
        <v>156</v>
      </c>
      <c r="AC160" s="22" t="str">
        <f>VLOOKUP(AD160,'licencje PZTS'!$C$4:$K$1486,9,FALSE)</f>
        <v>"LUKS Mańkowice-Piątkowice"</v>
      </c>
      <c r="AD160" s="22" t="str">
        <f>INDEX($AA$2:$AA$900,MATCH(ROWS($Z$1:Z157),$AB$2:$AB$3900,0))</f>
        <v>Kwarciński Tomasz</v>
      </c>
    </row>
    <row r="161" spans="1:30" hidden="1" x14ac:dyDescent="0.25">
      <c r="A161" s="22" t="str">
        <f>IFERROR(INDEX($D$24:$D$1418,MATCH(ROWS($A$1:A138),$B$24:$B$741,0)),"")</f>
        <v/>
      </c>
      <c r="B161" s="54">
        <f>(COUNTIF($D$24:D161,D161)=1)*1+B160</f>
        <v>16</v>
      </c>
      <c r="C161" s="60" t="str">
        <f t="shared" si="28"/>
        <v>Młodzik</v>
      </c>
      <c r="D161" s="54" t="str">
        <f>IF(C161="","",'licencje PZTS'!B141)</f>
        <v>"LKS Lesznianka Leszna Górna"</v>
      </c>
      <c r="E161" s="63" t="str">
        <f>IF(C161="","",VLOOKUP(F161,'licencje PZTS'!$G$3:$N$775,8,FALSE))</f>
        <v>Piekara Natan</v>
      </c>
      <c r="F161" s="22">
        <f>'licencje PZTS'!G141</f>
        <v>61567</v>
      </c>
      <c r="G161" s="62" t="str">
        <f t="shared" si="29"/>
        <v>Młodzik</v>
      </c>
      <c r="H161" s="62" t="str">
        <f>IF(G161="","",'licencje PZTS'!B141)</f>
        <v>"LKS Lesznianka Leszna Górna"</v>
      </c>
      <c r="I161" s="22" t="str">
        <f>IF(G161="","",VLOOKUP(F161,'licencje PZTS'!$G$3:$N$1761,8,FALSE))</f>
        <v>Piekara Natan</v>
      </c>
      <c r="J161" s="22" t="str">
        <f>IFERROR(VLOOKUP(F161,'licencje PZTS'!$G$3:$N$775,7,FALSE),"")</f>
        <v>M</v>
      </c>
      <c r="K161" s="62">
        <f>IFERROR(VLOOKUP(F161,'licencje PZTS'!$G$3:$N$1761,4,FALSE),"")</f>
        <v>2013</v>
      </c>
      <c r="L161" s="22" t="str">
        <f t="shared" si="30"/>
        <v>Skrzat</v>
      </c>
      <c r="M161" s="22" t="str">
        <f t="shared" si="31"/>
        <v>Żak</v>
      </c>
      <c r="N161" s="22" t="str">
        <f t="shared" si="32"/>
        <v>Młodzik</v>
      </c>
      <c r="O161" s="22" t="str">
        <f t="shared" si="33"/>
        <v>Nie dotyczy</v>
      </c>
      <c r="P161" s="22" t="str">
        <f t="shared" si="34"/>
        <v>Nie dotyczy</v>
      </c>
      <c r="Q161" s="22" t="str">
        <f t="shared" si="35"/>
        <v>Nie dotyczy</v>
      </c>
      <c r="R161" s="22" t="str">
        <f t="shared" si="36"/>
        <v>Nie dotyczy</v>
      </c>
      <c r="S161" s="22" t="str">
        <f t="shared" si="37"/>
        <v>Nie dotyczy</v>
      </c>
      <c r="V161" s="22" t="str">
        <f t="shared" si="26"/>
        <v>Kwarciński Tomasz</v>
      </c>
      <c r="W161" s="22">
        <f>(COUNTIF($V$2:V161,V161)=1)*1+W160</f>
        <v>157</v>
      </c>
      <c r="X161" s="22" t="str">
        <f>VLOOKUP(Y161,'licencje PZTS'!$C$4:$K$4486,9,FALSE)</f>
        <v>"LUKS Mańkowice-Piątkowice"</v>
      </c>
      <c r="Y161" s="22" t="str">
        <f>INDEX($V$4:$V$900,MATCH(ROWS($U$1:U158),$W$4:$W$900,0))</f>
        <v>Wilczek Katarzyna</v>
      </c>
      <c r="AA161" s="22" t="str">
        <f t="shared" si="38"/>
        <v>Kwarciński Tomasz</v>
      </c>
      <c r="AB161" s="22">
        <f>(COUNTIF($AA$2:AA161,AA161)=1)*1+AB160</f>
        <v>157</v>
      </c>
      <c r="AC161" s="22" t="str">
        <f>VLOOKUP(AD161,'licencje PZTS'!$C$4:$K$1486,9,FALSE)</f>
        <v>"LUKS Mańkowice-Piątkowice"</v>
      </c>
      <c r="AD161" s="22" t="str">
        <f>INDEX($AA$2:$AA$900,MATCH(ROWS($Z$1:Z158),$AB$2:$AB$3900,0))</f>
        <v>Wilczek Katarzyna</v>
      </c>
    </row>
    <row r="162" spans="1:30" hidden="1" x14ac:dyDescent="0.25">
      <c r="A162" s="22" t="str">
        <f>IFERROR(INDEX($D$24:$D$1418,MATCH(ROWS($A$1:A139),$B$24:$B$741,0)),"")</f>
        <v/>
      </c>
      <c r="B162" s="54">
        <f>(COUNTIF($D$24:D162,D162)=1)*1+B161</f>
        <v>16</v>
      </c>
      <c r="C162" s="60" t="str">
        <f t="shared" si="28"/>
        <v>Młodzik</v>
      </c>
      <c r="D162" s="54" t="str">
        <f>IF(C162="","",'licencje PZTS'!B142)</f>
        <v>"LKS Lesznianka Leszna Górna"</v>
      </c>
      <c r="E162" s="63" t="str">
        <f>IF(C162="","",VLOOKUP(F162,'licencje PZTS'!$G$3:$N$775,8,FALSE))</f>
        <v>Dytko Julia</v>
      </c>
      <c r="F162" s="22">
        <f>'licencje PZTS'!G142</f>
        <v>61566</v>
      </c>
      <c r="G162" s="62" t="str">
        <f t="shared" si="29"/>
        <v>Młodzik</v>
      </c>
      <c r="H162" s="62" t="str">
        <f>IF(G162="","",'licencje PZTS'!B142)</f>
        <v>"LKS Lesznianka Leszna Górna"</v>
      </c>
      <c r="I162" s="22" t="str">
        <f>IF(G162="","",VLOOKUP(F162,'licencje PZTS'!$G$3:$N$1761,8,FALSE))</f>
        <v>Dytko Julia</v>
      </c>
      <c r="J162" s="22" t="str">
        <f>IFERROR(VLOOKUP(F162,'licencje PZTS'!$G$3:$N$775,7,FALSE),"")</f>
        <v>K</v>
      </c>
      <c r="K162" s="62">
        <f>IFERROR(VLOOKUP(F162,'licencje PZTS'!$G$3:$N$1761,4,FALSE),"")</f>
        <v>2013</v>
      </c>
      <c r="L162" s="22" t="str">
        <f t="shared" si="30"/>
        <v>Skrzat</v>
      </c>
      <c r="M162" s="22" t="str">
        <f t="shared" si="31"/>
        <v>Żak</v>
      </c>
      <c r="N162" s="22" t="str">
        <f t="shared" si="32"/>
        <v>Młodzik</v>
      </c>
      <c r="O162" s="22" t="str">
        <f t="shared" si="33"/>
        <v>Nie dotyczy</v>
      </c>
      <c r="P162" s="22" t="str">
        <f t="shared" si="34"/>
        <v>Nie dotyczy</v>
      </c>
      <c r="Q162" s="22" t="str">
        <f t="shared" si="35"/>
        <v>Nie dotyczy</v>
      </c>
      <c r="R162" s="22" t="str">
        <f t="shared" si="36"/>
        <v>Nie dotyczy</v>
      </c>
      <c r="S162" s="22" t="str">
        <f t="shared" si="37"/>
        <v>Nie dotyczy</v>
      </c>
      <c r="V162" s="22" t="str">
        <f t="shared" si="26"/>
        <v>Wilczek Katarzyna</v>
      </c>
      <c r="W162" s="22">
        <f>(COUNTIF($V$2:V162,V162)=1)*1+W161</f>
        <v>158</v>
      </c>
      <c r="X162" s="22" t="str">
        <f>VLOOKUP(Y162,'licencje PZTS'!$C$4:$K$4486,9,FALSE)</f>
        <v>"LZS VICTORIA Chróścice"</v>
      </c>
      <c r="Y162" s="22" t="str">
        <f>INDEX($V$4:$V$900,MATCH(ROWS($U$1:U159),$W$4:$W$900,0))</f>
        <v>Michno Mateusz</v>
      </c>
      <c r="AA162" s="22" t="str">
        <f t="shared" si="38"/>
        <v>Wilczek Katarzyna</v>
      </c>
      <c r="AB162" s="22">
        <f>(COUNTIF($AA$2:AA162,AA162)=1)*1+AB161</f>
        <v>158</v>
      </c>
      <c r="AC162" s="22" t="str">
        <f>VLOOKUP(AD162,'licencje PZTS'!$C$4:$K$1486,9,FALSE)</f>
        <v>"LZS VICTORIA Chróścice"</v>
      </c>
      <c r="AD162" s="22" t="str">
        <f>INDEX($AA$2:$AA$900,MATCH(ROWS($Z$1:Z159),$AB$2:$AB$3900,0))</f>
        <v>Michno Mateusz</v>
      </c>
    </row>
    <row r="163" spans="1:30" hidden="1" x14ac:dyDescent="0.25">
      <c r="A163" s="22" t="str">
        <f>IFERROR(INDEX($D$24:$D$1418,MATCH(ROWS($A$1:A140),$B$24:$B$741,0)),"")</f>
        <v/>
      </c>
      <c r="B163" s="54">
        <f>(COUNTIF($D$24:D163,D163)=1)*1+B162</f>
        <v>16</v>
      </c>
      <c r="C163" s="60" t="str">
        <f t="shared" si="28"/>
        <v>Młodzik</v>
      </c>
      <c r="D163" s="54" t="str">
        <f>IF(C163="","",'licencje PZTS'!B143)</f>
        <v>"LKS LESZNIANKA Leszna Górna"</v>
      </c>
      <c r="E163" s="63" t="str">
        <f>IF(C163="","",VLOOKUP(F163,'licencje PZTS'!$G$3:$N$775,8,FALSE))</f>
        <v>Niemczyk Wiktor</v>
      </c>
      <c r="F163" s="22">
        <f>'licencje PZTS'!G143</f>
        <v>56579</v>
      </c>
      <c r="G163" s="62" t="str">
        <f t="shared" si="29"/>
        <v>Młodzik</v>
      </c>
      <c r="H163" s="62" t="str">
        <f>IF(G163="","",'licencje PZTS'!B143)</f>
        <v>"LKS LESZNIANKA Leszna Górna"</v>
      </c>
      <c r="I163" s="22" t="str">
        <f>IF(G163="","",VLOOKUP(F163,'licencje PZTS'!$G$3:$N$1761,8,FALSE))</f>
        <v>Niemczyk Wiktor</v>
      </c>
      <c r="J163" s="22" t="str">
        <f>IFERROR(VLOOKUP(F163,'licencje PZTS'!$G$3:$N$775,7,FALSE),"")</f>
        <v>M</v>
      </c>
      <c r="K163" s="62">
        <f>IFERROR(VLOOKUP(F163,'licencje PZTS'!$G$3:$N$1761,4,FALSE),"")</f>
        <v>2013</v>
      </c>
      <c r="L163" s="22" t="str">
        <f t="shared" si="30"/>
        <v>Skrzat</v>
      </c>
      <c r="M163" s="22" t="str">
        <f t="shared" si="31"/>
        <v>Żak</v>
      </c>
      <c r="N163" s="22" t="str">
        <f t="shared" si="32"/>
        <v>Młodzik</v>
      </c>
      <c r="O163" s="22" t="str">
        <f t="shared" si="33"/>
        <v>Nie dotyczy</v>
      </c>
      <c r="P163" s="22" t="str">
        <f t="shared" si="34"/>
        <v>Nie dotyczy</v>
      </c>
      <c r="Q163" s="22" t="str">
        <f t="shared" si="35"/>
        <v>Nie dotyczy</v>
      </c>
      <c r="R163" s="22" t="str">
        <f t="shared" si="36"/>
        <v>Nie dotyczy</v>
      </c>
      <c r="S163" s="22" t="str">
        <f t="shared" si="37"/>
        <v>Nie dotyczy</v>
      </c>
      <c r="V163" s="22" t="str">
        <f t="shared" si="26"/>
        <v>Michno Mateusz</v>
      </c>
      <c r="W163" s="22">
        <f>(COUNTIF($V$2:V163,V163)=1)*1+W162</f>
        <v>159</v>
      </c>
      <c r="X163" s="22" t="str">
        <f>VLOOKUP(Y163,'licencje PZTS'!$C$4:$K$4486,9,FALSE)</f>
        <v>"LZS VICTORIA Chróścice"</v>
      </c>
      <c r="Y163" s="22" t="str">
        <f>INDEX($V$4:$V$900,MATCH(ROWS($U$1:U160),$W$4:$W$900,0))</f>
        <v>Księżyk Krystian</v>
      </c>
      <c r="AA163" s="22" t="str">
        <f t="shared" si="38"/>
        <v>Michno Mateusz</v>
      </c>
      <c r="AB163" s="22">
        <f>(COUNTIF($AA$2:AA163,AA163)=1)*1+AB162</f>
        <v>159</v>
      </c>
      <c r="AC163" s="22" t="str">
        <f>VLOOKUP(AD163,'licencje PZTS'!$C$4:$K$1486,9,FALSE)</f>
        <v>"LZS VICTORIA Chróścice"</v>
      </c>
      <c r="AD163" s="22" t="str">
        <f>INDEX($AA$2:$AA$900,MATCH(ROWS($Z$1:Z160),$AB$2:$AB$3900,0))</f>
        <v>Księżyk Krystian</v>
      </c>
    </row>
    <row r="164" spans="1:30" hidden="1" x14ac:dyDescent="0.25">
      <c r="A164" s="22" t="str">
        <f>IFERROR(INDEX($D$24:$D$1418,MATCH(ROWS($A$1:A141),$B$24:$B$741,0)),"")</f>
        <v/>
      </c>
      <c r="B164" s="54">
        <f>(COUNTIF($D$24:D164,D164)=1)*1+B163</f>
        <v>16</v>
      </c>
      <c r="C164" s="60" t="str">
        <f t="shared" si="28"/>
        <v>Młodzik</v>
      </c>
      <c r="D164" s="54" t="str">
        <f>IF(C164="","",'licencje PZTS'!B144)</f>
        <v>"LKS LESZNIANKA Leszna Górna"</v>
      </c>
      <c r="E164" s="63" t="str">
        <f>IF(C164="","",VLOOKUP(F164,'licencje PZTS'!$G$3:$N$775,8,FALSE))</f>
        <v>Paliga Martyna</v>
      </c>
      <c r="F164" s="22">
        <f>'licencje PZTS'!G144</f>
        <v>59746</v>
      </c>
      <c r="G164" s="62" t="str">
        <f t="shared" si="29"/>
        <v>Młodzik</v>
      </c>
      <c r="H164" s="62" t="str">
        <f>IF(G164="","",'licencje PZTS'!B144)</f>
        <v>"LKS LESZNIANKA Leszna Górna"</v>
      </c>
      <c r="I164" s="22" t="str">
        <f>IF(G164="","",VLOOKUP(F164,'licencje PZTS'!$G$3:$N$1761,8,FALSE))</f>
        <v>Paliga Martyna</v>
      </c>
      <c r="J164" s="22" t="str">
        <f>IFERROR(VLOOKUP(F164,'licencje PZTS'!$G$3:$N$775,7,FALSE),"")</f>
        <v>K</v>
      </c>
      <c r="K164" s="62">
        <f>IFERROR(VLOOKUP(F164,'licencje PZTS'!$G$3:$N$1761,4,FALSE),"")</f>
        <v>2015</v>
      </c>
      <c r="L164" s="22" t="str">
        <f t="shared" si="30"/>
        <v>Skrzat</v>
      </c>
      <c r="M164" s="22" t="str">
        <f t="shared" si="31"/>
        <v>Żak</v>
      </c>
      <c r="N164" s="22" t="str">
        <f t="shared" si="32"/>
        <v>Młodzik</v>
      </c>
      <c r="O164" s="22" t="str">
        <f t="shared" si="33"/>
        <v>Nie dotyczy</v>
      </c>
      <c r="P164" s="22" t="str">
        <f t="shared" si="34"/>
        <v>Nie dotyczy</v>
      </c>
      <c r="Q164" s="22" t="str">
        <f t="shared" si="35"/>
        <v>Nie dotyczy</v>
      </c>
      <c r="R164" s="22" t="str">
        <f t="shared" si="36"/>
        <v>Nie dotyczy</v>
      </c>
      <c r="S164" s="22" t="str">
        <f t="shared" si="37"/>
        <v>Nie dotyczy</v>
      </c>
      <c r="V164" s="22" t="str">
        <f t="shared" si="26"/>
        <v>Księżyk Krystian</v>
      </c>
      <c r="W164" s="22">
        <f>(COUNTIF($V$2:V164,V164)=1)*1+W163</f>
        <v>160</v>
      </c>
      <c r="X164" s="22" t="str">
        <f>VLOOKUP(Y164,'licencje PZTS'!$C$4:$K$4486,9,FALSE)</f>
        <v>"LZS VICTORIA Chróścice"</v>
      </c>
      <c r="Y164" s="22" t="str">
        <f>INDEX($V$4:$V$900,MATCH(ROWS($U$1:U161),$W$4:$W$900,0))</f>
        <v>Ogrodnik Nikola</v>
      </c>
      <c r="AA164" s="22" t="str">
        <f t="shared" si="38"/>
        <v>Księżyk Krystian</v>
      </c>
      <c r="AB164" s="22">
        <f>(COUNTIF($AA$2:AA164,AA164)=1)*1+AB163</f>
        <v>160</v>
      </c>
      <c r="AC164" s="22" t="str">
        <f>VLOOKUP(AD164,'licencje PZTS'!$C$4:$K$1486,9,FALSE)</f>
        <v>"LZS VICTORIA Chróścice"</v>
      </c>
      <c r="AD164" s="22" t="str">
        <f>INDEX($AA$2:$AA$900,MATCH(ROWS($Z$1:Z161),$AB$2:$AB$3900,0))</f>
        <v>Ogrodnik Nikola</v>
      </c>
    </row>
    <row r="165" spans="1:30" hidden="1" x14ac:dyDescent="0.25">
      <c r="A165" s="22" t="str">
        <f>IFERROR(INDEX($D$24:$D$1418,MATCH(ROWS($A$1:A142),$B$24:$B$741,0)),"")</f>
        <v/>
      </c>
      <c r="B165" s="54">
        <f>(COUNTIF($D$24:D165,D165)=1)*1+B164</f>
        <v>17</v>
      </c>
      <c r="C165" s="60" t="str">
        <f t="shared" si="28"/>
        <v>Młodzik</v>
      </c>
      <c r="D165" s="54" t="str">
        <f>IF(C165="","",'licencje PZTS'!B145)</f>
        <v>"LKS WILKI Wilcza"</v>
      </c>
      <c r="E165" s="63" t="str">
        <f>IF(C165="","",VLOOKUP(F165,'licencje PZTS'!$G$3:$N$775,8,FALSE))</f>
        <v>Wiciok Olga</v>
      </c>
      <c r="F165" s="22">
        <f>'licencje PZTS'!G145</f>
        <v>58247</v>
      </c>
      <c r="G165" s="62" t="str">
        <f t="shared" si="29"/>
        <v>Młodzik</v>
      </c>
      <c r="H165" s="62" t="str">
        <f>IF(G165="","",'licencje PZTS'!B145)</f>
        <v>"LKS WILKI Wilcza"</v>
      </c>
      <c r="I165" s="22" t="str">
        <f>IF(G165="","",VLOOKUP(F165,'licencje PZTS'!$G$3:$N$1761,8,FALSE))</f>
        <v>Wiciok Olga</v>
      </c>
      <c r="J165" s="22" t="str">
        <f>IFERROR(VLOOKUP(F165,'licencje PZTS'!$G$3:$N$775,7,FALSE),"")</f>
        <v>K</v>
      </c>
      <c r="K165" s="62">
        <f>IFERROR(VLOOKUP(F165,'licencje PZTS'!$G$3:$N$1761,4,FALSE),"")</f>
        <v>2011</v>
      </c>
      <c r="L165" s="22" t="str">
        <f t="shared" si="30"/>
        <v>Nie dotyczy</v>
      </c>
      <c r="M165" s="22" t="str">
        <f t="shared" si="31"/>
        <v>Żak</v>
      </c>
      <c r="N165" s="22" t="str">
        <f t="shared" si="32"/>
        <v>Młodzik</v>
      </c>
      <c r="O165" s="22" t="str">
        <f t="shared" si="33"/>
        <v>Nie dotyczy</v>
      </c>
      <c r="P165" s="22" t="str">
        <f t="shared" si="34"/>
        <v>Nie dotyczy</v>
      </c>
      <c r="Q165" s="22" t="str">
        <f t="shared" si="35"/>
        <v>Senior</v>
      </c>
      <c r="R165" s="22" t="str">
        <f t="shared" si="36"/>
        <v>Nie dotyczy</v>
      </c>
      <c r="S165" s="22" t="str">
        <f t="shared" si="37"/>
        <v>Nie dotyczy</v>
      </c>
      <c r="V165" s="22" t="str">
        <f t="shared" si="26"/>
        <v>Ogrodnik Nikola</v>
      </c>
      <c r="W165" s="22">
        <f>(COUNTIF($V$2:V165,V165)=1)*1+W164</f>
        <v>161</v>
      </c>
      <c r="X165" s="22" t="str">
        <f>VLOOKUP(Y165,'licencje PZTS'!$C$4:$K$4486,9,FALSE)</f>
        <v>"LZS VICTORIA Chróścice"</v>
      </c>
      <c r="Y165" s="22" t="str">
        <f>INDEX($V$4:$V$900,MATCH(ROWS($U$1:U162),$W$4:$W$900,0))</f>
        <v>Ogrodnik Olivier</v>
      </c>
      <c r="AA165" s="22" t="str">
        <f t="shared" si="38"/>
        <v>Ogrodnik Nikola</v>
      </c>
      <c r="AB165" s="22">
        <f>(COUNTIF($AA$2:AA165,AA165)=1)*1+AB164</f>
        <v>161</v>
      </c>
      <c r="AC165" s="22" t="str">
        <f>VLOOKUP(AD165,'licencje PZTS'!$C$4:$K$1486,9,FALSE)</f>
        <v>"LZS VICTORIA Chróścice"</v>
      </c>
      <c r="AD165" s="22" t="str">
        <f>INDEX($AA$2:$AA$900,MATCH(ROWS($Z$1:Z162),$AB$2:$AB$3900,0))</f>
        <v>Ogrodnik Olivier</v>
      </c>
    </row>
    <row r="166" spans="1:30" hidden="1" x14ac:dyDescent="0.25">
      <c r="A166" s="22" t="str">
        <f>IFERROR(INDEX($D$24:$D$1418,MATCH(ROWS($A$1:A143),$B$24:$B$741,0)),"")</f>
        <v/>
      </c>
      <c r="B166" s="54">
        <f>(COUNTIF($D$24:D166,D166)=1)*1+B165</f>
        <v>18</v>
      </c>
      <c r="C166" s="60" t="str">
        <f t="shared" si="28"/>
        <v>Młodzik</v>
      </c>
      <c r="D166" s="54" t="str">
        <f>IF(C166="","",'licencje PZTS'!B146)</f>
        <v>"LUKS Mańkowice-Piątkowice"</v>
      </c>
      <c r="E166" s="63" t="str">
        <f>IF(C166="","",VLOOKUP(F166,'licencje PZTS'!$G$3:$N$775,8,FALSE))</f>
        <v>Przeździecka Marta</v>
      </c>
      <c r="F166" s="22">
        <f>'licencje PZTS'!G146</f>
        <v>43592</v>
      </c>
      <c r="G166" s="62" t="str">
        <f t="shared" si="29"/>
        <v>Młodzik</v>
      </c>
      <c r="H166" s="62" t="str">
        <f>IF(G166="","",'licencje PZTS'!B146)</f>
        <v>"LUKS Mańkowice-Piątkowice"</v>
      </c>
      <c r="I166" s="22" t="str">
        <f>IF(G166="","",VLOOKUP(F166,'licencje PZTS'!$G$3:$N$1761,8,FALSE))</f>
        <v>Przeździecka Marta</v>
      </c>
      <c r="J166" s="22" t="str">
        <f>IFERROR(VLOOKUP(F166,'licencje PZTS'!$G$3:$N$775,7,FALSE),"")</f>
        <v>K</v>
      </c>
      <c r="K166" s="62">
        <f>IFERROR(VLOOKUP(F166,'licencje PZTS'!$G$3:$N$1761,4,FALSE),"")</f>
        <v>2009</v>
      </c>
      <c r="L166" s="22" t="str">
        <f t="shared" si="30"/>
        <v>Nie dotyczy</v>
      </c>
      <c r="M166" s="22" t="str">
        <f t="shared" si="31"/>
        <v>Nie dotyczy</v>
      </c>
      <c r="N166" s="22" t="str">
        <f t="shared" si="32"/>
        <v>Młodzik</v>
      </c>
      <c r="O166" s="22" t="str">
        <f t="shared" si="33"/>
        <v>Nie dotyczy</v>
      </c>
      <c r="P166" s="22" t="str">
        <f t="shared" si="34"/>
        <v>Nie dotyczy</v>
      </c>
      <c r="Q166" s="22" t="str">
        <f t="shared" si="35"/>
        <v>Senior</v>
      </c>
      <c r="R166" s="22" t="str">
        <f t="shared" si="36"/>
        <v>Nie dotyczy</v>
      </c>
      <c r="S166" s="22" t="str">
        <f t="shared" si="37"/>
        <v>Nie dotyczy</v>
      </c>
      <c r="V166" s="22" t="str">
        <f t="shared" si="26"/>
        <v>Ogrodnik Olivier</v>
      </c>
      <c r="W166" s="22">
        <f>(COUNTIF($V$2:V166,V166)=1)*1+W165</f>
        <v>162</v>
      </c>
      <c r="X166" s="22" t="str">
        <f>VLOOKUP(Y166,'licencje PZTS'!$C$4:$K$4486,9,FALSE)</f>
        <v>"LZS VICTORIA Chróścice"</v>
      </c>
      <c r="Y166" s="22" t="str">
        <f>INDEX($V$4:$V$900,MATCH(ROWS($U$1:U163),$W$4:$W$900,0))</f>
        <v>Kamińska Lena</v>
      </c>
      <c r="AA166" s="22" t="str">
        <f t="shared" si="38"/>
        <v>Ogrodnik Olivier</v>
      </c>
      <c r="AB166" s="22">
        <f>(COUNTIF($AA$2:AA166,AA166)=1)*1+AB165</f>
        <v>162</v>
      </c>
      <c r="AC166" s="22" t="str">
        <f>VLOOKUP(AD166,'licencje PZTS'!$C$4:$K$1486,9,FALSE)</f>
        <v>"LZS VICTORIA Chróścice"</v>
      </c>
      <c r="AD166" s="22" t="str">
        <f>INDEX($AA$2:$AA$900,MATCH(ROWS($Z$1:Z163),$AB$2:$AB$3900,0))</f>
        <v>Kamińska Lena</v>
      </c>
    </row>
    <row r="167" spans="1:30" hidden="1" x14ac:dyDescent="0.25">
      <c r="A167" s="22" t="str">
        <f>IFERROR(INDEX($D$24:$D$1418,MATCH(ROWS($A$1:A144),$B$24:$B$741,0)),"")</f>
        <v/>
      </c>
      <c r="B167" s="54">
        <f>(COUNTIF($D$24:D167,D167)=1)*1+B166</f>
        <v>18</v>
      </c>
      <c r="C167" s="60" t="str">
        <f t="shared" si="28"/>
        <v>Młodzik</v>
      </c>
      <c r="D167" s="54" t="str">
        <f>IF(C167="","",'licencje PZTS'!B147)</f>
        <v>"LUKS Mańkowice-Piątkowice"</v>
      </c>
      <c r="E167" s="63" t="str">
        <f>IF(C167="","",VLOOKUP(F167,'licencje PZTS'!$G$3:$N$775,8,FALSE))</f>
        <v>Garnek Fabian</v>
      </c>
      <c r="F167" s="22">
        <f>'licencje PZTS'!G147</f>
        <v>54541</v>
      </c>
      <c r="G167" s="62" t="str">
        <f t="shared" si="29"/>
        <v>Młodzik</v>
      </c>
      <c r="H167" s="62" t="str">
        <f>IF(G167="","",'licencje PZTS'!B147)</f>
        <v>"LUKS Mańkowice-Piątkowice"</v>
      </c>
      <c r="I167" s="22" t="str">
        <f>IF(G167="","",VLOOKUP(F167,'licencje PZTS'!$G$3:$N$1761,8,FALSE))</f>
        <v>Garnek Fabian</v>
      </c>
      <c r="J167" s="22" t="str">
        <f>IFERROR(VLOOKUP(F167,'licencje PZTS'!$G$3:$N$775,7,FALSE),"")</f>
        <v>M</v>
      </c>
      <c r="K167" s="62">
        <f>IFERROR(VLOOKUP(F167,'licencje PZTS'!$G$3:$N$1761,4,FALSE),"")</f>
        <v>2009</v>
      </c>
      <c r="L167" s="22" t="str">
        <f t="shared" si="30"/>
        <v>Nie dotyczy</v>
      </c>
      <c r="M167" s="22" t="str">
        <f t="shared" si="31"/>
        <v>Nie dotyczy</v>
      </c>
      <c r="N167" s="22" t="str">
        <f t="shared" si="32"/>
        <v>Młodzik</v>
      </c>
      <c r="O167" s="22" t="str">
        <f t="shared" si="33"/>
        <v>Nie dotyczy</v>
      </c>
      <c r="P167" s="22" t="str">
        <f t="shared" si="34"/>
        <v>Nie dotyczy</v>
      </c>
      <c r="Q167" s="22" t="str">
        <f t="shared" si="35"/>
        <v>Senior</v>
      </c>
      <c r="R167" s="22" t="str">
        <f t="shared" si="36"/>
        <v>Nie dotyczy</v>
      </c>
      <c r="S167" s="22" t="str">
        <f t="shared" si="37"/>
        <v>Nie dotyczy</v>
      </c>
      <c r="V167" s="22" t="str">
        <f t="shared" si="26"/>
        <v>Kamińska Lena</v>
      </c>
      <c r="W167" s="22">
        <f>(COUNTIF($V$2:V167,V167)=1)*1+W166</f>
        <v>163</v>
      </c>
      <c r="X167" s="22" t="str">
        <f>VLOOKUP(Y167,'licencje PZTS'!$C$4:$K$4486,9,FALSE)</f>
        <v>"LZS VICTORIA Chróścice"</v>
      </c>
      <c r="Y167" s="22" t="str">
        <f>INDEX($V$4:$V$900,MATCH(ROWS($U$1:U164),$W$4:$W$900,0))</f>
        <v>Świerad Franciszek</v>
      </c>
      <c r="AA167" s="22" t="str">
        <f t="shared" si="38"/>
        <v>Kamińska Lena</v>
      </c>
      <c r="AB167" s="22">
        <f>(COUNTIF($AA$2:AA167,AA167)=1)*1+AB166</f>
        <v>163</v>
      </c>
      <c r="AC167" s="22" t="str">
        <f>VLOOKUP(AD167,'licencje PZTS'!$C$4:$K$1486,9,FALSE)</f>
        <v>"LZS VICTORIA Chróścice"</v>
      </c>
      <c r="AD167" s="22" t="str">
        <f>INDEX($AA$2:$AA$900,MATCH(ROWS($Z$1:Z164),$AB$2:$AB$3900,0))</f>
        <v>Świerad Franciszek</v>
      </c>
    </row>
    <row r="168" spans="1:30" hidden="1" x14ac:dyDescent="0.25">
      <c r="A168" s="22" t="str">
        <f>IFERROR(INDEX($D$24:$D$1418,MATCH(ROWS($A$1:A145),$B$24:$B$741,0)),"")</f>
        <v/>
      </c>
      <c r="B168" s="54">
        <f>(COUNTIF($D$24:D168,D168)=1)*1+B167</f>
        <v>18</v>
      </c>
      <c r="C168" s="60" t="str">
        <f t="shared" si="28"/>
        <v>Młodzik</v>
      </c>
      <c r="D168" s="54" t="str">
        <f>IF(C168="","",'licencje PZTS'!B148)</f>
        <v>"LUKS Mańkowice-Piątkowice"</v>
      </c>
      <c r="E168" s="63" t="str">
        <f>IF(C168="","",VLOOKUP(F168,'licencje PZTS'!$G$3:$N$775,8,FALSE))</f>
        <v>Głodek Oliwier</v>
      </c>
      <c r="F168" s="22">
        <f>'licencje PZTS'!G148</f>
        <v>59735</v>
      </c>
      <c r="G168" s="62" t="str">
        <f t="shared" si="29"/>
        <v>Młodzik</v>
      </c>
      <c r="H168" s="62" t="str">
        <f>IF(G168="","",'licencje PZTS'!B148)</f>
        <v>"LUKS Mańkowice-Piątkowice"</v>
      </c>
      <c r="I168" s="22" t="str">
        <f>IF(G168="","",VLOOKUP(F168,'licencje PZTS'!$G$3:$N$1761,8,FALSE))</f>
        <v>Głodek Oliwier</v>
      </c>
      <c r="J168" s="22" t="str">
        <f>IFERROR(VLOOKUP(F168,'licencje PZTS'!$G$3:$N$775,7,FALSE),"")</f>
        <v>M</v>
      </c>
      <c r="K168" s="62">
        <f>IFERROR(VLOOKUP(F168,'licencje PZTS'!$G$3:$N$1761,4,FALSE),"")</f>
        <v>2009</v>
      </c>
      <c r="L168" s="22" t="str">
        <f t="shared" si="30"/>
        <v>Nie dotyczy</v>
      </c>
      <c r="M168" s="22" t="str">
        <f t="shared" si="31"/>
        <v>Nie dotyczy</v>
      </c>
      <c r="N168" s="22" t="str">
        <f t="shared" si="32"/>
        <v>Młodzik</v>
      </c>
      <c r="O168" s="22" t="str">
        <f t="shared" si="33"/>
        <v>Nie dotyczy</v>
      </c>
      <c r="P168" s="22" t="str">
        <f t="shared" si="34"/>
        <v>Nie dotyczy</v>
      </c>
      <c r="Q168" s="22" t="str">
        <f t="shared" si="35"/>
        <v>Senior</v>
      </c>
      <c r="R168" s="22" t="str">
        <f t="shared" si="36"/>
        <v>Nie dotyczy</v>
      </c>
      <c r="S168" s="22" t="str">
        <f t="shared" si="37"/>
        <v>Nie dotyczy</v>
      </c>
      <c r="V168" s="22" t="str">
        <f t="shared" si="26"/>
        <v>Świerad Franciszek</v>
      </c>
      <c r="W168" s="22">
        <f>(COUNTIF($V$2:V168,V168)=1)*1+W167</f>
        <v>164</v>
      </c>
      <c r="X168" s="22" t="str">
        <f>VLOOKUP(Y168,'licencje PZTS'!$C$4:$K$4486,9,FALSE)</f>
        <v>"LZS Zakrzów"</v>
      </c>
      <c r="Y168" s="22" t="str">
        <f>INDEX($V$4:$V$900,MATCH(ROWS($U$1:U165),$W$4:$W$900,0))</f>
        <v>Kudella Kasper</v>
      </c>
      <c r="AA168" s="22" t="str">
        <f t="shared" si="38"/>
        <v>Świerad Franciszek</v>
      </c>
      <c r="AB168" s="22">
        <f>(COUNTIF($AA$2:AA168,AA168)=1)*1+AB167</f>
        <v>164</v>
      </c>
      <c r="AC168" s="22" t="str">
        <f>VLOOKUP(AD168,'licencje PZTS'!$C$4:$K$1486,9,FALSE)</f>
        <v>"LZS Zakrzów"</v>
      </c>
      <c r="AD168" s="22" t="str">
        <f>INDEX($AA$2:$AA$900,MATCH(ROWS($Z$1:Z165),$AB$2:$AB$3900,0))</f>
        <v>Kudella Kasper</v>
      </c>
    </row>
    <row r="169" spans="1:30" hidden="1" x14ac:dyDescent="0.25">
      <c r="A169" s="22" t="str">
        <f>IFERROR(INDEX($D$24:$D$1418,MATCH(ROWS($A$1:A146),$B$24:$B$741,0)),"")</f>
        <v/>
      </c>
      <c r="B169" s="54">
        <f>(COUNTIF($D$24:D169,D169)=1)*1+B168</f>
        <v>18</v>
      </c>
      <c r="C169" s="60" t="str">
        <f t="shared" si="28"/>
        <v>Młodzik</v>
      </c>
      <c r="D169" s="54" t="str">
        <f>IF(C169="","",'licencje PZTS'!B149)</f>
        <v>"LUKS Mańkowice-Piątkowice"</v>
      </c>
      <c r="E169" s="63" t="str">
        <f>IF(C169="","",VLOOKUP(F169,'licencje PZTS'!$G$3:$N$775,8,FALSE))</f>
        <v>Trajdos Antoni</v>
      </c>
      <c r="F169" s="22">
        <f>'licencje PZTS'!G149</f>
        <v>61154</v>
      </c>
      <c r="G169" s="62" t="str">
        <f t="shared" si="29"/>
        <v>Młodzik</v>
      </c>
      <c r="H169" s="62" t="str">
        <f>IF(G169="","",'licencje PZTS'!B149)</f>
        <v>"LUKS Mańkowice-Piątkowice"</v>
      </c>
      <c r="I169" s="22" t="str">
        <f>IF(G169="","",VLOOKUP(F169,'licencje PZTS'!$G$3:$N$1761,8,FALSE))</f>
        <v>Trajdos Antoni</v>
      </c>
      <c r="J169" s="22" t="str">
        <f>IFERROR(VLOOKUP(F169,'licencje PZTS'!$G$3:$N$775,7,FALSE),"")</f>
        <v>M</v>
      </c>
      <c r="K169" s="62">
        <f>IFERROR(VLOOKUP(F169,'licencje PZTS'!$G$3:$N$1761,4,FALSE),"")</f>
        <v>2010</v>
      </c>
      <c r="L169" s="22" t="str">
        <f t="shared" si="30"/>
        <v>Nie dotyczy</v>
      </c>
      <c r="M169" s="22" t="str">
        <f t="shared" si="31"/>
        <v>Nie dotyczy</v>
      </c>
      <c r="N169" s="22" t="str">
        <f t="shared" si="32"/>
        <v>Młodzik</v>
      </c>
      <c r="O169" s="22" t="str">
        <f t="shared" si="33"/>
        <v>Nie dotyczy</v>
      </c>
      <c r="P169" s="22" t="str">
        <f t="shared" si="34"/>
        <v>Nie dotyczy</v>
      </c>
      <c r="Q169" s="22" t="str">
        <f t="shared" si="35"/>
        <v>Senior</v>
      </c>
      <c r="R169" s="22" t="str">
        <f t="shared" si="36"/>
        <v>Nie dotyczy</v>
      </c>
      <c r="S169" s="22" t="str">
        <f t="shared" si="37"/>
        <v>Nie dotyczy</v>
      </c>
      <c r="V169" s="22" t="str">
        <f t="shared" si="26"/>
        <v>Kudella Kasper</v>
      </c>
      <c r="W169" s="22">
        <f>(COUNTIF($V$2:V169,V169)=1)*1+W168</f>
        <v>165</v>
      </c>
      <c r="X169" s="22" t="str">
        <f>VLOOKUP(Y169,'licencje PZTS'!$C$4:$K$4486,9,FALSE)</f>
        <v>"LZS Zakrzów"</v>
      </c>
      <c r="Y169" s="22" t="str">
        <f>INDEX($V$4:$V$900,MATCH(ROWS($U$1:U166),$W$4:$W$900,0))</f>
        <v>Marzec Agata</v>
      </c>
      <c r="AA169" s="22" t="str">
        <f t="shared" si="38"/>
        <v>Kudella Kasper</v>
      </c>
      <c r="AB169" s="22">
        <f>(COUNTIF($AA$2:AA169,AA169)=1)*1+AB168</f>
        <v>165</v>
      </c>
      <c r="AC169" s="22" t="str">
        <f>VLOOKUP(AD169,'licencje PZTS'!$C$4:$K$1486,9,FALSE)</f>
        <v>"LZS Zakrzów"</v>
      </c>
      <c r="AD169" s="22" t="str">
        <f>INDEX($AA$2:$AA$900,MATCH(ROWS($Z$1:Z166),$AB$2:$AB$3900,0))</f>
        <v>Marzec Agata</v>
      </c>
    </row>
    <row r="170" spans="1:30" hidden="1" x14ac:dyDescent="0.25">
      <c r="A170" s="22" t="str">
        <f>IFERROR(INDEX($D$24:$D$1418,MATCH(ROWS($A$1:A147),$B$24:$B$741,0)),"")</f>
        <v/>
      </c>
      <c r="B170" s="54">
        <f>(COUNTIF($D$24:D170,D170)=1)*1+B169</f>
        <v>18</v>
      </c>
      <c r="C170" s="60" t="str">
        <f t="shared" si="28"/>
        <v>Młodzik</v>
      </c>
      <c r="D170" s="54" t="str">
        <f>IF(C170="","",'licencje PZTS'!B150)</f>
        <v>"LUKS Mańkowice-Piątkowice"</v>
      </c>
      <c r="E170" s="63" t="str">
        <f>IF(C170="","",VLOOKUP(F170,'licencje PZTS'!$G$3:$N$775,8,FALSE))</f>
        <v>Żołnierczyk Samuel</v>
      </c>
      <c r="F170" s="22">
        <f>'licencje PZTS'!G150</f>
        <v>61153</v>
      </c>
      <c r="G170" s="62" t="str">
        <f t="shared" si="29"/>
        <v>Młodzik</v>
      </c>
      <c r="H170" s="62" t="str">
        <f>IF(G170="","",'licencje PZTS'!B150)</f>
        <v>"LUKS Mańkowice-Piątkowice"</v>
      </c>
      <c r="I170" s="22" t="str">
        <f>IF(G170="","",VLOOKUP(F170,'licencje PZTS'!$G$3:$N$1761,8,FALSE))</f>
        <v>Żołnierczyk Samuel</v>
      </c>
      <c r="J170" s="22" t="str">
        <f>IFERROR(VLOOKUP(F170,'licencje PZTS'!$G$3:$N$775,7,FALSE),"")</f>
        <v>M</v>
      </c>
      <c r="K170" s="62">
        <f>IFERROR(VLOOKUP(F170,'licencje PZTS'!$G$3:$N$1761,4,FALSE),"")</f>
        <v>2010</v>
      </c>
      <c r="L170" s="22" t="str">
        <f t="shared" si="30"/>
        <v>Nie dotyczy</v>
      </c>
      <c r="M170" s="22" t="str">
        <f t="shared" si="31"/>
        <v>Nie dotyczy</v>
      </c>
      <c r="N170" s="22" t="str">
        <f t="shared" si="32"/>
        <v>Młodzik</v>
      </c>
      <c r="O170" s="22" t="str">
        <f t="shared" si="33"/>
        <v>Nie dotyczy</v>
      </c>
      <c r="P170" s="22" t="str">
        <f t="shared" si="34"/>
        <v>Nie dotyczy</v>
      </c>
      <c r="Q170" s="22" t="str">
        <f t="shared" si="35"/>
        <v>Senior</v>
      </c>
      <c r="R170" s="22" t="str">
        <f t="shared" si="36"/>
        <v>Nie dotyczy</v>
      </c>
      <c r="S170" s="22" t="str">
        <f t="shared" si="37"/>
        <v>Nie dotyczy</v>
      </c>
      <c r="V170" s="22" t="str">
        <f t="shared" si="26"/>
        <v>Marzec Agata</v>
      </c>
      <c r="W170" s="22">
        <f>(COUNTIF($V$2:V170,V170)=1)*1+W169</f>
        <v>166</v>
      </c>
      <c r="X170" s="22" t="str">
        <f>VLOOKUP(Y170,'licencje PZTS'!$C$4:$K$4486,9,FALSE)</f>
        <v>"LZS Zakrzów"</v>
      </c>
      <c r="Y170" s="22" t="str">
        <f>INDEX($V$4:$V$900,MATCH(ROWS($U$1:U167),$W$4:$W$900,0))</f>
        <v>Ciećka Adam</v>
      </c>
      <c r="AA170" s="22" t="str">
        <f t="shared" si="38"/>
        <v>Marzec Agata</v>
      </c>
      <c r="AB170" s="22">
        <f>(COUNTIF($AA$2:AA170,AA170)=1)*1+AB169</f>
        <v>166</v>
      </c>
      <c r="AC170" s="22" t="str">
        <f>VLOOKUP(AD170,'licencje PZTS'!$C$4:$K$1486,9,FALSE)</f>
        <v>"LZS Zakrzów"</v>
      </c>
      <c r="AD170" s="22" t="str">
        <f>INDEX($AA$2:$AA$900,MATCH(ROWS($Z$1:Z167),$AB$2:$AB$3900,0))</f>
        <v>Ciećka Adam</v>
      </c>
    </row>
    <row r="171" spans="1:30" hidden="1" x14ac:dyDescent="0.25">
      <c r="A171" s="22" t="str">
        <f>IFERROR(INDEX($D$24:$D$1418,MATCH(ROWS($A$1:A148),$B$24:$B$741,0)),"")</f>
        <v/>
      </c>
      <c r="B171" s="54">
        <f>(COUNTIF($D$24:D171,D171)=1)*1+B170</f>
        <v>18</v>
      </c>
      <c r="C171" s="60" t="str">
        <f t="shared" si="28"/>
        <v>Młodzik</v>
      </c>
      <c r="D171" s="54" t="str">
        <f>IF(C171="","",'licencje PZTS'!B151)</f>
        <v>"LUKS Mańkowice-Piątkowice"</v>
      </c>
      <c r="E171" s="63" t="str">
        <f>IF(C171="","",VLOOKUP(F171,'licencje PZTS'!$G$3:$N$775,8,FALSE))</f>
        <v>Wilczek Barbara</v>
      </c>
      <c r="F171" s="22">
        <f>'licencje PZTS'!G151</f>
        <v>54544</v>
      </c>
      <c r="G171" s="62" t="str">
        <f t="shared" si="29"/>
        <v>Młodzik</v>
      </c>
      <c r="H171" s="62" t="str">
        <f>IF(G171="","",'licencje PZTS'!B151)</f>
        <v>"LUKS Mańkowice-Piątkowice"</v>
      </c>
      <c r="I171" s="22" t="str">
        <f>IF(G171="","",VLOOKUP(F171,'licencje PZTS'!$G$3:$N$1761,8,FALSE))</f>
        <v>Wilczek Barbara</v>
      </c>
      <c r="J171" s="22" t="str">
        <f>IFERROR(VLOOKUP(F171,'licencje PZTS'!$G$3:$N$775,7,FALSE),"")</f>
        <v>K</v>
      </c>
      <c r="K171" s="62">
        <f>IFERROR(VLOOKUP(F171,'licencje PZTS'!$G$3:$N$1761,4,FALSE),"")</f>
        <v>2010</v>
      </c>
      <c r="L171" s="22" t="str">
        <f t="shared" si="30"/>
        <v>Nie dotyczy</v>
      </c>
      <c r="M171" s="22" t="str">
        <f t="shared" si="31"/>
        <v>Nie dotyczy</v>
      </c>
      <c r="N171" s="22" t="str">
        <f t="shared" si="32"/>
        <v>Młodzik</v>
      </c>
      <c r="O171" s="22" t="str">
        <f t="shared" si="33"/>
        <v>Nie dotyczy</v>
      </c>
      <c r="P171" s="22" t="str">
        <f t="shared" si="34"/>
        <v>Nie dotyczy</v>
      </c>
      <c r="Q171" s="22" t="str">
        <f t="shared" si="35"/>
        <v>Senior</v>
      </c>
      <c r="R171" s="22" t="str">
        <f t="shared" si="36"/>
        <v>Nie dotyczy</v>
      </c>
      <c r="S171" s="22" t="str">
        <f t="shared" si="37"/>
        <v>Nie dotyczy</v>
      </c>
      <c r="V171" s="22" t="str">
        <f t="shared" si="26"/>
        <v>Ciećka Adam</v>
      </c>
      <c r="W171" s="22">
        <f>(COUNTIF($V$2:V171,V171)=1)*1+W170</f>
        <v>167</v>
      </c>
      <c r="X171" s="22" t="str">
        <f>VLOOKUP(Y171,'licencje PZTS'!$C$4:$K$4486,9,FALSE)</f>
        <v>"LZS Żywocice"</v>
      </c>
      <c r="Y171" s="22" t="str">
        <f>INDEX($V$4:$V$900,MATCH(ROWS($U$1:U168),$W$4:$W$900,0))</f>
        <v>Król Wiktoria</v>
      </c>
      <c r="AA171" s="22" t="str">
        <f t="shared" si="38"/>
        <v>Ciećka Adam</v>
      </c>
      <c r="AB171" s="22">
        <f>(COUNTIF($AA$2:AA171,AA171)=1)*1+AB170</f>
        <v>167</v>
      </c>
      <c r="AC171" s="22" t="str">
        <f>VLOOKUP(AD171,'licencje PZTS'!$C$4:$K$1486,9,FALSE)</f>
        <v>"LZS Żywocice"</v>
      </c>
      <c r="AD171" s="22" t="str">
        <f>INDEX($AA$2:$AA$900,MATCH(ROWS($Z$1:Z168),$AB$2:$AB$3900,0))</f>
        <v>Król Wiktoria</v>
      </c>
    </row>
    <row r="172" spans="1:30" hidden="1" x14ac:dyDescent="0.25">
      <c r="A172" s="22" t="str">
        <f>IFERROR(INDEX($D$24:$D$1418,MATCH(ROWS($A$1:A149),$B$24:$B$741,0)),"")</f>
        <v/>
      </c>
      <c r="B172" s="54">
        <f>(COUNTIF($D$24:D172,D172)=1)*1+B171</f>
        <v>18</v>
      </c>
      <c r="C172" s="60" t="str">
        <f t="shared" si="28"/>
        <v>Młodzik</v>
      </c>
      <c r="D172" s="54" t="str">
        <f>IF(C172="","",'licencje PZTS'!B152)</f>
        <v>"LUKS Mańkowice-Piątkowice"</v>
      </c>
      <c r="E172" s="63" t="str">
        <f>IF(C172="","",VLOOKUP(F172,'licencje PZTS'!$G$3:$N$775,8,FALSE))</f>
        <v>Lukas Stefan</v>
      </c>
      <c r="F172" s="22">
        <f>'licencje PZTS'!G152</f>
        <v>54555</v>
      </c>
      <c r="G172" s="62" t="str">
        <f t="shared" si="29"/>
        <v>Młodzik</v>
      </c>
      <c r="H172" s="62" t="str">
        <f>IF(G172="","",'licencje PZTS'!B152)</f>
        <v>"LUKS Mańkowice-Piątkowice"</v>
      </c>
      <c r="I172" s="22" t="str">
        <f>IF(G172="","",VLOOKUP(F172,'licencje PZTS'!$G$3:$N$1761,8,FALSE))</f>
        <v>Lukas Stefan</v>
      </c>
      <c r="J172" s="22" t="str">
        <f>IFERROR(VLOOKUP(F172,'licencje PZTS'!$G$3:$N$775,7,FALSE),"")</f>
        <v>M</v>
      </c>
      <c r="K172" s="62">
        <f>IFERROR(VLOOKUP(F172,'licencje PZTS'!$G$3:$N$1761,4,FALSE),"")</f>
        <v>2010</v>
      </c>
      <c r="L172" s="22" t="str">
        <f t="shared" si="30"/>
        <v>Nie dotyczy</v>
      </c>
      <c r="M172" s="22" t="str">
        <f t="shared" si="31"/>
        <v>Nie dotyczy</v>
      </c>
      <c r="N172" s="22" t="str">
        <f t="shared" si="32"/>
        <v>Młodzik</v>
      </c>
      <c r="O172" s="22" t="str">
        <f t="shared" si="33"/>
        <v>Nie dotyczy</v>
      </c>
      <c r="P172" s="22" t="str">
        <f t="shared" si="34"/>
        <v>Nie dotyczy</v>
      </c>
      <c r="Q172" s="22" t="str">
        <f t="shared" si="35"/>
        <v>Senior</v>
      </c>
      <c r="R172" s="22" t="str">
        <f t="shared" si="36"/>
        <v>Nie dotyczy</v>
      </c>
      <c r="S172" s="22" t="str">
        <f t="shared" si="37"/>
        <v>Nie dotyczy</v>
      </c>
      <c r="V172" s="22" t="str">
        <f t="shared" si="26"/>
        <v>Król Wiktoria</v>
      </c>
      <c r="W172" s="22">
        <f>(COUNTIF($V$2:V172,V172)=1)*1+W171</f>
        <v>168</v>
      </c>
      <c r="X172" s="22" t="str">
        <f>VLOOKUP(Y172,'licencje PZTS'!$C$4:$K$4486,9,FALSE)</f>
        <v>"LZS Żywocice"</v>
      </c>
      <c r="Y172" s="22" t="str">
        <f>INDEX($V$4:$V$900,MATCH(ROWS($U$1:U169),$W$4:$W$900,0))</f>
        <v>Drost Konrad</v>
      </c>
      <c r="AA172" s="22" t="str">
        <f t="shared" si="38"/>
        <v>Król Wiktoria</v>
      </c>
      <c r="AB172" s="22">
        <f>(COUNTIF($AA$2:AA172,AA172)=1)*1+AB171</f>
        <v>168</v>
      </c>
      <c r="AC172" s="22" t="str">
        <f>VLOOKUP(AD172,'licencje PZTS'!$C$4:$K$1486,9,FALSE)</f>
        <v>"LZS Żywocice"</v>
      </c>
      <c r="AD172" s="22" t="str">
        <f>INDEX($AA$2:$AA$900,MATCH(ROWS($Z$1:Z169),$AB$2:$AB$3900,0))</f>
        <v>Drost Konrad</v>
      </c>
    </row>
    <row r="173" spans="1:30" hidden="1" x14ac:dyDescent="0.25">
      <c r="A173" s="22" t="str">
        <f>IFERROR(INDEX($D$24:$D$1418,MATCH(ROWS($A$1:A150),$B$24:$B$741,0)),"")</f>
        <v/>
      </c>
      <c r="B173" s="54">
        <f>(COUNTIF($D$24:D173,D173)=1)*1+B172</f>
        <v>18</v>
      </c>
      <c r="C173" s="60" t="str">
        <f t="shared" si="28"/>
        <v>Młodzik</v>
      </c>
      <c r="D173" s="54" t="str">
        <f>IF(C173="","",'licencje PZTS'!B153)</f>
        <v>"LUKS Mańkowice-Piątkowice"</v>
      </c>
      <c r="E173" s="63" t="str">
        <f>IF(C173="","",VLOOKUP(F173,'licencje PZTS'!$G$3:$N$775,8,FALSE))</f>
        <v>Garnek Marcel</v>
      </c>
      <c r="F173" s="22">
        <f>'licencje PZTS'!G153</f>
        <v>54540</v>
      </c>
      <c r="G173" s="62" t="str">
        <f t="shared" si="29"/>
        <v>Młodzik</v>
      </c>
      <c r="H173" s="62" t="str">
        <f>IF(G173="","",'licencje PZTS'!B153)</f>
        <v>"LUKS Mańkowice-Piątkowice"</v>
      </c>
      <c r="I173" s="22" t="str">
        <f>IF(G173="","",VLOOKUP(F173,'licencje PZTS'!$G$3:$N$1761,8,FALSE))</f>
        <v>Garnek Marcel</v>
      </c>
      <c r="J173" s="22" t="str">
        <f>IFERROR(VLOOKUP(F173,'licencje PZTS'!$G$3:$N$775,7,FALSE),"")</f>
        <v>M</v>
      </c>
      <c r="K173" s="62">
        <f>IFERROR(VLOOKUP(F173,'licencje PZTS'!$G$3:$N$1761,4,FALSE),"")</f>
        <v>2010</v>
      </c>
      <c r="L173" s="22" t="str">
        <f t="shared" si="30"/>
        <v>Nie dotyczy</v>
      </c>
      <c r="M173" s="22" t="str">
        <f t="shared" si="31"/>
        <v>Nie dotyczy</v>
      </c>
      <c r="N173" s="22" t="str">
        <f t="shared" si="32"/>
        <v>Młodzik</v>
      </c>
      <c r="O173" s="22" t="str">
        <f t="shared" si="33"/>
        <v>Nie dotyczy</v>
      </c>
      <c r="P173" s="22" t="str">
        <f t="shared" si="34"/>
        <v>Nie dotyczy</v>
      </c>
      <c r="Q173" s="22" t="str">
        <f t="shared" si="35"/>
        <v>Senior</v>
      </c>
      <c r="R173" s="22" t="str">
        <f t="shared" si="36"/>
        <v>Nie dotyczy</v>
      </c>
      <c r="S173" s="22" t="str">
        <f t="shared" si="37"/>
        <v>Nie dotyczy</v>
      </c>
      <c r="V173" s="22" t="str">
        <f t="shared" si="26"/>
        <v>Drost Konrad</v>
      </c>
      <c r="W173" s="22">
        <f>(COUNTIF($V$2:V173,V173)=1)*1+W172</f>
        <v>169</v>
      </c>
      <c r="X173" s="22" t="str">
        <f>VLOOKUP(Y173,'licencje PZTS'!$C$4:$K$4486,9,FALSE)</f>
        <v>"LZS Żywocice"</v>
      </c>
      <c r="Y173" s="22" t="str">
        <f>INDEX($V$4:$V$900,MATCH(ROWS($U$1:U170),$W$4:$W$900,0))</f>
        <v>Siekiera Dawid</v>
      </c>
      <c r="AA173" s="22" t="str">
        <f t="shared" si="38"/>
        <v>Drost Konrad</v>
      </c>
      <c r="AB173" s="22">
        <f>(COUNTIF($AA$2:AA173,AA173)=1)*1+AB172</f>
        <v>169</v>
      </c>
      <c r="AC173" s="22" t="str">
        <f>VLOOKUP(AD173,'licencje PZTS'!$C$4:$K$1486,9,FALSE)</f>
        <v>"LZS Żywocice"</v>
      </c>
      <c r="AD173" s="22" t="str">
        <f>INDEX($AA$2:$AA$900,MATCH(ROWS($Z$1:Z170),$AB$2:$AB$3900,0))</f>
        <v>Siekiera Dawid</v>
      </c>
    </row>
    <row r="174" spans="1:30" hidden="1" x14ac:dyDescent="0.25">
      <c r="A174" s="22" t="str">
        <f>IFERROR(INDEX($D$24:$D$1418,MATCH(ROWS($A$1:A151),$B$24:$B$741,0)),"")</f>
        <v/>
      </c>
      <c r="B174" s="54">
        <f>(COUNTIF($D$24:D174,D174)=1)*1+B173</f>
        <v>18</v>
      </c>
      <c r="C174" s="60" t="str">
        <f t="shared" si="28"/>
        <v>Młodzik</v>
      </c>
      <c r="D174" s="54" t="str">
        <f>IF(C174="","",'licencje PZTS'!B154)</f>
        <v>"LUKS Mańkowice-Piątkowice"</v>
      </c>
      <c r="E174" s="63" t="str">
        <f>IF(C174="","",VLOOKUP(F174,'licencje PZTS'!$G$3:$N$775,8,FALSE))</f>
        <v>Starczyński Bartek</v>
      </c>
      <c r="F174" s="22">
        <f>'licencje PZTS'!G154</f>
        <v>54538</v>
      </c>
      <c r="G174" s="62" t="str">
        <f t="shared" si="29"/>
        <v>Młodzik</v>
      </c>
      <c r="H174" s="62" t="str">
        <f>IF(G174="","",'licencje PZTS'!B154)</f>
        <v>"LUKS Mańkowice-Piątkowice"</v>
      </c>
      <c r="I174" s="22" t="str">
        <f>IF(G174="","",VLOOKUP(F174,'licencje PZTS'!$G$3:$N$1761,8,FALSE))</f>
        <v>Starczyński Bartek</v>
      </c>
      <c r="J174" s="22" t="str">
        <f>IFERROR(VLOOKUP(F174,'licencje PZTS'!$G$3:$N$775,7,FALSE),"")</f>
        <v>M</v>
      </c>
      <c r="K174" s="62">
        <f>IFERROR(VLOOKUP(F174,'licencje PZTS'!$G$3:$N$1761,4,FALSE),"")</f>
        <v>2012</v>
      </c>
      <c r="L174" s="22" t="str">
        <f t="shared" si="30"/>
        <v>Nie dotyczy</v>
      </c>
      <c r="M174" s="22" t="str">
        <f t="shared" si="31"/>
        <v>Żak</v>
      </c>
      <c r="N174" s="22" t="str">
        <f t="shared" si="32"/>
        <v>Młodzik</v>
      </c>
      <c r="O174" s="22" t="str">
        <f t="shared" si="33"/>
        <v>Nie dotyczy</v>
      </c>
      <c r="P174" s="22" t="str">
        <f t="shared" si="34"/>
        <v>Nie dotyczy</v>
      </c>
      <c r="Q174" s="22" t="str">
        <f t="shared" si="35"/>
        <v>Senior</v>
      </c>
      <c r="R174" s="22" t="str">
        <f t="shared" si="36"/>
        <v>Nie dotyczy</v>
      </c>
      <c r="S174" s="22" t="str">
        <f t="shared" si="37"/>
        <v>Nie dotyczy</v>
      </c>
      <c r="V174" s="22" t="str">
        <f t="shared" si="26"/>
        <v>Siekiera Dawid</v>
      </c>
      <c r="W174" s="22">
        <f>(COUNTIF($V$2:V174,V174)=1)*1+W173</f>
        <v>170</v>
      </c>
      <c r="X174" s="22" t="str">
        <f>VLOOKUP(Y174,'licencje PZTS'!$C$4:$K$4486,9,FALSE)</f>
        <v>"LZS Żywocice"</v>
      </c>
      <c r="Y174" s="22" t="str">
        <f>INDEX($V$4:$V$900,MATCH(ROWS($U$1:U171),$W$4:$W$900,0))</f>
        <v>Gabrisch Jana</v>
      </c>
      <c r="AA174" s="22" t="str">
        <f t="shared" si="38"/>
        <v>Siekiera Dawid</v>
      </c>
      <c r="AB174" s="22">
        <f>(COUNTIF($AA$2:AA174,AA174)=1)*1+AB173</f>
        <v>170</v>
      </c>
      <c r="AC174" s="22" t="str">
        <f>VLOOKUP(AD174,'licencje PZTS'!$C$4:$K$1486,9,FALSE)</f>
        <v>"LZS Żywocice"</v>
      </c>
      <c r="AD174" s="22" t="str">
        <f>INDEX($AA$2:$AA$900,MATCH(ROWS($Z$1:Z171),$AB$2:$AB$3900,0))</f>
        <v>Gabrisch Jana</v>
      </c>
    </row>
    <row r="175" spans="1:30" hidden="1" x14ac:dyDescent="0.25">
      <c r="A175" s="22" t="str">
        <f>IFERROR(INDEX($D$24:$D$1418,MATCH(ROWS($A$1:A152),$B$24:$B$741,0)),"")</f>
        <v/>
      </c>
      <c r="B175" s="54">
        <f>(COUNTIF($D$24:D175,D175)=1)*1+B174</f>
        <v>18</v>
      </c>
      <c r="C175" s="60" t="str">
        <f t="shared" si="28"/>
        <v>Młodzik</v>
      </c>
      <c r="D175" s="54" t="str">
        <f>IF(C175="","",'licencje PZTS'!B155)</f>
        <v>"LUKS Mańkowice-Piątkowice"</v>
      </c>
      <c r="E175" s="63" t="str">
        <f>IF(C175="","",VLOOKUP(F175,'licencje PZTS'!$G$3:$N$775,8,FALSE))</f>
        <v>Gierjatowicz Jakub</v>
      </c>
      <c r="F175" s="22">
        <f>'licencje PZTS'!G155</f>
        <v>57036</v>
      </c>
      <c r="G175" s="62" t="str">
        <f t="shared" si="29"/>
        <v>Młodzik</v>
      </c>
      <c r="H175" s="62" t="str">
        <f>IF(G175="","",'licencje PZTS'!B155)</f>
        <v>"LUKS Mańkowice-Piątkowice"</v>
      </c>
      <c r="I175" s="22" t="str">
        <f>IF(G175="","",VLOOKUP(F175,'licencje PZTS'!$G$3:$N$1761,8,FALSE))</f>
        <v>Gierjatowicz Jakub</v>
      </c>
      <c r="J175" s="22" t="str">
        <f>IFERROR(VLOOKUP(F175,'licencje PZTS'!$G$3:$N$775,7,FALSE),"")</f>
        <v>M</v>
      </c>
      <c r="K175" s="62">
        <f>IFERROR(VLOOKUP(F175,'licencje PZTS'!$G$3:$N$1761,4,FALSE),"")</f>
        <v>2012</v>
      </c>
      <c r="L175" s="22" t="str">
        <f t="shared" si="30"/>
        <v>Nie dotyczy</v>
      </c>
      <c r="M175" s="22" t="str">
        <f t="shared" si="31"/>
        <v>Żak</v>
      </c>
      <c r="N175" s="22" t="str">
        <f t="shared" si="32"/>
        <v>Młodzik</v>
      </c>
      <c r="O175" s="22" t="str">
        <f t="shared" si="33"/>
        <v>Nie dotyczy</v>
      </c>
      <c r="P175" s="22" t="str">
        <f t="shared" si="34"/>
        <v>Nie dotyczy</v>
      </c>
      <c r="Q175" s="22" t="str">
        <f t="shared" si="35"/>
        <v>Senior</v>
      </c>
      <c r="R175" s="22" t="str">
        <f t="shared" si="36"/>
        <v>Nie dotyczy</v>
      </c>
      <c r="S175" s="22" t="str">
        <f t="shared" si="37"/>
        <v>Nie dotyczy</v>
      </c>
      <c r="V175" s="22" t="str">
        <f t="shared" si="26"/>
        <v>Gabrisch Jana</v>
      </c>
      <c r="W175" s="22">
        <f>(COUNTIF($V$2:V175,V175)=1)*1+W174</f>
        <v>171</v>
      </c>
      <c r="X175" s="22" t="str">
        <f>VLOOKUP(Y175,'licencje PZTS'!$C$4:$K$4486,9,FALSE)</f>
        <v>"LZS Żywocice"</v>
      </c>
      <c r="Y175" s="22" t="str">
        <f>INDEX($V$4:$V$900,MATCH(ROWS($U$1:U172),$W$4:$W$900,0))</f>
        <v>Szczepanek Paweł</v>
      </c>
      <c r="AA175" s="22" t="str">
        <f t="shared" si="38"/>
        <v>Gabrisch Jana</v>
      </c>
      <c r="AB175" s="22">
        <f>(COUNTIF($AA$2:AA175,AA175)=1)*1+AB174</f>
        <v>171</v>
      </c>
      <c r="AC175" s="22" t="str">
        <f>VLOOKUP(AD175,'licencje PZTS'!$C$4:$K$1486,9,FALSE)</f>
        <v>"LZS Żywocice"</v>
      </c>
      <c r="AD175" s="22" t="str">
        <f>INDEX($AA$2:$AA$900,MATCH(ROWS($Z$1:Z172),$AB$2:$AB$3900,0))</f>
        <v>Szczepanek Paweł</v>
      </c>
    </row>
    <row r="176" spans="1:30" hidden="1" x14ac:dyDescent="0.25">
      <c r="A176" s="22" t="str">
        <f>IFERROR(INDEX($D$24:$D$1418,MATCH(ROWS($A$1:A153),$B$24:$B$741,0)),"")</f>
        <v/>
      </c>
      <c r="B176" s="54">
        <f>(COUNTIF($D$24:D176,D176)=1)*1+B175</f>
        <v>18</v>
      </c>
      <c r="C176" s="60" t="str">
        <f t="shared" si="28"/>
        <v>Młodzik</v>
      </c>
      <c r="D176" s="54" t="str">
        <f>IF(C176="","",'licencje PZTS'!B156)</f>
        <v>"LUKS Mańkowice-Piątkowice"</v>
      </c>
      <c r="E176" s="63" t="str">
        <f>IF(C176="","",VLOOKUP(F176,'licencje PZTS'!$G$3:$N$775,8,FALSE))</f>
        <v>Głodek Wojciech</v>
      </c>
      <c r="F176" s="22">
        <f>'licencje PZTS'!G156</f>
        <v>59734</v>
      </c>
      <c r="G176" s="62" t="str">
        <f t="shared" si="29"/>
        <v>Młodzik</v>
      </c>
      <c r="H176" s="62" t="str">
        <f>IF(G176="","",'licencje PZTS'!B156)</f>
        <v>"LUKS Mańkowice-Piątkowice"</v>
      </c>
      <c r="I176" s="22" t="str">
        <f>IF(G176="","",VLOOKUP(F176,'licencje PZTS'!$G$3:$N$1761,8,FALSE))</f>
        <v>Głodek Wojciech</v>
      </c>
      <c r="J176" s="22" t="str">
        <f>IFERROR(VLOOKUP(F176,'licencje PZTS'!$G$3:$N$775,7,FALSE),"")</f>
        <v>M</v>
      </c>
      <c r="K176" s="62">
        <f>IFERROR(VLOOKUP(F176,'licencje PZTS'!$G$3:$N$1761,4,FALSE),"")</f>
        <v>2012</v>
      </c>
      <c r="L176" s="22" t="str">
        <f t="shared" si="30"/>
        <v>Nie dotyczy</v>
      </c>
      <c r="M176" s="22" t="str">
        <f t="shared" si="31"/>
        <v>Żak</v>
      </c>
      <c r="N176" s="22" t="str">
        <f t="shared" si="32"/>
        <v>Młodzik</v>
      </c>
      <c r="O176" s="22" t="str">
        <f t="shared" si="33"/>
        <v>Nie dotyczy</v>
      </c>
      <c r="P176" s="22" t="str">
        <f t="shared" si="34"/>
        <v>Nie dotyczy</v>
      </c>
      <c r="Q176" s="22" t="str">
        <f t="shared" si="35"/>
        <v>Senior</v>
      </c>
      <c r="R176" s="22" t="str">
        <f t="shared" si="36"/>
        <v>Nie dotyczy</v>
      </c>
      <c r="S176" s="22" t="str">
        <f t="shared" si="37"/>
        <v>Nie dotyczy</v>
      </c>
      <c r="V176" s="22" t="str">
        <f t="shared" si="26"/>
        <v>Szczepanek Paweł</v>
      </c>
      <c r="W176" s="22">
        <f>(COUNTIF($V$2:V176,V176)=1)*1+W175</f>
        <v>172</v>
      </c>
      <c r="X176" s="22" t="str">
        <f>VLOOKUP(Y176,'licencje PZTS'!$C$4:$K$4486,9,FALSE)</f>
        <v>"LZS Żywocice"</v>
      </c>
      <c r="Y176" s="22" t="str">
        <f>INDEX($V$4:$V$900,MATCH(ROWS($U$1:U173),$W$4:$W$900,0))</f>
        <v>Gabrisch Tomasz</v>
      </c>
      <c r="AA176" s="22" t="str">
        <f t="shared" si="38"/>
        <v>Szczepanek Paweł</v>
      </c>
      <c r="AB176" s="22">
        <f>(COUNTIF($AA$2:AA176,AA176)=1)*1+AB175</f>
        <v>172</v>
      </c>
      <c r="AC176" s="22" t="str">
        <f>VLOOKUP(AD176,'licencje PZTS'!$C$4:$K$1486,9,FALSE)</f>
        <v>"LZS Żywocice"</v>
      </c>
      <c r="AD176" s="22" t="str">
        <f>INDEX($AA$2:$AA$900,MATCH(ROWS($Z$1:Z173),$AB$2:$AB$3900,0))</f>
        <v>Gabrisch Tomasz</v>
      </c>
    </row>
    <row r="177" spans="1:30" hidden="1" x14ac:dyDescent="0.25">
      <c r="A177" s="22" t="str">
        <f>IFERROR(INDEX($D$24:$D$1418,MATCH(ROWS($A$1:A154),$B$24:$B$741,0)),"")</f>
        <v/>
      </c>
      <c r="B177" s="54">
        <f>(COUNTIF($D$24:D177,D177)=1)*1+B176</f>
        <v>18</v>
      </c>
      <c r="C177" s="60" t="str">
        <f t="shared" si="28"/>
        <v>Młodzik</v>
      </c>
      <c r="D177" s="54" t="str">
        <f>IF(C177="","",'licencje PZTS'!B157)</f>
        <v>"LUKS Mańkowice-Piątkowice"</v>
      </c>
      <c r="E177" s="63" t="str">
        <f>IF(C177="","",VLOOKUP(F177,'licencje PZTS'!$G$3:$N$775,8,FALSE))</f>
        <v>Ratajski Błażej</v>
      </c>
      <c r="F177" s="22">
        <f>'licencje PZTS'!G157</f>
        <v>61611</v>
      </c>
      <c r="G177" s="62" t="str">
        <f t="shared" si="29"/>
        <v>Młodzik</v>
      </c>
      <c r="H177" s="62" t="str">
        <f>IF(G177="","",'licencje PZTS'!B157)</f>
        <v>"LUKS Mańkowice-Piątkowice"</v>
      </c>
      <c r="I177" s="22" t="str">
        <f>IF(G177="","",VLOOKUP(F177,'licencje PZTS'!$G$3:$N$1761,8,FALSE))</f>
        <v>Ratajski Błażej</v>
      </c>
      <c r="J177" s="22" t="str">
        <f>IFERROR(VLOOKUP(F177,'licencje PZTS'!$G$3:$N$775,7,FALSE),"")</f>
        <v>M</v>
      </c>
      <c r="K177" s="62">
        <f>IFERROR(VLOOKUP(F177,'licencje PZTS'!$G$3:$N$1761,4,FALSE),"")</f>
        <v>2013</v>
      </c>
      <c r="L177" s="22" t="str">
        <f t="shared" si="30"/>
        <v>Skrzat</v>
      </c>
      <c r="M177" s="22" t="str">
        <f t="shared" si="31"/>
        <v>Żak</v>
      </c>
      <c r="N177" s="22" t="str">
        <f t="shared" si="32"/>
        <v>Młodzik</v>
      </c>
      <c r="O177" s="22" t="str">
        <f t="shared" si="33"/>
        <v>Nie dotyczy</v>
      </c>
      <c r="P177" s="22" t="str">
        <f t="shared" si="34"/>
        <v>Nie dotyczy</v>
      </c>
      <c r="Q177" s="22" t="str">
        <f t="shared" si="35"/>
        <v>Nie dotyczy</v>
      </c>
      <c r="R177" s="22" t="str">
        <f t="shared" si="36"/>
        <v>Nie dotyczy</v>
      </c>
      <c r="S177" s="22" t="str">
        <f t="shared" si="37"/>
        <v>Nie dotyczy</v>
      </c>
      <c r="V177" s="22" t="str">
        <f t="shared" si="26"/>
        <v>Gabrisch Tomasz</v>
      </c>
      <c r="W177" s="22">
        <f>(COUNTIF($V$2:V177,V177)=1)*1+W176</f>
        <v>173</v>
      </c>
      <c r="X177" s="22" t="str">
        <f>VLOOKUP(Y177,'licencje PZTS'!$C$4:$K$4486,9,FALSE)</f>
        <v>"LZS Żywocice"</v>
      </c>
      <c r="Y177" s="22" t="str">
        <f>INDEX($V$4:$V$900,MATCH(ROWS($U$1:U174),$W$4:$W$900,0))</f>
        <v>Siudak Oliwer</v>
      </c>
      <c r="AA177" s="22" t="str">
        <f t="shared" si="38"/>
        <v>Gabrisch Tomasz</v>
      </c>
      <c r="AB177" s="22">
        <f>(COUNTIF($AA$2:AA177,AA177)=1)*1+AB176</f>
        <v>173</v>
      </c>
      <c r="AC177" s="22" t="str">
        <f>VLOOKUP(AD177,'licencje PZTS'!$C$4:$K$1486,9,FALSE)</f>
        <v>"LZS Żywocice"</v>
      </c>
      <c r="AD177" s="22" t="str">
        <f>INDEX($AA$2:$AA$900,MATCH(ROWS($Z$1:Z174),$AB$2:$AB$3900,0))</f>
        <v>Siudak Oliwer</v>
      </c>
    </row>
    <row r="178" spans="1:30" hidden="1" x14ac:dyDescent="0.25">
      <c r="A178" s="22" t="str">
        <f>IFERROR(INDEX($D$24:$D$1418,MATCH(ROWS($A$1:A155),$B$24:$B$741,0)),"")</f>
        <v/>
      </c>
      <c r="B178" s="54">
        <f>(COUNTIF($D$24:D178,D178)=1)*1+B177</f>
        <v>18</v>
      </c>
      <c r="C178" s="60" t="str">
        <f t="shared" si="28"/>
        <v>Młodzik</v>
      </c>
      <c r="D178" s="54" t="str">
        <f>IF(C178="","",'licencje PZTS'!B158)</f>
        <v>"LUKS Mańkowice-Piątkowice"</v>
      </c>
      <c r="E178" s="63" t="str">
        <f>IF(C178="","",VLOOKUP(F178,'licencje PZTS'!$G$3:$N$775,8,FALSE))</f>
        <v>Trajdos Filip</v>
      </c>
      <c r="F178" s="22">
        <f>'licencje PZTS'!G158</f>
        <v>57034</v>
      </c>
      <c r="G178" s="62" t="str">
        <f t="shared" si="29"/>
        <v>Młodzik</v>
      </c>
      <c r="H178" s="62" t="str">
        <f>IF(G178="","",'licencje PZTS'!B158)</f>
        <v>"LUKS Mańkowice-Piątkowice"</v>
      </c>
      <c r="I178" s="22" t="str">
        <f>IF(G178="","",VLOOKUP(F178,'licencje PZTS'!$G$3:$N$1761,8,FALSE))</f>
        <v>Trajdos Filip</v>
      </c>
      <c r="J178" s="22" t="str">
        <f>IFERROR(VLOOKUP(F178,'licencje PZTS'!$G$3:$N$775,7,FALSE),"")</f>
        <v>M</v>
      </c>
      <c r="K178" s="62">
        <f>IFERROR(VLOOKUP(F178,'licencje PZTS'!$G$3:$N$1761,4,FALSE),"")</f>
        <v>2013</v>
      </c>
      <c r="L178" s="22" t="str">
        <f t="shared" si="30"/>
        <v>Skrzat</v>
      </c>
      <c r="M178" s="22" t="str">
        <f t="shared" si="31"/>
        <v>Żak</v>
      </c>
      <c r="N178" s="22" t="str">
        <f t="shared" si="32"/>
        <v>Młodzik</v>
      </c>
      <c r="O178" s="22" t="str">
        <f t="shared" si="33"/>
        <v>Nie dotyczy</v>
      </c>
      <c r="P178" s="22" t="str">
        <f t="shared" si="34"/>
        <v>Nie dotyczy</v>
      </c>
      <c r="Q178" s="22" t="str">
        <f t="shared" si="35"/>
        <v>Nie dotyczy</v>
      </c>
      <c r="R178" s="22" t="str">
        <f t="shared" si="36"/>
        <v>Nie dotyczy</v>
      </c>
      <c r="S178" s="22" t="str">
        <f t="shared" si="37"/>
        <v>Nie dotyczy</v>
      </c>
      <c r="V178" s="22" t="str">
        <f t="shared" si="26"/>
        <v>Siudak Oliwer</v>
      </c>
      <c r="W178" s="22">
        <f>(COUNTIF($V$2:V178,V178)=1)*1+W177</f>
        <v>174</v>
      </c>
      <c r="X178" s="22" t="str">
        <f>VLOOKUP(Y178,'licencje PZTS'!$C$4:$K$4486,9,FALSE)</f>
        <v>"LZS Żywocice"</v>
      </c>
      <c r="Y178" s="22" t="str">
        <f>INDEX($V$4:$V$900,MATCH(ROWS($U$1:U175),$W$4:$W$900,0))</f>
        <v>Suchanek Antoni</v>
      </c>
      <c r="AA178" s="22" t="str">
        <f t="shared" si="38"/>
        <v>Siudak Oliwer</v>
      </c>
      <c r="AB178" s="22">
        <f>(COUNTIF($AA$2:AA178,AA178)=1)*1+AB177</f>
        <v>174</v>
      </c>
      <c r="AC178" s="22" t="str">
        <f>VLOOKUP(AD178,'licencje PZTS'!$C$4:$K$1486,9,FALSE)</f>
        <v>"LZS Żywocice"</v>
      </c>
      <c r="AD178" s="22" t="str">
        <f>INDEX($AA$2:$AA$900,MATCH(ROWS($Z$1:Z175),$AB$2:$AB$3900,0))</f>
        <v>Suchanek Antoni</v>
      </c>
    </row>
    <row r="179" spans="1:30" hidden="1" x14ac:dyDescent="0.25">
      <c r="A179" s="22" t="str">
        <f>IFERROR(INDEX($D$24:$D$1418,MATCH(ROWS($A$1:A156),$B$24:$B$741,0)),"")</f>
        <v/>
      </c>
      <c r="B179" s="54">
        <f>(COUNTIF($D$24:D179,D179)=1)*1+B178</f>
        <v>18</v>
      </c>
      <c r="C179" s="60" t="str">
        <f t="shared" si="28"/>
        <v>Młodzik</v>
      </c>
      <c r="D179" s="54" t="str">
        <f>IF(C179="","",'licencje PZTS'!B159)</f>
        <v>"LUKS Mańkowice-Piątkowice"</v>
      </c>
      <c r="E179" s="63" t="str">
        <f>IF(C179="","",VLOOKUP(F179,'licencje PZTS'!$G$3:$N$775,8,FALSE))</f>
        <v>Nenner Jacob</v>
      </c>
      <c r="F179" s="22">
        <f>'licencje PZTS'!G159</f>
        <v>57035</v>
      </c>
      <c r="G179" s="62" t="str">
        <f t="shared" si="29"/>
        <v>Młodzik</v>
      </c>
      <c r="H179" s="62" t="str">
        <f>IF(G179="","",'licencje PZTS'!B159)</f>
        <v>"LUKS Mańkowice-Piątkowice"</v>
      </c>
      <c r="I179" s="22" t="str">
        <f>IF(G179="","",VLOOKUP(F179,'licencje PZTS'!$G$3:$N$1761,8,FALSE))</f>
        <v>Nenner Jacob</v>
      </c>
      <c r="J179" s="22" t="str">
        <f>IFERROR(VLOOKUP(F179,'licencje PZTS'!$G$3:$N$775,7,FALSE),"")</f>
        <v>M</v>
      </c>
      <c r="K179" s="62">
        <f>IFERROR(VLOOKUP(F179,'licencje PZTS'!$G$3:$N$1761,4,FALSE),"")</f>
        <v>2013</v>
      </c>
      <c r="L179" s="22" t="str">
        <f t="shared" si="30"/>
        <v>Skrzat</v>
      </c>
      <c r="M179" s="22" t="str">
        <f t="shared" si="31"/>
        <v>Żak</v>
      </c>
      <c r="N179" s="22" t="str">
        <f t="shared" si="32"/>
        <v>Młodzik</v>
      </c>
      <c r="O179" s="22" t="str">
        <f t="shared" si="33"/>
        <v>Nie dotyczy</v>
      </c>
      <c r="P179" s="22" t="str">
        <f t="shared" si="34"/>
        <v>Nie dotyczy</v>
      </c>
      <c r="Q179" s="22" t="str">
        <f t="shared" si="35"/>
        <v>Nie dotyczy</v>
      </c>
      <c r="R179" s="22" t="str">
        <f t="shared" si="36"/>
        <v>Nie dotyczy</v>
      </c>
      <c r="S179" s="22" t="str">
        <f t="shared" si="37"/>
        <v>Nie dotyczy</v>
      </c>
      <c r="V179" s="22" t="str">
        <f t="shared" si="26"/>
        <v>Suchanek Antoni</v>
      </c>
      <c r="W179" s="22">
        <f>(COUNTIF($V$2:V179,V179)=1)*1+W178</f>
        <v>175</v>
      </c>
      <c r="X179" s="22" t="str">
        <f>VLOOKUP(Y179,'licencje PZTS'!$C$4:$K$4486,9,FALSE)</f>
        <v>"LZS Żywocice"</v>
      </c>
      <c r="Y179" s="22" t="str">
        <f>INDEX($V$4:$V$900,MATCH(ROWS($U$1:U176),$W$4:$W$900,0))</f>
        <v>Lepich David</v>
      </c>
      <c r="AA179" s="22" t="str">
        <f t="shared" si="38"/>
        <v>Suchanek Antoni</v>
      </c>
      <c r="AB179" s="22">
        <f>(COUNTIF($AA$2:AA179,AA179)=1)*1+AB178</f>
        <v>175</v>
      </c>
      <c r="AC179" s="22" t="str">
        <f>VLOOKUP(AD179,'licencje PZTS'!$C$4:$K$1486,9,FALSE)</f>
        <v>"LZS Żywocice"</v>
      </c>
      <c r="AD179" s="22" t="str">
        <f>INDEX($AA$2:$AA$900,MATCH(ROWS($Z$1:Z176),$AB$2:$AB$3900,0))</f>
        <v>Lepich David</v>
      </c>
    </row>
    <row r="180" spans="1:30" hidden="1" x14ac:dyDescent="0.25">
      <c r="A180" s="22" t="str">
        <f>IFERROR(INDEX($D$24:$D$1418,MATCH(ROWS($A$1:A157),$B$24:$B$741,0)),"")</f>
        <v/>
      </c>
      <c r="B180" s="54">
        <f>(COUNTIF($D$24:D180,D180)=1)*1+B179</f>
        <v>18</v>
      </c>
      <c r="C180" s="60" t="str">
        <f t="shared" si="28"/>
        <v>Młodzik</v>
      </c>
      <c r="D180" s="54" t="str">
        <f>IF(C180="","",'licencje PZTS'!B160)</f>
        <v>"LUKS Mańkowice-Piątkowice"</v>
      </c>
      <c r="E180" s="63" t="str">
        <f>IF(C180="","",VLOOKUP(F180,'licencje PZTS'!$G$3:$N$775,8,FALSE))</f>
        <v>Kwarciński Tomasz</v>
      </c>
      <c r="F180" s="22">
        <f>'licencje PZTS'!G160</f>
        <v>54559</v>
      </c>
      <c r="G180" s="62" t="str">
        <f t="shared" si="29"/>
        <v>Młodzik</v>
      </c>
      <c r="H180" s="62" t="str">
        <f>IF(G180="","",'licencje PZTS'!B160)</f>
        <v>"LUKS Mańkowice-Piątkowice"</v>
      </c>
      <c r="I180" s="22" t="str">
        <f>IF(G180="","",VLOOKUP(F180,'licencje PZTS'!$G$3:$N$1761,8,FALSE))</f>
        <v>Kwarciński Tomasz</v>
      </c>
      <c r="J180" s="22" t="str">
        <f>IFERROR(VLOOKUP(F180,'licencje PZTS'!$G$3:$N$775,7,FALSE),"")</f>
        <v>M</v>
      </c>
      <c r="K180" s="62">
        <f>IFERROR(VLOOKUP(F180,'licencje PZTS'!$G$3:$N$1761,4,FALSE),"")</f>
        <v>2013</v>
      </c>
      <c r="L180" s="22" t="str">
        <f t="shared" si="30"/>
        <v>Skrzat</v>
      </c>
      <c r="M180" s="22" t="str">
        <f t="shared" si="31"/>
        <v>Żak</v>
      </c>
      <c r="N180" s="22" t="str">
        <f t="shared" si="32"/>
        <v>Młodzik</v>
      </c>
      <c r="O180" s="22" t="str">
        <f t="shared" si="33"/>
        <v>Nie dotyczy</v>
      </c>
      <c r="P180" s="22" t="str">
        <f t="shared" si="34"/>
        <v>Nie dotyczy</v>
      </c>
      <c r="Q180" s="22" t="str">
        <f t="shared" si="35"/>
        <v>Nie dotyczy</v>
      </c>
      <c r="R180" s="22" t="str">
        <f t="shared" si="36"/>
        <v>Nie dotyczy</v>
      </c>
      <c r="S180" s="22" t="str">
        <f t="shared" si="37"/>
        <v>Nie dotyczy</v>
      </c>
      <c r="V180" s="22" t="str">
        <f t="shared" si="26"/>
        <v>Lepich David</v>
      </c>
      <c r="W180" s="22">
        <f>(COUNTIF($V$2:V180,V180)=1)*1+W179</f>
        <v>176</v>
      </c>
      <c r="X180" s="22" t="str">
        <f>VLOOKUP(Y180,'licencje PZTS'!$C$4:$K$4486,9,FALSE)</f>
        <v>"LZS Żywocice"</v>
      </c>
      <c r="Y180" s="22" t="str">
        <f>INDEX($V$4:$V$900,MATCH(ROWS($U$1:U177),$W$4:$W$900,0))</f>
        <v>Linek Karol</v>
      </c>
      <c r="AA180" s="22" t="str">
        <f t="shared" si="38"/>
        <v>Lepich David</v>
      </c>
      <c r="AB180" s="22">
        <f>(COUNTIF($AA$2:AA180,AA180)=1)*1+AB179</f>
        <v>176</v>
      </c>
      <c r="AC180" s="22" t="str">
        <f>VLOOKUP(AD180,'licencje PZTS'!$C$4:$K$1486,9,FALSE)</f>
        <v>"LZS Żywocice"</v>
      </c>
      <c r="AD180" s="22" t="str">
        <f>INDEX($AA$2:$AA$900,MATCH(ROWS($Z$1:Z177),$AB$2:$AB$3900,0))</f>
        <v>Linek Karol</v>
      </c>
    </row>
    <row r="181" spans="1:30" hidden="1" x14ac:dyDescent="0.25">
      <c r="A181" s="22" t="str">
        <f>IFERROR(INDEX($D$24:$D$1418,MATCH(ROWS($A$1:A158),$B$24:$B$741,0)),"")</f>
        <v/>
      </c>
      <c r="B181" s="54">
        <f>(COUNTIF($D$24:D181,D181)=1)*1+B180</f>
        <v>18</v>
      </c>
      <c r="C181" s="60" t="str">
        <f t="shared" si="28"/>
        <v>Młodzik</v>
      </c>
      <c r="D181" s="54" t="str">
        <f>IF(C181="","",'licencje PZTS'!B161)</f>
        <v>"LUKS Mańkowice-Piątkowice"</v>
      </c>
      <c r="E181" s="63" t="str">
        <f>IF(C181="","",VLOOKUP(F181,'licencje PZTS'!$G$3:$N$775,8,FALSE))</f>
        <v>Wilczek Katarzyna</v>
      </c>
      <c r="F181" s="22">
        <f>'licencje PZTS'!G161</f>
        <v>54546</v>
      </c>
      <c r="G181" s="62" t="str">
        <f t="shared" si="29"/>
        <v>Młodzik</v>
      </c>
      <c r="H181" s="62" t="str">
        <f>IF(G181="","",'licencje PZTS'!B161)</f>
        <v>"LUKS Mańkowice-Piątkowice"</v>
      </c>
      <c r="I181" s="22" t="str">
        <f>IF(G181="","",VLOOKUP(F181,'licencje PZTS'!$G$3:$N$1761,8,FALSE))</f>
        <v>Wilczek Katarzyna</v>
      </c>
      <c r="J181" s="22" t="str">
        <f>IFERROR(VLOOKUP(F181,'licencje PZTS'!$G$3:$N$775,7,FALSE),"")</f>
        <v>K</v>
      </c>
      <c r="K181" s="62">
        <f>IFERROR(VLOOKUP(F181,'licencje PZTS'!$G$3:$N$1761,4,FALSE),"")</f>
        <v>2014</v>
      </c>
      <c r="L181" s="22" t="str">
        <f t="shared" si="30"/>
        <v>Skrzat</v>
      </c>
      <c r="M181" s="22" t="str">
        <f t="shared" si="31"/>
        <v>Żak</v>
      </c>
      <c r="N181" s="22" t="str">
        <f t="shared" si="32"/>
        <v>Młodzik</v>
      </c>
      <c r="O181" s="22" t="str">
        <f t="shared" si="33"/>
        <v>Nie dotyczy</v>
      </c>
      <c r="P181" s="22" t="str">
        <f t="shared" si="34"/>
        <v>Nie dotyczy</v>
      </c>
      <c r="Q181" s="22" t="str">
        <f t="shared" si="35"/>
        <v>Nie dotyczy</v>
      </c>
      <c r="R181" s="22" t="str">
        <f t="shared" si="36"/>
        <v>Nie dotyczy</v>
      </c>
      <c r="S181" s="22" t="str">
        <f t="shared" si="37"/>
        <v>Nie dotyczy</v>
      </c>
      <c r="V181" s="22" t="str">
        <f t="shared" si="26"/>
        <v>Linek Karol</v>
      </c>
      <c r="W181" s="22">
        <f>(COUNTIF($V$2:V181,V181)=1)*1+W180</f>
        <v>177</v>
      </c>
      <c r="X181" s="22" t="str">
        <f>VLOOKUP(Y181,'licencje PZTS'!$C$4:$K$4486,9,FALSE)</f>
        <v>"LZS Żywocice"</v>
      </c>
      <c r="Y181" s="22" t="str">
        <f>INDEX($V$4:$V$900,MATCH(ROWS($U$1:U178),$W$4:$W$900,0))</f>
        <v>Król Paweł</v>
      </c>
      <c r="AA181" s="22" t="str">
        <f t="shared" si="38"/>
        <v>Linek Karol</v>
      </c>
      <c r="AB181" s="22">
        <f>(COUNTIF($AA$2:AA181,AA181)=1)*1+AB180</f>
        <v>177</v>
      </c>
      <c r="AC181" s="22" t="str">
        <f>VLOOKUP(AD181,'licencje PZTS'!$C$4:$K$1486,9,FALSE)</f>
        <v>"LZS Żywocice"</v>
      </c>
      <c r="AD181" s="22" t="str">
        <f>INDEX($AA$2:$AA$900,MATCH(ROWS($Z$1:Z178),$AB$2:$AB$3900,0))</f>
        <v>Król Paweł</v>
      </c>
    </row>
    <row r="182" spans="1:30" hidden="1" x14ac:dyDescent="0.25">
      <c r="A182" s="22" t="str">
        <f>IFERROR(INDEX($D$24:$D$1418,MATCH(ROWS($A$1:A159),$B$24:$B$741,0)),"")</f>
        <v/>
      </c>
      <c r="B182" s="54">
        <f>(COUNTIF($D$24:D182,D182)=1)*1+B181</f>
        <v>19</v>
      </c>
      <c r="C182" s="60" t="str">
        <f t="shared" si="28"/>
        <v>Młodzik</v>
      </c>
      <c r="D182" s="54" t="str">
        <f>IF(C182="","",'licencje PZTS'!B162)</f>
        <v>"LZS VICTORIA Chróścice"</v>
      </c>
      <c r="E182" s="63" t="str">
        <f>IF(C182="","",VLOOKUP(F182,'licencje PZTS'!$G$3:$N$775,8,FALSE))</f>
        <v>Michno Mateusz</v>
      </c>
      <c r="F182" s="22">
        <f>'licencje PZTS'!G162</f>
        <v>53968</v>
      </c>
      <c r="G182" s="62" t="str">
        <f t="shared" si="29"/>
        <v>Młodzik</v>
      </c>
      <c r="H182" s="62" t="str">
        <f>IF(G182="","",'licencje PZTS'!B162)</f>
        <v>"LZS VICTORIA Chróścice"</v>
      </c>
      <c r="I182" s="22" t="str">
        <f>IF(G182="","",VLOOKUP(F182,'licencje PZTS'!$G$3:$N$1761,8,FALSE))</f>
        <v>Michno Mateusz</v>
      </c>
      <c r="J182" s="22" t="str">
        <f>IFERROR(VLOOKUP(F182,'licencje PZTS'!$G$3:$N$775,7,FALSE),"")</f>
        <v>M</v>
      </c>
      <c r="K182" s="62">
        <f>IFERROR(VLOOKUP(F182,'licencje PZTS'!$G$3:$N$1761,4,FALSE),"")</f>
        <v>2009</v>
      </c>
      <c r="L182" s="22" t="str">
        <f t="shared" si="30"/>
        <v>Nie dotyczy</v>
      </c>
      <c r="M182" s="22" t="str">
        <f t="shared" si="31"/>
        <v>Nie dotyczy</v>
      </c>
      <c r="N182" s="22" t="str">
        <f t="shared" si="32"/>
        <v>Młodzik</v>
      </c>
      <c r="O182" s="22" t="str">
        <f t="shared" si="33"/>
        <v>Nie dotyczy</v>
      </c>
      <c r="P182" s="22" t="str">
        <f t="shared" si="34"/>
        <v>Nie dotyczy</v>
      </c>
      <c r="Q182" s="22" t="str">
        <f t="shared" si="35"/>
        <v>Senior</v>
      </c>
      <c r="R182" s="22" t="str">
        <f t="shared" si="36"/>
        <v>Nie dotyczy</v>
      </c>
      <c r="S182" s="22" t="str">
        <f t="shared" si="37"/>
        <v>Nie dotyczy</v>
      </c>
      <c r="V182" s="22" t="str">
        <f t="shared" si="26"/>
        <v>Król Paweł</v>
      </c>
      <c r="W182" s="22">
        <f>(COUNTIF($V$2:V182,V182)=1)*1+W181</f>
        <v>178</v>
      </c>
      <c r="X182" s="22" t="str">
        <f>VLOOKUP(Y182,'licencje PZTS'!$C$4:$K$4486,9,FALSE)</f>
        <v>"LZS Żywocice"</v>
      </c>
      <c r="Y182" s="22" t="str">
        <f>INDEX($V$4:$V$900,MATCH(ROWS($U$1:U179),$W$4:$W$900,0))</f>
        <v>Kasiura Daniel</v>
      </c>
      <c r="AA182" s="22" t="str">
        <f t="shared" si="38"/>
        <v>Król Paweł</v>
      </c>
      <c r="AB182" s="22">
        <f>(COUNTIF($AA$2:AA182,AA182)=1)*1+AB181</f>
        <v>178</v>
      </c>
      <c r="AC182" s="22" t="str">
        <f>VLOOKUP(AD182,'licencje PZTS'!$C$4:$K$1486,9,FALSE)</f>
        <v>"LZS Żywocice"</v>
      </c>
      <c r="AD182" s="22" t="str">
        <f>INDEX($AA$2:$AA$900,MATCH(ROWS($Z$1:Z179),$AB$2:$AB$3900,0))</f>
        <v>Kasiura Daniel</v>
      </c>
    </row>
    <row r="183" spans="1:30" hidden="1" x14ac:dyDescent="0.25">
      <c r="A183" s="22" t="str">
        <f>IFERROR(INDEX($D$24:$D$1418,MATCH(ROWS($A$1:A160),$B$24:$B$741,0)),"")</f>
        <v/>
      </c>
      <c r="B183" s="54">
        <f>(COUNTIF($D$24:D183,D183)=1)*1+B182</f>
        <v>19</v>
      </c>
      <c r="C183" s="60" t="str">
        <f t="shared" si="28"/>
        <v>Młodzik</v>
      </c>
      <c r="D183" s="54" t="str">
        <f>IF(C183="","",'licencje PZTS'!B163)</f>
        <v>"LZS VICTORIA Chróścice"</v>
      </c>
      <c r="E183" s="63" t="str">
        <f>IF(C183="","",VLOOKUP(F183,'licencje PZTS'!$G$3:$N$775,8,FALSE))</f>
        <v>Księżyk Krystian</v>
      </c>
      <c r="F183" s="22">
        <f>'licencje PZTS'!G163</f>
        <v>53969</v>
      </c>
      <c r="G183" s="62" t="str">
        <f t="shared" si="29"/>
        <v>Młodzik</v>
      </c>
      <c r="H183" s="62" t="str">
        <f>IF(G183="","",'licencje PZTS'!B163)</f>
        <v>"LZS VICTORIA Chróścice"</v>
      </c>
      <c r="I183" s="22" t="str">
        <f>IF(G183="","",VLOOKUP(F183,'licencje PZTS'!$G$3:$N$1761,8,FALSE))</f>
        <v>Księżyk Krystian</v>
      </c>
      <c r="J183" s="22" t="str">
        <f>IFERROR(VLOOKUP(F183,'licencje PZTS'!$G$3:$N$775,7,FALSE),"")</f>
        <v>M</v>
      </c>
      <c r="K183" s="62">
        <f>IFERROR(VLOOKUP(F183,'licencje PZTS'!$G$3:$N$1761,4,FALSE),"")</f>
        <v>2009</v>
      </c>
      <c r="L183" s="22" t="str">
        <f t="shared" si="30"/>
        <v>Nie dotyczy</v>
      </c>
      <c r="M183" s="22" t="str">
        <f t="shared" si="31"/>
        <v>Nie dotyczy</v>
      </c>
      <c r="N183" s="22" t="str">
        <f t="shared" si="32"/>
        <v>Młodzik</v>
      </c>
      <c r="O183" s="22" t="str">
        <f t="shared" si="33"/>
        <v>Nie dotyczy</v>
      </c>
      <c r="P183" s="22" t="str">
        <f t="shared" si="34"/>
        <v>Nie dotyczy</v>
      </c>
      <c r="Q183" s="22" t="str">
        <f t="shared" si="35"/>
        <v>Senior</v>
      </c>
      <c r="R183" s="22" t="str">
        <f t="shared" si="36"/>
        <v>Nie dotyczy</v>
      </c>
      <c r="S183" s="22" t="str">
        <f t="shared" si="37"/>
        <v>Nie dotyczy</v>
      </c>
      <c r="V183" s="22" t="str">
        <f t="shared" si="26"/>
        <v>Kasiura Daniel</v>
      </c>
      <c r="W183" s="22">
        <f>(COUNTIF($V$2:V183,V183)=1)*1+W182</f>
        <v>179</v>
      </c>
      <c r="X183" s="22" t="str">
        <f>VLOOKUP(Y183,'licencje PZTS'!$C$4:$K$4486,9,FALSE)</f>
        <v>"MGOK Gorzów Śląski"</v>
      </c>
      <c r="Y183" s="22" t="str">
        <f>INDEX($V$4:$V$900,MATCH(ROWS($U$1:U180),$W$4:$W$900,0))</f>
        <v>Gallus Michał</v>
      </c>
      <c r="AA183" s="22" t="str">
        <f t="shared" si="38"/>
        <v>Kasiura Daniel</v>
      </c>
      <c r="AB183" s="22">
        <f>(COUNTIF($AA$2:AA183,AA183)=1)*1+AB182</f>
        <v>179</v>
      </c>
      <c r="AC183" s="22" t="str">
        <f>VLOOKUP(AD183,'licencje PZTS'!$C$4:$K$1486,9,FALSE)</f>
        <v>"MGOK Gorzów Śląski"</v>
      </c>
      <c r="AD183" s="22" t="str">
        <f>INDEX($AA$2:$AA$900,MATCH(ROWS($Z$1:Z180),$AB$2:$AB$3900,0))</f>
        <v>Gallus Michał</v>
      </c>
    </row>
    <row r="184" spans="1:30" hidden="1" x14ac:dyDescent="0.25">
      <c r="A184" s="22" t="str">
        <f>IFERROR(INDEX($D$24:$D$1418,MATCH(ROWS($A$1:A161),$B$24:$B$741,0)),"")</f>
        <v/>
      </c>
      <c r="B184" s="54">
        <f>(COUNTIF($D$24:D184,D184)=1)*1+B183</f>
        <v>19</v>
      </c>
      <c r="C184" s="60" t="str">
        <f t="shared" si="28"/>
        <v>Młodzik</v>
      </c>
      <c r="D184" s="54" t="str">
        <f>IF(C184="","",'licencje PZTS'!B164)</f>
        <v>"LZS VICTORIA Chróścice"</v>
      </c>
      <c r="E184" s="63" t="str">
        <f>IF(C184="","",VLOOKUP(F184,'licencje PZTS'!$G$3:$N$775,8,FALSE))</f>
        <v>Ogrodnik Nikola</v>
      </c>
      <c r="F184" s="22">
        <f>'licencje PZTS'!G164</f>
        <v>51718</v>
      </c>
      <c r="G184" s="62" t="str">
        <f t="shared" si="29"/>
        <v>Młodzik</v>
      </c>
      <c r="H184" s="62" t="str">
        <f>IF(G184="","",'licencje PZTS'!B164)</f>
        <v>"LZS VICTORIA Chróścice"</v>
      </c>
      <c r="I184" s="22" t="str">
        <f>IF(G184="","",VLOOKUP(F184,'licencje PZTS'!$G$3:$N$1761,8,FALSE))</f>
        <v>Ogrodnik Nikola</v>
      </c>
      <c r="J184" s="22" t="str">
        <f>IFERROR(VLOOKUP(F184,'licencje PZTS'!$G$3:$N$775,7,FALSE),"")</f>
        <v>K</v>
      </c>
      <c r="K184" s="62">
        <f>IFERROR(VLOOKUP(F184,'licencje PZTS'!$G$3:$N$1761,4,FALSE),"")</f>
        <v>2010</v>
      </c>
      <c r="L184" s="22" t="str">
        <f t="shared" si="30"/>
        <v>Nie dotyczy</v>
      </c>
      <c r="M184" s="22" t="str">
        <f t="shared" si="31"/>
        <v>Nie dotyczy</v>
      </c>
      <c r="N184" s="22" t="str">
        <f t="shared" si="32"/>
        <v>Młodzik</v>
      </c>
      <c r="O184" s="22" t="str">
        <f t="shared" si="33"/>
        <v>Nie dotyczy</v>
      </c>
      <c r="P184" s="22" t="str">
        <f t="shared" si="34"/>
        <v>Nie dotyczy</v>
      </c>
      <c r="Q184" s="22" t="str">
        <f t="shared" si="35"/>
        <v>Senior</v>
      </c>
      <c r="R184" s="22" t="str">
        <f t="shared" si="36"/>
        <v>Nie dotyczy</v>
      </c>
      <c r="S184" s="22" t="str">
        <f t="shared" si="37"/>
        <v>Nie dotyczy</v>
      </c>
      <c r="V184" s="22" t="str">
        <f t="shared" si="26"/>
        <v>Gallus Michał</v>
      </c>
      <c r="W184" s="22">
        <f>(COUNTIF($V$2:V184,V184)=1)*1+W183</f>
        <v>180</v>
      </c>
      <c r="X184" s="22" t="str">
        <f>VLOOKUP(Y184,'licencje PZTS'!$C$4:$K$4486,9,FALSE)</f>
        <v>"MGOK Gorzów Śląski"</v>
      </c>
      <c r="Y184" s="22" t="str">
        <f>INDEX($V$4:$V$900,MATCH(ROWS($U$1:U181),$W$4:$W$900,0))</f>
        <v>Fabiś Julia</v>
      </c>
      <c r="AA184" s="22" t="str">
        <f t="shared" si="38"/>
        <v>Gallus Michał</v>
      </c>
      <c r="AB184" s="22">
        <f>(COUNTIF($AA$2:AA184,AA184)=1)*1+AB183</f>
        <v>180</v>
      </c>
      <c r="AC184" s="22" t="str">
        <f>VLOOKUP(AD184,'licencje PZTS'!$C$4:$K$1486,9,FALSE)</f>
        <v>"MGOK Gorzów Śląski"</v>
      </c>
      <c r="AD184" s="22" t="str">
        <f>INDEX($AA$2:$AA$900,MATCH(ROWS($Z$1:Z181),$AB$2:$AB$3900,0))</f>
        <v>Fabiś Julia</v>
      </c>
    </row>
    <row r="185" spans="1:30" hidden="1" x14ac:dyDescent="0.25">
      <c r="A185" s="22" t="str">
        <f>IFERROR(INDEX($D$24:$D$1418,MATCH(ROWS($A$1:A162),$B$24:$B$741,0)),"")</f>
        <v/>
      </c>
      <c r="B185" s="54">
        <f>(COUNTIF($D$24:D185,D185)=1)*1+B184</f>
        <v>19</v>
      </c>
      <c r="C185" s="60" t="str">
        <f t="shared" si="28"/>
        <v>Młodzik</v>
      </c>
      <c r="D185" s="54" t="str">
        <f>IF(C185="","",'licencje PZTS'!B165)</f>
        <v>"LZS VICTORIA Chróścice"</v>
      </c>
      <c r="E185" s="63" t="str">
        <f>IF(C185="","",VLOOKUP(F185,'licencje PZTS'!$G$3:$N$775,8,FALSE))</f>
        <v>Ogrodnik Olivier</v>
      </c>
      <c r="F185" s="22">
        <f>'licencje PZTS'!G165</f>
        <v>54608</v>
      </c>
      <c r="G185" s="62" t="str">
        <f t="shared" si="29"/>
        <v>Młodzik</v>
      </c>
      <c r="H185" s="62" t="str">
        <f>IF(G185="","",'licencje PZTS'!B165)</f>
        <v>"LZS VICTORIA Chróścice"</v>
      </c>
      <c r="I185" s="22" t="str">
        <f>IF(G185="","",VLOOKUP(F185,'licencje PZTS'!$G$3:$N$1761,8,FALSE))</f>
        <v>Ogrodnik Olivier</v>
      </c>
      <c r="J185" s="22" t="str">
        <f>IFERROR(VLOOKUP(F185,'licencje PZTS'!$G$3:$N$775,7,FALSE),"")</f>
        <v>M</v>
      </c>
      <c r="K185" s="62">
        <f>IFERROR(VLOOKUP(F185,'licencje PZTS'!$G$3:$N$1761,4,FALSE),"")</f>
        <v>2012</v>
      </c>
      <c r="L185" s="22" t="str">
        <f t="shared" si="30"/>
        <v>Nie dotyczy</v>
      </c>
      <c r="M185" s="22" t="str">
        <f t="shared" si="31"/>
        <v>Żak</v>
      </c>
      <c r="N185" s="22" t="str">
        <f t="shared" si="32"/>
        <v>Młodzik</v>
      </c>
      <c r="O185" s="22" t="str">
        <f t="shared" si="33"/>
        <v>Nie dotyczy</v>
      </c>
      <c r="P185" s="22" t="str">
        <f t="shared" si="34"/>
        <v>Nie dotyczy</v>
      </c>
      <c r="Q185" s="22" t="str">
        <f t="shared" si="35"/>
        <v>Senior</v>
      </c>
      <c r="R185" s="22" t="str">
        <f t="shared" si="36"/>
        <v>Nie dotyczy</v>
      </c>
      <c r="S185" s="22" t="str">
        <f t="shared" si="37"/>
        <v>Nie dotyczy</v>
      </c>
      <c r="V185" s="22" t="str">
        <f t="shared" si="26"/>
        <v>Fabiś Julia</v>
      </c>
      <c r="W185" s="22">
        <f>(COUNTIF($V$2:V185,V185)=1)*1+W184</f>
        <v>181</v>
      </c>
      <c r="X185" s="22" t="str">
        <f>VLOOKUP(Y185,'licencje PZTS'!$C$4:$K$4486,9,FALSE)</f>
        <v>"MGOK Gorzów Śląski"</v>
      </c>
      <c r="Y185" s="22" t="str">
        <f>INDEX($V$4:$V$900,MATCH(ROWS($U$1:U182),$W$4:$W$900,0))</f>
        <v>Podgórska Julia</v>
      </c>
      <c r="AA185" s="22" t="str">
        <f t="shared" si="38"/>
        <v>Fabiś Julia</v>
      </c>
      <c r="AB185" s="22">
        <f>(COUNTIF($AA$2:AA185,AA185)=1)*1+AB184</f>
        <v>181</v>
      </c>
      <c r="AC185" s="22" t="str">
        <f>VLOOKUP(AD185,'licencje PZTS'!$C$4:$K$1486,9,FALSE)</f>
        <v>"MGOK Gorzów Śląski"</v>
      </c>
      <c r="AD185" s="22" t="str">
        <f>INDEX($AA$2:$AA$900,MATCH(ROWS($Z$1:Z182),$AB$2:$AB$3900,0))</f>
        <v>Podgórska Julia</v>
      </c>
    </row>
    <row r="186" spans="1:30" hidden="1" x14ac:dyDescent="0.25">
      <c r="A186" s="22" t="str">
        <f>IFERROR(INDEX($D$24:$D$1418,MATCH(ROWS($A$1:A163),$B$24:$B$741,0)),"")</f>
        <v/>
      </c>
      <c r="B186" s="54">
        <f>(COUNTIF($D$24:D186,D186)=1)*1+B185</f>
        <v>19</v>
      </c>
      <c r="C186" s="60" t="str">
        <f t="shared" si="28"/>
        <v>Młodzik</v>
      </c>
      <c r="D186" s="54" t="str">
        <f>IF(C186="","",'licencje PZTS'!B166)</f>
        <v>"LZS VICTORIA Chróścice"</v>
      </c>
      <c r="E186" s="63" t="str">
        <f>IF(C186="","",VLOOKUP(F186,'licencje PZTS'!$G$3:$N$775,8,FALSE))</f>
        <v>Kamińska Lena</v>
      </c>
      <c r="F186" s="22">
        <f>'licencje PZTS'!G166</f>
        <v>59663</v>
      </c>
      <c r="G186" s="62" t="str">
        <f t="shared" si="29"/>
        <v>Młodzik</v>
      </c>
      <c r="H186" s="62" t="str">
        <f>IF(G186="","",'licencje PZTS'!B166)</f>
        <v>"LZS VICTORIA Chróścice"</v>
      </c>
      <c r="I186" s="22" t="str">
        <f>IF(G186="","",VLOOKUP(F186,'licencje PZTS'!$G$3:$N$1761,8,FALSE))</f>
        <v>Kamińska Lena</v>
      </c>
      <c r="J186" s="22" t="str">
        <f>IFERROR(VLOOKUP(F186,'licencje PZTS'!$G$3:$N$775,7,FALSE),"")</f>
        <v>K</v>
      </c>
      <c r="K186" s="62">
        <f>IFERROR(VLOOKUP(F186,'licencje PZTS'!$G$3:$N$1761,4,FALSE),"")</f>
        <v>2013</v>
      </c>
      <c r="L186" s="22" t="str">
        <f t="shared" si="30"/>
        <v>Skrzat</v>
      </c>
      <c r="M186" s="22" t="str">
        <f t="shared" si="31"/>
        <v>Żak</v>
      </c>
      <c r="N186" s="22" t="str">
        <f t="shared" si="32"/>
        <v>Młodzik</v>
      </c>
      <c r="O186" s="22" t="str">
        <f t="shared" si="33"/>
        <v>Nie dotyczy</v>
      </c>
      <c r="P186" s="22" t="str">
        <f t="shared" si="34"/>
        <v>Nie dotyczy</v>
      </c>
      <c r="Q186" s="22" t="str">
        <f t="shared" si="35"/>
        <v>Nie dotyczy</v>
      </c>
      <c r="R186" s="22" t="str">
        <f t="shared" si="36"/>
        <v>Nie dotyczy</v>
      </c>
      <c r="S186" s="22" t="str">
        <f t="shared" si="37"/>
        <v>Nie dotyczy</v>
      </c>
      <c r="V186" s="22" t="str">
        <f t="shared" si="26"/>
        <v>Podgórska Julia</v>
      </c>
      <c r="W186" s="22">
        <f>(COUNTIF($V$2:V186,V186)=1)*1+W185</f>
        <v>182</v>
      </c>
      <c r="X186" s="22" t="str">
        <f>VLOOKUP(Y186,'licencje PZTS'!$C$4:$K$4486,9,FALSE)</f>
        <v>"MGOK Gorzów Śląski"</v>
      </c>
      <c r="Y186" s="22" t="str">
        <f>INDEX($V$4:$V$900,MATCH(ROWS($U$1:U183),$W$4:$W$900,0))</f>
        <v>Milde Dawid</v>
      </c>
      <c r="AA186" s="22" t="str">
        <f t="shared" si="38"/>
        <v>Podgórska Julia</v>
      </c>
      <c r="AB186" s="22">
        <f>(COUNTIF($AA$2:AA186,AA186)=1)*1+AB185</f>
        <v>182</v>
      </c>
      <c r="AC186" s="22" t="str">
        <f>VLOOKUP(AD186,'licencje PZTS'!$C$4:$K$1486,9,FALSE)</f>
        <v>"MGOK Gorzów Śląski"</v>
      </c>
      <c r="AD186" s="22" t="str">
        <f>INDEX($AA$2:$AA$900,MATCH(ROWS($Z$1:Z183),$AB$2:$AB$3900,0))</f>
        <v>Milde Dawid</v>
      </c>
    </row>
    <row r="187" spans="1:30" hidden="1" x14ac:dyDescent="0.25">
      <c r="A187" s="22" t="str">
        <f>IFERROR(INDEX($D$24:$D$1418,MATCH(ROWS($A$1:A164),$B$24:$B$741,0)),"")</f>
        <v/>
      </c>
      <c r="B187" s="54">
        <f>(COUNTIF($D$24:D187,D187)=1)*1+B186</f>
        <v>19</v>
      </c>
      <c r="C187" s="60" t="str">
        <f t="shared" si="28"/>
        <v>Młodzik</v>
      </c>
      <c r="D187" s="54" t="str">
        <f>IF(C187="","",'licencje PZTS'!B167)</f>
        <v>"LZS VICTORIA Chróścice"</v>
      </c>
      <c r="E187" s="63" t="str">
        <f>IF(C187="","",VLOOKUP(F187,'licencje PZTS'!$G$3:$N$775,8,FALSE))</f>
        <v>Świerad Franciszek</v>
      </c>
      <c r="F187" s="22">
        <f>'licencje PZTS'!G167</f>
        <v>59662</v>
      </c>
      <c r="G187" s="62" t="str">
        <f t="shared" si="29"/>
        <v>Młodzik</v>
      </c>
      <c r="H187" s="62" t="str">
        <f>IF(G187="","",'licencje PZTS'!B167)</f>
        <v>"LZS VICTORIA Chróścice"</v>
      </c>
      <c r="I187" s="22" t="str">
        <f>IF(G187="","",VLOOKUP(F187,'licencje PZTS'!$G$3:$N$1761,8,FALSE))</f>
        <v>Świerad Franciszek</v>
      </c>
      <c r="J187" s="22" t="str">
        <f>IFERROR(VLOOKUP(F187,'licencje PZTS'!$G$3:$N$775,7,FALSE),"")</f>
        <v>M</v>
      </c>
      <c r="K187" s="62">
        <f>IFERROR(VLOOKUP(F187,'licencje PZTS'!$G$3:$N$1761,4,FALSE),"")</f>
        <v>2013</v>
      </c>
      <c r="L187" s="22" t="str">
        <f t="shared" si="30"/>
        <v>Skrzat</v>
      </c>
      <c r="M187" s="22" t="str">
        <f t="shared" si="31"/>
        <v>Żak</v>
      </c>
      <c r="N187" s="22" t="str">
        <f t="shared" si="32"/>
        <v>Młodzik</v>
      </c>
      <c r="O187" s="22" t="str">
        <f t="shared" si="33"/>
        <v>Nie dotyczy</v>
      </c>
      <c r="P187" s="22" t="str">
        <f t="shared" si="34"/>
        <v>Nie dotyczy</v>
      </c>
      <c r="Q187" s="22" t="str">
        <f t="shared" si="35"/>
        <v>Nie dotyczy</v>
      </c>
      <c r="R187" s="22" t="str">
        <f t="shared" si="36"/>
        <v>Nie dotyczy</v>
      </c>
      <c r="S187" s="22" t="str">
        <f t="shared" si="37"/>
        <v>Nie dotyczy</v>
      </c>
      <c r="V187" s="22" t="str">
        <f t="shared" si="26"/>
        <v>Milde Dawid</v>
      </c>
      <c r="W187" s="22">
        <f>(COUNTIF($V$2:V187,V187)=1)*1+W186</f>
        <v>183</v>
      </c>
      <c r="X187" s="22" t="str">
        <f>VLOOKUP(Y187,'licencje PZTS'!$C$4:$K$4486,9,FALSE)</f>
        <v>"MGOK Gorzów Śląski"</v>
      </c>
      <c r="Y187" s="22" t="str">
        <f>INDEX($V$4:$V$900,MATCH(ROWS($U$1:U184),$W$4:$W$900,0))</f>
        <v>Kocemba Milena</v>
      </c>
      <c r="AA187" s="22" t="str">
        <f t="shared" si="38"/>
        <v>Milde Dawid</v>
      </c>
      <c r="AB187" s="22">
        <f>(COUNTIF($AA$2:AA187,AA187)=1)*1+AB186</f>
        <v>183</v>
      </c>
      <c r="AC187" s="22" t="str">
        <f>VLOOKUP(AD187,'licencje PZTS'!$C$4:$K$1486,9,FALSE)</f>
        <v>"MGOK Gorzów Śląski"</v>
      </c>
      <c r="AD187" s="22" t="str">
        <f>INDEX($AA$2:$AA$900,MATCH(ROWS($Z$1:Z184),$AB$2:$AB$3900,0))</f>
        <v>Kocemba Milena</v>
      </c>
    </row>
    <row r="188" spans="1:30" hidden="1" x14ac:dyDescent="0.25">
      <c r="A188" s="22" t="str">
        <f>IFERROR(INDEX($D$24:$D$1418,MATCH(ROWS($A$1:A165),$B$24:$B$741,0)),"")</f>
        <v/>
      </c>
      <c r="B188" s="54">
        <f>(COUNTIF($D$24:D188,D188)=1)*1+B187</f>
        <v>20</v>
      </c>
      <c r="C188" s="60" t="str">
        <f t="shared" si="28"/>
        <v>Młodzik</v>
      </c>
      <c r="D188" s="54" t="str">
        <f>IF(C188="","",'licencje PZTS'!B168)</f>
        <v>"LZS Zakrzów"</v>
      </c>
      <c r="E188" s="63" t="str">
        <f>IF(C188="","",VLOOKUP(F188,'licencje PZTS'!$G$3:$N$775,8,FALSE))</f>
        <v>Kudella Kasper</v>
      </c>
      <c r="F188" s="22">
        <f>'licencje PZTS'!G168</f>
        <v>61626</v>
      </c>
      <c r="G188" s="62" t="str">
        <f t="shared" si="29"/>
        <v>Młodzik</v>
      </c>
      <c r="H188" s="62" t="str">
        <f>IF(G188="","",'licencje PZTS'!B168)</f>
        <v>"LZS Zakrzów"</v>
      </c>
      <c r="I188" s="22" t="str">
        <f>IF(G188="","",VLOOKUP(F188,'licencje PZTS'!$G$3:$N$1761,8,FALSE))</f>
        <v>Kudella Kasper</v>
      </c>
      <c r="J188" s="22" t="str">
        <f>IFERROR(VLOOKUP(F188,'licencje PZTS'!$G$3:$N$775,7,FALSE),"")</f>
        <v>M</v>
      </c>
      <c r="K188" s="62">
        <f>IFERROR(VLOOKUP(F188,'licencje PZTS'!$G$3:$N$1761,4,FALSE),"")</f>
        <v>2009</v>
      </c>
      <c r="L188" s="22" t="str">
        <f t="shared" si="30"/>
        <v>Nie dotyczy</v>
      </c>
      <c r="M188" s="22" t="str">
        <f t="shared" si="31"/>
        <v>Nie dotyczy</v>
      </c>
      <c r="N188" s="22" t="str">
        <f t="shared" si="32"/>
        <v>Młodzik</v>
      </c>
      <c r="O188" s="22" t="str">
        <f t="shared" si="33"/>
        <v>Nie dotyczy</v>
      </c>
      <c r="P188" s="22" t="str">
        <f t="shared" si="34"/>
        <v>Nie dotyczy</v>
      </c>
      <c r="Q188" s="22" t="str">
        <f t="shared" si="35"/>
        <v>Senior</v>
      </c>
      <c r="R188" s="22" t="str">
        <f t="shared" si="36"/>
        <v>Nie dotyczy</v>
      </c>
      <c r="S188" s="22" t="str">
        <f t="shared" si="37"/>
        <v>Nie dotyczy</v>
      </c>
      <c r="V188" s="22" t="str">
        <f t="shared" si="26"/>
        <v>Kocemba Milena</v>
      </c>
      <c r="W188" s="22">
        <f>(COUNTIF($V$2:V188,V188)=1)*1+W187</f>
        <v>184</v>
      </c>
      <c r="X188" s="22" t="str">
        <f>VLOOKUP(Y188,'licencje PZTS'!$C$4:$K$4486,9,FALSE)</f>
        <v>"MGOK Gorzów Śląski"</v>
      </c>
      <c r="Y188" s="22" t="str">
        <f>INDEX($V$4:$V$900,MATCH(ROWS($U$1:U185),$W$4:$W$900,0))</f>
        <v>Nowak Szczepan</v>
      </c>
      <c r="AA188" s="22" t="str">
        <f t="shared" si="38"/>
        <v>Kocemba Milena</v>
      </c>
      <c r="AB188" s="22">
        <f>(COUNTIF($AA$2:AA188,AA188)=1)*1+AB187</f>
        <v>184</v>
      </c>
      <c r="AC188" s="22" t="str">
        <f>VLOOKUP(AD188,'licencje PZTS'!$C$4:$K$1486,9,FALSE)</f>
        <v>"MGOK Gorzów Śląski"</v>
      </c>
      <c r="AD188" s="22" t="str">
        <f>INDEX($AA$2:$AA$900,MATCH(ROWS($Z$1:Z185),$AB$2:$AB$3900,0))</f>
        <v>Nowak Szczepan</v>
      </c>
    </row>
    <row r="189" spans="1:30" hidden="1" x14ac:dyDescent="0.25">
      <c r="A189" s="22" t="str">
        <f>IFERROR(INDEX($D$24:$D$1418,MATCH(ROWS($A$1:A166),$B$24:$B$741,0)),"")</f>
        <v/>
      </c>
      <c r="B189" s="54">
        <f>(COUNTIF($D$24:D189,D189)=1)*1+B188</f>
        <v>20</v>
      </c>
      <c r="C189" s="60" t="str">
        <f t="shared" si="28"/>
        <v>Młodzik</v>
      </c>
      <c r="D189" s="54" t="str">
        <f>IF(C189="","",'licencje PZTS'!B169)</f>
        <v>"LZS Zakrzów"</v>
      </c>
      <c r="E189" s="63" t="str">
        <f>IF(C189="","",VLOOKUP(F189,'licencje PZTS'!$G$3:$N$775,8,FALSE))</f>
        <v>Marzec Agata</v>
      </c>
      <c r="F189" s="22">
        <f>'licencje PZTS'!G169</f>
        <v>51515</v>
      </c>
      <c r="G189" s="62" t="str">
        <f t="shared" si="29"/>
        <v>Młodzik</v>
      </c>
      <c r="H189" s="62" t="str">
        <f>IF(G189="","",'licencje PZTS'!B169)</f>
        <v>"LZS Zakrzów"</v>
      </c>
      <c r="I189" s="22" t="str">
        <f>IF(G189="","",VLOOKUP(F189,'licencje PZTS'!$G$3:$N$1761,8,FALSE))</f>
        <v>Marzec Agata</v>
      </c>
      <c r="J189" s="22" t="str">
        <f>IFERROR(VLOOKUP(F189,'licencje PZTS'!$G$3:$N$775,7,FALSE),"")</f>
        <v>K</v>
      </c>
      <c r="K189" s="62">
        <f>IFERROR(VLOOKUP(F189,'licencje PZTS'!$G$3:$N$1761,4,FALSE),"")</f>
        <v>2009</v>
      </c>
      <c r="L189" s="22" t="str">
        <f t="shared" si="30"/>
        <v>Nie dotyczy</v>
      </c>
      <c r="M189" s="22" t="str">
        <f t="shared" si="31"/>
        <v>Nie dotyczy</v>
      </c>
      <c r="N189" s="22" t="str">
        <f t="shared" si="32"/>
        <v>Młodzik</v>
      </c>
      <c r="O189" s="22" t="str">
        <f t="shared" si="33"/>
        <v>Nie dotyczy</v>
      </c>
      <c r="P189" s="22" t="str">
        <f t="shared" si="34"/>
        <v>Nie dotyczy</v>
      </c>
      <c r="Q189" s="22" t="str">
        <f t="shared" si="35"/>
        <v>Senior</v>
      </c>
      <c r="R189" s="22" t="str">
        <f t="shared" si="36"/>
        <v>Nie dotyczy</v>
      </c>
      <c r="S189" s="22" t="str">
        <f t="shared" si="37"/>
        <v>Nie dotyczy</v>
      </c>
      <c r="V189" s="22" t="str">
        <f t="shared" si="26"/>
        <v>Nowak Szczepan</v>
      </c>
      <c r="W189" s="22">
        <f>(COUNTIF($V$2:V189,V189)=1)*1+W188</f>
        <v>185</v>
      </c>
      <c r="X189" s="22" t="str">
        <f>VLOOKUP(Y189,'licencje PZTS'!$C$4:$K$4486,9,FALSE)</f>
        <v>"MKS Czechowice-Dziedzice"</v>
      </c>
      <c r="Y189" s="22" t="str">
        <f>INDEX($V$4:$V$900,MATCH(ROWS($U$1:U186),$W$4:$W$900,0))</f>
        <v>Byrtek Emilia</v>
      </c>
      <c r="AA189" s="22" t="str">
        <f t="shared" si="38"/>
        <v>Nowak Szczepan</v>
      </c>
      <c r="AB189" s="22">
        <f>(COUNTIF($AA$2:AA189,AA189)=1)*1+AB188</f>
        <v>185</v>
      </c>
      <c r="AC189" s="22" t="str">
        <f>VLOOKUP(AD189,'licencje PZTS'!$C$4:$K$1486,9,FALSE)</f>
        <v>"MKS Czechowice-Dziedzice"</v>
      </c>
      <c r="AD189" s="22" t="str">
        <f>INDEX($AA$2:$AA$900,MATCH(ROWS($Z$1:Z186),$AB$2:$AB$3900,0))</f>
        <v>Byrtek Emilia</v>
      </c>
    </row>
    <row r="190" spans="1:30" hidden="1" x14ac:dyDescent="0.25">
      <c r="A190" s="22" t="str">
        <f>IFERROR(INDEX($D$24:$D$1418,MATCH(ROWS($A$1:A167),$B$24:$B$741,0)),"")</f>
        <v/>
      </c>
      <c r="B190" s="54">
        <f>(COUNTIF($D$24:D190,D190)=1)*1+B189</f>
        <v>20</v>
      </c>
      <c r="C190" s="60" t="str">
        <f t="shared" si="28"/>
        <v>Młodzik</v>
      </c>
      <c r="D190" s="54" t="str">
        <f>IF(C190="","",'licencje PZTS'!B170)</f>
        <v>"LZS Zakrzów"</v>
      </c>
      <c r="E190" s="63" t="str">
        <f>IF(C190="","",VLOOKUP(F190,'licencje PZTS'!$G$3:$N$775,8,FALSE))</f>
        <v>Ciećka Adam</v>
      </c>
      <c r="F190" s="22">
        <f>'licencje PZTS'!G170</f>
        <v>54931</v>
      </c>
      <c r="G190" s="62" t="str">
        <f t="shared" si="29"/>
        <v>Młodzik</v>
      </c>
      <c r="H190" s="62" t="str">
        <f>IF(G190="","",'licencje PZTS'!B170)</f>
        <v>"LZS Zakrzów"</v>
      </c>
      <c r="I190" s="22" t="str">
        <f>IF(G190="","",VLOOKUP(F190,'licencje PZTS'!$G$3:$N$1761,8,FALSE))</f>
        <v>Ciećka Adam</v>
      </c>
      <c r="J190" s="22" t="str">
        <f>IFERROR(VLOOKUP(F190,'licencje PZTS'!$G$3:$N$775,7,FALSE),"")</f>
        <v>M</v>
      </c>
      <c r="K190" s="62">
        <f>IFERROR(VLOOKUP(F190,'licencje PZTS'!$G$3:$N$1761,4,FALSE),"")</f>
        <v>2011</v>
      </c>
      <c r="L190" s="22" t="str">
        <f t="shared" si="30"/>
        <v>Nie dotyczy</v>
      </c>
      <c r="M190" s="22" t="str">
        <f t="shared" si="31"/>
        <v>Żak</v>
      </c>
      <c r="N190" s="22" t="str">
        <f t="shared" si="32"/>
        <v>Młodzik</v>
      </c>
      <c r="O190" s="22" t="str">
        <f t="shared" si="33"/>
        <v>Nie dotyczy</v>
      </c>
      <c r="P190" s="22" t="str">
        <f t="shared" si="34"/>
        <v>Nie dotyczy</v>
      </c>
      <c r="Q190" s="22" t="str">
        <f t="shared" si="35"/>
        <v>Senior</v>
      </c>
      <c r="R190" s="22" t="str">
        <f t="shared" si="36"/>
        <v>Nie dotyczy</v>
      </c>
      <c r="S190" s="22" t="str">
        <f t="shared" si="37"/>
        <v>Nie dotyczy</v>
      </c>
      <c r="V190" s="22" t="str">
        <f t="shared" si="26"/>
        <v>Byrtek Emilia</v>
      </c>
      <c r="W190" s="22">
        <f>(COUNTIF($V$2:V190,V190)=1)*1+W189</f>
        <v>186</v>
      </c>
      <c r="X190" s="22" t="str">
        <f>VLOOKUP(Y190,'licencje PZTS'!$C$4:$K$4486,9,FALSE)</f>
        <v>"MKS Czechowice-Dziedzice"</v>
      </c>
      <c r="Y190" s="22" t="str">
        <f>INDEX($V$4:$V$900,MATCH(ROWS($U$1:U187),$W$4:$W$900,0))</f>
        <v>Lech Maja</v>
      </c>
      <c r="AA190" s="22" t="str">
        <f t="shared" si="38"/>
        <v>Byrtek Emilia</v>
      </c>
      <c r="AB190" s="22">
        <f>(COUNTIF($AA$2:AA190,AA190)=1)*1+AB189</f>
        <v>186</v>
      </c>
      <c r="AC190" s="22" t="str">
        <f>VLOOKUP(AD190,'licencje PZTS'!$C$4:$K$1486,9,FALSE)</f>
        <v>"MKS Czechowice-Dziedzice"</v>
      </c>
      <c r="AD190" s="22" t="str">
        <f>INDEX($AA$2:$AA$900,MATCH(ROWS($Z$1:Z187),$AB$2:$AB$3900,0))</f>
        <v>Lech Maja</v>
      </c>
    </row>
    <row r="191" spans="1:30" hidden="1" x14ac:dyDescent="0.25">
      <c r="A191" s="22" t="str">
        <f>IFERROR(INDEX($D$24:$D$1418,MATCH(ROWS($A$1:A168),$B$24:$B$741,0)),"")</f>
        <v/>
      </c>
      <c r="B191" s="54">
        <f>(COUNTIF($D$24:D191,D191)=1)*1+B190</f>
        <v>21</v>
      </c>
      <c r="C191" s="60" t="str">
        <f t="shared" si="28"/>
        <v>Młodzik</v>
      </c>
      <c r="D191" s="54" t="str">
        <f>IF(C191="","",'licencje PZTS'!B171)</f>
        <v>"LZS Żywocice"</v>
      </c>
      <c r="E191" s="63" t="str">
        <f>IF(C191="","",VLOOKUP(F191,'licencje PZTS'!$G$3:$N$775,8,FALSE))</f>
        <v>Król Wiktoria</v>
      </c>
      <c r="F191" s="22">
        <f>'licencje PZTS'!G171</f>
        <v>51538</v>
      </c>
      <c r="G191" s="62" t="str">
        <f t="shared" si="29"/>
        <v>Młodzik</v>
      </c>
      <c r="H191" s="62" t="str">
        <f>IF(G191="","",'licencje PZTS'!B171)</f>
        <v>"LZS Żywocice"</v>
      </c>
      <c r="I191" s="22" t="str">
        <f>IF(G191="","",VLOOKUP(F191,'licencje PZTS'!$G$3:$N$1761,8,FALSE))</f>
        <v>Król Wiktoria</v>
      </c>
      <c r="J191" s="22" t="str">
        <f>IFERROR(VLOOKUP(F191,'licencje PZTS'!$G$3:$N$775,7,FALSE),"")</f>
        <v>K</v>
      </c>
      <c r="K191" s="62">
        <f>IFERROR(VLOOKUP(F191,'licencje PZTS'!$G$3:$N$1761,4,FALSE),"")</f>
        <v>2009</v>
      </c>
      <c r="L191" s="22" t="str">
        <f t="shared" si="30"/>
        <v>Nie dotyczy</v>
      </c>
      <c r="M191" s="22" t="str">
        <f t="shared" si="31"/>
        <v>Nie dotyczy</v>
      </c>
      <c r="N191" s="22" t="str">
        <f t="shared" si="32"/>
        <v>Młodzik</v>
      </c>
      <c r="O191" s="22" t="str">
        <f t="shared" si="33"/>
        <v>Nie dotyczy</v>
      </c>
      <c r="P191" s="22" t="str">
        <f t="shared" si="34"/>
        <v>Nie dotyczy</v>
      </c>
      <c r="Q191" s="22" t="str">
        <f t="shared" si="35"/>
        <v>Senior</v>
      </c>
      <c r="R191" s="22" t="str">
        <f t="shared" si="36"/>
        <v>Nie dotyczy</v>
      </c>
      <c r="S191" s="22" t="str">
        <f t="shared" si="37"/>
        <v>Nie dotyczy</v>
      </c>
      <c r="V191" s="22" t="str">
        <f t="shared" si="26"/>
        <v>Lech Maja</v>
      </c>
      <c r="W191" s="22">
        <f>(COUNTIF($V$2:V191,V191)=1)*1+W190</f>
        <v>187</v>
      </c>
      <c r="X191" s="22" t="str">
        <f>VLOOKUP(Y191,'licencje PZTS'!$C$4:$K$4486,9,FALSE)</f>
        <v>"MKS Czechowice-Dziedzice"</v>
      </c>
      <c r="Y191" s="22" t="str">
        <f>INDEX($V$4:$V$900,MATCH(ROWS($U$1:U188),$W$4:$W$900,0))</f>
        <v>Zając Mikołaj</v>
      </c>
      <c r="AA191" s="22" t="str">
        <f t="shared" si="38"/>
        <v>Lech Maja</v>
      </c>
      <c r="AB191" s="22">
        <f>(COUNTIF($AA$2:AA191,AA191)=1)*1+AB190</f>
        <v>187</v>
      </c>
      <c r="AC191" s="22" t="str">
        <f>VLOOKUP(AD191,'licencje PZTS'!$C$4:$K$1486,9,FALSE)</f>
        <v>"MKS Czechowice-Dziedzice"</v>
      </c>
      <c r="AD191" s="22" t="str">
        <f>INDEX($AA$2:$AA$900,MATCH(ROWS($Z$1:Z188),$AB$2:$AB$3900,0))</f>
        <v>Zając Mikołaj</v>
      </c>
    </row>
    <row r="192" spans="1:30" hidden="1" x14ac:dyDescent="0.25">
      <c r="A192" s="22" t="str">
        <f>IFERROR(INDEX($D$24:$D$1418,MATCH(ROWS($A$1:A169),$B$24:$B$741,0)),"")</f>
        <v/>
      </c>
      <c r="B192" s="54">
        <f>(COUNTIF($D$24:D192,D192)=1)*1+B191</f>
        <v>21</v>
      </c>
      <c r="C192" s="60" t="str">
        <f t="shared" si="28"/>
        <v>Młodzik</v>
      </c>
      <c r="D192" s="54" t="str">
        <f>IF(C192="","",'licencje PZTS'!B172)</f>
        <v>"LZS Żywocice"</v>
      </c>
      <c r="E192" s="63" t="str">
        <f>IF(C192="","",VLOOKUP(F192,'licencje PZTS'!$G$3:$N$775,8,FALSE))</f>
        <v>Drost Konrad</v>
      </c>
      <c r="F192" s="22">
        <f>'licencje PZTS'!G172</f>
        <v>51168</v>
      </c>
      <c r="G192" s="62" t="str">
        <f t="shared" si="29"/>
        <v>Młodzik</v>
      </c>
      <c r="H192" s="62" t="str">
        <f>IF(G192="","",'licencje PZTS'!B172)</f>
        <v>"LZS Żywocice"</v>
      </c>
      <c r="I192" s="22" t="str">
        <f>IF(G192="","",VLOOKUP(F192,'licencje PZTS'!$G$3:$N$1761,8,FALSE))</f>
        <v>Drost Konrad</v>
      </c>
      <c r="J192" s="22" t="str">
        <f>IFERROR(VLOOKUP(F192,'licencje PZTS'!$G$3:$N$775,7,FALSE),"")</f>
        <v>M</v>
      </c>
      <c r="K192" s="62">
        <f>IFERROR(VLOOKUP(F192,'licencje PZTS'!$G$3:$N$1761,4,FALSE),"")</f>
        <v>2009</v>
      </c>
      <c r="L192" s="22" t="str">
        <f t="shared" si="30"/>
        <v>Nie dotyczy</v>
      </c>
      <c r="M192" s="22" t="str">
        <f t="shared" si="31"/>
        <v>Nie dotyczy</v>
      </c>
      <c r="N192" s="22" t="str">
        <f t="shared" si="32"/>
        <v>Młodzik</v>
      </c>
      <c r="O192" s="22" t="str">
        <f t="shared" si="33"/>
        <v>Nie dotyczy</v>
      </c>
      <c r="P192" s="22" t="str">
        <f t="shared" si="34"/>
        <v>Nie dotyczy</v>
      </c>
      <c r="Q192" s="22" t="str">
        <f t="shared" si="35"/>
        <v>Senior</v>
      </c>
      <c r="R192" s="22" t="str">
        <f t="shared" si="36"/>
        <v>Nie dotyczy</v>
      </c>
      <c r="S192" s="22" t="str">
        <f t="shared" si="37"/>
        <v>Nie dotyczy</v>
      </c>
      <c r="V192" s="22" t="str">
        <f t="shared" si="26"/>
        <v>Zając Mikołaj</v>
      </c>
      <c r="W192" s="22">
        <f>(COUNTIF($V$2:V192,V192)=1)*1+W191</f>
        <v>188</v>
      </c>
      <c r="X192" s="22" t="str">
        <f>VLOOKUP(Y192,'licencje PZTS'!$C$4:$K$4486,9,FALSE)</f>
        <v>"MKS Czechowice-Dziedzice"</v>
      </c>
      <c r="Y192" s="22" t="str">
        <f>INDEX($V$4:$V$900,MATCH(ROWS($U$1:U189),$W$4:$W$900,0))</f>
        <v>Twardawa Emilia</v>
      </c>
      <c r="AA192" s="22" t="str">
        <f t="shared" si="38"/>
        <v>Zając Mikołaj</v>
      </c>
      <c r="AB192" s="22">
        <f>(COUNTIF($AA$2:AA192,AA192)=1)*1+AB191</f>
        <v>188</v>
      </c>
      <c r="AC192" s="22" t="str">
        <f>VLOOKUP(AD192,'licencje PZTS'!$C$4:$K$1486,9,FALSE)</f>
        <v>"MKS Czechowice-Dziedzice"</v>
      </c>
      <c r="AD192" s="22" t="str">
        <f>INDEX($AA$2:$AA$900,MATCH(ROWS($Z$1:Z189),$AB$2:$AB$3900,0))</f>
        <v>Twardawa Emilia</v>
      </c>
    </row>
    <row r="193" spans="1:30" hidden="1" x14ac:dyDescent="0.25">
      <c r="A193" s="22" t="str">
        <f>IFERROR(INDEX($D$24:$D$1418,MATCH(ROWS($A$1:A170),$B$24:$B$741,0)),"")</f>
        <v/>
      </c>
      <c r="B193" s="54">
        <f>(COUNTIF($D$24:D193,D193)=1)*1+B192</f>
        <v>21</v>
      </c>
      <c r="C193" s="60" t="str">
        <f t="shared" si="28"/>
        <v>Młodzik</v>
      </c>
      <c r="D193" s="54" t="str">
        <f>IF(C193="","",'licencje PZTS'!B173)</f>
        <v>"LZS Żywocice"</v>
      </c>
      <c r="E193" s="63" t="str">
        <f>IF(C193="","",VLOOKUP(F193,'licencje PZTS'!$G$3:$N$775,8,FALSE))</f>
        <v>Siekiera Dawid</v>
      </c>
      <c r="F193" s="22">
        <f>'licencje PZTS'!G173</f>
        <v>51139</v>
      </c>
      <c r="G193" s="62" t="str">
        <f t="shared" si="29"/>
        <v>Młodzik</v>
      </c>
      <c r="H193" s="62" t="str">
        <f>IF(G193="","",'licencje PZTS'!B173)</f>
        <v>"LZS Żywocice"</v>
      </c>
      <c r="I193" s="22" t="str">
        <f>IF(G193="","",VLOOKUP(F193,'licencje PZTS'!$G$3:$N$1761,8,FALSE))</f>
        <v>Siekiera Dawid</v>
      </c>
      <c r="J193" s="22" t="str">
        <f>IFERROR(VLOOKUP(F193,'licencje PZTS'!$G$3:$N$775,7,FALSE),"")</f>
        <v>M</v>
      </c>
      <c r="K193" s="62">
        <f>IFERROR(VLOOKUP(F193,'licencje PZTS'!$G$3:$N$1761,4,FALSE),"")</f>
        <v>2009</v>
      </c>
      <c r="L193" s="22" t="str">
        <f t="shared" si="30"/>
        <v>Nie dotyczy</v>
      </c>
      <c r="M193" s="22" t="str">
        <f t="shared" si="31"/>
        <v>Nie dotyczy</v>
      </c>
      <c r="N193" s="22" t="str">
        <f t="shared" si="32"/>
        <v>Młodzik</v>
      </c>
      <c r="O193" s="22" t="str">
        <f t="shared" si="33"/>
        <v>Nie dotyczy</v>
      </c>
      <c r="P193" s="22" t="str">
        <f t="shared" si="34"/>
        <v>Nie dotyczy</v>
      </c>
      <c r="Q193" s="22" t="str">
        <f t="shared" si="35"/>
        <v>Senior</v>
      </c>
      <c r="R193" s="22" t="str">
        <f t="shared" si="36"/>
        <v>Nie dotyczy</v>
      </c>
      <c r="S193" s="22" t="str">
        <f t="shared" si="37"/>
        <v>Nie dotyczy</v>
      </c>
      <c r="V193" s="22" t="str">
        <f t="shared" si="26"/>
        <v>Twardawa Emilia</v>
      </c>
      <c r="W193" s="22">
        <f>(COUNTIF($V$2:V193,V193)=1)*1+W192</f>
        <v>189</v>
      </c>
      <c r="X193" s="22" t="str">
        <f>VLOOKUP(Y193,'licencje PZTS'!$C$4:$K$4486,9,FALSE)</f>
        <v>"MKS Czechowice-Dziedzice"</v>
      </c>
      <c r="Y193" s="22" t="str">
        <f>INDEX($V$4:$V$900,MATCH(ROWS($U$1:U190),$W$4:$W$900,0))</f>
        <v>Szary Piotr</v>
      </c>
      <c r="AA193" s="22" t="str">
        <f t="shared" si="38"/>
        <v>Twardawa Emilia</v>
      </c>
      <c r="AB193" s="22">
        <f>(COUNTIF($AA$2:AA193,AA193)=1)*1+AB192</f>
        <v>189</v>
      </c>
      <c r="AC193" s="22" t="str">
        <f>VLOOKUP(AD193,'licencje PZTS'!$C$4:$K$1486,9,FALSE)</f>
        <v>"MKS Czechowice-Dziedzice"</v>
      </c>
      <c r="AD193" s="22" t="str">
        <f>INDEX($AA$2:$AA$900,MATCH(ROWS($Z$1:Z190),$AB$2:$AB$3900,0))</f>
        <v>Szary Piotr</v>
      </c>
    </row>
    <row r="194" spans="1:30" hidden="1" x14ac:dyDescent="0.25">
      <c r="A194" s="22" t="str">
        <f>IFERROR(INDEX($D$24:$D$1418,MATCH(ROWS($A$1:A171),$B$24:$B$741,0)),"")</f>
        <v/>
      </c>
      <c r="B194" s="54">
        <f>(COUNTIF($D$24:D194,D194)=1)*1+B193</f>
        <v>21</v>
      </c>
      <c r="C194" s="60" t="str">
        <f t="shared" si="28"/>
        <v>Młodzik</v>
      </c>
      <c r="D194" s="54" t="str">
        <f>IF(C194="","",'licencje PZTS'!B174)</f>
        <v>"LZS Żywocice"</v>
      </c>
      <c r="E194" s="63" t="str">
        <f>IF(C194="","",VLOOKUP(F194,'licencje PZTS'!$G$3:$N$775,8,FALSE))</f>
        <v>Gabrisch Jana</v>
      </c>
      <c r="F194" s="22">
        <f>'licencje PZTS'!G174</f>
        <v>54256</v>
      </c>
      <c r="G194" s="62" t="str">
        <f t="shared" si="29"/>
        <v>Młodzik</v>
      </c>
      <c r="H194" s="62" t="str">
        <f>IF(G194="","",'licencje PZTS'!B174)</f>
        <v>"LZS Żywocice"</v>
      </c>
      <c r="I194" s="22" t="str">
        <f>IF(G194="","",VLOOKUP(F194,'licencje PZTS'!$G$3:$N$1761,8,FALSE))</f>
        <v>Gabrisch Jana</v>
      </c>
      <c r="J194" s="22" t="str">
        <f>IFERROR(VLOOKUP(F194,'licencje PZTS'!$G$3:$N$775,7,FALSE),"")</f>
        <v>K</v>
      </c>
      <c r="K194" s="62">
        <f>IFERROR(VLOOKUP(F194,'licencje PZTS'!$G$3:$N$1761,4,FALSE),"")</f>
        <v>2009</v>
      </c>
      <c r="L194" s="22" t="str">
        <f t="shared" si="30"/>
        <v>Nie dotyczy</v>
      </c>
      <c r="M194" s="22" t="str">
        <f t="shared" si="31"/>
        <v>Nie dotyczy</v>
      </c>
      <c r="N194" s="22" t="str">
        <f t="shared" si="32"/>
        <v>Młodzik</v>
      </c>
      <c r="O194" s="22" t="str">
        <f t="shared" si="33"/>
        <v>Nie dotyczy</v>
      </c>
      <c r="P194" s="22" t="str">
        <f t="shared" si="34"/>
        <v>Nie dotyczy</v>
      </c>
      <c r="Q194" s="22" t="str">
        <f t="shared" si="35"/>
        <v>Senior</v>
      </c>
      <c r="R194" s="22" t="str">
        <f t="shared" si="36"/>
        <v>Nie dotyczy</v>
      </c>
      <c r="S194" s="22" t="str">
        <f t="shared" si="37"/>
        <v>Nie dotyczy</v>
      </c>
      <c r="V194" s="22" t="str">
        <f t="shared" si="26"/>
        <v>Szary Piotr</v>
      </c>
      <c r="W194" s="22">
        <f>(COUNTIF($V$2:V194,V194)=1)*1+W193</f>
        <v>190</v>
      </c>
      <c r="X194" s="22" t="str">
        <f>VLOOKUP(Y194,'licencje PZTS'!$C$4:$K$4486,9,FALSE)</f>
        <v>"MKS Czechowice-Dziedzice"</v>
      </c>
      <c r="Y194" s="22" t="str">
        <f>INDEX($V$4:$V$900,MATCH(ROWS($U$1:U191),$W$4:$W$900,0))</f>
        <v>Orszulak Kamil</v>
      </c>
      <c r="AA194" s="22" t="str">
        <f t="shared" si="38"/>
        <v>Szary Piotr</v>
      </c>
      <c r="AB194" s="22">
        <f>(COUNTIF($AA$2:AA194,AA194)=1)*1+AB193</f>
        <v>190</v>
      </c>
      <c r="AC194" s="22" t="str">
        <f>VLOOKUP(AD194,'licencje PZTS'!$C$4:$K$1486,9,FALSE)</f>
        <v>"MKS Czechowice-Dziedzice"</v>
      </c>
      <c r="AD194" s="22" t="str">
        <f>INDEX($AA$2:$AA$900,MATCH(ROWS($Z$1:Z191),$AB$2:$AB$3900,0))</f>
        <v>Orszulak Kamil</v>
      </c>
    </row>
    <row r="195" spans="1:30" hidden="1" x14ac:dyDescent="0.25">
      <c r="A195" s="22" t="str">
        <f>IFERROR(INDEX($D$24:$D$1418,MATCH(ROWS($A$1:A172),$B$24:$B$741,0)),"")</f>
        <v/>
      </c>
      <c r="B195" s="54">
        <f>(COUNTIF($D$24:D195,D195)=1)*1+B194</f>
        <v>21</v>
      </c>
      <c r="C195" s="60" t="str">
        <f t="shared" si="28"/>
        <v>Młodzik</v>
      </c>
      <c r="D195" s="54" t="str">
        <f>IF(C195="","",'licencje PZTS'!B175)</f>
        <v>"LZS Żywocice"</v>
      </c>
      <c r="E195" s="63" t="str">
        <f>IF(C195="","",VLOOKUP(F195,'licencje PZTS'!$G$3:$N$775,8,FALSE))</f>
        <v>Szczepanek Paweł</v>
      </c>
      <c r="F195" s="22">
        <f>'licencje PZTS'!G175</f>
        <v>57603</v>
      </c>
      <c r="G195" s="62" t="str">
        <f t="shared" si="29"/>
        <v>Młodzik</v>
      </c>
      <c r="H195" s="62" t="str">
        <f>IF(G195="","",'licencje PZTS'!B175)</f>
        <v>"LZS Żywocice"</v>
      </c>
      <c r="I195" s="22" t="str">
        <f>IF(G195="","",VLOOKUP(F195,'licencje PZTS'!$G$3:$N$1761,8,FALSE))</f>
        <v>Szczepanek Paweł</v>
      </c>
      <c r="J195" s="22" t="str">
        <f>IFERROR(VLOOKUP(F195,'licencje PZTS'!$G$3:$N$775,7,FALSE),"")</f>
        <v>M</v>
      </c>
      <c r="K195" s="62">
        <f>IFERROR(VLOOKUP(F195,'licencje PZTS'!$G$3:$N$1761,4,FALSE),"")</f>
        <v>2010</v>
      </c>
      <c r="L195" s="22" t="str">
        <f t="shared" si="30"/>
        <v>Nie dotyczy</v>
      </c>
      <c r="M195" s="22" t="str">
        <f t="shared" si="31"/>
        <v>Nie dotyczy</v>
      </c>
      <c r="N195" s="22" t="str">
        <f t="shared" si="32"/>
        <v>Młodzik</v>
      </c>
      <c r="O195" s="22" t="str">
        <f t="shared" si="33"/>
        <v>Nie dotyczy</v>
      </c>
      <c r="P195" s="22" t="str">
        <f t="shared" si="34"/>
        <v>Nie dotyczy</v>
      </c>
      <c r="Q195" s="22" t="str">
        <f t="shared" si="35"/>
        <v>Senior</v>
      </c>
      <c r="R195" s="22" t="str">
        <f t="shared" si="36"/>
        <v>Nie dotyczy</v>
      </c>
      <c r="S195" s="22" t="str">
        <f t="shared" si="37"/>
        <v>Nie dotyczy</v>
      </c>
      <c r="V195" s="22" t="str">
        <f t="shared" si="26"/>
        <v>Orszulak Kamil</v>
      </c>
      <c r="W195" s="22">
        <f>(COUNTIF($V$2:V195,V195)=1)*1+W194</f>
        <v>191</v>
      </c>
      <c r="X195" s="22" t="str">
        <f>VLOOKUP(Y195,'licencje PZTS'!$C$4:$K$4486,9,FALSE)</f>
        <v>"MKS Czechowice-Dziedzice"</v>
      </c>
      <c r="Y195" s="22" t="str">
        <f>INDEX($V$4:$V$900,MATCH(ROWS($U$1:U192),$W$4:$W$900,0))</f>
        <v>Gawlas Mateusz</v>
      </c>
      <c r="AA195" s="22" t="str">
        <f t="shared" si="38"/>
        <v>Orszulak Kamil</v>
      </c>
      <c r="AB195" s="22">
        <f>(COUNTIF($AA$2:AA195,AA195)=1)*1+AB194</f>
        <v>191</v>
      </c>
      <c r="AC195" s="22" t="str">
        <f>VLOOKUP(AD195,'licencje PZTS'!$C$4:$K$1486,9,FALSE)</f>
        <v>"MKS Czechowice-Dziedzice"</v>
      </c>
      <c r="AD195" s="22" t="str">
        <f>INDEX($AA$2:$AA$900,MATCH(ROWS($Z$1:Z192),$AB$2:$AB$3900,0))</f>
        <v>Gawlas Mateusz</v>
      </c>
    </row>
    <row r="196" spans="1:30" hidden="1" x14ac:dyDescent="0.25">
      <c r="A196" s="22" t="str">
        <f>IFERROR(INDEX($D$24:$D$1418,MATCH(ROWS($A$1:A173),$B$24:$B$741,0)),"")</f>
        <v/>
      </c>
      <c r="B196" s="54">
        <f>(COUNTIF($D$24:D196,D196)=1)*1+B195</f>
        <v>21</v>
      </c>
      <c r="C196" s="60" t="str">
        <f t="shared" si="28"/>
        <v>Młodzik</v>
      </c>
      <c r="D196" s="54" t="str">
        <f>IF(C196="","",'licencje PZTS'!B176)</f>
        <v>"LZS Żywocice"</v>
      </c>
      <c r="E196" s="63" t="str">
        <f>IF(C196="","",VLOOKUP(F196,'licencje PZTS'!$G$3:$N$775,8,FALSE))</f>
        <v>Gabrisch Tomasz</v>
      </c>
      <c r="F196" s="22">
        <f>'licencje PZTS'!G176</f>
        <v>54255</v>
      </c>
      <c r="G196" s="62" t="str">
        <f t="shared" si="29"/>
        <v>Młodzik</v>
      </c>
      <c r="H196" s="62" t="str">
        <f>IF(G196="","",'licencje PZTS'!B176)</f>
        <v>"LZS Żywocice"</v>
      </c>
      <c r="I196" s="22" t="str">
        <f>IF(G196="","",VLOOKUP(F196,'licencje PZTS'!$G$3:$N$1761,8,FALSE))</f>
        <v>Gabrisch Tomasz</v>
      </c>
      <c r="J196" s="22" t="str">
        <f>IFERROR(VLOOKUP(F196,'licencje PZTS'!$G$3:$N$775,7,FALSE),"")</f>
        <v>M</v>
      </c>
      <c r="K196" s="62">
        <f>IFERROR(VLOOKUP(F196,'licencje PZTS'!$G$3:$N$1761,4,FALSE),"")</f>
        <v>2010</v>
      </c>
      <c r="L196" s="22" t="str">
        <f t="shared" si="30"/>
        <v>Nie dotyczy</v>
      </c>
      <c r="M196" s="22" t="str">
        <f t="shared" si="31"/>
        <v>Nie dotyczy</v>
      </c>
      <c r="N196" s="22" t="str">
        <f t="shared" si="32"/>
        <v>Młodzik</v>
      </c>
      <c r="O196" s="22" t="str">
        <f t="shared" si="33"/>
        <v>Nie dotyczy</v>
      </c>
      <c r="P196" s="22" t="str">
        <f t="shared" si="34"/>
        <v>Nie dotyczy</v>
      </c>
      <c r="Q196" s="22" t="str">
        <f t="shared" si="35"/>
        <v>Senior</v>
      </c>
      <c r="R196" s="22" t="str">
        <f t="shared" si="36"/>
        <v>Nie dotyczy</v>
      </c>
      <c r="S196" s="22" t="str">
        <f t="shared" si="37"/>
        <v>Nie dotyczy</v>
      </c>
      <c r="V196" s="22" t="str">
        <f t="shared" ref="V196:V259" si="39">VLOOKUP($F$3,$C215:$F2329,3,FALSE)</f>
        <v>Gawlas Mateusz</v>
      </c>
      <c r="W196" s="22">
        <f>(COUNTIF($V$2:V196,V196)=1)*1+W195</f>
        <v>192</v>
      </c>
      <c r="X196" s="22" t="str">
        <f>VLOOKUP(Y196,'licencje PZTS'!$C$4:$K$4486,9,FALSE)</f>
        <v>"MKS Czechowice-Dziedzice"</v>
      </c>
      <c r="Y196" s="22" t="str">
        <f>INDEX($V$4:$V$900,MATCH(ROWS($U$1:U193),$W$4:$W$900,0))</f>
        <v>Kopeć Lena</v>
      </c>
      <c r="AA196" s="22" t="str">
        <f t="shared" si="38"/>
        <v>Gawlas Mateusz</v>
      </c>
      <c r="AB196" s="22">
        <f>(COUNTIF($AA$2:AA196,AA196)=1)*1+AB195</f>
        <v>192</v>
      </c>
      <c r="AC196" s="22" t="str">
        <f>VLOOKUP(AD196,'licencje PZTS'!$C$4:$K$1486,9,FALSE)</f>
        <v>"MKS Czechowice-Dziedzice"</v>
      </c>
      <c r="AD196" s="22" t="str">
        <f>INDEX($AA$2:$AA$900,MATCH(ROWS($Z$1:Z193),$AB$2:$AB$3900,0))</f>
        <v>Kopeć Lena</v>
      </c>
    </row>
    <row r="197" spans="1:30" hidden="1" x14ac:dyDescent="0.25">
      <c r="A197" s="22" t="str">
        <f>IFERROR(INDEX($D$24:$D$1418,MATCH(ROWS($A$1:A174),$B$24:$B$741,0)),"")</f>
        <v/>
      </c>
      <c r="B197" s="54">
        <f>(COUNTIF($D$24:D197,D197)=1)*1+B196</f>
        <v>21</v>
      </c>
      <c r="C197" s="60" t="str">
        <f t="shared" si="28"/>
        <v>Młodzik</v>
      </c>
      <c r="D197" s="54" t="str">
        <f>IF(C197="","",'licencje PZTS'!B177)</f>
        <v>"LZS Żywocice"</v>
      </c>
      <c r="E197" s="63" t="str">
        <f>IF(C197="","",VLOOKUP(F197,'licencje PZTS'!$G$3:$N$775,8,FALSE))</f>
        <v>Siudak Oliwer</v>
      </c>
      <c r="F197" s="22">
        <f>'licencje PZTS'!G177</f>
        <v>53744</v>
      </c>
      <c r="G197" s="62" t="str">
        <f t="shared" si="29"/>
        <v>Młodzik</v>
      </c>
      <c r="H197" s="62" t="str">
        <f>IF(G197="","",'licencje PZTS'!B177)</f>
        <v>"LZS Żywocice"</v>
      </c>
      <c r="I197" s="22" t="str">
        <f>IF(G197="","",VLOOKUP(F197,'licencje PZTS'!$G$3:$N$1761,8,FALSE))</f>
        <v>Siudak Oliwer</v>
      </c>
      <c r="J197" s="22" t="str">
        <f>IFERROR(VLOOKUP(F197,'licencje PZTS'!$G$3:$N$775,7,FALSE),"")</f>
        <v>M</v>
      </c>
      <c r="K197" s="62">
        <f>IFERROR(VLOOKUP(F197,'licencje PZTS'!$G$3:$N$1761,4,FALSE),"")</f>
        <v>2011</v>
      </c>
      <c r="L197" s="22" t="str">
        <f t="shared" si="30"/>
        <v>Nie dotyczy</v>
      </c>
      <c r="M197" s="22" t="str">
        <f t="shared" si="31"/>
        <v>Żak</v>
      </c>
      <c r="N197" s="22" t="str">
        <f t="shared" si="32"/>
        <v>Młodzik</v>
      </c>
      <c r="O197" s="22" t="str">
        <f t="shared" si="33"/>
        <v>Nie dotyczy</v>
      </c>
      <c r="P197" s="22" t="str">
        <f t="shared" si="34"/>
        <v>Nie dotyczy</v>
      </c>
      <c r="Q197" s="22" t="str">
        <f t="shared" si="35"/>
        <v>Senior</v>
      </c>
      <c r="R197" s="22" t="str">
        <f t="shared" si="36"/>
        <v>Nie dotyczy</v>
      </c>
      <c r="S197" s="22" t="str">
        <f t="shared" si="37"/>
        <v>Nie dotyczy</v>
      </c>
      <c r="V197" s="22" t="str">
        <f t="shared" si="39"/>
        <v>Kopeć Lena</v>
      </c>
      <c r="W197" s="22">
        <f>(COUNTIF($V$2:V197,V197)=1)*1+W196</f>
        <v>193</v>
      </c>
      <c r="X197" s="22" t="str">
        <f>VLOOKUP(Y197,'licencje PZTS'!$C$4:$K$4486,9,FALSE)</f>
        <v>"MKS Czechowice-Dziedzice"</v>
      </c>
      <c r="Y197" s="22" t="str">
        <f>INDEX($V$4:$V$900,MATCH(ROWS($U$1:U194),$W$4:$W$900,0))</f>
        <v>Gacek Maksymilian</v>
      </c>
      <c r="AA197" s="22" t="str">
        <f t="shared" si="38"/>
        <v>Kopeć Lena</v>
      </c>
      <c r="AB197" s="22">
        <f>(COUNTIF($AA$2:AA197,AA197)=1)*1+AB196</f>
        <v>193</v>
      </c>
      <c r="AC197" s="22" t="str">
        <f>VLOOKUP(AD197,'licencje PZTS'!$C$4:$K$1486,9,FALSE)</f>
        <v>"MKS Czechowice-Dziedzice"</v>
      </c>
      <c r="AD197" s="22" t="str">
        <f>INDEX($AA$2:$AA$900,MATCH(ROWS($Z$1:Z194),$AB$2:$AB$3900,0))</f>
        <v>Gacek Maksymilian</v>
      </c>
    </row>
    <row r="198" spans="1:30" hidden="1" x14ac:dyDescent="0.25">
      <c r="A198" s="22" t="str">
        <f>IFERROR(INDEX($D$24:$D$1418,MATCH(ROWS($A$1:A175),$B$24:$B$741,0)),"")</f>
        <v/>
      </c>
      <c r="B198" s="54">
        <f>(COUNTIF($D$24:D198,D198)=1)*1+B197</f>
        <v>21</v>
      </c>
      <c r="C198" s="60" t="str">
        <f t="shared" si="28"/>
        <v>Młodzik</v>
      </c>
      <c r="D198" s="54" t="str">
        <f>IF(C198="","",'licencje PZTS'!B178)</f>
        <v>"LZS Żywocice"</v>
      </c>
      <c r="E198" s="63" t="str">
        <f>IF(C198="","",VLOOKUP(F198,'licencje PZTS'!$G$3:$N$775,8,FALSE))</f>
        <v>Suchanek Antoni</v>
      </c>
      <c r="F198" s="22">
        <f>'licencje PZTS'!G178</f>
        <v>59779</v>
      </c>
      <c r="G198" s="62" t="str">
        <f t="shared" si="29"/>
        <v>Młodzik</v>
      </c>
      <c r="H198" s="62" t="str">
        <f>IF(G198="","",'licencje PZTS'!B178)</f>
        <v>"LZS Żywocice"</v>
      </c>
      <c r="I198" s="22" t="str">
        <f>IF(G198="","",VLOOKUP(F198,'licencje PZTS'!$G$3:$N$1761,8,FALSE))</f>
        <v>Suchanek Antoni</v>
      </c>
      <c r="J198" s="22" t="str">
        <f>IFERROR(VLOOKUP(F198,'licencje PZTS'!$G$3:$N$775,7,FALSE),"")</f>
        <v>M</v>
      </c>
      <c r="K198" s="62">
        <f>IFERROR(VLOOKUP(F198,'licencje PZTS'!$G$3:$N$1761,4,FALSE),"")</f>
        <v>2011</v>
      </c>
      <c r="L198" s="22" t="str">
        <f t="shared" si="30"/>
        <v>Nie dotyczy</v>
      </c>
      <c r="M198" s="22" t="str">
        <f t="shared" si="31"/>
        <v>Żak</v>
      </c>
      <c r="N198" s="22" t="str">
        <f t="shared" si="32"/>
        <v>Młodzik</v>
      </c>
      <c r="O198" s="22" t="str">
        <f t="shared" si="33"/>
        <v>Nie dotyczy</v>
      </c>
      <c r="P198" s="22" t="str">
        <f t="shared" si="34"/>
        <v>Nie dotyczy</v>
      </c>
      <c r="Q198" s="22" t="str">
        <f t="shared" si="35"/>
        <v>Senior</v>
      </c>
      <c r="R198" s="22" t="str">
        <f t="shared" si="36"/>
        <v>Nie dotyczy</v>
      </c>
      <c r="S198" s="22" t="str">
        <f t="shared" si="37"/>
        <v>Nie dotyczy</v>
      </c>
      <c r="V198" s="22" t="str">
        <f t="shared" si="39"/>
        <v>Gacek Maksymilian</v>
      </c>
      <c r="W198" s="22">
        <f>(COUNTIF($V$2:V198,V198)=1)*1+W197</f>
        <v>194</v>
      </c>
      <c r="X198" s="22" t="str">
        <f>VLOOKUP(Y198,'licencje PZTS'!$C$4:$K$4486,9,FALSE)</f>
        <v>"MKS Czechowice-Dziedzice"</v>
      </c>
      <c r="Y198" s="22" t="str">
        <f>INDEX($V$4:$V$900,MATCH(ROWS($U$1:U195),$W$4:$W$900,0))</f>
        <v>Zając Zuzanna</v>
      </c>
      <c r="AA198" s="22" t="str">
        <f t="shared" si="38"/>
        <v>Gacek Maksymilian</v>
      </c>
      <c r="AB198" s="22">
        <f>(COUNTIF($AA$2:AA198,AA198)=1)*1+AB197</f>
        <v>194</v>
      </c>
      <c r="AC198" s="22" t="str">
        <f>VLOOKUP(AD198,'licencje PZTS'!$C$4:$K$1486,9,FALSE)</f>
        <v>"MKS Czechowice-Dziedzice"</v>
      </c>
      <c r="AD198" s="22" t="str">
        <f>INDEX($AA$2:$AA$900,MATCH(ROWS($Z$1:Z195),$AB$2:$AB$3900,0))</f>
        <v>Zając Zuzanna</v>
      </c>
    </row>
    <row r="199" spans="1:30" hidden="1" x14ac:dyDescent="0.25">
      <c r="A199" s="22" t="str">
        <f>IFERROR(INDEX($D$24:$D$1418,MATCH(ROWS($A$1:A176),$B$24:$B$741,0)),"")</f>
        <v/>
      </c>
      <c r="B199" s="54">
        <f>(COUNTIF($D$24:D199,D199)=1)*1+B198</f>
        <v>21</v>
      </c>
      <c r="C199" s="60" t="str">
        <f t="shared" si="28"/>
        <v>Młodzik</v>
      </c>
      <c r="D199" s="54" t="str">
        <f>IF(C199="","",'licencje PZTS'!B179)</f>
        <v>"LZS Żywocice"</v>
      </c>
      <c r="E199" s="63" t="str">
        <f>IF(C199="","",VLOOKUP(F199,'licencje PZTS'!$G$3:$N$775,8,FALSE))</f>
        <v>Lepich David</v>
      </c>
      <c r="F199" s="22">
        <f>'licencje PZTS'!G179</f>
        <v>49398</v>
      </c>
      <c r="G199" s="62" t="str">
        <f t="shared" si="29"/>
        <v>Młodzik</v>
      </c>
      <c r="H199" s="62" t="str">
        <f>IF(G199="","",'licencje PZTS'!B179)</f>
        <v>"LZS Żywocice"</v>
      </c>
      <c r="I199" s="22" t="str">
        <f>IF(G199="","",VLOOKUP(F199,'licencje PZTS'!$G$3:$N$1761,8,FALSE))</f>
        <v>Lepich David</v>
      </c>
      <c r="J199" s="22" t="str">
        <f>IFERROR(VLOOKUP(F199,'licencje PZTS'!$G$3:$N$775,7,FALSE),"")</f>
        <v>M</v>
      </c>
      <c r="K199" s="62">
        <f>IFERROR(VLOOKUP(F199,'licencje PZTS'!$G$3:$N$1761,4,FALSE),"")</f>
        <v>2011</v>
      </c>
      <c r="L199" s="22" t="str">
        <f t="shared" si="30"/>
        <v>Nie dotyczy</v>
      </c>
      <c r="M199" s="22" t="str">
        <f t="shared" si="31"/>
        <v>Żak</v>
      </c>
      <c r="N199" s="22" t="str">
        <f t="shared" si="32"/>
        <v>Młodzik</v>
      </c>
      <c r="O199" s="22" t="str">
        <f t="shared" si="33"/>
        <v>Nie dotyczy</v>
      </c>
      <c r="P199" s="22" t="str">
        <f t="shared" si="34"/>
        <v>Nie dotyczy</v>
      </c>
      <c r="Q199" s="22" t="str">
        <f t="shared" si="35"/>
        <v>Senior</v>
      </c>
      <c r="R199" s="22" t="str">
        <f t="shared" si="36"/>
        <v>Nie dotyczy</v>
      </c>
      <c r="S199" s="22" t="str">
        <f t="shared" si="37"/>
        <v>Nie dotyczy</v>
      </c>
      <c r="V199" s="22" t="str">
        <f t="shared" si="39"/>
        <v>Zając Zuzanna</v>
      </c>
      <c r="W199" s="22">
        <f>(COUNTIF($V$2:V199,V199)=1)*1+W198</f>
        <v>195</v>
      </c>
      <c r="X199" s="22" t="str">
        <f>VLOOKUP(Y199,'licencje PZTS'!$C$4:$K$4486,9,FALSE)</f>
        <v>"MKS Czechowice-Dziedzice"</v>
      </c>
      <c r="Y199" s="22" t="str">
        <f>INDEX($V$4:$V$900,MATCH(ROWS($U$1:U196),$W$4:$W$900,0))</f>
        <v>Orszulak Mateusz</v>
      </c>
      <c r="AA199" s="22" t="str">
        <f t="shared" si="38"/>
        <v>Zając Zuzanna</v>
      </c>
      <c r="AB199" s="22">
        <f>(COUNTIF($AA$2:AA199,AA199)=1)*1+AB198</f>
        <v>195</v>
      </c>
      <c r="AC199" s="22" t="str">
        <f>VLOOKUP(AD199,'licencje PZTS'!$C$4:$K$1486,9,FALSE)</f>
        <v>"MKS Czechowice-Dziedzice"</v>
      </c>
      <c r="AD199" s="22" t="str">
        <f>INDEX($AA$2:$AA$900,MATCH(ROWS($Z$1:Z196),$AB$2:$AB$3900,0))</f>
        <v>Orszulak Mateusz</v>
      </c>
    </row>
    <row r="200" spans="1:30" hidden="1" x14ac:dyDescent="0.25">
      <c r="A200" s="22" t="str">
        <f>IFERROR(INDEX($D$24:$D$1418,MATCH(ROWS($A$1:A177),$B$24:$B$741,0)),"")</f>
        <v/>
      </c>
      <c r="B200" s="54">
        <f>(COUNTIF($D$24:D200,D200)=1)*1+B199</f>
        <v>21</v>
      </c>
      <c r="C200" s="60" t="str">
        <f t="shared" si="28"/>
        <v>Młodzik</v>
      </c>
      <c r="D200" s="54" t="str">
        <f>IF(C200="","",'licencje PZTS'!B180)</f>
        <v>"LZS Żywocice"</v>
      </c>
      <c r="E200" s="63" t="str">
        <f>IF(C200="","",VLOOKUP(F200,'licencje PZTS'!$G$3:$N$775,8,FALSE))</f>
        <v>Linek Karol</v>
      </c>
      <c r="F200" s="22">
        <f>'licencje PZTS'!G180</f>
        <v>54094</v>
      </c>
      <c r="G200" s="62" t="str">
        <f t="shared" si="29"/>
        <v>Młodzik</v>
      </c>
      <c r="H200" s="62" t="str">
        <f>IF(G200="","",'licencje PZTS'!B180)</f>
        <v>"LZS Żywocice"</v>
      </c>
      <c r="I200" s="22" t="str">
        <f>IF(G200="","",VLOOKUP(F200,'licencje PZTS'!$G$3:$N$1761,8,FALSE))</f>
        <v>Linek Karol</v>
      </c>
      <c r="J200" s="22" t="str">
        <f>IFERROR(VLOOKUP(F200,'licencje PZTS'!$G$3:$N$775,7,FALSE),"")</f>
        <v>M</v>
      </c>
      <c r="K200" s="62">
        <f>IFERROR(VLOOKUP(F200,'licencje PZTS'!$G$3:$N$1761,4,FALSE),"")</f>
        <v>2012</v>
      </c>
      <c r="L200" s="22" t="str">
        <f t="shared" si="30"/>
        <v>Nie dotyczy</v>
      </c>
      <c r="M200" s="22" t="str">
        <f t="shared" si="31"/>
        <v>Żak</v>
      </c>
      <c r="N200" s="22" t="str">
        <f t="shared" si="32"/>
        <v>Młodzik</v>
      </c>
      <c r="O200" s="22" t="str">
        <f t="shared" si="33"/>
        <v>Nie dotyczy</v>
      </c>
      <c r="P200" s="22" t="str">
        <f t="shared" si="34"/>
        <v>Nie dotyczy</v>
      </c>
      <c r="Q200" s="22" t="str">
        <f t="shared" si="35"/>
        <v>Senior</v>
      </c>
      <c r="R200" s="22" t="str">
        <f t="shared" si="36"/>
        <v>Nie dotyczy</v>
      </c>
      <c r="S200" s="22" t="str">
        <f t="shared" si="37"/>
        <v>Nie dotyczy</v>
      </c>
      <c r="V200" s="22" t="str">
        <f t="shared" si="39"/>
        <v>Orszulak Mateusz</v>
      </c>
      <c r="W200" s="22">
        <f>(COUNTIF($V$2:V200,V200)=1)*1+W199</f>
        <v>196</v>
      </c>
      <c r="X200" s="22" t="str">
        <f>VLOOKUP(Y200,'licencje PZTS'!$C$4:$K$1486,9,FALSE)</f>
        <v>"MKS Czechowice-Dziedzice"</v>
      </c>
      <c r="Y200" s="22" t="str">
        <f>INDEX($V$4:$V$900,MATCH(ROWS($U$1:U197),$W$4:$W$900,0))</f>
        <v>Indeka Klaudia</v>
      </c>
      <c r="AA200" s="22" t="str">
        <f t="shared" si="38"/>
        <v>Orszulak Mateusz</v>
      </c>
      <c r="AB200" s="22">
        <f>(COUNTIF($AA$2:AA200,AA200)=1)*1+AB199</f>
        <v>196</v>
      </c>
      <c r="AC200" s="22" t="str">
        <f>VLOOKUP(AD200,'licencje PZTS'!$C$4:$K$1486,9,FALSE)</f>
        <v>"MKS Czechowice-Dziedzice"</v>
      </c>
      <c r="AD200" s="22" t="str">
        <f>INDEX($AA$2:$AA$900,MATCH(ROWS($Z$1:Z197),$AB$2:$AB$3900,0))</f>
        <v>Indeka Klaudia</v>
      </c>
    </row>
    <row r="201" spans="1:30" hidden="1" x14ac:dyDescent="0.25">
      <c r="A201" s="22" t="str">
        <f>IFERROR(INDEX($D$24:$D$1418,MATCH(ROWS($A$1:A178),$B$24:$B$741,0)),"")</f>
        <v/>
      </c>
      <c r="B201" s="54">
        <f>(COUNTIF($D$24:D201,D201)=1)*1+B200</f>
        <v>21</v>
      </c>
      <c r="C201" s="60" t="str">
        <f t="shared" si="28"/>
        <v>Młodzik</v>
      </c>
      <c r="D201" s="54" t="str">
        <f>IF(C201="","",'licencje PZTS'!B181)</f>
        <v>"LZS Żywocice"</v>
      </c>
      <c r="E201" s="63" t="str">
        <f>IF(C201="","",VLOOKUP(F201,'licencje PZTS'!$G$3:$N$775,8,FALSE))</f>
        <v>Król Paweł</v>
      </c>
      <c r="F201" s="22">
        <f>'licencje PZTS'!G181</f>
        <v>51544</v>
      </c>
      <c r="G201" s="62" t="str">
        <f t="shared" si="29"/>
        <v>Młodzik</v>
      </c>
      <c r="H201" s="62" t="str">
        <f>IF(G201="","",'licencje PZTS'!B181)</f>
        <v>"LZS Żywocice"</v>
      </c>
      <c r="I201" s="22" t="str">
        <f>IF(G201="","",VLOOKUP(F201,'licencje PZTS'!$G$3:$N$1761,8,FALSE))</f>
        <v>Król Paweł</v>
      </c>
      <c r="J201" s="22" t="str">
        <f>IFERROR(VLOOKUP(F201,'licencje PZTS'!$G$3:$N$775,7,FALSE),"")</f>
        <v>M</v>
      </c>
      <c r="K201" s="62">
        <f>IFERROR(VLOOKUP(F201,'licencje PZTS'!$G$3:$N$1761,4,FALSE),"")</f>
        <v>2013</v>
      </c>
      <c r="L201" s="22" t="str">
        <f t="shared" si="30"/>
        <v>Skrzat</v>
      </c>
      <c r="M201" s="22" t="str">
        <f t="shared" si="31"/>
        <v>Żak</v>
      </c>
      <c r="N201" s="22" t="str">
        <f t="shared" si="32"/>
        <v>Młodzik</v>
      </c>
      <c r="O201" s="22" t="str">
        <f t="shared" si="33"/>
        <v>Nie dotyczy</v>
      </c>
      <c r="P201" s="22" t="str">
        <f t="shared" si="34"/>
        <v>Nie dotyczy</v>
      </c>
      <c r="Q201" s="22" t="str">
        <f t="shared" si="35"/>
        <v>Nie dotyczy</v>
      </c>
      <c r="R201" s="22" t="str">
        <f t="shared" si="36"/>
        <v>Nie dotyczy</v>
      </c>
      <c r="S201" s="22" t="str">
        <f t="shared" si="37"/>
        <v>Nie dotyczy</v>
      </c>
      <c r="V201" s="22" t="str">
        <f t="shared" si="39"/>
        <v>Indeka Klaudia</v>
      </c>
      <c r="W201" s="22">
        <f>(COUNTIF($V$2:V201,V201)=1)*1+W200</f>
        <v>197</v>
      </c>
      <c r="X201" s="22" t="str">
        <f>VLOOKUP(Y201,'licencje PZTS'!$C$4:$K$1486,9,FALSE)</f>
        <v>"MKS Czechowice-Dziedzice"</v>
      </c>
      <c r="Y201" s="22" t="str">
        <f>INDEX($V$4:$V$900,MATCH(ROWS($U$1:U198),$W$4:$W$900,0))</f>
        <v>Gęszka Sara</v>
      </c>
      <c r="AA201" s="22" t="str">
        <f t="shared" si="38"/>
        <v>Indeka Klaudia</v>
      </c>
      <c r="AB201" s="22">
        <f>(COUNTIF($AA$2:AA201,AA201)=1)*1+AB200</f>
        <v>197</v>
      </c>
      <c r="AC201" s="22" t="str">
        <f>VLOOKUP(AD201,'licencje PZTS'!$C$4:$K$1486,9,FALSE)</f>
        <v>"MKS Czechowice-Dziedzice"</v>
      </c>
      <c r="AD201" s="22" t="str">
        <f>INDEX($AA$2:$AA$900,MATCH(ROWS($Z$1:Z198),$AB$2:$AB$3900,0))</f>
        <v>Gęszka Sara</v>
      </c>
    </row>
    <row r="202" spans="1:30" hidden="1" x14ac:dyDescent="0.25">
      <c r="A202" s="22" t="str">
        <f>IFERROR(INDEX($D$24:$D$1418,MATCH(ROWS($A$1:A179),$B$24:$B$741,0)),"")</f>
        <v/>
      </c>
      <c r="B202" s="54">
        <f>(COUNTIF($D$24:D202,D202)=1)*1+B201</f>
        <v>21</v>
      </c>
      <c r="C202" s="60" t="str">
        <f t="shared" si="28"/>
        <v>Młodzik</v>
      </c>
      <c r="D202" s="54" t="str">
        <f>IF(C202="","",'licencje PZTS'!B182)</f>
        <v>"LZS Żywocice"</v>
      </c>
      <c r="E202" s="63" t="str">
        <f>IF(C202="","",VLOOKUP(F202,'licencje PZTS'!$G$3:$N$775,8,FALSE))</f>
        <v>Kasiura Daniel</v>
      </c>
      <c r="F202" s="22">
        <f>'licencje PZTS'!G182</f>
        <v>61527</v>
      </c>
      <c r="G202" s="62" t="str">
        <f t="shared" si="29"/>
        <v>Młodzik</v>
      </c>
      <c r="H202" s="62" t="str">
        <f>IF(G202="","",'licencje PZTS'!B182)</f>
        <v>"LZS Żywocice"</v>
      </c>
      <c r="I202" s="22" t="str">
        <f>IF(G202="","",VLOOKUP(F202,'licencje PZTS'!$G$3:$N$1761,8,FALSE))</f>
        <v>Kasiura Daniel</v>
      </c>
      <c r="J202" s="22" t="str">
        <f>IFERROR(VLOOKUP(F202,'licencje PZTS'!$G$3:$N$775,7,FALSE),"")</f>
        <v>M</v>
      </c>
      <c r="K202" s="62">
        <f>IFERROR(VLOOKUP(F202,'licencje PZTS'!$G$3:$N$1761,4,FALSE),"")</f>
        <v>2014</v>
      </c>
      <c r="L202" s="22" t="str">
        <f t="shared" si="30"/>
        <v>Skrzat</v>
      </c>
      <c r="M202" s="22" t="str">
        <f t="shared" si="31"/>
        <v>Żak</v>
      </c>
      <c r="N202" s="22" t="str">
        <f t="shared" si="32"/>
        <v>Młodzik</v>
      </c>
      <c r="O202" s="22" t="str">
        <f t="shared" si="33"/>
        <v>Nie dotyczy</v>
      </c>
      <c r="P202" s="22" t="str">
        <f t="shared" si="34"/>
        <v>Nie dotyczy</v>
      </c>
      <c r="Q202" s="22" t="str">
        <f t="shared" si="35"/>
        <v>Nie dotyczy</v>
      </c>
      <c r="R202" s="22" t="str">
        <f t="shared" si="36"/>
        <v>Nie dotyczy</v>
      </c>
      <c r="S202" s="22" t="str">
        <f t="shared" si="37"/>
        <v>Nie dotyczy</v>
      </c>
      <c r="V202" s="22" t="str">
        <f t="shared" si="39"/>
        <v>Gęszka Sara</v>
      </c>
      <c r="W202" s="22">
        <f>(COUNTIF($V$2:V202,V202)=1)*1+W201</f>
        <v>198</v>
      </c>
      <c r="X202" s="22" t="str">
        <f>VLOOKUP(Y202,'licencje PZTS'!$C$4:$K$1486,9,FALSE)</f>
        <v>"MKS Czechowice-Dziedzice"</v>
      </c>
      <c r="Y202" s="22" t="str">
        <f>INDEX($V$4:$V$900,MATCH(ROWS($U$1:U199),$W$4:$W$900,0))</f>
        <v>Filimowski Michał</v>
      </c>
      <c r="AA202" s="22" t="str">
        <f t="shared" si="38"/>
        <v>Gęszka Sara</v>
      </c>
      <c r="AB202" s="22">
        <f>(COUNTIF($AA$2:AA202,AA202)=1)*1+AB201</f>
        <v>198</v>
      </c>
      <c r="AC202" s="22" t="str">
        <f>VLOOKUP(AD202,'licencje PZTS'!$C$4:$K$1486,9,FALSE)</f>
        <v>"MKS Czechowice-Dziedzice"</v>
      </c>
      <c r="AD202" s="22" t="str">
        <f>INDEX($AA$2:$AA$900,MATCH(ROWS($Z$1:Z199),$AB$2:$AB$3900,0))</f>
        <v>Filimowski Michał</v>
      </c>
    </row>
    <row r="203" spans="1:30" hidden="1" x14ac:dyDescent="0.25">
      <c r="A203" s="22" t="str">
        <f>IFERROR(INDEX($D$24:$D$1418,MATCH(ROWS($A$1:A180),$B$24:$B$741,0)),"")</f>
        <v/>
      </c>
      <c r="B203" s="54">
        <f>(COUNTIF($D$24:D203,D203)=1)*1+B202</f>
        <v>22</v>
      </c>
      <c r="C203" s="60" t="str">
        <f t="shared" si="28"/>
        <v>Młodzik</v>
      </c>
      <c r="D203" s="54" t="str">
        <f>IF(C203="","",'licencje PZTS'!B183)</f>
        <v>"MGOK Gorzów Śląski"</v>
      </c>
      <c r="E203" s="63" t="str">
        <f>IF(C203="","",VLOOKUP(F203,'licencje PZTS'!$G$3:$N$775,8,FALSE))</f>
        <v>Gallus Michał</v>
      </c>
      <c r="F203" s="22">
        <f>'licencje PZTS'!G183</f>
        <v>54783</v>
      </c>
      <c r="G203" s="62" t="str">
        <f t="shared" si="29"/>
        <v>Młodzik</v>
      </c>
      <c r="H203" s="62" t="str">
        <f>IF(G203="","",'licencje PZTS'!B183)</f>
        <v>"MGOK Gorzów Śląski"</v>
      </c>
      <c r="I203" s="22" t="str">
        <f>IF(G203="","",VLOOKUP(F203,'licencje PZTS'!$G$3:$N$1761,8,FALSE))</f>
        <v>Gallus Michał</v>
      </c>
      <c r="J203" s="22" t="str">
        <f>IFERROR(VLOOKUP(F203,'licencje PZTS'!$G$3:$N$775,7,FALSE),"")</f>
        <v>M</v>
      </c>
      <c r="K203" s="62">
        <f>IFERROR(VLOOKUP(F203,'licencje PZTS'!$G$3:$N$1761,4,FALSE),"")</f>
        <v>2009</v>
      </c>
      <c r="L203" s="22" t="str">
        <f t="shared" si="30"/>
        <v>Nie dotyczy</v>
      </c>
      <c r="M203" s="22" t="str">
        <f t="shared" si="31"/>
        <v>Nie dotyczy</v>
      </c>
      <c r="N203" s="22" t="str">
        <f t="shared" si="32"/>
        <v>Młodzik</v>
      </c>
      <c r="O203" s="22" t="str">
        <f t="shared" si="33"/>
        <v>Nie dotyczy</v>
      </c>
      <c r="P203" s="22" t="str">
        <f t="shared" si="34"/>
        <v>Nie dotyczy</v>
      </c>
      <c r="Q203" s="22" t="str">
        <f t="shared" si="35"/>
        <v>Senior</v>
      </c>
      <c r="R203" s="22" t="str">
        <f t="shared" si="36"/>
        <v>Nie dotyczy</v>
      </c>
      <c r="S203" s="22" t="str">
        <f t="shared" si="37"/>
        <v>Nie dotyczy</v>
      </c>
      <c r="V203" s="22" t="str">
        <f t="shared" si="39"/>
        <v>Filimowski Michał</v>
      </c>
      <c r="W203" s="22">
        <f>(COUNTIF($V$2:V203,V203)=1)*1+W202</f>
        <v>199</v>
      </c>
      <c r="X203" s="22" t="str">
        <f>VLOOKUP(Y203,'licencje PZTS'!$C$4:$K$1486,9,FALSE)</f>
        <v>"MKS Czechowice-Dziedzice"</v>
      </c>
      <c r="Y203" s="22" t="str">
        <f>INDEX($V$4:$V$900,MATCH(ROWS($U$1:U200),$W$4:$W$900,0))</f>
        <v>Budka Wojciech</v>
      </c>
      <c r="AA203" s="22" t="str">
        <f t="shared" si="38"/>
        <v>Filimowski Michał</v>
      </c>
      <c r="AB203" s="22">
        <f>(COUNTIF($AA$2:AA203,AA203)=1)*1+AB202</f>
        <v>199</v>
      </c>
      <c r="AC203" s="22" t="str">
        <f>VLOOKUP(AD203,'licencje PZTS'!$C$4:$K$1486,9,FALSE)</f>
        <v>"MKS Czechowice-Dziedzice"</v>
      </c>
      <c r="AD203" s="22" t="str">
        <f>INDEX($AA$2:$AA$900,MATCH(ROWS($Z$1:Z200),$AB$2:$AB$3900,0))</f>
        <v>Budka Wojciech</v>
      </c>
    </row>
    <row r="204" spans="1:30" hidden="1" x14ac:dyDescent="0.25">
      <c r="A204" s="22" t="str">
        <f>IFERROR(INDEX($D$24:$D$1418,MATCH(ROWS($A$1:A181),$B$24:$B$741,0)),"")</f>
        <v/>
      </c>
      <c r="B204" s="54">
        <f>(COUNTIF($D$24:D204,D204)=1)*1+B203</f>
        <v>22</v>
      </c>
      <c r="C204" s="60" t="str">
        <f t="shared" si="28"/>
        <v>Młodzik</v>
      </c>
      <c r="D204" s="54" t="str">
        <f>IF(C204="","",'licencje PZTS'!B184)</f>
        <v>"MGOK Gorzów Śląski"</v>
      </c>
      <c r="E204" s="63" t="str">
        <f>IF(C204="","",VLOOKUP(F204,'licencje PZTS'!$G$3:$N$775,8,FALSE))</f>
        <v>Fabiś Julia</v>
      </c>
      <c r="F204" s="22">
        <f>'licencje PZTS'!G184</f>
        <v>54781</v>
      </c>
      <c r="G204" s="62" t="str">
        <f t="shared" si="29"/>
        <v>Młodzik</v>
      </c>
      <c r="H204" s="62" t="str">
        <f>IF(G204="","",'licencje PZTS'!B184)</f>
        <v>"MGOK Gorzów Śląski"</v>
      </c>
      <c r="I204" s="22" t="str">
        <f>IF(G204="","",VLOOKUP(F204,'licencje PZTS'!$G$3:$N$1761,8,FALSE))</f>
        <v>Fabiś Julia</v>
      </c>
      <c r="J204" s="22" t="str">
        <f>IFERROR(VLOOKUP(F204,'licencje PZTS'!$G$3:$N$775,7,FALSE),"")</f>
        <v>K</v>
      </c>
      <c r="K204" s="62">
        <f>IFERROR(VLOOKUP(F204,'licencje PZTS'!$G$3:$N$1761,4,FALSE),"")</f>
        <v>2009</v>
      </c>
      <c r="L204" s="22" t="str">
        <f t="shared" si="30"/>
        <v>Nie dotyczy</v>
      </c>
      <c r="M204" s="22" t="str">
        <f t="shared" si="31"/>
        <v>Nie dotyczy</v>
      </c>
      <c r="N204" s="22" t="str">
        <f t="shared" si="32"/>
        <v>Młodzik</v>
      </c>
      <c r="O204" s="22" t="str">
        <f t="shared" si="33"/>
        <v>Nie dotyczy</v>
      </c>
      <c r="P204" s="22" t="str">
        <f t="shared" si="34"/>
        <v>Nie dotyczy</v>
      </c>
      <c r="Q204" s="22" t="str">
        <f t="shared" si="35"/>
        <v>Senior</v>
      </c>
      <c r="R204" s="22" t="str">
        <f t="shared" si="36"/>
        <v>Nie dotyczy</v>
      </c>
      <c r="S204" s="22" t="str">
        <f t="shared" si="37"/>
        <v>Nie dotyczy</v>
      </c>
      <c r="V204" s="22" t="str">
        <f t="shared" si="39"/>
        <v>Budka Wojciech</v>
      </c>
      <c r="W204" s="22">
        <f>(COUNTIF($V$2:V204,V204)=1)*1+W203</f>
        <v>200</v>
      </c>
      <c r="X204" s="22" t="str">
        <f>VLOOKUP(Y204,'licencje PZTS'!$C$4:$K$1486,9,FALSE)</f>
        <v>"MKS Czechowice-Dziedzice"</v>
      </c>
      <c r="Y204" s="22" t="str">
        <f>INDEX($V$4:$V$900,MATCH(ROWS($U$1:U201),$W$4:$W$900,0))</f>
        <v>Bojdys Zuzanna</v>
      </c>
      <c r="AA204" s="22" t="str">
        <f t="shared" si="38"/>
        <v>Budka Wojciech</v>
      </c>
      <c r="AB204" s="22">
        <f>(COUNTIF($AA$2:AA204,AA204)=1)*1+AB203</f>
        <v>200</v>
      </c>
      <c r="AC204" s="22" t="str">
        <f>VLOOKUP(AD204,'licencje PZTS'!$C$4:$K$1486,9,FALSE)</f>
        <v>"MKS Czechowice-Dziedzice"</v>
      </c>
      <c r="AD204" s="22" t="str">
        <f>INDEX($AA$2:$AA$900,MATCH(ROWS($Z$1:Z201),$AB$2:$AB$3900,0))</f>
        <v>Bojdys Zuzanna</v>
      </c>
    </row>
    <row r="205" spans="1:30" hidden="1" x14ac:dyDescent="0.25">
      <c r="A205" s="22" t="str">
        <f>IFERROR(INDEX($D$24:$D$1418,MATCH(ROWS($A$1:A182),$B$24:$B$741,0)),"")</f>
        <v/>
      </c>
      <c r="B205" s="54">
        <f>(COUNTIF($D$24:D205,D205)=1)*1+B204</f>
        <v>22</v>
      </c>
      <c r="C205" s="60" t="str">
        <f t="shared" si="28"/>
        <v>Młodzik</v>
      </c>
      <c r="D205" s="54" t="str">
        <f>IF(C205="","",'licencje PZTS'!B185)</f>
        <v>"MGOK Gorzów Śląski"</v>
      </c>
      <c r="E205" s="63" t="str">
        <f>IF(C205="","",VLOOKUP(F205,'licencje PZTS'!$G$3:$N$775,8,FALSE))</f>
        <v>Podgórska Julia</v>
      </c>
      <c r="F205" s="22">
        <f>'licencje PZTS'!G185</f>
        <v>56998</v>
      </c>
      <c r="G205" s="62" t="str">
        <f t="shared" si="29"/>
        <v>Młodzik</v>
      </c>
      <c r="H205" s="62" t="str">
        <f>IF(G205="","",'licencje PZTS'!B185)</f>
        <v>"MGOK Gorzów Śląski"</v>
      </c>
      <c r="I205" s="22" t="str">
        <f>IF(G205="","",VLOOKUP(F205,'licencje PZTS'!$G$3:$N$1761,8,FALSE))</f>
        <v>Podgórska Julia</v>
      </c>
      <c r="J205" s="22" t="str">
        <f>IFERROR(VLOOKUP(F205,'licencje PZTS'!$G$3:$N$775,7,FALSE),"")</f>
        <v>K</v>
      </c>
      <c r="K205" s="62">
        <f>IFERROR(VLOOKUP(F205,'licencje PZTS'!$G$3:$N$1761,4,FALSE),"")</f>
        <v>2011</v>
      </c>
      <c r="L205" s="22" t="str">
        <f t="shared" si="30"/>
        <v>Nie dotyczy</v>
      </c>
      <c r="M205" s="22" t="str">
        <f t="shared" si="31"/>
        <v>Żak</v>
      </c>
      <c r="N205" s="22" t="str">
        <f t="shared" si="32"/>
        <v>Młodzik</v>
      </c>
      <c r="O205" s="22" t="str">
        <f t="shared" si="33"/>
        <v>Nie dotyczy</v>
      </c>
      <c r="P205" s="22" t="str">
        <f t="shared" si="34"/>
        <v>Nie dotyczy</v>
      </c>
      <c r="Q205" s="22" t="str">
        <f t="shared" si="35"/>
        <v>Senior</v>
      </c>
      <c r="R205" s="22" t="str">
        <f t="shared" si="36"/>
        <v>Nie dotyczy</v>
      </c>
      <c r="S205" s="22" t="str">
        <f t="shared" si="37"/>
        <v>Nie dotyczy</v>
      </c>
      <c r="V205" s="22" t="str">
        <f t="shared" si="39"/>
        <v>Bojdys Zuzanna</v>
      </c>
      <c r="W205" s="22">
        <f>(COUNTIF($V$2:V205,V205)=1)*1+W204</f>
        <v>201</v>
      </c>
      <c r="X205" s="22" t="str">
        <f>VLOOKUP(Y205,'licencje PZTS'!$C$4:$K$1486,9,FALSE)</f>
        <v>"MKS Czechowice-Dziedzice"</v>
      </c>
      <c r="Y205" s="22" t="str">
        <f>INDEX($V$4:$V$900,MATCH(ROWS($U$1:U202),$W$4:$W$900,0))</f>
        <v>Pawłowski Marcel</v>
      </c>
      <c r="AA205" s="22" t="str">
        <f t="shared" si="38"/>
        <v>Bojdys Zuzanna</v>
      </c>
      <c r="AB205" s="22">
        <f>(COUNTIF($AA$2:AA205,AA205)=1)*1+AB204</f>
        <v>201</v>
      </c>
      <c r="AC205" s="22" t="str">
        <f>VLOOKUP(AD205,'licencje PZTS'!$C$4:$K$1486,9,FALSE)</f>
        <v>"MKS Czechowice-Dziedzice"</v>
      </c>
      <c r="AD205" s="22" t="str">
        <f>INDEX($AA$2:$AA$900,MATCH(ROWS($Z$1:Z202),$AB$2:$AB$3900,0))</f>
        <v>Pawłowski Marcel</v>
      </c>
    </row>
    <row r="206" spans="1:30" hidden="1" x14ac:dyDescent="0.25">
      <c r="A206" s="22" t="str">
        <f>IFERROR(INDEX($D$24:$D$1418,MATCH(ROWS($A$1:A183),$B$24:$B$741,0)),"")</f>
        <v/>
      </c>
      <c r="B206" s="54">
        <f>(COUNTIF($D$24:D206,D206)=1)*1+B205</f>
        <v>22</v>
      </c>
      <c r="C206" s="60" t="str">
        <f t="shared" si="28"/>
        <v>Młodzik</v>
      </c>
      <c r="D206" s="54" t="str">
        <f>IF(C206="","",'licencje PZTS'!B186)</f>
        <v>"MGOK Gorzów Śląski"</v>
      </c>
      <c r="E206" s="63" t="str">
        <f>IF(C206="","",VLOOKUP(F206,'licencje PZTS'!$G$3:$N$775,8,FALSE))</f>
        <v>Milde Dawid</v>
      </c>
      <c r="F206" s="22">
        <f>'licencje PZTS'!G186</f>
        <v>54786</v>
      </c>
      <c r="G206" s="62" t="str">
        <f t="shared" si="29"/>
        <v>Młodzik</v>
      </c>
      <c r="H206" s="62" t="str">
        <f>IF(G206="","",'licencje PZTS'!B186)</f>
        <v>"MGOK Gorzów Śląski"</v>
      </c>
      <c r="I206" s="22" t="str">
        <f>IF(G206="","",VLOOKUP(F206,'licencje PZTS'!$G$3:$N$1761,8,FALSE))</f>
        <v>Milde Dawid</v>
      </c>
      <c r="J206" s="22" t="str">
        <f>IFERROR(VLOOKUP(F206,'licencje PZTS'!$G$3:$N$775,7,FALSE),"")</f>
        <v>M</v>
      </c>
      <c r="K206" s="62">
        <f>IFERROR(VLOOKUP(F206,'licencje PZTS'!$G$3:$N$1761,4,FALSE),"")</f>
        <v>2011</v>
      </c>
      <c r="L206" s="22" t="str">
        <f t="shared" si="30"/>
        <v>Nie dotyczy</v>
      </c>
      <c r="M206" s="22" t="str">
        <f t="shared" si="31"/>
        <v>Żak</v>
      </c>
      <c r="N206" s="22" t="str">
        <f t="shared" si="32"/>
        <v>Młodzik</v>
      </c>
      <c r="O206" s="22" t="str">
        <f t="shared" si="33"/>
        <v>Nie dotyczy</v>
      </c>
      <c r="P206" s="22" t="str">
        <f t="shared" si="34"/>
        <v>Nie dotyczy</v>
      </c>
      <c r="Q206" s="22" t="str">
        <f t="shared" si="35"/>
        <v>Senior</v>
      </c>
      <c r="R206" s="22" t="str">
        <f t="shared" si="36"/>
        <v>Nie dotyczy</v>
      </c>
      <c r="S206" s="22" t="str">
        <f t="shared" si="37"/>
        <v>Nie dotyczy</v>
      </c>
      <c r="V206" s="22" t="str">
        <f t="shared" si="39"/>
        <v>Pawłowski Marcel</v>
      </c>
      <c r="W206" s="22">
        <f>(COUNTIF($V$2:V206,V206)=1)*1+W205</f>
        <v>202</v>
      </c>
      <c r="X206" s="22" t="str">
        <f>VLOOKUP(Y206,'licencje PZTS'!$C$4:$K$1486,9,FALSE)</f>
        <v>"MKS Czechowice-Dziedzice"</v>
      </c>
      <c r="Y206" s="22" t="str">
        <f>INDEX($V$4:$V$900,MATCH(ROWS($U$1:U203),$W$4:$W$900,0))</f>
        <v>Londzin Wojciech</v>
      </c>
      <c r="AA206" s="22" t="str">
        <f t="shared" si="38"/>
        <v>Pawłowski Marcel</v>
      </c>
      <c r="AB206" s="22">
        <f>(COUNTIF($AA$2:AA206,AA206)=1)*1+AB205</f>
        <v>202</v>
      </c>
      <c r="AC206" s="22" t="str">
        <f>VLOOKUP(AD206,'licencje PZTS'!$C$4:$K$1486,9,FALSE)</f>
        <v>"MKS Czechowice-Dziedzice"</v>
      </c>
      <c r="AD206" s="22" t="str">
        <f>INDEX($AA$2:$AA$900,MATCH(ROWS($Z$1:Z203),$AB$2:$AB$3900,0))</f>
        <v>Londzin Wojciech</v>
      </c>
    </row>
    <row r="207" spans="1:30" hidden="1" x14ac:dyDescent="0.25">
      <c r="A207" s="22" t="str">
        <f>IFERROR(INDEX($D$24:$D$1418,MATCH(ROWS($A$1:A184),$B$24:$B$741,0)),"")</f>
        <v/>
      </c>
      <c r="B207" s="54">
        <f>(COUNTIF($D$24:D207,D207)=1)*1+B206</f>
        <v>22</v>
      </c>
      <c r="C207" s="60" t="str">
        <f t="shared" si="28"/>
        <v>Młodzik</v>
      </c>
      <c r="D207" s="54" t="str">
        <f>IF(C207="","",'licencje PZTS'!B187)</f>
        <v>"MGOK Gorzów Śląski"</v>
      </c>
      <c r="E207" s="63" t="str">
        <f>IF(C207="","",VLOOKUP(F207,'licencje PZTS'!$G$3:$N$775,8,FALSE))</f>
        <v>Kocemba Milena</v>
      </c>
      <c r="F207" s="22">
        <f>'licencje PZTS'!G187</f>
        <v>56997</v>
      </c>
      <c r="G207" s="62" t="str">
        <f t="shared" si="29"/>
        <v>Młodzik</v>
      </c>
      <c r="H207" s="62" t="str">
        <f>IF(G207="","",'licencje PZTS'!B187)</f>
        <v>"MGOK Gorzów Śląski"</v>
      </c>
      <c r="I207" s="22" t="str">
        <f>IF(G207="","",VLOOKUP(F207,'licencje PZTS'!$G$3:$N$1761,8,FALSE))</f>
        <v>Kocemba Milena</v>
      </c>
      <c r="J207" s="22" t="str">
        <f>IFERROR(VLOOKUP(F207,'licencje PZTS'!$G$3:$N$775,7,FALSE),"")</f>
        <v>K</v>
      </c>
      <c r="K207" s="62">
        <f>IFERROR(VLOOKUP(F207,'licencje PZTS'!$G$3:$N$1761,4,FALSE),"")</f>
        <v>2011</v>
      </c>
      <c r="L207" s="22" t="str">
        <f t="shared" si="30"/>
        <v>Nie dotyczy</v>
      </c>
      <c r="M207" s="22" t="str">
        <f t="shared" si="31"/>
        <v>Żak</v>
      </c>
      <c r="N207" s="22" t="str">
        <f t="shared" si="32"/>
        <v>Młodzik</v>
      </c>
      <c r="O207" s="22" t="str">
        <f t="shared" si="33"/>
        <v>Nie dotyczy</v>
      </c>
      <c r="P207" s="22" t="str">
        <f t="shared" si="34"/>
        <v>Nie dotyczy</v>
      </c>
      <c r="Q207" s="22" t="str">
        <f t="shared" si="35"/>
        <v>Senior</v>
      </c>
      <c r="R207" s="22" t="str">
        <f t="shared" si="36"/>
        <v>Nie dotyczy</v>
      </c>
      <c r="S207" s="22" t="str">
        <f t="shared" si="37"/>
        <v>Nie dotyczy</v>
      </c>
      <c r="V207" s="22" t="str">
        <f t="shared" si="39"/>
        <v>Londzin Wojciech</v>
      </c>
      <c r="W207" s="22">
        <f>(COUNTIF($V$2:V207,V207)=1)*1+W206</f>
        <v>203</v>
      </c>
      <c r="X207" s="22" t="str">
        <f>VLOOKUP(Y207,'licencje PZTS'!$C$4:$K$1486,9,FALSE)</f>
        <v>"MKS Czechowice-Dziedzice"</v>
      </c>
      <c r="Y207" s="22" t="str">
        <f>INDEX($V$4:$V$900,MATCH(ROWS($U$1:U204),$W$4:$W$900,0))</f>
        <v>Kraus Katarzyna</v>
      </c>
      <c r="AA207" s="22" t="str">
        <f t="shared" si="38"/>
        <v>Londzin Wojciech</v>
      </c>
      <c r="AB207" s="22">
        <f>(COUNTIF($AA$2:AA207,AA207)=1)*1+AB206</f>
        <v>203</v>
      </c>
      <c r="AC207" s="22" t="str">
        <f>VLOOKUP(AD207,'licencje PZTS'!$C$4:$K$1486,9,FALSE)</f>
        <v>"MKS Czechowice-Dziedzice"</v>
      </c>
      <c r="AD207" s="22" t="str">
        <f>INDEX($AA$2:$AA$900,MATCH(ROWS($Z$1:Z204),$AB$2:$AB$3900,0))</f>
        <v>Kraus Katarzyna</v>
      </c>
    </row>
    <row r="208" spans="1:30" hidden="1" x14ac:dyDescent="0.25">
      <c r="A208" s="22" t="str">
        <f>IFERROR(INDEX($D$24:$D$1418,MATCH(ROWS($A$1:A185),$B$24:$B$741,0)),"")</f>
        <v/>
      </c>
      <c r="B208" s="54">
        <f>(COUNTIF($D$24:D208,D208)=1)*1+B207</f>
        <v>22</v>
      </c>
      <c r="C208" s="60" t="str">
        <f t="shared" si="28"/>
        <v>Młodzik</v>
      </c>
      <c r="D208" s="54" t="str">
        <f>IF(C208="","",'licencje PZTS'!B188)</f>
        <v>"MGOK Gorzów Śląski"</v>
      </c>
      <c r="E208" s="63" t="str">
        <f>IF(C208="","",VLOOKUP(F208,'licencje PZTS'!$G$3:$N$775,8,FALSE))</f>
        <v>Nowak Szczepan</v>
      </c>
      <c r="F208" s="22">
        <f>'licencje PZTS'!G188</f>
        <v>61181</v>
      </c>
      <c r="G208" s="62" t="str">
        <f t="shared" si="29"/>
        <v>Młodzik</v>
      </c>
      <c r="H208" s="62" t="str">
        <f>IF(G208="","",'licencje PZTS'!B188)</f>
        <v>"MGOK Gorzów Śląski"</v>
      </c>
      <c r="I208" s="22" t="str">
        <f>IF(G208="","",VLOOKUP(F208,'licencje PZTS'!$G$3:$N$1761,8,FALSE))</f>
        <v>Nowak Szczepan</v>
      </c>
      <c r="J208" s="22" t="str">
        <f>IFERROR(VLOOKUP(F208,'licencje PZTS'!$G$3:$N$775,7,FALSE),"")</f>
        <v>M</v>
      </c>
      <c r="K208" s="62">
        <f>IFERROR(VLOOKUP(F208,'licencje PZTS'!$G$3:$N$1761,4,FALSE),"")</f>
        <v>2012</v>
      </c>
      <c r="L208" s="22" t="str">
        <f t="shared" si="30"/>
        <v>Nie dotyczy</v>
      </c>
      <c r="M208" s="22" t="str">
        <f t="shared" si="31"/>
        <v>Żak</v>
      </c>
      <c r="N208" s="22" t="str">
        <f t="shared" si="32"/>
        <v>Młodzik</v>
      </c>
      <c r="O208" s="22" t="str">
        <f t="shared" si="33"/>
        <v>Nie dotyczy</v>
      </c>
      <c r="P208" s="22" t="str">
        <f t="shared" si="34"/>
        <v>Nie dotyczy</v>
      </c>
      <c r="Q208" s="22" t="str">
        <f t="shared" si="35"/>
        <v>Senior</v>
      </c>
      <c r="R208" s="22" t="str">
        <f t="shared" si="36"/>
        <v>Nie dotyczy</v>
      </c>
      <c r="S208" s="22" t="str">
        <f t="shared" si="37"/>
        <v>Nie dotyczy</v>
      </c>
      <c r="V208" s="22" t="str">
        <f t="shared" si="39"/>
        <v>Kraus Katarzyna</v>
      </c>
      <c r="W208" s="22">
        <f>(COUNTIF($V$2:V208,V208)=1)*1+W207</f>
        <v>204</v>
      </c>
      <c r="X208" s="22" t="str">
        <f>VLOOKUP(Y208,'licencje PZTS'!$C$4:$K$1486,9,FALSE)</f>
        <v>"MKS Czechowice-Dziedzice"</v>
      </c>
      <c r="Y208" s="22" t="str">
        <f>INDEX($V$4:$V$900,MATCH(ROWS($U$1:U205),$W$4:$W$900,0))</f>
        <v>Talik Oliwia</v>
      </c>
      <c r="AA208" s="22" t="str">
        <f t="shared" si="38"/>
        <v>Kraus Katarzyna</v>
      </c>
      <c r="AB208" s="22">
        <f>(COUNTIF($AA$2:AA208,AA208)=1)*1+AB207</f>
        <v>204</v>
      </c>
      <c r="AC208" s="22" t="str">
        <f>VLOOKUP(AD208,'licencje PZTS'!$C$4:$K$1486,9,FALSE)</f>
        <v>"MKS Czechowice-Dziedzice"</v>
      </c>
      <c r="AD208" s="22" t="str">
        <f>INDEX($AA$2:$AA$900,MATCH(ROWS($Z$1:Z205),$AB$2:$AB$3900,0))</f>
        <v>Talik Oliwia</v>
      </c>
    </row>
    <row r="209" spans="1:30" hidden="1" x14ac:dyDescent="0.25">
      <c r="A209" s="22" t="str">
        <f>IFERROR(INDEX($D$24:$D$1418,MATCH(ROWS($A$1:A186),$B$24:$B$741,0)),"")</f>
        <v/>
      </c>
      <c r="B209" s="54">
        <f>(COUNTIF($D$24:D209,D209)=1)*1+B208</f>
        <v>23</v>
      </c>
      <c r="C209" s="60" t="str">
        <f t="shared" si="28"/>
        <v>Młodzik</v>
      </c>
      <c r="D209" s="54" t="str">
        <f>IF(C209="","",'licencje PZTS'!B189)</f>
        <v>"MKS Czechowice-Dziedzice"</v>
      </c>
      <c r="E209" s="63" t="str">
        <f>IF(C209="","",VLOOKUP(F209,'licencje PZTS'!$G$3:$N$775,8,FALSE))</f>
        <v>Byrtek Emilia</v>
      </c>
      <c r="F209" s="22">
        <f>'licencje PZTS'!G189</f>
        <v>49535</v>
      </c>
      <c r="G209" s="62" t="str">
        <f t="shared" si="29"/>
        <v>Młodzik</v>
      </c>
      <c r="H209" s="62" t="str">
        <f>IF(G209="","",'licencje PZTS'!B189)</f>
        <v>"MKS Czechowice-Dziedzice"</v>
      </c>
      <c r="I209" s="22" t="str">
        <f>IF(G209="","",VLOOKUP(F209,'licencje PZTS'!$G$3:$N$1761,8,FALSE))</f>
        <v>Byrtek Emilia</v>
      </c>
      <c r="J209" s="22" t="str">
        <f>IFERROR(VLOOKUP(F209,'licencje PZTS'!$G$3:$N$775,7,FALSE),"")</f>
        <v>K</v>
      </c>
      <c r="K209" s="62">
        <f>IFERROR(VLOOKUP(F209,'licencje PZTS'!$G$3:$N$1761,4,FALSE),"")</f>
        <v>2009</v>
      </c>
      <c r="L209" s="22" t="str">
        <f t="shared" si="30"/>
        <v>Nie dotyczy</v>
      </c>
      <c r="M209" s="22" t="str">
        <f t="shared" si="31"/>
        <v>Nie dotyczy</v>
      </c>
      <c r="N209" s="22" t="str">
        <f t="shared" si="32"/>
        <v>Młodzik</v>
      </c>
      <c r="O209" s="22" t="str">
        <f t="shared" si="33"/>
        <v>Nie dotyczy</v>
      </c>
      <c r="P209" s="22" t="str">
        <f t="shared" si="34"/>
        <v>Nie dotyczy</v>
      </c>
      <c r="Q209" s="22" t="str">
        <f t="shared" si="35"/>
        <v>Senior</v>
      </c>
      <c r="R209" s="22" t="str">
        <f t="shared" si="36"/>
        <v>Nie dotyczy</v>
      </c>
      <c r="S209" s="22" t="str">
        <f t="shared" si="37"/>
        <v>Nie dotyczy</v>
      </c>
      <c r="V209" s="22" t="str">
        <f t="shared" si="39"/>
        <v>Talik Oliwia</v>
      </c>
      <c r="W209" s="22">
        <f>(COUNTIF($V$2:V209,V209)=1)*1+W208</f>
        <v>205</v>
      </c>
      <c r="X209" s="22" t="str">
        <f>VLOOKUP(Y209,'licencje PZTS'!$C$4:$K$1486,9,FALSE)</f>
        <v>"MKS Czechowice-Dziedzice"</v>
      </c>
      <c r="Y209" s="22" t="str">
        <f>INDEX($V$4:$V$900,MATCH(ROWS($U$1:U206),$W$4:$W$900,0))</f>
        <v>Pindel Hanna</v>
      </c>
      <c r="AA209" s="22" t="str">
        <f t="shared" si="38"/>
        <v>Talik Oliwia</v>
      </c>
      <c r="AB209" s="22">
        <f>(COUNTIF($AA$2:AA209,AA209)=1)*1+AB208</f>
        <v>205</v>
      </c>
      <c r="AC209" s="22" t="str">
        <f>VLOOKUP(AD209,'licencje PZTS'!$C$4:$K$1486,9,FALSE)</f>
        <v>"MKS Czechowice-Dziedzice"</v>
      </c>
      <c r="AD209" s="22" t="str">
        <f>INDEX($AA$2:$AA$900,MATCH(ROWS($Z$1:Z206),$AB$2:$AB$3900,0))</f>
        <v>Pindel Hanna</v>
      </c>
    </row>
    <row r="210" spans="1:30" hidden="1" x14ac:dyDescent="0.25">
      <c r="A210" s="22" t="str">
        <f>IFERROR(INDEX($D$24:$D$1418,MATCH(ROWS($A$1:A187),$B$24:$B$741,0)),"")</f>
        <v/>
      </c>
      <c r="B210" s="54">
        <f>(COUNTIF($D$24:D210,D210)=1)*1+B209</f>
        <v>23</v>
      </c>
      <c r="C210" s="60" t="str">
        <f t="shared" si="28"/>
        <v>Młodzik</v>
      </c>
      <c r="D210" s="54" t="str">
        <f>IF(C210="","",'licencje PZTS'!B190)</f>
        <v>"MKS Czechowice-Dziedzice"</v>
      </c>
      <c r="E210" s="63" t="str">
        <f>IF(C210="","",VLOOKUP(F210,'licencje PZTS'!$G$3:$N$775,8,FALSE))</f>
        <v>Lech Maja</v>
      </c>
      <c r="F210" s="22">
        <f>'licencje PZTS'!G190</f>
        <v>47457</v>
      </c>
      <c r="G210" s="62" t="str">
        <f t="shared" si="29"/>
        <v>Młodzik</v>
      </c>
      <c r="H210" s="62" t="str">
        <f>IF(G210="","",'licencje PZTS'!B190)</f>
        <v>"MKS Czechowice-Dziedzice"</v>
      </c>
      <c r="I210" s="22" t="str">
        <f>IF(G210="","",VLOOKUP(F210,'licencje PZTS'!$G$3:$N$1761,8,FALSE))</f>
        <v>Lech Maja</v>
      </c>
      <c r="J210" s="22" t="str">
        <f>IFERROR(VLOOKUP(F210,'licencje PZTS'!$G$3:$N$775,7,FALSE),"")</f>
        <v>K</v>
      </c>
      <c r="K210" s="62">
        <f>IFERROR(VLOOKUP(F210,'licencje PZTS'!$G$3:$N$1761,4,FALSE),"")</f>
        <v>2009</v>
      </c>
      <c r="L210" s="22" t="str">
        <f t="shared" si="30"/>
        <v>Nie dotyczy</v>
      </c>
      <c r="M210" s="22" t="str">
        <f t="shared" si="31"/>
        <v>Nie dotyczy</v>
      </c>
      <c r="N210" s="22" t="str">
        <f t="shared" si="32"/>
        <v>Młodzik</v>
      </c>
      <c r="O210" s="22" t="str">
        <f t="shared" si="33"/>
        <v>Nie dotyczy</v>
      </c>
      <c r="P210" s="22" t="str">
        <f t="shared" si="34"/>
        <v>Nie dotyczy</v>
      </c>
      <c r="Q210" s="22" t="str">
        <f t="shared" si="35"/>
        <v>Senior</v>
      </c>
      <c r="R210" s="22" t="str">
        <f t="shared" si="36"/>
        <v>Nie dotyczy</v>
      </c>
      <c r="S210" s="22" t="str">
        <f t="shared" si="37"/>
        <v>Nie dotyczy</v>
      </c>
      <c r="V210" s="22" t="str">
        <f t="shared" si="39"/>
        <v>Pindel Hanna</v>
      </c>
      <c r="W210" s="22">
        <f>(COUNTIF($V$2:V210,V210)=1)*1+W209</f>
        <v>206</v>
      </c>
      <c r="X210" s="22" t="str">
        <f>VLOOKUP(Y210,'licencje PZTS'!$C$4:$K$1486,9,FALSE)</f>
        <v>"MKS Czechowice-Dziedzice"</v>
      </c>
      <c r="Y210" s="22" t="str">
        <f>INDEX($V$4:$V$900,MATCH(ROWS($U$1:U207),$W$4:$W$900,0))</f>
        <v>Budka Jan</v>
      </c>
      <c r="AA210" s="22" t="str">
        <f t="shared" si="38"/>
        <v>Pindel Hanna</v>
      </c>
      <c r="AB210" s="22">
        <f>(COUNTIF($AA$2:AA210,AA210)=1)*1+AB209</f>
        <v>206</v>
      </c>
      <c r="AC210" s="22" t="str">
        <f>VLOOKUP(AD210,'licencje PZTS'!$C$4:$K$1486,9,FALSE)</f>
        <v>"MKS Czechowice-Dziedzice"</v>
      </c>
      <c r="AD210" s="22" t="str">
        <f>INDEX($AA$2:$AA$900,MATCH(ROWS($Z$1:Z207),$AB$2:$AB$3900,0))</f>
        <v>Budka Jan</v>
      </c>
    </row>
    <row r="211" spans="1:30" hidden="1" x14ac:dyDescent="0.25">
      <c r="A211" s="22" t="str">
        <f>IFERROR(INDEX($D$24:$D$1418,MATCH(ROWS($A$1:A188),$B$24:$B$741,0)),"")</f>
        <v/>
      </c>
      <c r="B211" s="54">
        <f>(COUNTIF($D$24:D211,D211)=1)*1+B210</f>
        <v>23</v>
      </c>
      <c r="C211" s="60" t="str">
        <f t="shared" si="28"/>
        <v>Młodzik</v>
      </c>
      <c r="D211" s="54" t="str">
        <f>IF(C211="","",'licencje PZTS'!B191)</f>
        <v>"MKS Czechowice-Dziedzice"</v>
      </c>
      <c r="E211" s="63" t="str">
        <f>IF(C211="","",VLOOKUP(F211,'licencje PZTS'!$G$3:$N$775,8,FALSE))</f>
        <v>Zając Mikołaj</v>
      </c>
      <c r="F211" s="22">
        <f>'licencje PZTS'!G191</f>
        <v>48424</v>
      </c>
      <c r="G211" s="62" t="str">
        <f t="shared" si="29"/>
        <v>Młodzik</v>
      </c>
      <c r="H211" s="62" t="str">
        <f>IF(G211="","",'licencje PZTS'!B191)</f>
        <v>"MKS Czechowice-Dziedzice"</v>
      </c>
      <c r="I211" s="22" t="str">
        <f>IF(G211="","",VLOOKUP(F211,'licencje PZTS'!$G$3:$N$1761,8,FALSE))</f>
        <v>Zając Mikołaj</v>
      </c>
      <c r="J211" s="22" t="str">
        <f>IFERROR(VLOOKUP(F211,'licencje PZTS'!$G$3:$N$775,7,FALSE),"")</f>
        <v>M</v>
      </c>
      <c r="K211" s="62">
        <f>IFERROR(VLOOKUP(F211,'licencje PZTS'!$G$3:$N$1761,4,FALSE),"")</f>
        <v>2009</v>
      </c>
      <c r="L211" s="22" t="str">
        <f t="shared" si="30"/>
        <v>Nie dotyczy</v>
      </c>
      <c r="M211" s="22" t="str">
        <f t="shared" si="31"/>
        <v>Nie dotyczy</v>
      </c>
      <c r="N211" s="22" t="str">
        <f t="shared" si="32"/>
        <v>Młodzik</v>
      </c>
      <c r="O211" s="22" t="str">
        <f t="shared" si="33"/>
        <v>Nie dotyczy</v>
      </c>
      <c r="P211" s="22" t="str">
        <f t="shared" si="34"/>
        <v>Nie dotyczy</v>
      </c>
      <c r="Q211" s="22" t="str">
        <f t="shared" si="35"/>
        <v>Senior</v>
      </c>
      <c r="R211" s="22" t="str">
        <f t="shared" si="36"/>
        <v>Nie dotyczy</v>
      </c>
      <c r="S211" s="22" t="str">
        <f t="shared" si="37"/>
        <v>Nie dotyczy</v>
      </c>
      <c r="V211" s="22" t="str">
        <f t="shared" si="39"/>
        <v>Budka Jan</v>
      </c>
      <c r="W211" s="22">
        <f>(COUNTIF($V$2:V211,V211)=1)*1+W210</f>
        <v>207</v>
      </c>
      <c r="X211" s="22" t="str">
        <f>VLOOKUP(Y211,'licencje PZTS'!$C$4:$K$1486,9,FALSE)</f>
        <v>"MKS Czechowice-Dziedzice"</v>
      </c>
      <c r="Y211" s="22" t="str">
        <f>INDEX($V$4:$V$900,MATCH(ROWS($U$1:U208),$W$4:$W$900,0))</f>
        <v>Pyrz Ewa</v>
      </c>
      <c r="AA211" s="22" t="str">
        <f t="shared" si="38"/>
        <v>Budka Jan</v>
      </c>
      <c r="AB211" s="22">
        <f>(COUNTIF($AA$2:AA211,AA211)=1)*1+AB210</f>
        <v>207</v>
      </c>
      <c r="AC211" s="22" t="str">
        <f>VLOOKUP(AD211,'licencje PZTS'!$C$4:$K$1486,9,FALSE)</f>
        <v>"MKS Czechowice-Dziedzice"</v>
      </c>
      <c r="AD211" s="22" t="str">
        <f>INDEX($AA$2:$AA$900,MATCH(ROWS($Z$1:Z208),$AB$2:$AB$3900,0))</f>
        <v>Pyrz Ewa</v>
      </c>
    </row>
    <row r="212" spans="1:30" hidden="1" x14ac:dyDescent="0.25">
      <c r="A212" s="22" t="str">
        <f>IFERROR(INDEX($D$24:$D$1418,MATCH(ROWS($A$1:A189),$B$24:$B$741,0)),"")</f>
        <v/>
      </c>
      <c r="B212" s="54">
        <f>(COUNTIF($D$24:D212,D212)=1)*1+B211</f>
        <v>23</v>
      </c>
      <c r="C212" s="60" t="str">
        <f t="shared" si="28"/>
        <v>Młodzik</v>
      </c>
      <c r="D212" s="54" t="str">
        <f>IF(C212="","",'licencje PZTS'!B192)</f>
        <v>"MKS Czechowice-Dziedzice"</v>
      </c>
      <c r="E212" s="63" t="str">
        <f>IF(C212="","",VLOOKUP(F212,'licencje PZTS'!$G$3:$N$775,8,FALSE))</f>
        <v>Twardawa Emilia</v>
      </c>
      <c r="F212" s="22">
        <f>'licencje PZTS'!G192</f>
        <v>46676</v>
      </c>
      <c r="G212" s="62" t="str">
        <f t="shared" si="29"/>
        <v>Młodzik</v>
      </c>
      <c r="H212" s="62" t="str">
        <f>IF(G212="","",'licencje PZTS'!B192)</f>
        <v>"MKS Czechowice-Dziedzice"</v>
      </c>
      <c r="I212" s="22" t="str">
        <f>IF(G212="","",VLOOKUP(F212,'licencje PZTS'!$G$3:$N$1761,8,FALSE))</f>
        <v>Twardawa Emilia</v>
      </c>
      <c r="J212" s="22" t="str">
        <f>IFERROR(VLOOKUP(F212,'licencje PZTS'!$G$3:$N$775,7,FALSE),"")</f>
        <v>K</v>
      </c>
      <c r="K212" s="62">
        <f>IFERROR(VLOOKUP(F212,'licencje PZTS'!$G$3:$N$1761,4,FALSE),"")</f>
        <v>2009</v>
      </c>
      <c r="L212" s="22" t="str">
        <f t="shared" si="30"/>
        <v>Nie dotyczy</v>
      </c>
      <c r="M212" s="22" t="str">
        <f t="shared" si="31"/>
        <v>Nie dotyczy</v>
      </c>
      <c r="N212" s="22" t="str">
        <f t="shared" si="32"/>
        <v>Młodzik</v>
      </c>
      <c r="O212" s="22" t="str">
        <f t="shared" si="33"/>
        <v>Nie dotyczy</v>
      </c>
      <c r="P212" s="22" t="str">
        <f t="shared" si="34"/>
        <v>Nie dotyczy</v>
      </c>
      <c r="Q212" s="22" t="str">
        <f t="shared" si="35"/>
        <v>Senior</v>
      </c>
      <c r="R212" s="22" t="str">
        <f t="shared" si="36"/>
        <v>Nie dotyczy</v>
      </c>
      <c r="S212" s="22" t="str">
        <f t="shared" si="37"/>
        <v>Nie dotyczy</v>
      </c>
      <c r="V212" s="22" t="str">
        <f t="shared" si="39"/>
        <v>Pyrz Ewa</v>
      </c>
      <c r="W212" s="22">
        <f>(COUNTIF($V$2:V212,V212)=1)*1+W211</f>
        <v>208</v>
      </c>
      <c r="X212" s="22" t="str">
        <f>VLOOKUP(Y212,'licencje PZTS'!$C$4:$K$1486,9,FALSE)</f>
        <v>"MKS Czechowice-Dziedzice"</v>
      </c>
      <c r="Y212" s="22" t="str">
        <f>INDEX($V$4:$V$900,MATCH(ROWS($U$1:U209),$W$4:$W$900,0))</f>
        <v>Gacek Martyna</v>
      </c>
      <c r="AA212" s="22" t="str">
        <f t="shared" si="38"/>
        <v>Pyrz Ewa</v>
      </c>
      <c r="AB212" s="22">
        <f>(COUNTIF($AA$2:AA212,AA212)=1)*1+AB211</f>
        <v>208</v>
      </c>
      <c r="AC212" s="22" t="str">
        <f>VLOOKUP(AD212,'licencje PZTS'!$C$4:$K$1486,9,FALSE)</f>
        <v>"MKS Czechowice-Dziedzice"</v>
      </c>
      <c r="AD212" s="22" t="str">
        <f>INDEX($AA$2:$AA$900,MATCH(ROWS($Z$1:Z209),$AB$2:$AB$3900,0))</f>
        <v>Gacek Martyna</v>
      </c>
    </row>
    <row r="213" spans="1:30" hidden="1" x14ac:dyDescent="0.25">
      <c r="A213" s="22" t="str">
        <f>IFERROR(INDEX($D$24:$D$1418,MATCH(ROWS($A$1:A190),$B$24:$B$741,0)),"")</f>
        <v/>
      </c>
      <c r="B213" s="54">
        <f>(COUNTIF($D$24:D213,D213)=1)*1+B212</f>
        <v>23</v>
      </c>
      <c r="C213" s="60" t="str">
        <f t="shared" si="28"/>
        <v>Młodzik</v>
      </c>
      <c r="D213" s="54" t="str">
        <f>IF(C213="","",'licencje PZTS'!B193)</f>
        <v>"MKS Czechowice-Dziedzice"</v>
      </c>
      <c r="E213" s="63" t="str">
        <f>IF(C213="","",VLOOKUP(F213,'licencje PZTS'!$G$3:$N$775,8,FALSE))</f>
        <v>Szary Piotr</v>
      </c>
      <c r="F213" s="22">
        <f>'licencje PZTS'!G193</f>
        <v>46674</v>
      </c>
      <c r="G213" s="62" t="str">
        <f t="shared" si="29"/>
        <v>Młodzik</v>
      </c>
      <c r="H213" s="62" t="str">
        <f>IF(G213="","",'licencje PZTS'!B193)</f>
        <v>"MKS Czechowice-Dziedzice"</v>
      </c>
      <c r="I213" s="22" t="str">
        <f>IF(G213="","",VLOOKUP(F213,'licencje PZTS'!$G$3:$N$1761,8,FALSE))</f>
        <v>Szary Piotr</v>
      </c>
      <c r="J213" s="22" t="str">
        <f>IFERROR(VLOOKUP(F213,'licencje PZTS'!$G$3:$N$775,7,FALSE),"")</f>
        <v>M</v>
      </c>
      <c r="K213" s="62">
        <f>IFERROR(VLOOKUP(F213,'licencje PZTS'!$G$3:$N$1761,4,FALSE),"")</f>
        <v>2009</v>
      </c>
      <c r="L213" s="22" t="str">
        <f t="shared" si="30"/>
        <v>Nie dotyczy</v>
      </c>
      <c r="M213" s="22" t="str">
        <f t="shared" si="31"/>
        <v>Nie dotyczy</v>
      </c>
      <c r="N213" s="22" t="str">
        <f t="shared" si="32"/>
        <v>Młodzik</v>
      </c>
      <c r="O213" s="22" t="str">
        <f t="shared" si="33"/>
        <v>Nie dotyczy</v>
      </c>
      <c r="P213" s="22" t="str">
        <f t="shared" si="34"/>
        <v>Nie dotyczy</v>
      </c>
      <c r="Q213" s="22" t="str">
        <f t="shared" si="35"/>
        <v>Senior</v>
      </c>
      <c r="R213" s="22" t="str">
        <f t="shared" si="36"/>
        <v>Nie dotyczy</v>
      </c>
      <c r="S213" s="22" t="str">
        <f t="shared" si="37"/>
        <v>Nie dotyczy</v>
      </c>
      <c r="V213" s="22" t="str">
        <f t="shared" si="39"/>
        <v>Gacek Martyna</v>
      </c>
      <c r="W213" s="22">
        <f>(COUNTIF($V$2:V213,V213)=1)*1+W212</f>
        <v>209</v>
      </c>
      <c r="X213" s="22" t="str">
        <f>VLOOKUP(Y213,'licencje PZTS'!$C$4:$K$1486,9,FALSE)</f>
        <v>"MKS Czechowice-Dziedzice"</v>
      </c>
      <c r="Y213" s="22" t="str">
        <f>INDEX($V$4:$V$900,MATCH(ROWS($U$1:U210),$W$4:$W$900,0))</f>
        <v>Białek Mikołaj</v>
      </c>
      <c r="AA213" s="22" t="str">
        <f t="shared" si="38"/>
        <v>Gacek Martyna</v>
      </c>
      <c r="AB213" s="22">
        <f>(COUNTIF($AA$2:AA213,AA213)=1)*1+AB212</f>
        <v>209</v>
      </c>
      <c r="AC213" s="22" t="str">
        <f>VLOOKUP(AD213,'licencje PZTS'!$C$4:$K$1486,9,FALSE)</f>
        <v>"MKS Czechowice-Dziedzice"</v>
      </c>
      <c r="AD213" s="22" t="str">
        <f>INDEX($AA$2:$AA$900,MATCH(ROWS($Z$1:Z210),$AB$2:$AB$3900,0))</f>
        <v>Białek Mikołaj</v>
      </c>
    </row>
    <row r="214" spans="1:30" hidden="1" x14ac:dyDescent="0.25">
      <c r="A214" s="22" t="str">
        <f>IFERROR(INDEX($D$24:$D$1418,MATCH(ROWS($A$1:A191),$B$24:$B$741,0)),"")</f>
        <v/>
      </c>
      <c r="B214" s="54">
        <f>(COUNTIF($D$24:D214,D214)=1)*1+B213</f>
        <v>23</v>
      </c>
      <c r="C214" s="60" t="str">
        <f t="shared" si="28"/>
        <v>Młodzik</v>
      </c>
      <c r="D214" s="54" t="str">
        <f>IF(C214="","",'licencje PZTS'!B194)</f>
        <v>"MKS Czechowice-Dziedzice"</v>
      </c>
      <c r="E214" s="63" t="str">
        <f>IF(C214="","",VLOOKUP(F214,'licencje PZTS'!$G$3:$N$775,8,FALSE))</f>
        <v>Orszulak Kamil</v>
      </c>
      <c r="F214" s="22">
        <f>'licencje PZTS'!G194</f>
        <v>46823</v>
      </c>
      <c r="G214" s="62" t="str">
        <f t="shared" si="29"/>
        <v>Młodzik</v>
      </c>
      <c r="H214" s="62" t="str">
        <f>IF(G214="","",'licencje PZTS'!B194)</f>
        <v>"MKS Czechowice-Dziedzice"</v>
      </c>
      <c r="I214" s="22" t="str">
        <f>IF(G214="","",VLOOKUP(F214,'licencje PZTS'!$G$3:$N$1761,8,FALSE))</f>
        <v>Orszulak Kamil</v>
      </c>
      <c r="J214" s="22" t="str">
        <f>IFERROR(VLOOKUP(F214,'licencje PZTS'!$G$3:$N$775,7,FALSE),"")</f>
        <v>M</v>
      </c>
      <c r="K214" s="62">
        <f>IFERROR(VLOOKUP(F214,'licencje PZTS'!$G$3:$N$1761,4,FALSE),"")</f>
        <v>2009</v>
      </c>
      <c r="L214" s="22" t="str">
        <f t="shared" si="30"/>
        <v>Nie dotyczy</v>
      </c>
      <c r="M214" s="22" t="str">
        <f t="shared" si="31"/>
        <v>Nie dotyczy</v>
      </c>
      <c r="N214" s="22" t="str">
        <f t="shared" si="32"/>
        <v>Młodzik</v>
      </c>
      <c r="O214" s="22" t="str">
        <f t="shared" si="33"/>
        <v>Nie dotyczy</v>
      </c>
      <c r="P214" s="22" t="str">
        <f t="shared" si="34"/>
        <v>Nie dotyczy</v>
      </c>
      <c r="Q214" s="22" t="str">
        <f t="shared" si="35"/>
        <v>Senior</v>
      </c>
      <c r="R214" s="22" t="str">
        <f t="shared" si="36"/>
        <v>Nie dotyczy</v>
      </c>
      <c r="S214" s="22" t="str">
        <f t="shared" si="37"/>
        <v>Nie dotyczy</v>
      </c>
      <c r="V214" s="22" t="str">
        <f t="shared" si="39"/>
        <v>Białek Mikołaj</v>
      </c>
      <c r="W214" s="22">
        <f>(COUNTIF($V$2:V214,V214)=1)*1+W213</f>
        <v>210</v>
      </c>
      <c r="X214" s="22" t="str">
        <f>VLOOKUP(Y214,'licencje PZTS'!$C$4:$K$1486,9,FALSE)</f>
        <v>"MKS Czechowice-Dziedzice"</v>
      </c>
      <c r="Y214" s="22" t="str">
        <f>INDEX($V$4:$V$900,MATCH(ROWS($U$1:U211),$W$4:$W$900,0))</f>
        <v>Kraus Paulina</v>
      </c>
      <c r="AA214" s="22" t="str">
        <f t="shared" si="38"/>
        <v>Białek Mikołaj</v>
      </c>
      <c r="AB214" s="22">
        <f>(COUNTIF($AA$2:AA214,AA214)=1)*1+AB213</f>
        <v>210</v>
      </c>
      <c r="AC214" s="22" t="str">
        <f>VLOOKUP(AD214,'licencje PZTS'!$C$4:$K$1486,9,FALSE)</f>
        <v>"MKS Czechowice-Dziedzice"</v>
      </c>
      <c r="AD214" s="22" t="str">
        <f>INDEX($AA$2:$AA$900,MATCH(ROWS($Z$1:Z211),$AB$2:$AB$3900,0))</f>
        <v>Kraus Paulina</v>
      </c>
    </row>
    <row r="215" spans="1:30" hidden="1" x14ac:dyDescent="0.25">
      <c r="A215" s="22" t="str">
        <f>IFERROR(INDEX($D$24:$D$1418,MATCH(ROWS($A$1:A192),$B$24:$B$741,0)),"")</f>
        <v/>
      </c>
      <c r="B215" s="54">
        <f>(COUNTIF($D$24:D215,D215)=1)*1+B214</f>
        <v>23</v>
      </c>
      <c r="C215" s="60" t="str">
        <f t="shared" si="28"/>
        <v>Młodzik</v>
      </c>
      <c r="D215" s="54" t="str">
        <f>IF(C215="","",'licencje PZTS'!B195)</f>
        <v>"MKS Czechowice-Dziedzice"</v>
      </c>
      <c r="E215" s="63" t="str">
        <f>IF(C215="","",VLOOKUP(F215,'licencje PZTS'!$G$3:$N$775,8,FALSE))</f>
        <v>Gawlas Mateusz</v>
      </c>
      <c r="F215" s="22">
        <f>'licencje PZTS'!G195</f>
        <v>45186</v>
      </c>
      <c r="G215" s="62" t="str">
        <f t="shared" si="29"/>
        <v>Młodzik</v>
      </c>
      <c r="H215" s="62" t="str">
        <f>IF(G215="","",'licencje PZTS'!B195)</f>
        <v>"MKS Czechowice-Dziedzice"</v>
      </c>
      <c r="I215" s="22" t="str">
        <f>IF(G215="","",VLOOKUP(F215,'licencje PZTS'!$G$3:$N$1761,8,FALSE))</f>
        <v>Gawlas Mateusz</v>
      </c>
      <c r="J215" s="22" t="str">
        <f>IFERROR(VLOOKUP(F215,'licencje PZTS'!$G$3:$N$775,7,FALSE),"")</f>
        <v>M</v>
      </c>
      <c r="K215" s="62">
        <f>IFERROR(VLOOKUP(F215,'licencje PZTS'!$G$3:$N$1761,4,FALSE),"")</f>
        <v>2009</v>
      </c>
      <c r="L215" s="22" t="str">
        <f t="shared" si="30"/>
        <v>Nie dotyczy</v>
      </c>
      <c r="M215" s="22" t="str">
        <f t="shared" si="31"/>
        <v>Nie dotyczy</v>
      </c>
      <c r="N215" s="22" t="str">
        <f t="shared" si="32"/>
        <v>Młodzik</v>
      </c>
      <c r="O215" s="22" t="str">
        <f t="shared" si="33"/>
        <v>Nie dotyczy</v>
      </c>
      <c r="P215" s="22" t="str">
        <f t="shared" si="34"/>
        <v>Nie dotyczy</v>
      </c>
      <c r="Q215" s="22" t="str">
        <f t="shared" si="35"/>
        <v>Senior</v>
      </c>
      <c r="R215" s="22" t="str">
        <f t="shared" si="36"/>
        <v>Nie dotyczy</v>
      </c>
      <c r="S215" s="22" t="str">
        <f t="shared" si="37"/>
        <v>Nie dotyczy</v>
      </c>
      <c r="V215" s="22" t="str">
        <f t="shared" si="39"/>
        <v>Kraus Paulina</v>
      </c>
      <c r="W215" s="22">
        <f>(COUNTIF($V$2:V215,V215)=1)*1+W214</f>
        <v>211</v>
      </c>
      <c r="X215" s="22" t="str">
        <f>VLOOKUP(Y215,'licencje PZTS'!$C$4:$K$1486,9,FALSE)</f>
        <v>"MKS Czechowice-Dziedzice"</v>
      </c>
      <c r="Y215" s="22" t="str">
        <f>INDEX($V$4:$V$900,MATCH(ROWS($U$1:U212),$W$4:$W$900,0))</f>
        <v>Górka Hanna</v>
      </c>
      <c r="AA215" s="22" t="str">
        <f t="shared" si="38"/>
        <v>Kraus Paulina</v>
      </c>
      <c r="AB215" s="22">
        <f>(COUNTIF($AA$2:AA215,AA215)=1)*1+AB214</f>
        <v>211</v>
      </c>
      <c r="AC215" s="22" t="str">
        <f>VLOOKUP(AD215,'licencje PZTS'!$C$4:$K$1486,9,FALSE)</f>
        <v>"MKS Czechowice-Dziedzice"</v>
      </c>
      <c r="AD215" s="22" t="str">
        <f>INDEX($AA$2:$AA$900,MATCH(ROWS($Z$1:Z212),$AB$2:$AB$3900,0))</f>
        <v>Górka Hanna</v>
      </c>
    </row>
    <row r="216" spans="1:30" hidden="1" x14ac:dyDescent="0.25">
      <c r="A216" s="22" t="str">
        <f>IFERROR(INDEX($D$24:$D$1418,MATCH(ROWS($A$1:A193),$B$24:$B$741,0)),"")</f>
        <v/>
      </c>
      <c r="B216" s="54">
        <f>(COUNTIF($D$24:D216,D216)=1)*1+B215</f>
        <v>23</v>
      </c>
      <c r="C216" s="60" t="str">
        <f t="shared" ref="C216:C279" si="40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>Młodzik</v>
      </c>
      <c r="D216" s="54" t="str">
        <f>IF(C216="","",'licencje PZTS'!B196)</f>
        <v>"MKS Czechowice-Dziedzice"</v>
      </c>
      <c r="E216" s="63" t="str">
        <f>IF(C216="","",VLOOKUP(F216,'licencje PZTS'!$G$3:$N$775,8,FALSE))</f>
        <v>Kopeć Lena</v>
      </c>
      <c r="F216" s="22">
        <f>'licencje PZTS'!G196</f>
        <v>55160</v>
      </c>
      <c r="G216" s="62" t="str">
        <f t="shared" ref="G216:G279" si="41">IF(AND($F$3="Skrzat",OR(L216="Skrzat")),"Skrzat",IF(AND($F$3="Żak",OR(L216="Skrzat",M216="Żak")),"Żak",IF(AND($F$3="Młodzik",OR(L216="Skrzat",M216="Żak",N216="Młodzik")),"Młodzik",IF(AND($F$3="Kadet",OR(L216="nie",M216="nie",N216="nie",O216="Kadet")),"Kadet",IF(AND($F$3="Junior",OR(L216="nie",M216="nie",N216="nie",O216="nie",P216="Junior")),"Junior",IF(AND($F$3="Młodzieżowiec",OR(L216="nie",M216="nie",N216="nie",O216="nie",P216="nie",S216="Młodzieżowiec")),"Młodzieżowiec",IF(AND($F$3="Senior",OR(L216="Skrzat",M216="Żak",N216="Młodzik",O216="Kadet",P216="Junior",S216="Młodzieżowiec",Q216="Senior")),"Senior",IF(AND($F$3="Weteran",OR(L216="Nie",M216="Nie",N216="Nie",O216="Nie",P216="Nie",R216="Weteran")),"Weteran",""))))))))</f>
        <v>Młodzik</v>
      </c>
      <c r="H216" s="62" t="str">
        <f>IF(G216="","",'licencje PZTS'!B196)</f>
        <v>"MKS Czechowice-Dziedzice"</v>
      </c>
      <c r="I216" s="22" t="str">
        <f>IF(G216="","",VLOOKUP(F216,'licencje PZTS'!$G$3:$N$1761,8,FALSE))</f>
        <v>Kopeć Lena</v>
      </c>
      <c r="J216" s="22" t="str">
        <f>IFERROR(VLOOKUP(F216,'licencje PZTS'!$G$3:$N$775,7,FALSE),"")</f>
        <v>K</v>
      </c>
      <c r="K216" s="62">
        <f>IFERROR(VLOOKUP(F216,'licencje PZTS'!$G$3:$N$1761,4,FALSE),"")</f>
        <v>2010</v>
      </c>
      <c r="L216" s="22" t="str">
        <f t="shared" si="30"/>
        <v>Nie dotyczy</v>
      </c>
      <c r="M216" s="22" t="str">
        <f t="shared" si="31"/>
        <v>Nie dotyczy</v>
      </c>
      <c r="N216" s="22" t="str">
        <f t="shared" si="32"/>
        <v>Młodzik</v>
      </c>
      <c r="O216" s="22" t="str">
        <f t="shared" si="33"/>
        <v>Nie dotyczy</v>
      </c>
      <c r="P216" s="22" t="str">
        <f t="shared" si="34"/>
        <v>Nie dotyczy</v>
      </c>
      <c r="Q216" s="22" t="str">
        <f t="shared" si="35"/>
        <v>Senior</v>
      </c>
      <c r="R216" s="22" t="str">
        <f t="shared" si="36"/>
        <v>Nie dotyczy</v>
      </c>
      <c r="S216" s="22" t="str">
        <f t="shared" si="37"/>
        <v>Nie dotyczy</v>
      </c>
      <c r="V216" s="22" t="str">
        <f t="shared" si="39"/>
        <v>Górka Hanna</v>
      </c>
      <c r="W216" s="22">
        <f>(COUNTIF($V$2:V216,V216)=1)*1+W215</f>
        <v>212</v>
      </c>
      <c r="X216" s="22" t="str">
        <f>VLOOKUP(Y216,'licencje PZTS'!$C$4:$K$1486,9,FALSE)</f>
        <v>"MKS Czechowice-Dziedzice"</v>
      </c>
      <c r="Y216" s="22" t="str">
        <f>INDEX($V$4:$V$900,MATCH(ROWS($U$1:U213),$W$4:$W$900,0))</f>
        <v>Kłaptocz Zofia</v>
      </c>
      <c r="AA216" s="22" t="str">
        <f t="shared" si="38"/>
        <v>Górka Hanna</v>
      </c>
      <c r="AB216" s="22">
        <f>(COUNTIF($AA$2:AA216,AA216)=1)*1+AB215</f>
        <v>212</v>
      </c>
      <c r="AC216" s="22" t="str">
        <f>VLOOKUP(AD216,'licencje PZTS'!$C$4:$K$1486,9,FALSE)</f>
        <v>"MKS Czechowice-Dziedzice"</v>
      </c>
      <c r="AD216" s="22" t="str">
        <f>INDEX($AA$2:$AA$900,MATCH(ROWS($Z$1:Z213),$AB$2:$AB$3900,0))</f>
        <v>Kłaptocz Zofia</v>
      </c>
    </row>
    <row r="217" spans="1:30" hidden="1" x14ac:dyDescent="0.25">
      <c r="A217" s="22" t="str">
        <f>IFERROR(INDEX($D$24:$D$1418,MATCH(ROWS($A$1:A194),$B$24:$B$741,0)),"")</f>
        <v/>
      </c>
      <c r="B217" s="54">
        <f>(COUNTIF($D$24:D217,D217)=1)*1+B216</f>
        <v>23</v>
      </c>
      <c r="C217" s="60" t="str">
        <f t="shared" si="40"/>
        <v>Młodzik</v>
      </c>
      <c r="D217" s="54" t="str">
        <f>IF(C217="","",'licencje PZTS'!B197)</f>
        <v>"MKS Czechowice-Dziedzice"</v>
      </c>
      <c r="E217" s="63" t="str">
        <f>IF(C217="","",VLOOKUP(F217,'licencje PZTS'!$G$3:$N$775,8,FALSE))</f>
        <v>Gacek Maksymilian</v>
      </c>
      <c r="F217" s="22">
        <f>'licencje PZTS'!G197</f>
        <v>51258</v>
      </c>
      <c r="G217" s="62" t="str">
        <f t="shared" si="41"/>
        <v>Młodzik</v>
      </c>
      <c r="H217" s="62" t="str">
        <f>IF(G217="","",'licencje PZTS'!B197)</f>
        <v>"MKS Czechowice-Dziedzice"</v>
      </c>
      <c r="I217" s="22" t="str">
        <f>IF(G217="","",VLOOKUP(F217,'licencje PZTS'!$G$3:$N$1761,8,FALSE))</f>
        <v>Gacek Maksymilian</v>
      </c>
      <c r="J217" s="22" t="str">
        <f>IFERROR(VLOOKUP(F217,'licencje PZTS'!$G$3:$N$775,7,FALSE),"")</f>
        <v>M</v>
      </c>
      <c r="K217" s="62">
        <f>IFERROR(VLOOKUP(F217,'licencje PZTS'!$G$3:$N$1761,4,FALSE),"")</f>
        <v>2010</v>
      </c>
      <c r="L217" s="22" t="str">
        <f t="shared" ref="L217:L280" si="42">IFERROR(IF($G$1-K217&lt;=9,"Skrzat",IF($G$1-K217&gt;9,"Nie dotyczy")),"")</f>
        <v>Nie dotyczy</v>
      </c>
      <c r="M217" s="22" t="str">
        <f t="shared" ref="M217:M280" si="43">IFERROR(IF($G$1-K217&lt;=11,"Żak",IF($G$1-K217&gt;11,"Nie dotyczy")),"")</f>
        <v>Nie dotyczy</v>
      </c>
      <c r="N217" s="22" t="str">
        <f t="shared" ref="N217:N280" si="44">IFERROR(IF($G$1-K217&lt;=13,"Młodzik",IF($G$1-K217&gt;13,"Nie dotyczy")),"")</f>
        <v>Młodzik</v>
      </c>
      <c r="O217" s="22" t="str">
        <f t="shared" ref="O217:O280" si="45">IFERROR(IF($G$1-K217=14,"Kadet",IF($G$1-K217=15,"Nie dotyczy",IF($G$1-K217&lt;14,"Nie dotyczy",IF($G$1-K217&gt;15,"Nie dotyczy")))),"")</f>
        <v>Nie dotyczy</v>
      </c>
      <c r="P217" s="22" t="str">
        <f t="shared" ref="P217:P280" si="46">IFERROR(IF($G$1-K217=18,"Junior",IF($G$1-K217=17,"Junior",IF($G$1-K217=16,"Junior",IF($G$1-K217&lt;16,"Nie dotyczy",IF($G$1-K217&gt;18,"Nie dotyczy"))))),"")</f>
        <v>Nie dotyczy</v>
      </c>
      <c r="Q217" s="22" t="str">
        <f t="shared" ref="Q217:Q280" si="47">IFERROR(IF($G$1-K217&gt;=10,"Senior",IF($G$1-K217&lt;10,"Nie dotyczy")),"")</f>
        <v>Senior</v>
      </c>
      <c r="R217" s="22" t="str">
        <f t="shared" ref="R217:R280" si="48">IFERROR(IF($G$1-K217&gt;=40,"Weteran",IF($G$1-K217&lt;40,"Nie dotyczy")),"Nie dotyczy")</f>
        <v>Nie dotyczy</v>
      </c>
      <c r="S217" s="22" t="str">
        <f t="shared" ref="S217:S280" si="49">IFERROR(IF($G$1-K217=19,"Młodzieżowiec",IF($G$1-K217=20,"Młodzieżowiec",IF($G$1-K217=21,"Młodzieżowiec",IF($G$1-K217&lt;19,"Nie dotyczy",IF($G$1-K217&gt;21,"Nie dotyczy"))))),"")</f>
        <v>Nie dotyczy</v>
      </c>
      <c r="V217" s="22" t="str">
        <f t="shared" si="39"/>
        <v>Kłaptocz Zofia</v>
      </c>
      <c r="W217" s="22">
        <f>(COUNTIF($V$2:V217,V217)=1)*1+W216</f>
        <v>213</v>
      </c>
      <c r="X217" s="22" t="str">
        <f>VLOOKUP(Y217,'licencje PZTS'!$C$4:$K$1486,9,FALSE)</f>
        <v>"MKS Czechowice-Dziedzice"</v>
      </c>
      <c r="Y217" s="22" t="str">
        <f>INDEX($V$4:$V$900,MATCH(ROWS($U$1:U214),$W$4:$W$900,0))</f>
        <v>Filamowska Anna</v>
      </c>
      <c r="AA217" s="22" t="str">
        <f t="shared" si="38"/>
        <v>Kłaptocz Zofia</v>
      </c>
      <c r="AB217" s="22">
        <f>(COUNTIF($AA$2:AA217,AA217)=1)*1+AB216</f>
        <v>213</v>
      </c>
      <c r="AC217" s="22" t="str">
        <f>VLOOKUP(AD217,'licencje PZTS'!$C$4:$K$1486,9,FALSE)</f>
        <v>"MKS Czechowice-Dziedzice"</v>
      </c>
      <c r="AD217" s="22" t="str">
        <f>INDEX($AA$2:$AA$900,MATCH(ROWS($Z$1:Z214),$AB$2:$AB$3900,0))</f>
        <v>Filamowska Anna</v>
      </c>
    </row>
    <row r="218" spans="1:30" hidden="1" x14ac:dyDescent="0.25">
      <c r="A218" s="22" t="str">
        <f>IFERROR(INDEX($D$24:$D$1418,MATCH(ROWS($A$1:A195),$B$24:$B$741,0)),"")</f>
        <v/>
      </c>
      <c r="B218" s="54">
        <f>(COUNTIF($D$24:D218,D218)=1)*1+B217</f>
        <v>23</v>
      </c>
      <c r="C218" s="60" t="str">
        <f t="shared" si="40"/>
        <v>Młodzik</v>
      </c>
      <c r="D218" s="54" t="str">
        <f>IF(C218="","",'licencje PZTS'!B198)</f>
        <v>"MKS Czechowice-Dziedzice"</v>
      </c>
      <c r="E218" s="63" t="str">
        <f>IF(C218="","",VLOOKUP(F218,'licencje PZTS'!$G$3:$N$775,8,FALSE))</f>
        <v>Zając Zuzanna</v>
      </c>
      <c r="F218" s="22">
        <f>'licencje PZTS'!G198</f>
        <v>55162</v>
      </c>
      <c r="G218" s="62" t="str">
        <f t="shared" si="41"/>
        <v>Młodzik</v>
      </c>
      <c r="H218" s="62" t="str">
        <f>IF(G218="","",'licencje PZTS'!B198)</f>
        <v>"MKS Czechowice-Dziedzice"</v>
      </c>
      <c r="I218" s="22" t="str">
        <f>IF(G218="","",VLOOKUP(F218,'licencje PZTS'!$G$3:$N$1761,8,FALSE))</f>
        <v>Zając Zuzanna</v>
      </c>
      <c r="J218" s="22" t="str">
        <f>IFERROR(VLOOKUP(F218,'licencje PZTS'!$G$3:$N$775,7,FALSE),"")</f>
        <v>K</v>
      </c>
      <c r="K218" s="62">
        <f>IFERROR(VLOOKUP(F218,'licencje PZTS'!$G$3:$N$1761,4,FALSE),"")</f>
        <v>2011</v>
      </c>
      <c r="L218" s="22" t="str">
        <f t="shared" si="42"/>
        <v>Nie dotyczy</v>
      </c>
      <c r="M218" s="22" t="str">
        <f t="shared" si="43"/>
        <v>Żak</v>
      </c>
      <c r="N218" s="22" t="str">
        <f t="shared" si="44"/>
        <v>Młodzik</v>
      </c>
      <c r="O218" s="22" t="str">
        <f t="shared" si="45"/>
        <v>Nie dotyczy</v>
      </c>
      <c r="P218" s="22" t="str">
        <f t="shared" si="46"/>
        <v>Nie dotyczy</v>
      </c>
      <c r="Q218" s="22" t="str">
        <f t="shared" si="47"/>
        <v>Senior</v>
      </c>
      <c r="R218" s="22" t="str">
        <f t="shared" si="48"/>
        <v>Nie dotyczy</v>
      </c>
      <c r="S218" s="22" t="str">
        <f t="shared" si="49"/>
        <v>Nie dotyczy</v>
      </c>
      <c r="V218" s="22" t="str">
        <f t="shared" si="39"/>
        <v>Filamowska Anna</v>
      </c>
      <c r="W218" s="22">
        <f>(COUNTIF($V$2:V218,V218)=1)*1+W217</f>
        <v>214</v>
      </c>
      <c r="X218" s="22" t="str">
        <f>VLOOKUP(Y218,'licencje PZTS'!$C$4:$K$1486,9,FALSE)</f>
        <v>"MKS Czechowice-Dziedzice"</v>
      </c>
      <c r="Y218" s="22" t="str">
        <f>INDEX($V$4:$V$900,MATCH(ROWS($U$1:U215),$W$4:$W$900,0))</f>
        <v>Grygierczyk Oliwia</v>
      </c>
      <c r="AA218" s="22" t="str">
        <f t="shared" si="38"/>
        <v>Filamowska Anna</v>
      </c>
      <c r="AB218" s="22">
        <f>(COUNTIF($AA$2:AA218,AA218)=1)*1+AB217</f>
        <v>214</v>
      </c>
      <c r="AC218" s="22" t="str">
        <f>VLOOKUP(AD218,'licencje PZTS'!$C$4:$K$1486,9,FALSE)</f>
        <v>"MKS Czechowice-Dziedzice"</v>
      </c>
      <c r="AD218" s="22" t="str">
        <f>INDEX($AA$2:$AA$900,MATCH(ROWS($Z$1:Z215),$AB$2:$AB$3900,0))</f>
        <v>Grygierczyk Oliwia</v>
      </c>
    </row>
    <row r="219" spans="1:30" hidden="1" x14ac:dyDescent="0.25">
      <c r="A219" s="22" t="str">
        <f>IFERROR(INDEX($D$24:$D$1418,MATCH(ROWS($A$1:A196),$B$24:$B$741,0)),"")</f>
        <v/>
      </c>
      <c r="B219" s="54">
        <f>(COUNTIF($D$24:D219,D219)=1)*1+B218</f>
        <v>23</v>
      </c>
      <c r="C219" s="60" t="str">
        <f t="shared" si="40"/>
        <v>Młodzik</v>
      </c>
      <c r="D219" s="54" t="str">
        <f>IF(C219="","",'licencje PZTS'!B199)</f>
        <v>"MKS Czechowice-Dziedzice"</v>
      </c>
      <c r="E219" s="63" t="str">
        <f>IF(C219="","",VLOOKUP(F219,'licencje PZTS'!$G$3:$N$775,8,FALSE))</f>
        <v>Orszulak Mateusz</v>
      </c>
      <c r="F219" s="22">
        <f>'licencje PZTS'!G199</f>
        <v>49311</v>
      </c>
      <c r="G219" s="62" t="str">
        <f t="shared" si="41"/>
        <v>Młodzik</v>
      </c>
      <c r="H219" s="62" t="str">
        <f>IF(G219="","",'licencje PZTS'!B199)</f>
        <v>"MKS Czechowice-Dziedzice"</v>
      </c>
      <c r="I219" s="22" t="str">
        <f>IF(G219="","",VLOOKUP(F219,'licencje PZTS'!$G$3:$N$1761,8,FALSE))</f>
        <v>Orszulak Mateusz</v>
      </c>
      <c r="J219" s="22" t="str">
        <f>IFERROR(VLOOKUP(F219,'licencje PZTS'!$G$3:$N$775,7,FALSE),"")</f>
        <v>M</v>
      </c>
      <c r="K219" s="62">
        <f>IFERROR(VLOOKUP(F219,'licencje PZTS'!$G$3:$N$1761,4,FALSE),"")</f>
        <v>2011</v>
      </c>
      <c r="L219" s="22" t="str">
        <f t="shared" si="42"/>
        <v>Nie dotyczy</v>
      </c>
      <c r="M219" s="22" t="str">
        <f t="shared" si="43"/>
        <v>Żak</v>
      </c>
      <c r="N219" s="22" t="str">
        <f t="shared" si="44"/>
        <v>Młodzik</v>
      </c>
      <c r="O219" s="22" t="str">
        <f t="shared" si="45"/>
        <v>Nie dotyczy</v>
      </c>
      <c r="P219" s="22" t="str">
        <f t="shared" si="46"/>
        <v>Nie dotyczy</v>
      </c>
      <c r="Q219" s="22" t="str">
        <f t="shared" si="47"/>
        <v>Senior</v>
      </c>
      <c r="R219" s="22" t="str">
        <f t="shared" si="48"/>
        <v>Nie dotyczy</v>
      </c>
      <c r="S219" s="22" t="str">
        <f t="shared" si="49"/>
        <v>Nie dotyczy</v>
      </c>
      <c r="V219" s="22" t="str">
        <f t="shared" si="39"/>
        <v>Grygierczyk Oliwia</v>
      </c>
      <c r="W219" s="22">
        <f>(COUNTIF($V$2:V219,V219)=1)*1+W218</f>
        <v>215</v>
      </c>
      <c r="X219" s="22" t="str">
        <f>VLOOKUP(Y219,'licencje PZTS'!$C$4:$K$1486,9,FALSE)</f>
        <v>"MKS Czechowice-Dziedzice"</v>
      </c>
      <c r="Y219" s="22" t="str">
        <f>INDEX($V$4:$V$900,MATCH(ROWS($U$1:U216),$W$4:$W$900,0))</f>
        <v>Żoczek Lena</v>
      </c>
      <c r="AA219" s="22" t="str">
        <f t="shared" ref="AA219:AA282" si="50">VLOOKUP($F$3,$G238:$I4352,3,FALSE)</f>
        <v>Grygierczyk Oliwia</v>
      </c>
      <c r="AB219" s="22">
        <f>(COUNTIF($AA$2:AA219,AA219)=1)*1+AB218</f>
        <v>215</v>
      </c>
      <c r="AC219" s="22" t="str">
        <f>VLOOKUP(AD219,'licencje PZTS'!$C$4:$K$1486,9,FALSE)</f>
        <v>"MKS Czechowice-Dziedzice"</v>
      </c>
      <c r="AD219" s="22" t="str">
        <f>INDEX($AA$2:$AA$900,MATCH(ROWS($Z$1:Z216),$AB$2:$AB$3900,0))</f>
        <v>Żoczek Lena</v>
      </c>
    </row>
    <row r="220" spans="1:30" hidden="1" x14ac:dyDescent="0.25">
      <c r="A220" s="22" t="str">
        <f>IFERROR(INDEX($D$24:$D$1418,MATCH(ROWS($A$1:A197),$B$24:$B$741,0)),"")</f>
        <v/>
      </c>
      <c r="B220" s="54">
        <f>(COUNTIF($D$24:D220,D220)=1)*1+B219</f>
        <v>23</v>
      </c>
      <c r="C220" s="60" t="str">
        <f t="shared" si="40"/>
        <v>Młodzik</v>
      </c>
      <c r="D220" s="54" t="str">
        <f>IF(C220="","",'licencje PZTS'!B200)</f>
        <v>"MKS Czechowice-Dziedzice"</v>
      </c>
      <c r="E220" s="63" t="str">
        <f>IF(C220="","",VLOOKUP(F220,'licencje PZTS'!$G$3:$N$775,8,FALSE))</f>
        <v>Indeka Klaudia</v>
      </c>
      <c r="F220" s="22">
        <f>'licencje PZTS'!G200</f>
        <v>55161</v>
      </c>
      <c r="G220" s="62" t="str">
        <f t="shared" si="41"/>
        <v>Młodzik</v>
      </c>
      <c r="H220" s="62" t="str">
        <f>IF(G220="","",'licencje PZTS'!B200)</f>
        <v>"MKS Czechowice-Dziedzice"</v>
      </c>
      <c r="I220" s="22" t="str">
        <f>IF(G220="","",VLOOKUP(F220,'licencje PZTS'!$G$3:$N$1761,8,FALSE))</f>
        <v>Indeka Klaudia</v>
      </c>
      <c r="J220" s="22" t="str">
        <f>IFERROR(VLOOKUP(F220,'licencje PZTS'!$G$3:$N$775,7,FALSE),"")</f>
        <v>K</v>
      </c>
      <c r="K220" s="62">
        <f>IFERROR(VLOOKUP(F220,'licencje PZTS'!$G$3:$N$1761,4,FALSE),"")</f>
        <v>2011</v>
      </c>
      <c r="L220" s="22" t="str">
        <f t="shared" si="42"/>
        <v>Nie dotyczy</v>
      </c>
      <c r="M220" s="22" t="str">
        <f t="shared" si="43"/>
        <v>Żak</v>
      </c>
      <c r="N220" s="22" t="str">
        <f t="shared" si="44"/>
        <v>Młodzik</v>
      </c>
      <c r="O220" s="22" t="str">
        <f t="shared" si="45"/>
        <v>Nie dotyczy</v>
      </c>
      <c r="P220" s="22" t="str">
        <f t="shared" si="46"/>
        <v>Nie dotyczy</v>
      </c>
      <c r="Q220" s="22" t="str">
        <f t="shared" si="47"/>
        <v>Senior</v>
      </c>
      <c r="R220" s="22" t="str">
        <f t="shared" si="48"/>
        <v>Nie dotyczy</v>
      </c>
      <c r="S220" s="22" t="str">
        <f t="shared" si="49"/>
        <v>Nie dotyczy</v>
      </c>
      <c r="V220" s="22" t="str">
        <f t="shared" si="39"/>
        <v>Żoczek Lena</v>
      </c>
      <c r="W220" s="22">
        <f>(COUNTIF($V$2:V220,V220)=1)*1+W219</f>
        <v>216</v>
      </c>
      <c r="X220" s="22" t="str">
        <f>VLOOKUP(Y220,'licencje PZTS'!$C$4:$K$1486,9,FALSE)</f>
        <v>"MKS Czechowice-Dziedzice"</v>
      </c>
      <c r="Y220" s="22" t="str">
        <f>INDEX($V$4:$V$900,MATCH(ROWS($U$1:U217),$W$4:$W$900,0))</f>
        <v>Szary Paweł</v>
      </c>
      <c r="AA220" s="22" t="str">
        <f t="shared" si="50"/>
        <v>Żoczek Lena</v>
      </c>
      <c r="AB220" s="22">
        <f>(COUNTIF($AA$2:AA220,AA220)=1)*1+AB219</f>
        <v>216</v>
      </c>
      <c r="AC220" s="22" t="str">
        <f>VLOOKUP(AD220,'licencje PZTS'!$C$4:$K$1486,9,FALSE)</f>
        <v>"MKS Czechowice-Dziedzice"</v>
      </c>
      <c r="AD220" s="22" t="str">
        <f>INDEX($AA$2:$AA$900,MATCH(ROWS($Z$1:Z217),$AB$2:$AB$3900,0))</f>
        <v>Szary Paweł</v>
      </c>
    </row>
    <row r="221" spans="1:30" hidden="1" x14ac:dyDescent="0.25">
      <c r="A221" s="22" t="str">
        <f>IFERROR(INDEX($D$24:$D$1418,MATCH(ROWS($A$1:A198),$B$24:$B$741,0)),"")</f>
        <v/>
      </c>
      <c r="B221" s="54">
        <f>(COUNTIF($D$24:D221,D221)=1)*1+B220</f>
        <v>23</v>
      </c>
      <c r="C221" s="60" t="str">
        <f t="shared" si="40"/>
        <v>Młodzik</v>
      </c>
      <c r="D221" s="54" t="str">
        <f>IF(C221="","",'licencje PZTS'!B201)</f>
        <v>"MKS Czechowice-Dziedzice"</v>
      </c>
      <c r="E221" s="63" t="str">
        <f>IF(C221="","",VLOOKUP(F221,'licencje PZTS'!$G$3:$N$775,8,FALSE))</f>
        <v>Gęszka Sara</v>
      </c>
      <c r="F221" s="22">
        <f>'licencje PZTS'!G201</f>
        <v>55159</v>
      </c>
      <c r="G221" s="62" t="str">
        <f t="shared" si="41"/>
        <v>Młodzik</v>
      </c>
      <c r="H221" s="62" t="str">
        <f>IF(G221="","",'licencje PZTS'!B201)</f>
        <v>"MKS Czechowice-Dziedzice"</v>
      </c>
      <c r="I221" s="22" t="str">
        <f>IF(G221="","",VLOOKUP(F221,'licencje PZTS'!$G$3:$N$1761,8,FALSE))</f>
        <v>Gęszka Sara</v>
      </c>
      <c r="J221" s="22" t="str">
        <f>IFERROR(VLOOKUP(F221,'licencje PZTS'!$G$3:$N$775,7,FALSE),"")</f>
        <v>K</v>
      </c>
      <c r="K221" s="62">
        <f>IFERROR(VLOOKUP(F221,'licencje PZTS'!$G$3:$N$1761,4,FALSE),"")</f>
        <v>2011</v>
      </c>
      <c r="L221" s="22" t="str">
        <f t="shared" si="42"/>
        <v>Nie dotyczy</v>
      </c>
      <c r="M221" s="22" t="str">
        <f t="shared" si="43"/>
        <v>Żak</v>
      </c>
      <c r="N221" s="22" t="str">
        <f t="shared" si="44"/>
        <v>Młodzik</v>
      </c>
      <c r="O221" s="22" t="str">
        <f t="shared" si="45"/>
        <v>Nie dotyczy</v>
      </c>
      <c r="P221" s="22" t="str">
        <f t="shared" si="46"/>
        <v>Nie dotyczy</v>
      </c>
      <c r="Q221" s="22" t="str">
        <f t="shared" si="47"/>
        <v>Senior</v>
      </c>
      <c r="R221" s="22" t="str">
        <f t="shared" si="48"/>
        <v>Nie dotyczy</v>
      </c>
      <c r="S221" s="22" t="str">
        <f t="shared" si="49"/>
        <v>Nie dotyczy</v>
      </c>
      <c r="V221" s="22" t="str">
        <f t="shared" si="39"/>
        <v>Szary Paweł</v>
      </c>
      <c r="W221" s="22">
        <f>(COUNTIF($V$2:V221,V221)=1)*1+W220</f>
        <v>217</v>
      </c>
      <c r="X221" s="22" t="str">
        <f>VLOOKUP(Y221,'licencje PZTS'!$C$4:$K$1486,9,FALSE)</f>
        <v>"MKS Czechowice-Dziedzice"</v>
      </c>
      <c r="Y221" s="22" t="str">
        <f>INDEX($V$4:$V$900,MATCH(ROWS($U$1:U218),$W$4:$W$900,0))</f>
        <v>Byrdziak Kamila</v>
      </c>
      <c r="AA221" s="22" t="str">
        <f t="shared" si="50"/>
        <v>Szary Paweł</v>
      </c>
      <c r="AB221" s="22">
        <f>(COUNTIF($AA$2:AA221,AA221)=1)*1+AB220</f>
        <v>217</v>
      </c>
      <c r="AC221" s="22" t="str">
        <f>VLOOKUP(AD221,'licencje PZTS'!$C$4:$K$1486,9,FALSE)</f>
        <v>"MKS Czechowice-Dziedzice"</v>
      </c>
      <c r="AD221" s="22" t="str">
        <f>INDEX($AA$2:$AA$900,MATCH(ROWS($Z$1:Z218),$AB$2:$AB$3900,0))</f>
        <v>Byrdziak Kamila</v>
      </c>
    </row>
    <row r="222" spans="1:30" hidden="1" x14ac:dyDescent="0.25">
      <c r="A222" s="22" t="str">
        <f>IFERROR(INDEX($D$24:$D$1418,MATCH(ROWS($A$1:A199),$B$24:$B$741,0)),"")</f>
        <v/>
      </c>
      <c r="B222" s="54">
        <f>(COUNTIF($D$24:D222,D222)=1)*1+B221</f>
        <v>23</v>
      </c>
      <c r="C222" s="60" t="str">
        <f t="shared" si="40"/>
        <v>Młodzik</v>
      </c>
      <c r="D222" s="54" t="str">
        <f>IF(C222="","",'licencje PZTS'!B202)</f>
        <v>"MKS Czechowice-Dziedzice"</v>
      </c>
      <c r="E222" s="63" t="str">
        <f>IF(C222="","",VLOOKUP(F222,'licencje PZTS'!$G$3:$N$775,8,FALSE))</f>
        <v>Filimowski Michał</v>
      </c>
      <c r="F222" s="22">
        <f>'licencje PZTS'!G202</f>
        <v>55163</v>
      </c>
      <c r="G222" s="62" t="str">
        <f t="shared" si="41"/>
        <v>Młodzik</v>
      </c>
      <c r="H222" s="62" t="str">
        <f>IF(G222="","",'licencje PZTS'!B202)</f>
        <v>"MKS Czechowice-Dziedzice"</v>
      </c>
      <c r="I222" s="22" t="str">
        <f>IF(G222="","",VLOOKUP(F222,'licencje PZTS'!$G$3:$N$1761,8,FALSE))</f>
        <v>Filimowski Michał</v>
      </c>
      <c r="J222" s="22" t="str">
        <f>IFERROR(VLOOKUP(F222,'licencje PZTS'!$G$3:$N$775,7,FALSE),"")</f>
        <v>M</v>
      </c>
      <c r="K222" s="62">
        <f>IFERROR(VLOOKUP(F222,'licencje PZTS'!$G$3:$N$1761,4,FALSE),"")</f>
        <v>2011</v>
      </c>
      <c r="L222" s="22" t="str">
        <f t="shared" si="42"/>
        <v>Nie dotyczy</v>
      </c>
      <c r="M222" s="22" t="str">
        <f t="shared" si="43"/>
        <v>Żak</v>
      </c>
      <c r="N222" s="22" t="str">
        <f t="shared" si="44"/>
        <v>Młodzik</v>
      </c>
      <c r="O222" s="22" t="str">
        <f t="shared" si="45"/>
        <v>Nie dotyczy</v>
      </c>
      <c r="P222" s="22" t="str">
        <f t="shared" si="46"/>
        <v>Nie dotyczy</v>
      </c>
      <c r="Q222" s="22" t="str">
        <f t="shared" si="47"/>
        <v>Senior</v>
      </c>
      <c r="R222" s="22" t="str">
        <f t="shared" si="48"/>
        <v>Nie dotyczy</v>
      </c>
      <c r="S222" s="22" t="str">
        <f t="shared" si="49"/>
        <v>Nie dotyczy</v>
      </c>
      <c r="V222" s="22" t="str">
        <f t="shared" si="39"/>
        <v>Byrdziak Kamila</v>
      </c>
      <c r="W222" s="22">
        <f>(COUNTIF($V$2:V222,V222)=1)*1+W221</f>
        <v>218</v>
      </c>
      <c r="X222" s="22" t="str">
        <f>VLOOKUP(Y222,'licencje PZTS'!$C$4:$K$1486,9,FALSE)</f>
        <v>"MKS Czechowice-Dziedzice"</v>
      </c>
      <c r="Y222" s="22" t="str">
        <f>INDEX($V$4:$V$900,MATCH(ROWS($U$1:U219),$W$4:$W$900,0))</f>
        <v>Walczyk Kacper</v>
      </c>
      <c r="AA222" s="22" t="str">
        <f t="shared" si="50"/>
        <v>Byrdziak Kamila</v>
      </c>
      <c r="AB222" s="22">
        <f>(COUNTIF($AA$2:AA222,AA222)=1)*1+AB221</f>
        <v>218</v>
      </c>
      <c r="AC222" s="22" t="str">
        <f>VLOOKUP(AD222,'licencje PZTS'!$C$4:$K$1486,9,FALSE)</f>
        <v>"MKS Czechowice-Dziedzice"</v>
      </c>
      <c r="AD222" s="22" t="str">
        <f>INDEX($AA$2:$AA$900,MATCH(ROWS($Z$1:Z219),$AB$2:$AB$3900,0))</f>
        <v>Walczyk Kacper</v>
      </c>
    </row>
    <row r="223" spans="1:30" hidden="1" x14ac:dyDescent="0.25">
      <c r="A223" s="22" t="str">
        <f>IFERROR(INDEX($D$24:$D$1418,MATCH(ROWS($A$1:A200),$B$24:$B$741,0)),"")</f>
        <v/>
      </c>
      <c r="B223" s="54">
        <f>(COUNTIF($D$24:D223,D223)=1)*1+B222</f>
        <v>23</v>
      </c>
      <c r="C223" s="60" t="str">
        <f t="shared" si="40"/>
        <v>Młodzik</v>
      </c>
      <c r="D223" s="54" t="str">
        <f>IF(C223="","",'licencje PZTS'!B203)</f>
        <v>"MKS Czechowice-Dziedzice"</v>
      </c>
      <c r="E223" s="63" t="str">
        <f>IF(C223="","",VLOOKUP(F223,'licencje PZTS'!$G$3:$N$775,8,FALSE))</f>
        <v>Budka Wojciech</v>
      </c>
      <c r="F223" s="22">
        <f>'licencje PZTS'!G203</f>
        <v>58404</v>
      </c>
      <c r="G223" s="62" t="str">
        <f t="shared" si="41"/>
        <v>Młodzik</v>
      </c>
      <c r="H223" s="62" t="str">
        <f>IF(G223="","",'licencje PZTS'!B203)</f>
        <v>"MKS Czechowice-Dziedzice"</v>
      </c>
      <c r="I223" s="22" t="str">
        <f>IF(G223="","",VLOOKUP(F223,'licencje PZTS'!$G$3:$N$1761,8,FALSE))</f>
        <v>Budka Wojciech</v>
      </c>
      <c r="J223" s="22" t="str">
        <f>IFERROR(VLOOKUP(F223,'licencje PZTS'!$G$3:$N$775,7,FALSE),"")</f>
        <v>M</v>
      </c>
      <c r="K223" s="62">
        <f>IFERROR(VLOOKUP(F223,'licencje PZTS'!$G$3:$N$1761,4,FALSE),"")</f>
        <v>2011</v>
      </c>
      <c r="L223" s="22" t="str">
        <f t="shared" si="42"/>
        <v>Nie dotyczy</v>
      </c>
      <c r="M223" s="22" t="str">
        <f t="shared" si="43"/>
        <v>Żak</v>
      </c>
      <c r="N223" s="22" t="str">
        <f t="shared" si="44"/>
        <v>Młodzik</v>
      </c>
      <c r="O223" s="22" t="str">
        <f t="shared" si="45"/>
        <v>Nie dotyczy</v>
      </c>
      <c r="P223" s="22" t="str">
        <f t="shared" si="46"/>
        <v>Nie dotyczy</v>
      </c>
      <c r="Q223" s="22" t="str">
        <f t="shared" si="47"/>
        <v>Senior</v>
      </c>
      <c r="R223" s="22" t="str">
        <f t="shared" si="48"/>
        <v>Nie dotyczy</v>
      </c>
      <c r="S223" s="22" t="str">
        <f t="shared" si="49"/>
        <v>Nie dotyczy</v>
      </c>
      <c r="V223" s="22" t="str">
        <f t="shared" si="39"/>
        <v>Walczyk Kacper</v>
      </c>
      <c r="W223" s="22">
        <f>(COUNTIF($V$2:V223,V223)=1)*1+W222</f>
        <v>219</v>
      </c>
      <c r="X223" s="22" t="str">
        <f>VLOOKUP(Y223,'licencje PZTS'!$C$4:$K$1486,9,FALSE)</f>
        <v>"MKS Czechowice-Dziedzice"</v>
      </c>
      <c r="Y223" s="22" t="str">
        <f>INDEX($V$4:$V$900,MATCH(ROWS($U$1:U220),$W$4:$W$900,0))</f>
        <v>Walczyk Zuzanna</v>
      </c>
      <c r="AA223" s="22" t="str">
        <f t="shared" si="50"/>
        <v>Walczyk Kacper</v>
      </c>
      <c r="AB223" s="22">
        <f>(COUNTIF($AA$2:AA223,AA223)=1)*1+AB222</f>
        <v>219</v>
      </c>
      <c r="AC223" s="22" t="str">
        <f>VLOOKUP(AD223,'licencje PZTS'!$C$4:$K$1486,9,FALSE)</f>
        <v>"MKS Czechowice-Dziedzice"</v>
      </c>
      <c r="AD223" s="22" t="str">
        <f>INDEX($AA$2:$AA$900,MATCH(ROWS($Z$1:Z220),$AB$2:$AB$3900,0))</f>
        <v>Walczyk Zuzanna</v>
      </c>
    </row>
    <row r="224" spans="1:30" hidden="1" x14ac:dyDescent="0.25">
      <c r="A224" s="22" t="str">
        <f>IFERROR(INDEX($D$24:$D$1418,MATCH(ROWS($A$1:A201),$B$24:$B$741,0)),"")</f>
        <v/>
      </c>
      <c r="B224" s="54">
        <f>(COUNTIF($D$24:D224,D224)=1)*1+B223</f>
        <v>23</v>
      </c>
      <c r="C224" s="60" t="str">
        <f t="shared" si="40"/>
        <v>Młodzik</v>
      </c>
      <c r="D224" s="54" t="str">
        <f>IF(C224="","",'licencje PZTS'!B204)</f>
        <v>"MKS Czechowice-Dziedzice"</v>
      </c>
      <c r="E224" s="63" t="str">
        <f>IF(C224="","",VLOOKUP(F224,'licencje PZTS'!$G$3:$N$775,8,FALSE))</f>
        <v>Bojdys Zuzanna</v>
      </c>
      <c r="F224" s="22">
        <f>'licencje PZTS'!G204</f>
        <v>55153</v>
      </c>
      <c r="G224" s="62" t="str">
        <f t="shared" si="41"/>
        <v>Młodzik</v>
      </c>
      <c r="H224" s="62" t="str">
        <f>IF(G224="","",'licencje PZTS'!B204)</f>
        <v>"MKS Czechowice-Dziedzice"</v>
      </c>
      <c r="I224" s="22" t="str">
        <f>IF(G224="","",VLOOKUP(F224,'licencje PZTS'!$G$3:$N$1761,8,FALSE))</f>
        <v>Bojdys Zuzanna</v>
      </c>
      <c r="J224" s="22" t="str">
        <f>IFERROR(VLOOKUP(F224,'licencje PZTS'!$G$3:$N$775,7,FALSE),"")</f>
        <v>K</v>
      </c>
      <c r="K224" s="62">
        <f>IFERROR(VLOOKUP(F224,'licencje PZTS'!$G$3:$N$1761,4,FALSE),"")</f>
        <v>2012</v>
      </c>
      <c r="L224" s="22" t="str">
        <f t="shared" si="42"/>
        <v>Nie dotyczy</v>
      </c>
      <c r="M224" s="22" t="str">
        <f t="shared" si="43"/>
        <v>Żak</v>
      </c>
      <c r="N224" s="22" t="str">
        <f t="shared" si="44"/>
        <v>Młodzik</v>
      </c>
      <c r="O224" s="22" t="str">
        <f t="shared" si="45"/>
        <v>Nie dotyczy</v>
      </c>
      <c r="P224" s="22" t="str">
        <f t="shared" si="46"/>
        <v>Nie dotyczy</v>
      </c>
      <c r="Q224" s="22" t="str">
        <f t="shared" si="47"/>
        <v>Senior</v>
      </c>
      <c r="R224" s="22" t="str">
        <f t="shared" si="48"/>
        <v>Nie dotyczy</v>
      </c>
      <c r="S224" s="22" t="str">
        <f t="shared" si="49"/>
        <v>Nie dotyczy</v>
      </c>
      <c r="V224" s="22" t="str">
        <f t="shared" si="39"/>
        <v>Walczyk Zuzanna</v>
      </c>
      <c r="W224" s="22">
        <f>(COUNTIF($V$2:V224,V224)=1)*1+W223</f>
        <v>220</v>
      </c>
      <c r="X224" s="22" t="str">
        <f>VLOOKUP(Y224,'licencje PZTS'!$C$4:$K$1486,9,FALSE)</f>
        <v>"MKS SIEMIANOWICZANKA Siemianowice Śląskie"</v>
      </c>
      <c r="Y224" s="22" t="str">
        <f>INDEX($V$4:$V$900,MATCH(ROWS($U$1:U221),$W$4:$W$900,0))</f>
        <v>Hyla Franciszek</v>
      </c>
      <c r="AA224" s="22" t="str">
        <f t="shared" si="50"/>
        <v>Walczyk Zuzanna</v>
      </c>
      <c r="AB224" s="22">
        <f>(COUNTIF($AA$2:AA224,AA224)=1)*1+AB223</f>
        <v>220</v>
      </c>
      <c r="AC224" s="22" t="str">
        <f>VLOOKUP(AD224,'licencje PZTS'!$C$4:$K$1486,9,FALSE)</f>
        <v>"MKS SIEMIANOWICZANKA Siemianowice Śląskie"</v>
      </c>
      <c r="AD224" s="22" t="str">
        <f>INDEX($AA$2:$AA$900,MATCH(ROWS($Z$1:Z221),$AB$2:$AB$3900,0))</f>
        <v>Hyla Franciszek</v>
      </c>
    </row>
    <row r="225" spans="1:30" hidden="1" x14ac:dyDescent="0.25">
      <c r="A225" s="22" t="str">
        <f>IFERROR(INDEX($D$24:$D$1418,MATCH(ROWS($A$1:A202),$B$24:$B$741,0)),"")</f>
        <v/>
      </c>
      <c r="B225" s="54">
        <f>(COUNTIF($D$24:D225,D225)=1)*1+B224</f>
        <v>23</v>
      </c>
      <c r="C225" s="60" t="str">
        <f t="shared" si="40"/>
        <v>Młodzik</v>
      </c>
      <c r="D225" s="54" t="str">
        <f>IF(C225="","",'licencje PZTS'!B205)</f>
        <v>"MKS Czechowice-Dziedzice"</v>
      </c>
      <c r="E225" s="63" t="str">
        <f>IF(C225="","",VLOOKUP(F225,'licencje PZTS'!$G$3:$N$775,8,FALSE))</f>
        <v>Pawłowski Marcel</v>
      </c>
      <c r="F225" s="22">
        <f>'licencje PZTS'!G205</f>
        <v>49312</v>
      </c>
      <c r="G225" s="62" t="str">
        <f t="shared" si="41"/>
        <v>Młodzik</v>
      </c>
      <c r="H225" s="62" t="str">
        <f>IF(G225="","",'licencje PZTS'!B205)</f>
        <v>"MKS Czechowice-Dziedzice"</v>
      </c>
      <c r="I225" s="22" t="str">
        <f>IF(G225="","",VLOOKUP(F225,'licencje PZTS'!$G$3:$N$1761,8,FALSE))</f>
        <v>Pawłowski Marcel</v>
      </c>
      <c r="J225" s="22" t="str">
        <f>IFERROR(VLOOKUP(F225,'licencje PZTS'!$G$3:$N$775,7,FALSE),"")</f>
        <v>M</v>
      </c>
      <c r="K225" s="62">
        <f>IFERROR(VLOOKUP(F225,'licencje PZTS'!$G$3:$N$1761,4,FALSE),"")</f>
        <v>2012</v>
      </c>
      <c r="L225" s="22" t="str">
        <f t="shared" si="42"/>
        <v>Nie dotyczy</v>
      </c>
      <c r="M225" s="22" t="str">
        <f t="shared" si="43"/>
        <v>Żak</v>
      </c>
      <c r="N225" s="22" t="str">
        <f t="shared" si="44"/>
        <v>Młodzik</v>
      </c>
      <c r="O225" s="22" t="str">
        <f t="shared" si="45"/>
        <v>Nie dotyczy</v>
      </c>
      <c r="P225" s="22" t="str">
        <f t="shared" si="46"/>
        <v>Nie dotyczy</v>
      </c>
      <c r="Q225" s="22" t="str">
        <f t="shared" si="47"/>
        <v>Senior</v>
      </c>
      <c r="R225" s="22" t="str">
        <f t="shared" si="48"/>
        <v>Nie dotyczy</v>
      </c>
      <c r="S225" s="22" t="str">
        <f t="shared" si="49"/>
        <v>Nie dotyczy</v>
      </c>
      <c r="V225" s="22" t="str">
        <f t="shared" si="39"/>
        <v>Hyla Franciszek</v>
      </c>
      <c r="W225" s="22">
        <f>(COUNTIF($V$2:V225,V225)=1)*1+W224</f>
        <v>221</v>
      </c>
      <c r="X225" s="22" t="str">
        <f>VLOOKUP(Y225,'licencje PZTS'!$C$4:$K$1486,9,FALSE)</f>
        <v>"MKS SIEMIANOWICZANKA Siemianowice Śląskie"</v>
      </c>
      <c r="Y225" s="22" t="str">
        <f>INDEX($V$4:$V$900,MATCH(ROWS($U$1:U222),$W$4:$W$900,0))</f>
        <v>Domagała Mateusz</v>
      </c>
      <c r="AA225" s="22" t="str">
        <f t="shared" si="50"/>
        <v>Hyla Franciszek</v>
      </c>
      <c r="AB225" s="22">
        <f>(COUNTIF($AA$2:AA225,AA225)=1)*1+AB224</f>
        <v>221</v>
      </c>
      <c r="AC225" s="22" t="str">
        <f>VLOOKUP(AD225,'licencje PZTS'!$C$4:$K$1486,9,FALSE)</f>
        <v>"MKS SIEMIANOWICZANKA Siemianowice Śląskie"</v>
      </c>
      <c r="AD225" s="22" t="str">
        <f>INDEX($AA$2:$AA$900,MATCH(ROWS($Z$1:Z222),$AB$2:$AB$3900,0))</f>
        <v>Domagała Mateusz</v>
      </c>
    </row>
    <row r="226" spans="1:30" hidden="1" x14ac:dyDescent="0.25">
      <c r="A226" s="22" t="str">
        <f>IFERROR(INDEX($D$24:$D$1418,MATCH(ROWS($A$1:A203),$B$24:$B$741,0)),"")</f>
        <v/>
      </c>
      <c r="B226" s="54">
        <f>(COUNTIF($D$24:D226,D226)=1)*1+B225</f>
        <v>23</v>
      </c>
      <c r="C226" s="60" t="str">
        <f t="shared" si="40"/>
        <v>Młodzik</v>
      </c>
      <c r="D226" s="54" t="str">
        <f>IF(C226="","",'licencje PZTS'!B206)</f>
        <v>"MKS Czechowice-Dziedzice"</v>
      </c>
      <c r="E226" s="63" t="str">
        <f>IF(C226="","",VLOOKUP(F226,'licencje PZTS'!$G$3:$N$775,8,FALSE))</f>
        <v>Londzin Wojciech</v>
      </c>
      <c r="F226" s="22">
        <f>'licencje PZTS'!G206</f>
        <v>55164</v>
      </c>
      <c r="G226" s="62" t="str">
        <f t="shared" si="41"/>
        <v>Młodzik</v>
      </c>
      <c r="H226" s="62" t="str">
        <f>IF(G226="","",'licencje PZTS'!B206)</f>
        <v>"MKS Czechowice-Dziedzice"</v>
      </c>
      <c r="I226" s="22" t="str">
        <f>IF(G226="","",VLOOKUP(F226,'licencje PZTS'!$G$3:$N$1761,8,FALSE))</f>
        <v>Londzin Wojciech</v>
      </c>
      <c r="J226" s="22" t="str">
        <f>IFERROR(VLOOKUP(F226,'licencje PZTS'!$G$3:$N$775,7,FALSE),"")</f>
        <v>M</v>
      </c>
      <c r="K226" s="62">
        <f>IFERROR(VLOOKUP(F226,'licencje PZTS'!$G$3:$N$1761,4,FALSE),"")</f>
        <v>2012</v>
      </c>
      <c r="L226" s="22" t="str">
        <f t="shared" si="42"/>
        <v>Nie dotyczy</v>
      </c>
      <c r="M226" s="22" t="str">
        <f t="shared" si="43"/>
        <v>Żak</v>
      </c>
      <c r="N226" s="22" t="str">
        <f t="shared" si="44"/>
        <v>Młodzik</v>
      </c>
      <c r="O226" s="22" t="str">
        <f t="shared" si="45"/>
        <v>Nie dotyczy</v>
      </c>
      <c r="P226" s="22" t="str">
        <f t="shared" si="46"/>
        <v>Nie dotyczy</v>
      </c>
      <c r="Q226" s="22" t="str">
        <f t="shared" si="47"/>
        <v>Senior</v>
      </c>
      <c r="R226" s="22" t="str">
        <f t="shared" si="48"/>
        <v>Nie dotyczy</v>
      </c>
      <c r="S226" s="22" t="str">
        <f t="shared" si="49"/>
        <v>Nie dotyczy</v>
      </c>
      <c r="V226" s="22" t="str">
        <f t="shared" si="39"/>
        <v>Domagała Mateusz</v>
      </c>
      <c r="W226" s="22">
        <f>(COUNTIF($V$2:V226,V226)=1)*1+W225</f>
        <v>222</v>
      </c>
      <c r="X226" s="22" t="str">
        <f>VLOOKUP(Y226,'licencje PZTS'!$C$4:$K$1486,9,FALSE)</f>
        <v>"MKS SIEMIANOWICZANKA Siemianowice Śląskie"</v>
      </c>
      <c r="Y226" s="22" t="str">
        <f>INDEX($V$4:$V$900,MATCH(ROWS($U$1:U223),$W$4:$W$900,0))</f>
        <v>Cypek Filip</v>
      </c>
      <c r="AA226" s="22" t="str">
        <f t="shared" si="50"/>
        <v>Domagała Mateusz</v>
      </c>
      <c r="AB226" s="22">
        <f>(COUNTIF($AA$2:AA226,AA226)=1)*1+AB225</f>
        <v>222</v>
      </c>
      <c r="AC226" s="22" t="str">
        <f>VLOOKUP(AD226,'licencje PZTS'!$C$4:$K$1486,9,FALSE)</f>
        <v>"MKS SIEMIANOWICZANKA Siemianowice Śląskie"</v>
      </c>
      <c r="AD226" s="22" t="str">
        <f>INDEX($AA$2:$AA$900,MATCH(ROWS($Z$1:Z223),$AB$2:$AB$3900,0))</f>
        <v>Cypek Filip</v>
      </c>
    </row>
    <row r="227" spans="1:30" hidden="1" x14ac:dyDescent="0.25">
      <c r="A227" s="22" t="str">
        <f>IFERROR(INDEX($D$24:$D$1418,MATCH(ROWS($A$1:A204),$B$24:$B$741,0)),"")</f>
        <v/>
      </c>
      <c r="B227" s="54">
        <f>(COUNTIF($D$24:D227,D227)=1)*1+B226</f>
        <v>23</v>
      </c>
      <c r="C227" s="60" t="str">
        <f t="shared" si="40"/>
        <v>Młodzik</v>
      </c>
      <c r="D227" s="54" t="str">
        <f>IF(C227="","",'licencje PZTS'!B207)</f>
        <v>"MKS Czechowice-Dziedzice"</v>
      </c>
      <c r="E227" s="63" t="str">
        <f>IF(C227="","",VLOOKUP(F227,'licencje PZTS'!$G$3:$N$775,8,FALSE))</f>
        <v>Kraus Katarzyna</v>
      </c>
      <c r="F227" s="22">
        <f>'licencje PZTS'!G207</f>
        <v>61635</v>
      </c>
      <c r="G227" s="62" t="str">
        <f t="shared" si="41"/>
        <v>Młodzik</v>
      </c>
      <c r="H227" s="62" t="str">
        <f>IF(G227="","",'licencje PZTS'!B207)</f>
        <v>"MKS Czechowice-Dziedzice"</v>
      </c>
      <c r="I227" s="22" t="str">
        <f>IF(G227="","",VLOOKUP(F227,'licencje PZTS'!$G$3:$N$1761,8,FALSE))</f>
        <v>Kraus Katarzyna</v>
      </c>
      <c r="J227" s="22" t="str">
        <f>IFERROR(VLOOKUP(F227,'licencje PZTS'!$G$3:$N$775,7,FALSE),"")</f>
        <v>K</v>
      </c>
      <c r="K227" s="62">
        <f>IFERROR(VLOOKUP(F227,'licencje PZTS'!$G$3:$N$1761,4,FALSE),"")</f>
        <v>2013</v>
      </c>
      <c r="L227" s="22" t="str">
        <f t="shared" si="42"/>
        <v>Skrzat</v>
      </c>
      <c r="M227" s="22" t="str">
        <f t="shared" si="43"/>
        <v>Żak</v>
      </c>
      <c r="N227" s="22" t="str">
        <f t="shared" si="44"/>
        <v>Młodzik</v>
      </c>
      <c r="O227" s="22" t="str">
        <f t="shared" si="45"/>
        <v>Nie dotyczy</v>
      </c>
      <c r="P227" s="22" t="str">
        <f t="shared" si="46"/>
        <v>Nie dotyczy</v>
      </c>
      <c r="Q227" s="22" t="str">
        <f t="shared" si="47"/>
        <v>Nie dotyczy</v>
      </c>
      <c r="R227" s="22" t="str">
        <f t="shared" si="48"/>
        <v>Nie dotyczy</v>
      </c>
      <c r="S227" s="22" t="str">
        <f t="shared" si="49"/>
        <v>Nie dotyczy</v>
      </c>
      <c r="V227" s="22" t="str">
        <f t="shared" si="39"/>
        <v>Cypek Filip</v>
      </c>
      <c r="W227" s="22">
        <f>(COUNTIF($V$2:V227,V227)=1)*1+W226</f>
        <v>223</v>
      </c>
      <c r="X227" s="22" t="str">
        <f>VLOOKUP(Y227,'licencje PZTS'!$C$4:$K$1486,9,FALSE)</f>
        <v>"MKS SKARBEK Tarnowskie Góry"</v>
      </c>
      <c r="Y227" s="22" t="str">
        <f>INDEX($V$4:$V$900,MATCH(ROWS($U$1:U224),$W$4:$W$900,0))</f>
        <v>Gałązka Ryszard</v>
      </c>
      <c r="AA227" s="22" t="str">
        <f t="shared" si="50"/>
        <v>Cypek Filip</v>
      </c>
      <c r="AB227" s="22">
        <f>(COUNTIF($AA$2:AA227,AA227)=1)*1+AB226</f>
        <v>223</v>
      </c>
      <c r="AC227" s="22" t="str">
        <f>VLOOKUP(AD227,'licencje PZTS'!$C$4:$K$1486,9,FALSE)</f>
        <v>"MKS SKARBEK Tarnowskie Góry"</v>
      </c>
      <c r="AD227" s="22" t="str">
        <f>INDEX($AA$2:$AA$900,MATCH(ROWS($Z$1:Z224),$AB$2:$AB$3900,0))</f>
        <v>Gałązka Ryszard</v>
      </c>
    </row>
    <row r="228" spans="1:30" hidden="1" x14ac:dyDescent="0.25">
      <c r="A228" s="22" t="str">
        <f>IFERROR(INDEX($D$24:$D$1418,MATCH(ROWS($A$1:A205),$B$24:$B$741,0)),"")</f>
        <v/>
      </c>
      <c r="B228" s="54">
        <f>(COUNTIF($D$24:D228,D228)=1)*1+B227</f>
        <v>23</v>
      </c>
      <c r="C228" s="60" t="str">
        <f t="shared" si="40"/>
        <v>Młodzik</v>
      </c>
      <c r="D228" s="54" t="str">
        <f>IF(C228="","",'licencje PZTS'!B208)</f>
        <v>"MKS Czechowice-Dziedzice"</v>
      </c>
      <c r="E228" s="63" t="str">
        <f>IF(C228="","",VLOOKUP(F228,'licencje PZTS'!$G$3:$N$775,8,FALSE))</f>
        <v>Talik Oliwia</v>
      </c>
      <c r="F228" s="22">
        <f>'licencje PZTS'!G208</f>
        <v>61634</v>
      </c>
      <c r="G228" s="62" t="str">
        <f t="shared" si="41"/>
        <v>Młodzik</v>
      </c>
      <c r="H228" s="62" t="str">
        <f>IF(G228="","",'licencje PZTS'!B208)</f>
        <v>"MKS Czechowice-Dziedzice"</v>
      </c>
      <c r="I228" s="22" t="str">
        <f>IF(G228="","",VLOOKUP(F228,'licencje PZTS'!$G$3:$N$1761,8,FALSE))</f>
        <v>Talik Oliwia</v>
      </c>
      <c r="J228" s="22" t="str">
        <f>IFERROR(VLOOKUP(F228,'licencje PZTS'!$G$3:$N$775,7,FALSE),"")</f>
        <v>K</v>
      </c>
      <c r="K228" s="62">
        <f>IFERROR(VLOOKUP(F228,'licencje PZTS'!$G$3:$N$1761,4,FALSE),"")</f>
        <v>2013</v>
      </c>
      <c r="L228" s="22" t="str">
        <f t="shared" si="42"/>
        <v>Skrzat</v>
      </c>
      <c r="M228" s="22" t="str">
        <f t="shared" si="43"/>
        <v>Żak</v>
      </c>
      <c r="N228" s="22" t="str">
        <f t="shared" si="44"/>
        <v>Młodzik</v>
      </c>
      <c r="O228" s="22" t="str">
        <f t="shared" si="45"/>
        <v>Nie dotyczy</v>
      </c>
      <c r="P228" s="22" t="str">
        <f t="shared" si="46"/>
        <v>Nie dotyczy</v>
      </c>
      <c r="Q228" s="22" t="str">
        <f t="shared" si="47"/>
        <v>Nie dotyczy</v>
      </c>
      <c r="R228" s="22" t="str">
        <f t="shared" si="48"/>
        <v>Nie dotyczy</v>
      </c>
      <c r="S228" s="22" t="str">
        <f t="shared" si="49"/>
        <v>Nie dotyczy</v>
      </c>
      <c r="V228" s="22" t="str">
        <f t="shared" si="39"/>
        <v>Gałązka Ryszard</v>
      </c>
      <c r="W228" s="22">
        <f>(COUNTIF($V$2:V228,V228)=1)*1+W227</f>
        <v>224</v>
      </c>
      <c r="X228" s="22" t="str">
        <f>VLOOKUP(Y228,'licencje PZTS'!$C$4:$K$1486,9,FALSE)</f>
        <v>"MKS SKARBEK Tarnowskie Góry"</v>
      </c>
      <c r="Y228" s="22" t="str">
        <f>INDEX($V$4:$V$900,MATCH(ROWS($U$1:U225),$W$4:$W$900,0))</f>
        <v>Dubik Paweł</v>
      </c>
      <c r="AA228" s="22" t="str">
        <f t="shared" si="50"/>
        <v>Gałązka Ryszard</v>
      </c>
      <c r="AB228" s="22">
        <f>(COUNTIF($AA$2:AA228,AA228)=1)*1+AB227</f>
        <v>224</v>
      </c>
      <c r="AC228" s="22" t="str">
        <f>VLOOKUP(AD228,'licencje PZTS'!$C$4:$K$1486,9,FALSE)</f>
        <v>"MKS SKARBEK Tarnowskie Góry"</v>
      </c>
      <c r="AD228" s="22" t="str">
        <f>INDEX($AA$2:$AA$900,MATCH(ROWS($Z$1:Z225),$AB$2:$AB$3900,0))</f>
        <v>Dubik Paweł</v>
      </c>
    </row>
    <row r="229" spans="1:30" hidden="1" x14ac:dyDescent="0.25">
      <c r="A229" s="22" t="str">
        <f>IFERROR(INDEX($D$24:$D$1418,MATCH(ROWS($A$1:A206),$B$24:$B$741,0)),"")</f>
        <v/>
      </c>
      <c r="B229" s="54">
        <f>(COUNTIF($D$24:D229,D229)=1)*1+B228</f>
        <v>23</v>
      </c>
      <c r="C229" s="60" t="str">
        <f t="shared" si="40"/>
        <v>Młodzik</v>
      </c>
      <c r="D229" s="54" t="str">
        <f>IF(C229="","",'licencje PZTS'!B209)</f>
        <v>"MKS Czechowice-Dziedzice"</v>
      </c>
      <c r="E229" s="63" t="str">
        <f>IF(C229="","",VLOOKUP(F229,'licencje PZTS'!$G$3:$N$775,8,FALSE))</f>
        <v>Pindel Hanna</v>
      </c>
      <c r="F229" s="22">
        <f>'licencje PZTS'!G209</f>
        <v>61633</v>
      </c>
      <c r="G229" s="62" t="str">
        <f t="shared" si="41"/>
        <v>Młodzik</v>
      </c>
      <c r="H229" s="62" t="str">
        <f>IF(G229="","",'licencje PZTS'!B209)</f>
        <v>"MKS Czechowice-Dziedzice"</v>
      </c>
      <c r="I229" s="22" t="str">
        <f>IF(G229="","",VLOOKUP(F229,'licencje PZTS'!$G$3:$N$1761,8,FALSE))</f>
        <v>Pindel Hanna</v>
      </c>
      <c r="J229" s="22" t="str">
        <f>IFERROR(VLOOKUP(F229,'licencje PZTS'!$G$3:$N$775,7,FALSE),"")</f>
        <v>K</v>
      </c>
      <c r="K229" s="62">
        <f>IFERROR(VLOOKUP(F229,'licencje PZTS'!$G$3:$N$1761,4,FALSE),"")</f>
        <v>2013</v>
      </c>
      <c r="L229" s="22" t="str">
        <f t="shared" si="42"/>
        <v>Skrzat</v>
      </c>
      <c r="M229" s="22" t="str">
        <f t="shared" si="43"/>
        <v>Żak</v>
      </c>
      <c r="N229" s="22" t="str">
        <f t="shared" si="44"/>
        <v>Młodzik</v>
      </c>
      <c r="O229" s="22" t="str">
        <f t="shared" si="45"/>
        <v>Nie dotyczy</v>
      </c>
      <c r="P229" s="22" t="str">
        <f t="shared" si="46"/>
        <v>Nie dotyczy</v>
      </c>
      <c r="Q229" s="22" t="str">
        <f t="shared" si="47"/>
        <v>Nie dotyczy</v>
      </c>
      <c r="R229" s="22" t="str">
        <f t="shared" si="48"/>
        <v>Nie dotyczy</v>
      </c>
      <c r="S229" s="22" t="str">
        <f t="shared" si="49"/>
        <v>Nie dotyczy</v>
      </c>
      <c r="V229" s="22" t="str">
        <f t="shared" si="39"/>
        <v>Dubik Paweł</v>
      </c>
      <c r="W229" s="22">
        <f>(COUNTIF($V$2:V229,V229)=1)*1+W228</f>
        <v>225</v>
      </c>
      <c r="X229" s="22" t="str">
        <f>VLOOKUP(Y229,'licencje PZTS'!$C$4:$K$1486,9,FALSE)</f>
        <v>"MKS SKARBEK Tarnowskie Góry"</v>
      </c>
      <c r="Y229" s="22" t="str">
        <f>INDEX($V$4:$V$900,MATCH(ROWS($U$1:U226),$W$4:$W$900,0))</f>
        <v>Ulfik Bartłomiej</v>
      </c>
      <c r="AA229" s="22" t="str">
        <f t="shared" si="50"/>
        <v>Dubik Paweł</v>
      </c>
      <c r="AB229" s="22">
        <f>(COUNTIF($AA$2:AA229,AA229)=1)*1+AB228</f>
        <v>225</v>
      </c>
      <c r="AC229" s="22" t="str">
        <f>VLOOKUP(AD229,'licencje PZTS'!$C$4:$K$1486,9,FALSE)</f>
        <v>"MKS SKARBEK Tarnowskie Góry"</v>
      </c>
      <c r="AD229" s="22" t="str">
        <f>INDEX($AA$2:$AA$900,MATCH(ROWS($Z$1:Z226),$AB$2:$AB$3900,0))</f>
        <v>Ulfik Bartłomiej</v>
      </c>
    </row>
    <row r="230" spans="1:30" hidden="1" x14ac:dyDescent="0.25">
      <c r="A230" s="22" t="str">
        <f>IFERROR(INDEX($D$24:$D$1418,MATCH(ROWS($A$1:A207),$B$24:$B$741,0)),"")</f>
        <v/>
      </c>
      <c r="B230" s="54">
        <f>(COUNTIF($D$24:D230,D230)=1)*1+B229</f>
        <v>23</v>
      </c>
      <c r="C230" s="60" t="str">
        <f t="shared" si="40"/>
        <v>Młodzik</v>
      </c>
      <c r="D230" s="54" t="str">
        <f>IF(C230="","",'licencje PZTS'!B210)</f>
        <v>"MKS Czechowice-Dziedzice"</v>
      </c>
      <c r="E230" s="63" t="str">
        <f>IF(C230="","",VLOOKUP(F230,'licencje PZTS'!$G$3:$N$775,8,FALSE))</f>
        <v>Budka Jan</v>
      </c>
      <c r="F230" s="22">
        <f>'licencje PZTS'!G210</f>
        <v>58403</v>
      </c>
      <c r="G230" s="62" t="str">
        <f t="shared" si="41"/>
        <v>Młodzik</v>
      </c>
      <c r="H230" s="62" t="str">
        <f>IF(G230="","",'licencje PZTS'!B210)</f>
        <v>"MKS Czechowice-Dziedzice"</v>
      </c>
      <c r="I230" s="22" t="str">
        <f>IF(G230="","",VLOOKUP(F230,'licencje PZTS'!$G$3:$N$1761,8,FALSE))</f>
        <v>Budka Jan</v>
      </c>
      <c r="J230" s="22" t="str">
        <f>IFERROR(VLOOKUP(F230,'licencje PZTS'!$G$3:$N$775,7,FALSE),"")</f>
        <v>M</v>
      </c>
      <c r="K230" s="62">
        <f>IFERROR(VLOOKUP(F230,'licencje PZTS'!$G$3:$N$1761,4,FALSE),"")</f>
        <v>2013</v>
      </c>
      <c r="L230" s="22" t="str">
        <f t="shared" si="42"/>
        <v>Skrzat</v>
      </c>
      <c r="M230" s="22" t="str">
        <f t="shared" si="43"/>
        <v>Żak</v>
      </c>
      <c r="N230" s="22" t="str">
        <f t="shared" si="44"/>
        <v>Młodzik</v>
      </c>
      <c r="O230" s="22" t="str">
        <f t="shared" si="45"/>
        <v>Nie dotyczy</v>
      </c>
      <c r="P230" s="22" t="str">
        <f t="shared" si="46"/>
        <v>Nie dotyczy</v>
      </c>
      <c r="Q230" s="22" t="str">
        <f t="shared" si="47"/>
        <v>Nie dotyczy</v>
      </c>
      <c r="R230" s="22" t="str">
        <f t="shared" si="48"/>
        <v>Nie dotyczy</v>
      </c>
      <c r="S230" s="22" t="str">
        <f t="shared" si="49"/>
        <v>Nie dotyczy</v>
      </c>
      <c r="V230" s="22" t="str">
        <f t="shared" si="39"/>
        <v>Ulfik Bartłomiej</v>
      </c>
      <c r="W230" s="22">
        <f>(COUNTIF($V$2:V230,V230)=1)*1+W229</f>
        <v>226</v>
      </c>
      <c r="X230" s="22" t="str">
        <f>VLOOKUP(Y230,'licencje PZTS'!$C$4:$K$1486,9,FALSE)</f>
        <v>"MKS SKARBEK Tarnowskie Góry"</v>
      </c>
      <c r="Y230" s="22" t="str">
        <f>INDEX($V$4:$V$900,MATCH(ROWS($U$1:U227),$W$4:$W$900,0))</f>
        <v>Szydło Maciej</v>
      </c>
      <c r="AA230" s="22" t="str">
        <f t="shared" si="50"/>
        <v>Ulfik Bartłomiej</v>
      </c>
      <c r="AB230" s="22">
        <f>(COUNTIF($AA$2:AA230,AA230)=1)*1+AB229</f>
        <v>226</v>
      </c>
      <c r="AC230" s="22" t="str">
        <f>VLOOKUP(AD230,'licencje PZTS'!$C$4:$K$1486,9,FALSE)</f>
        <v>"MKS SKARBEK Tarnowskie Góry"</v>
      </c>
      <c r="AD230" s="22" t="str">
        <f>INDEX($AA$2:$AA$900,MATCH(ROWS($Z$1:Z227),$AB$2:$AB$3900,0))</f>
        <v>Szydło Maciej</v>
      </c>
    </row>
    <row r="231" spans="1:30" hidden="1" x14ac:dyDescent="0.25">
      <c r="A231" s="22" t="str">
        <f>IFERROR(INDEX($D$24:$D$1418,MATCH(ROWS($A$1:A208),$B$24:$B$741,0)),"")</f>
        <v/>
      </c>
      <c r="B231" s="54">
        <f>(COUNTIF($D$24:D231,D231)=1)*1+B230</f>
        <v>23</v>
      </c>
      <c r="C231" s="60" t="str">
        <f t="shared" si="40"/>
        <v>Młodzik</v>
      </c>
      <c r="D231" s="54" t="str">
        <f>IF(C231="","",'licencje PZTS'!B211)</f>
        <v>"MKS Czechowice-Dziedzice"</v>
      </c>
      <c r="E231" s="63" t="str">
        <f>IF(C231="","",VLOOKUP(F231,'licencje PZTS'!$G$3:$N$775,8,FALSE))</f>
        <v>Pyrz Ewa</v>
      </c>
      <c r="F231" s="22">
        <f>'licencje PZTS'!G211</f>
        <v>58405</v>
      </c>
      <c r="G231" s="62" t="str">
        <f t="shared" si="41"/>
        <v>Młodzik</v>
      </c>
      <c r="H231" s="62" t="str">
        <f>IF(G231="","",'licencje PZTS'!B211)</f>
        <v>"MKS Czechowice-Dziedzice"</v>
      </c>
      <c r="I231" s="22" t="str">
        <f>IF(G231="","",VLOOKUP(F231,'licencje PZTS'!$G$3:$N$1761,8,FALSE))</f>
        <v>Pyrz Ewa</v>
      </c>
      <c r="J231" s="22" t="str">
        <f>IFERROR(VLOOKUP(F231,'licencje PZTS'!$G$3:$N$775,7,FALSE),"")</f>
        <v>K</v>
      </c>
      <c r="K231" s="62">
        <f>IFERROR(VLOOKUP(F231,'licencje PZTS'!$G$3:$N$1761,4,FALSE),"")</f>
        <v>2013</v>
      </c>
      <c r="L231" s="22" t="str">
        <f t="shared" si="42"/>
        <v>Skrzat</v>
      </c>
      <c r="M231" s="22" t="str">
        <f t="shared" si="43"/>
        <v>Żak</v>
      </c>
      <c r="N231" s="22" t="str">
        <f t="shared" si="44"/>
        <v>Młodzik</v>
      </c>
      <c r="O231" s="22" t="str">
        <f t="shared" si="45"/>
        <v>Nie dotyczy</v>
      </c>
      <c r="P231" s="22" t="str">
        <f t="shared" si="46"/>
        <v>Nie dotyczy</v>
      </c>
      <c r="Q231" s="22" t="str">
        <f t="shared" si="47"/>
        <v>Nie dotyczy</v>
      </c>
      <c r="R231" s="22" t="str">
        <f t="shared" si="48"/>
        <v>Nie dotyczy</v>
      </c>
      <c r="S231" s="22" t="str">
        <f t="shared" si="49"/>
        <v>Nie dotyczy</v>
      </c>
      <c r="V231" s="22" t="str">
        <f t="shared" si="39"/>
        <v>Szydło Maciej</v>
      </c>
      <c r="W231" s="22">
        <f>(COUNTIF($V$2:V231,V231)=1)*1+W230</f>
        <v>227</v>
      </c>
      <c r="X231" s="22" t="str">
        <f>VLOOKUP(Y231,'licencje PZTS'!$C$4:$K$1486,9,FALSE)</f>
        <v>"MKS SKARBEK Tarnowskie Góry"</v>
      </c>
      <c r="Y231" s="22" t="str">
        <f>INDEX($V$4:$V$900,MATCH(ROWS($U$1:U228),$W$4:$W$900,0))</f>
        <v>Sarwiński Sebastian</v>
      </c>
      <c r="AA231" s="22" t="str">
        <f t="shared" si="50"/>
        <v>Szydło Maciej</v>
      </c>
      <c r="AB231" s="22">
        <f>(COUNTIF($AA$2:AA231,AA231)=1)*1+AB230</f>
        <v>227</v>
      </c>
      <c r="AC231" s="22" t="str">
        <f>VLOOKUP(AD231,'licencje PZTS'!$C$4:$K$1486,9,FALSE)</f>
        <v>"MKS SKARBEK Tarnowskie Góry"</v>
      </c>
      <c r="AD231" s="22" t="str">
        <f>INDEX($AA$2:$AA$900,MATCH(ROWS($Z$1:Z228),$AB$2:$AB$3900,0))</f>
        <v>Sarwiński Sebastian</v>
      </c>
    </row>
    <row r="232" spans="1:30" hidden="1" x14ac:dyDescent="0.25">
      <c r="A232" s="22" t="str">
        <f>IFERROR(INDEX($D$24:$D$1418,MATCH(ROWS($A$1:A209),$B$24:$B$741,0)),"")</f>
        <v/>
      </c>
      <c r="B232" s="54">
        <f>(COUNTIF($D$24:D232,D232)=1)*1+B231</f>
        <v>23</v>
      </c>
      <c r="C232" s="60" t="str">
        <f t="shared" si="40"/>
        <v>Młodzik</v>
      </c>
      <c r="D232" s="54" t="str">
        <f>IF(C232="","",'licencje PZTS'!B212)</f>
        <v>"MKS Czechowice-Dziedzice"</v>
      </c>
      <c r="E232" s="63" t="str">
        <f>IF(C232="","",VLOOKUP(F232,'licencje PZTS'!$G$3:$N$775,8,FALSE))</f>
        <v>Gacek Martyna</v>
      </c>
      <c r="F232" s="22">
        <f>'licencje PZTS'!G212</f>
        <v>55156</v>
      </c>
      <c r="G232" s="62" t="str">
        <f t="shared" si="41"/>
        <v>Młodzik</v>
      </c>
      <c r="H232" s="62" t="str">
        <f>IF(G232="","",'licencje PZTS'!B212)</f>
        <v>"MKS Czechowice-Dziedzice"</v>
      </c>
      <c r="I232" s="22" t="str">
        <f>IF(G232="","",VLOOKUP(F232,'licencje PZTS'!$G$3:$N$1761,8,FALSE))</f>
        <v>Gacek Martyna</v>
      </c>
      <c r="J232" s="22" t="str">
        <f>IFERROR(VLOOKUP(F232,'licencje PZTS'!$G$3:$N$775,7,FALSE),"")</f>
        <v>K</v>
      </c>
      <c r="K232" s="62">
        <f>IFERROR(VLOOKUP(F232,'licencje PZTS'!$G$3:$N$1761,4,FALSE),"")</f>
        <v>2013</v>
      </c>
      <c r="L232" s="22" t="str">
        <f t="shared" si="42"/>
        <v>Skrzat</v>
      </c>
      <c r="M232" s="22" t="str">
        <f t="shared" si="43"/>
        <v>Żak</v>
      </c>
      <c r="N232" s="22" t="str">
        <f t="shared" si="44"/>
        <v>Młodzik</v>
      </c>
      <c r="O232" s="22" t="str">
        <f t="shared" si="45"/>
        <v>Nie dotyczy</v>
      </c>
      <c r="P232" s="22" t="str">
        <f t="shared" si="46"/>
        <v>Nie dotyczy</v>
      </c>
      <c r="Q232" s="22" t="str">
        <f t="shared" si="47"/>
        <v>Nie dotyczy</v>
      </c>
      <c r="R232" s="22" t="str">
        <f t="shared" si="48"/>
        <v>Nie dotyczy</v>
      </c>
      <c r="S232" s="22" t="str">
        <f t="shared" si="49"/>
        <v>Nie dotyczy</v>
      </c>
      <c r="V232" s="22" t="str">
        <f t="shared" si="39"/>
        <v>Sarwiński Sebastian</v>
      </c>
      <c r="W232" s="22">
        <f>(COUNTIF($V$2:V232,V232)=1)*1+W231</f>
        <v>228</v>
      </c>
      <c r="X232" s="22" t="str">
        <f>VLOOKUP(Y232,'licencje PZTS'!$C$4:$K$1486,9,FALSE)</f>
        <v>"MKS SKARBEK Tarnowskie Góry"</v>
      </c>
      <c r="Y232" s="22" t="str">
        <f>INDEX($V$4:$V$900,MATCH(ROWS($U$1:U229),$W$4:$W$900,0))</f>
        <v>Należniak Mateusz</v>
      </c>
      <c r="AA232" s="22" t="str">
        <f t="shared" si="50"/>
        <v>Sarwiński Sebastian</v>
      </c>
      <c r="AB232" s="22">
        <f>(COUNTIF($AA$2:AA232,AA232)=1)*1+AB231</f>
        <v>228</v>
      </c>
      <c r="AC232" s="22" t="str">
        <f>VLOOKUP(AD232,'licencje PZTS'!$C$4:$K$1486,9,FALSE)</f>
        <v>"MKS SKARBEK Tarnowskie Góry"</v>
      </c>
      <c r="AD232" s="22" t="str">
        <f>INDEX($AA$2:$AA$900,MATCH(ROWS($Z$1:Z229),$AB$2:$AB$3900,0))</f>
        <v>Należniak Mateusz</v>
      </c>
    </row>
    <row r="233" spans="1:30" hidden="1" x14ac:dyDescent="0.25">
      <c r="A233" s="22" t="str">
        <f>IFERROR(INDEX($D$24:$D$1418,MATCH(ROWS($A$1:A210),$B$24:$B$741,0)),"")</f>
        <v/>
      </c>
      <c r="B233" s="54">
        <f>(COUNTIF($D$24:D233,D233)=1)*1+B232</f>
        <v>23</v>
      </c>
      <c r="C233" s="60" t="str">
        <f t="shared" si="40"/>
        <v>Młodzik</v>
      </c>
      <c r="D233" s="54" t="str">
        <f>IF(C233="","",'licencje PZTS'!B213)</f>
        <v>"MKS Czechowice-Dziedzice"</v>
      </c>
      <c r="E233" s="63" t="str">
        <f>IF(C233="","",VLOOKUP(F233,'licencje PZTS'!$G$3:$N$775,8,FALSE))</f>
        <v>Białek Mikołaj</v>
      </c>
      <c r="F233" s="22">
        <f>'licencje PZTS'!G213</f>
        <v>61638</v>
      </c>
      <c r="G233" s="62" t="str">
        <f t="shared" si="41"/>
        <v>Młodzik</v>
      </c>
      <c r="H233" s="62" t="str">
        <f>IF(G233="","",'licencje PZTS'!B213)</f>
        <v>"MKS Czechowice-Dziedzice"</v>
      </c>
      <c r="I233" s="22" t="str">
        <f>IF(G233="","",VLOOKUP(F233,'licencje PZTS'!$G$3:$N$1761,8,FALSE))</f>
        <v>Białek Mikołaj</v>
      </c>
      <c r="J233" s="22" t="str">
        <f>IFERROR(VLOOKUP(F233,'licencje PZTS'!$G$3:$N$775,7,FALSE),"")</f>
        <v>M</v>
      </c>
      <c r="K233" s="62">
        <f>IFERROR(VLOOKUP(F233,'licencje PZTS'!$G$3:$N$1761,4,FALSE),"")</f>
        <v>2014</v>
      </c>
      <c r="L233" s="22" t="str">
        <f t="shared" si="42"/>
        <v>Skrzat</v>
      </c>
      <c r="M233" s="22" t="str">
        <f t="shared" si="43"/>
        <v>Żak</v>
      </c>
      <c r="N233" s="22" t="str">
        <f t="shared" si="44"/>
        <v>Młodzik</v>
      </c>
      <c r="O233" s="22" t="str">
        <f t="shared" si="45"/>
        <v>Nie dotyczy</v>
      </c>
      <c r="P233" s="22" t="str">
        <f t="shared" si="46"/>
        <v>Nie dotyczy</v>
      </c>
      <c r="Q233" s="22" t="str">
        <f t="shared" si="47"/>
        <v>Nie dotyczy</v>
      </c>
      <c r="R233" s="22" t="str">
        <f t="shared" si="48"/>
        <v>Nie dotyczy</v>
      </c>
      <c r="S233" s="22" t="str">
        <f t="shared" si="49"/>
        <v>Nie dotyczy</v>
      </c>
      <c r="V233" s="22" t="str">
        <f t="shared" si="39"/>
        <v>Należniak Mateusz</v>
      </c>
      <c r="W233" s="22">
        <f>(COUNTIF($V$2:V233,V233)=1)*1+W232</f>
        <v>229</v>
      </c>
      <c r="X233" s="22" t="str">
        <f>VLOOKUP(Y233,'licencje PZTS'!$C$4:$K$1486,9,FALSE)</f>
        <v>"MKS SKARBEK Tarnowskie Góry"</v>
      </c>
      <c r="Y233" s="22" t="str">
        <f>INDEX($V$4:$V$900,MATCH(ROWS($U$1:U230),$W$4:$W$900,0))</f>
        <v>Marcol Michał</v>
      </c>
      <c r="AA233" s="22" t="str">
        <f t="shared" si="50"/>
        <v>Należniak Mateusz</v>
      </c>
      <c r="AB233" s="22">
        <f>(COUNTIF($AA$2:AA233,AA233)=1)*1+AB232</f>
        <v>229</v>
      </c>
      <c r="AC233" s="22" t="str">
        <f>VLOOKUP(AD233,'licencje PZTS'!$C$4:$K$1486,9,FALSE)</f>
        <v>"MKS SKARBEK Tarnowskie Góry"</v>
      </c>
      <c r="AD233" s="22" t="str">
        <f>INDEX($AA$2:$AA$900,MATCH(ROWS($Z$1:Z230),$AB$2:$AB$3900,0))</f>
        <v>Marcol Michał</v>
      </c>
    </row>
    <row r="234" spans="1:30" hidden="1" x14ac:dyDescent="0.25">
      <c r="A234" s="22" t="str">
        <f>IFERROR(INDEX($D$24:$D$1418,MATCH(ROWS($A$1:A211),$B$24:$B$741,0)),"")</f>
        <v/>
      </c>
      <c r="B234" s="54">
        <f>(COUNTIF($D$24:D234,D234)=1)*1+B233</f>
        <v>23</v>
      </c>
      <c r="C234" s="60" t="str">
        <f t="shared" si="40"/>
        <v>Młodzik</v>
      </c>
      <c r="D234" s="54" t="str">
        <f>IF(C234="","",'licencje PZTS'!B214)</f>
        <v>"MKS Czechowice-Dziedzice"</v>
      </c>
      <c r="E234" s="63" t="str">
        <f>IF(C234="","",VLOOKUP(F234,'licencje PZTS'!$G$3:$N$775,8,FALSE))</f>
        <v>Kraus Paulina</v>
      </c>
      <c r="F234" s="22">
        <f>'licencje PZTS'!G214</f>
        <v>61636</v>
      </c>
      <c r="G234" s="62" t="str">
        <f t="shared" si="41"/>
        <v>Młodzik</v>
      </c>
      <c r="H234" s="62" t="str">
        <f>IF(G234="","",'licencje PZTS'!B214)</f>
        <v>"MKS Czechowice-Dziedzice"</v>
      </c>
      <c r="I234" s="22" t="str">
        <f>IF(G234="","",VLOOKUP(F234,'licencje PZTS'!$G$3:$N$1761,8,FALSE))</f>
        <v>Kraus Paulina</v>
      </c>
      <c r="J234" s="22" t="str">
        <f>IFERROR(VLOOKUP(F234,'licencje PZTS'!$G$3:$N$775,7,FALSE),"")</f>
        <v>K</v>
      </c>
      <c r="K234" s="62">
        <f>IFERROR(VLOOKUP(F234,'licencje PZTS'!$G$3:$N$1761,4,FALSE),"")</f>
        <v>2014</v>
      </c>
      <c r="L234" s="22" t="str">
        <f t="shared" si="42"/>
        <v>Skrzat</v>
      </c>
      <c r="M234" s="22" t="str">
        <f t="shared" si="43"/>
        <v>Żak</v>
      </c>
      <c r="N234" s="22" t="str">
        <f t="shared" si="44"/>
        <v>Młodzik</v>
      </c>
      <c r="O234" s="22" t="str">
        <f t="shared" si="45"/>
        <v>Nie dotyczy</v>
      </c>
      <c r="P234" s="22" t="str">
        <f t="shared" si="46"/>
        <v>Nie dotyczy</v>
      </c>
      <c r="Q234" s="22" t="str">
        <f t="shared" si="47"/>
        <v>Nie dotyczy</v>
      </c>
      <c r="R234" s="22" t="str">
        <f t="shared" si="48"/>
        <v>Nie dotyczy</v>
      </c>
      <c r="S234" s="22" t="str">
        <f t="shared" si="49"/>
        <v>Nie dotyczy</v>
      </c>
      <c r="V234" s="22" t="str">
        <f t="shared" si="39"/>
        <v>Marcol Michał</v>
      </c>
      <c r="W234" s="22">
        <f>(COUNTIF($V$2:V234,V234)=1)*1+W233</f>
        <v>230</v>
      </c>
      <c r="X234" s="22" t="str">
        <f>VLOOKUP(Y234,'licencje PZTS'!$C$4:$K$1486,9,FALSE)</f>
        <v>"MKS SKARBEK Tarnowskie Góry"</v>
      </c>
      <c r="Y234" s="22" t="str">
        <f>INDEX($V$4:$V$900,MATCH(ROWS($U$1:U231),$W$4:$W$900,0))</f>
        <v>Gałecka Igor</v>
      </c>
      <c r="AA234" s="22" t="str">
        <f t="shared" si="50"/>
        <v>Marcol Michał</v>
      </c>
      <c r="AB234" s="22">
        <f>(COUNTIF($AA$2:AA234,AA234)=1)*1+AB233</f>
        <v>230</v>
      </c>
      <c r="AC234" s="22" t="str">
        <f>VLOOKUP(AD234,'licencje PZTS'!$C$4:$K$1486,9,FALSE)</f>
        <v>"MKS SKARBEK Tarnowskie Góry"</v>
      </c>
      <c r="AD234" s="22" t="str">
        <f>INDEX($AA$2:$AA$900,MATCH(ROWS($Z$1:Z231),$AB$2:$AB$3900,0))</f>
        <v>Gałecka Igor</v>
      </c>
    </row>
    <row r="235" spans="1:30" hidden="1" x14ac:dyDescent="0.25">
      <c r="A235" s="22" t="str">
        <f>IFERROR(INDEX($D$24:$D$1418,MATCH(ROWS($A$1:A212),$B$24:$B$741,0)),"")</f>
        <v/>
      </c>
      <c r="B235" s="54">
        <f>(COUNTIF($D$24:D235,D235)=1)*1+B234</f>
        <v>23</v>
      </c>
      <c r="C235" s="60" t="str">
        <f t="shared" si="40"/>
        <v>Młodzik</v>
      </c>
      <c r="D235" s="54" t="str">
        <f>IF(C235="","",'licencje PZTS'!B215)</f>
        <v>"MKS Czechowice-Dziedzice"</v>
      </c>
      <c r="E235" s="63" t="str">
        <f>IF(C235="","",VLOOKUP(F235,'licencje PZTS'!$G$3:$N$775,8,FALSE))</f>
        <v>Górka Hanna</v>
      </c>
      <c r="F235" s="22">
        <f>'licencje PZTS'!G215</f>
        <v>61632</v>
      </c>
      <c r="G235" s="62" t="str">
        <f t="shared" si="41"/>
        <v>Młodzik</v>
      </c>
      <c r="H235" s="62" t="str">
        <f>IF(G235="","",'licencje PZTS'!B215)</f>
        <v>"MKS Czechowice-Dziedzice"</v>
      </c>
      <c r="I235" s="22" t="str">
        <f>IF(G235="","",VLOOKUP(F235,'licencje PZTS'!$G$3:$N$1761,8,FALSE))</f>
        <v>Górka Hanna</v>
      </c>
      <c r="J235" s="22" t="str">
        <f>IFERROR(VLOOKUP(F235,'licencje PZTS'!$G$3:$N$775,7,FALSE),"")</f>
        <v>K</v>
      </c>
      <c r="K235" s="62">
        <f>IFERROR(VLOOKUP(F235,'licencje PZTS'!$G$3:$N$1761,4,FALSE),"")</f>
        <v>2014</v>
      </c>
      <c r="L235" s="22" t="str">
        <f t="shared" si="42"/>
        <v>Skrzat</v>
      </c>
      <c r="M235" s="22" t="str">
        <f t="shared" si="43"/>
        <v>Żak</v>
      </c>
      <c r="N235" s="22" t="str">
        <f t="shared" si="44"/>
        <v>Młodzik</v>
      </c>
      <c r="O235" s="22" t="str">
        <f t="shared" si="45"/>
        <v>Nie dotyczy</v>
      </c>
      <c r="P235" s="22" t="str">
        <f t="shared" si="46"/>
        <v>Nie dotyczy</v>
      </c>
      <c r="Q235" s="22" t="str">
        <f t="shared" si="47"/>
        <v>Nie dotyczy</v>
      </c>
      <c r="R235" s="22" t="str">
        <f t="shared" si="48"/>
        <v>Nie dotyczy</v>
      </c>
      <c r="S235" s="22" t="str">
        <f t="shared" si="49"/>
        <v>Nie dotyczy</v>
      </c>
      <c r="V235" s="22" t="str">
        <f t="shared" si="39"/>
        <v>Gałecka Igor</v>
      </c>
      <c r="W235" s="22">
        <f>(COUNTIF($V$2:V235,V235)=1)*1+W234</f>
        <v>231</v>
      </c>
      <c r="X235" s="22" t="str">
        <f>VLOOKUP(Y235,'licencje PZTS'!$C$4:$K$1486,9,FALSE)</f>
        <v>"MKS SKARBEK Tarnowskie Góry"</v>
      </c>
      <c r="Y235" s="22" t="str">
        <f>INDEX($V$4:$V$900,MATCH(ROWS($U$1:U232),$W$4:$W$900,0))</f>
        <v>Biolik Kacper</v>
      </c>
      <c r="AA235" s="22" t="str">
        <f t="shared" si="50"/>
        <v>Gałecka Igor</v>
      </c>
      <c r="AB235" s="22">
        <f>(COUNTIF($AA$2:AA235,AA235)=1)*1+AB234</f>
        <v>231</v>
      </c>
      <c r="AC235" s="22" t="str">
        <f>VLOOKUP(AD235,'licencje PZTS'!$C$4:$K$1486,9,FALSE)</f>
        <v>"MKS SKARBEK Tarnowskie Góry"</v>
      </c>
      <c r="AD235" s="22" t="str">
        <f>INDEX($AA$2:$AA$900,MATCH(ROWS($Z$1:Z232),$AB$2:$AB$3900,0))</f>
        <v>Biolik Kacper</v>
      </c>
    </row>
    <row r="236" spans="1:30" hidden="1" x14ac:dyDescent="0.25">
      <c r="A236" s="22" t="str">
        <f>IFERROR(INDEX($D$24:$D$1418,MATCH(ROWS($A$1:A213),$B$24:$B$741,0)),"")</f>
        <v/>
      </c>
      <c r="B236" s="54">
        <f>(COUNTIF($D$24:D236,D236)=1)*1+B235</f>
        <v>23</v>
      </c>
      <c r="C236" s="60" t="str">
        <f t="shared" si="40"/>
        <v>Młodzik</v>
      </c>
      <c r="D236" s="54" t="str">
        <f>IF(C236="","",'licencje PZTS'!B216)</f>
        <v>"MKS Czechowice-Dziedzice"</v>
      </c>
      <c r="E236" s="63" t="str">
        <f>IF(C236="","",VLOOKUP(F236,'licencje PZTS'!$G$3:$N$775,8,FALSE))</f>
        <v>Kłaptocz Zofia</v>
      </c>
      <c r="F236" s="22">
        <f>'licencje PZTS'!G216</f>
        <v>61631</v>
      </c>
      <c r="G236" s="62" t="str">
        <f t="shared" si="41"/>
        <v>Młodzik</v>
      </c>
      <c r="H236" s="62" t="str">
        <f>IF(G236="","",'licencje PZTS'!B216)</f>
        <v>"MKS Czechowice-Dziedzice"</v>
      </c>
      <c r="I236" s="22" t="str">
        <f>IF(G236="","",VLOOKUP(F236,'licencje PZTS'!$G$3:$N$1761,8,FALSE))</f>
        <v>Kłaptocz Zofia</v>
      </c>
      <c r="J236" s="22" t="str">
        <f>IFERROR(VLOOKUP(F236,'licencje PZTS'!$G$3:$N$775,7,FALSE),"")</f>
        <v>K</v>
      </c>
      <c r="K236" s="62">
        <f>IFERROR(VLOOKUP(F236,'licencje PZTS'!$G$3:$N$1761,4,FALSE),"")</f>
        <v>2014</v>
      </c>
      <c r="L236" s="22" t="str">
        <f t="shared" si="42"/>
        <v>Skrzat</v>
      </c>
      <c r="M236" s="22" t="str">
        <f t="shared" si="43"/>
        <v>Żak</v>
      </c>
      <c r="N236" s="22" t="str">
        <f t="shared" si="44"/>
        <v>Młodzik</v>
      </c>
      <c r="O236" s="22" t="str">
        <f t="shared" si="45"/>
        <v>Nie dotyczy</v>
      </c>
      <c r="P236" s="22" t="str">
        <f t="shared" si="46"/>
        <v>Nie dotyczy</v>
      </c>
      <c r="Q236" s="22" t="str">
        <f t="shared" si="47"/>
        <v>Nie dotyczy</v>
      </c>
      <c r="R236" s="22" t="str">
        <f t="shared" si="48"/>
        <v>Nie dotyczy</v>
      </c>
      <c r="S236" s="22" t="str">
        <f t="shared" si="49"/>
        <v>Nie dotyczy</v>
      </c>
      <c r="V236" s="22" t="str">
        <f t="shared" si="39"/>
        <v>Biolik Kacper</v>
      </c>
      <c r="W236" s="22">
        <f>(COUNTIF($V$2:V236,V236)=1)*1+W235</f>
        <v>232</v>
      </c>
      <c r="X236" s="22" t="str">
        <f>VLOOKUP(Y236,'licencje PZTS'!$C$4:$K$1486,9,FALSE)</f>
        <v>"MKS SKARBEK Tarnowskie Góry"</v>
      </c>
      <c r="Y236" s="22" t="str">
        <f>INDEX($V$4:$V$900,MATCH(ROWS($U$1:U233),$W$4:$W$900,0))</f>
        <v>Rak Magdalena</v>
      </c>
      <c r="AA236" s="22" t="str">
        <f t="shared" si="50"/>
        <v>Biolik Kacper</v>
      </c>
      <c r="AB236" s="22">
        <f>(COUNTIF($AA$2:AA236,AA236)=1)*1+AB235</f>
        <v>232</v>
      </c>
      <c r="AC236" s="22" t="str">
        <f>VLOOKUP(AD236,'licencje PZTS'!$C$4:$K$1486,9,FALSE)</f>
        <v>"MKS SKARBEK Tarnowskie Góry"</v>
      </c>
      <c r="AD236" s="22" t="str">
        <f>INDEX($AA$2:$AA$900,MATCH(ROWS($Z$1:Z233),$AB$2:$AB$3900,0))</f>
        <v>Rak Magdalena</v>
      </c>
    </row>
    <row r="237" spans="1:30" hidden="1" x14ac:dyDescent="0.25">
      <c r="A237" s="22" t="str">
        <f>IFERROR(INDEX($D$24:$D$1418,MATCH(ROWS($A$1:A214),$B$24:$B$741,0)),"")</f>
        <v/>
      </c>
      <c r="B237" s="54">
        <f>(COUNTIF($D$24:D237,D237)=1)*1+B236</f>
        <v>23</v>
      </c>
      <c r="C237" s="60" t="str">
        <f t="shared" si="40"/>
        <v>Młodzik</v>
      </c>
      <c r="D237" s="54" t="str">
        <f>IF(C237="","",'licencje PZTS'!B217)</f>
        <v>"MKS Czechowice-Dziedzice"</v>
      </c>
      <c r="E237" s="63" t="str">
        <f>IF(C237="","",VLOOKUP(F237,'licencje PZTS'!$G$3:$N$775,8,FALSE))</f>
        <v>Filamowska Anna</v>
      </c>
      <c r="F237" s="22">
        <f>'licencje PZTS'!G217</f>
        <v>61630</v>
      </c>
      <c r="G237" s="62" t="str">
        <f t="shared" si="41"/>
        <v>Młodzik</v>
      </c>
      <c r="H237" s="62" t="str">
        <f>IF(G237="","",'licencje PZTS'!B217)</f>
        <v>"MKS Czechowice-Dziedzice"</v>
      </c>
      <c r="I237" s="22" t="str">
        <f>IF(G237="","",VLOOKUP(F237,'licencje PZTS'!$G$3:$N$1761,8,FALSE))</f>
        <v>Filamowska Anna</v>
      </c>
      <c r="J237" s="22" t="str">
        <f>IFERROR(VLOOKUP(F237,'licencje PZTS'!$G$3:$N$775,7,FALSE),"")</f>
        <v>K</v>
      </c>
      <c r="K237" s="62">
        <f>IFERROR(VLOOKUP(F237,'licencje PZTS'!$G$3:$N$1761,4,FALSE),"")</f>
        <v>2014</v>
      </c>
      <c r="L237" s="22" t="str">
        <f t="shared" si="42"/>
        <v>Skrzat</v>
      </c>
      <c r="M237" s="22" t="str">
        <f t="shared" si="43"/>
        <v>Żak</v>
      </c>
      <c r="N237" s="22" t="str">
        <f t="shared" si="44"/>
        <v>Młodzik</v>
      </c>
      <c r="O237" s="22" t="str">
        <f t="shared" si="45"/>
        <v>Nie dotyczy</v>
      </c>
      <c r="P237" s="22" t="str">
        <f t="shared" si="46"/>
        <v>Nie dotyczy</v>
      </c>
      <c r="Q237" s="22" t="str">
        <f t="shared" si="47"/>
        <v>Nie dotyczy</v>
      </c>
      <c r="R237" s="22" t="str">
        <f t="shared" si="48"/>
        <v>Nie dotyczy</v>
      </c>
      <c r="S237" s="22" t="str">
        <f t="shared" si="49"/>
        <v>Nie dotyczy</v>
      </c>
      <c r="V237" s="22" t="str">
        <f t="shared" si="39"/>
        <v>Rak Magdalena</v>
      </c>
      <c r="W237" s="22">
        <f>(COUNTIF($V$2:V237,V237)=1)*1+W236</f>
        <v>233</v>
      </c>
      <c r="X237" s="22" t="str">
        <f>VLOOKUP(Y237,'licencje PZTS'!$C$4:$K$1486,9,FALSE)</f>
        <v>"MKS SKARBEK Tarnowskie Góry"</v>
      </c>
      <c r="Y237" s="22" t="str">
        <f>INDEX($V$4:$V$900,MATCH(ROWS($U$1:U234),$W$4:$W$900,0))</f>
        <v>Spruś Antoni</v>
      </c>
      <c r="AA237" s="22" t="str">
        <f t="shared" si="50"/>
        <v>Rak Magdalena</v>
      </c>
      <c r="AB237" s="22">
        <f>(COUNTIF($AA$2:AA237,AA237)=1)*1+AB236</f>
        <v>233</v>
      </c>
      <c r="AC237" s="22" t="str">
        <f>VLOOKUP(AD237,'licencje PZTS'!$C$4:$K$1486,9,FALSE)</f>
        <v>"MKS SKARBEK Tarnowskie Góry"</v>
      </c>
      <c r="AD237" s="22" t="str">
        <f>INDEX($AA$2:$AA$900,MATCH(ROWS($Z$1:Z234),$AB$2:$AB$3900,0))</f>
        <v>Spruś Antoni</v>
      </c>
    </row>
    <row r="238" spans="1:30" hidden="1" x14ac:dyDescent="0.25">
      <c r="A238" s="22" t="str">
        <f>IFERROR(INDEX($D$24:$D$1418,MATCH(ROWS($A$1:A215),$B$24:$B$741,0)),"")</f>
        <v/>
      </c>
      <c r="B238" s="54">
        <f>(COUNTIF($D$24:D238,D238)=1)*1+B237</f>
        <v>23</v>
      </c>
      <c r="C238" s="60" t="str">
        <f t="shared" si="40"/>
        <v>Młodzik</v>
      </c>
      <c r="D238" s="54" t="str">
        <f>IF(C238="","",'licencje PZTS'!B218)</f>
        <v>"MKS Czechowice-Dziedzice"</v>
      </c>
      <c r="E238" s="63" t="str">
        <f>IF(C238="","",VLOOKUP(F238,'licencje PZTS'!$G$3:$N$775,8,FALSE))</f>
        <v>Grygierczyk Oliwia</v>
      </c>
      <c r="F238" s="22">
        <f>'licencje PZTS'!G218</f>
        <v>61629</v>
      </c>
      <c r="G238" s="62" t="str">
        <f t="shared" si="41"/>
        <v>Młodzik</v>
      </c>
      <c r="H238" s="62" t="str">
        <f>IF(G238="","",'licencje PZTS'!B218)</f>
        <v>"MKS Czechowice-Dziedzice"</v>
      </c>
      <c r="I238" s="22" t="str">
        <f>IF(G238="","",VLOOKUP(F238,'licencje PZTS'!$G$3:$N$1761,8,FALSE))</f>
        <v>Grygierczyk Oliwia</v>
      </c>
      <c r="J238" s="22" t="str">
        <f>IFERROR(VLOOKUP(F238,'licencje PZTS'!$G$3:$N$775,7,FALSE),"")</f>
        <v>K</v>
      </c>
      <c r="K238" s="62">
        <f>IFERROR(VLOOKUP(F238,'licencje PZTS'!$G$3:$N$1761,4,FALSE),"")</f>
        <v>2014</v>
      </c>
      <c r="L238" s="22" t="str">
        <f t="shared" si="42"/>
        <v>Skrzat</v>
      </c>
      <c r="M238" s="22" t="str">
        <f t="shared" si="43"/>
        <v>Żak</v>
      </c>
      <c r="N238" s="22" t="str">
        <f t="shared" si="44"/>
        <v>Młodzik</v>
      </c>
      <c r="O238" s="22" t="str">
        <f t="shared" si="45"/>
        <v>Nie dotyczy</v>
      </c>
      <c r="P238" s="22" t="str">
        <f t="shared" si="46"/>
        <v>Nie dotyczy</v>
      </c>
      <c r="Q238" s="22" t="str">
        <f t="shared" si="47"/>
        <v>Nie dotyczy</v>
      </c>
      <c r="R238" s="22" t="str">
        <f t="shared" si="48"/>
        <v>Nie dotyczy</v>
      </c>
      <c r="S238" s="22" t="str">
        <f t="shared" si="49"/>
        <v>Nie dotyczy</v>
      </c>
      <c r="V238" s="22" t="str">
        <f t="shared" si="39"/>
        <v>Spruś Antoni</v>
      </c>
      <c r="W238" s="22">
        <f>(COUNTIF($V$2:V238,V238)=1)*1+W237</f>
        <v>234</v>
      </c>
      <c r="X238" s="22" t="str">
        <f>VLOOKUP(Y238,'licencje PZTS'!$C$4:$K$1486,9,FALSE)</f>
        <v>"MKS SKARBEK Tarnowskie Góry"</v>
      </c>
      <c r="Y238" s="22" t="str">
        <f>INDEX($V$4:$V$900,MATCH(ROWS($U$1:U235),$W$4:$W$900,0))</f>
        <v>Pasek Sebastian</v>
      </c>
      <c r="AA238" s="22" t="str">
        <f t="shared" si="50"/>
        <v>Spruś Antoni</v>
      </c>
      <c r="AB238" s="22">
        <f>(COUNTIF($AA$2:AA238,AA238)=1)*1+AB237</f>
        <v>234</v>
      </c>
      <c r="AC238" s="22" t="str">
        <f>VLOOKUP(AD238,'licencje PZTS'!$C$4:$K$1486,9,FALSE)</f>
        <v>"MKS SKARBEK Tarnowskie Góry"</v>
      </c>
      <c r="AD238" s="22" t="str">
        <f>INDEX($AA$2:$AA$900,MATCH(ROWS($Z$1:Z235),$AB$2:$AB$3900,0))</f>
        <v>Pasek Sebastian</v>
      </c>
    </row>
    <row r="239" spans="1:30" hidden="1" x14ac:dyDescent="0.25">
      <c r="A239" s="22" t="str">
        <f>IFERROR(INDEX($D$24:$D$1418,MATCH(ROWS($A$1:A216),$B$24:$B$741,0)),"")</f>
        <v/>
      </c>
      <c r="B239" s="54">
        <f>(COUNTIF($D$24:D239,D239)=1)*1+B238</f>
        <v>23</v>
      </c>
      <c r="C239" s="60" t="str">
        <f t="shared" si="40"/>
        <v>Młodzik</v>
      </c>
      <c r="D239" s="54" t="str">
        <f>IF(C239="","",'licencje PZTS'!B219)</f>
        <v>"MKS Czechowice-Dziedzice"</v>
      </c>
      <c r="E239" s="63" t="str">
        <f>IF(C239="","",VLOOKUP(F239,'licencje PZTS'!$G$3:$N$775,8,FALSE))</f>
        <v>Żoczek Lena</v>
      </c>
      <c r="F239" s="22">
        <f>'licencje PZTS'!G219</f>
        <v>61628</v>
      </c>
      <c r="G239" s="62" t="str">
        <f t="shared" si="41"/>
        <v>Młodzik</v>
      </c>
      <c r="H239" s="62" t="str">
        <f>IF(G239="","",'licencje PZTS'!B219)</f>
        <v>"MKS Czechowice-Dziedzice"</v>
      </c>
      <c r="I239" s="22" t="str">
        <f>IF(G239="","",VLOOKUP(F239,'licencje PZTS'!$G$3:$N$1761,8,FALSE))</f>
        <v>Żoczek Lena</v>
      </c>
      <c r="J239" s="22" t="str">
        <f>IFERROR(VLOOKUP(F239,'licencje PZTS'!$G$3:$N$775,7,FALSE),"")</f>
        <v>K</v>
      </c>
      <c r="K239" s="62">
        <f>IFERROR(VLOOKUP(F239,'licencje PZTS'!$G$3:$N$1761,4,FALSE),"")</f>
        <v>2014</v>
      </c>
      <c r="L239" s="22" t="str">
        <f t="shared" si="42"/>
        <v>Skrzat</v>
      </c>
      <c r="M239" s="22" t="str">
        <f t="shared" si="43"/>
        <v>Żak</v>
      </c>
      <c r="N239" s="22" t="str">
        <f t="shared" si="44"/>
        <v>Młodzik</v>
      </c>
      <c r="O239" s="22" t="str">
        <f t="shared" si="45"/>
        <v>Nie dotyczy</v>
      </c>
      <c r="P239" s="22" t="str">
        <f t="shared" si="46"/>
        <v>Nie dotyczy</v>
      </c>
      <c r="Q239" s="22" t="str">
        <f t="shared" si="47"/>
        <v>Nie dotyczy</v>
      </c>
      <c r="R239" s="22" t="str">
        <f t="shared" si="48"/>
        <v>Nie dotyczy</v>
      </c>
      <c r="S239" s="22" t="str">
        <f t="shared" si="49"/>
        <v>Nie dotyczy</v>
      </c>
      <c r="V239" s="22" t="str">
        <f t="shared" si="39"/>
        <v>Pasek Sebastian</v>
      </c>
      <c r="W239" s="22">
        <f>(COUNTIF($V$2:V239,V239)=1)*1+W238</f>
        <v>235</v>
      </c>
      <c r="X239" s="22" t="str">
        <f>VLOOKUP(Y239,'licencje PZTS'!$C$4:$K$1486,9,FALSE)</f>
        <v>"MKS SKARBEK Tarnowskie Góry"</v>
      </c>
      <c r="Y239" s="22" t="str">
        <f>INDEX($V$4:$V$900,MATCH(ROWS($U$1:U236),$W$4:$W$900,0))</f>
        <v>Matyja Wiktor</v>
      </c>
      <c r="AA239" s="22" t="str">
        <f t="shared" si="50"/>
        <v>Pasek Sebastian</v>
      </c>
      <c r="AB239" s="22">
        <f>(COUNTIF($AA$2:AA239,AA239)=1)*1+AB238</f>
        <v>235</v>
      </c>
      <c r="AC239" s="22" t="str">
        <f>VLOOKUP(AD239,'licencje PZTS'!$C$4:$K$1486,9,FALSE)</f>
        <v>"MKS SKARBEK Tarnowskie Góry"</v>
      </c>
      <c r="AD239" s="22" t="str">
        <f>INDEX($AA$2:$AA$900,MATCH(ROWS($Z$1:Z236),$AB$2:$AB$3900,0))</f>
        <v>Matyja Wiktor</v>
      </c>
    </row>
    <row r="240" spans="1:30" hidden="1" x14ac:dyDescent="0.25">
      <c r="A240" s="22" t="str">
        <f>IFERROR(INDEX($D$24:$D$1418,MATCH(ROWS($A$1:A217),$B$24:$B$741,0)),"")</f>
        <v/>
      </c>
      <c r="B240" s="54">
        <f>(COUNTIF($D$24:D240,D240)=1)*1+B239</f>
        <v>23</v>
      </c>
      <c r="C240" s="60" t="str">
        <f t="shared" si="40"/>
        <v>Młodzik</v>
      </c>
      <c r="D240" s="54" t="str">
        <f>IF(C240="","",'licencje PZTS'!B220)</f>
        <v>"MKS Czechowice-Dziedzice"</v>
      </c>
      <c r="E240" s="63" t="str">
        <f>IF(C240="","",VLOOKUP(F240,'licencje PZTS'!$G$3:$N$775,8,FALSE))</f>
        <v>Szary Paweł</v>
      </c>
      <c r="F240" s="22">
        <f>'licencje PZTS'!G220</f>
        <v>55155</v>
      </c>
      <c r="G240" s="62" t="str">
        <f t="shared" si="41"/>
        <v>Młodzik</v>
      </c>
      <c r="H240" s="62" t="str">
        <f>IF(G240="","",'licencje PZTS'!B220)</f>
        <v>"MKS Czechowice-Dziedzice"</v>
      </c>
      <c r="I240" s="22" t="str">
        <f>IF(G240="","",VLOOKUP(F240,'licencje PZTS'!$G$3:$N$1761,8,FALSE))</f>
        <v>Szary Paweł</v>
      </c>
      <c r="J240" s="22" t="str">
        <f>IFERROR(VLOOKUP(F240,'licencje PZTS'!$G$3:$N$775,7,FALSE),"")</f>
        <v>M</v>
      </c>
      <c r="K240" s="62">
        <f>IFERROR(VLOOKUP(F240,'licencje PZTS'!$G$3:$N$1761,4,FALSE),"")</f>
        <v>2014</v>
      </c>
      <c r="L240" s="22" t="str">
        <f t="shared" si="42"/>
        <v>Skrzat</v>
      </c>
      <c r="M240" s="22" t="str">
        <f t="shared" si="43"/>
        <v>Żak</v>
      </c>
      <c r="N240" s="22" t="str">
        <f t="shared" si="44"/>
        <v>Młodzik</v>
      </c>
      <c r="O240" s="22" t="str">
        <f t="shared" si="45"/>
        <v>Nie dotyczy</v>
      </c>
      <c r="P240" s="22" t="str">
        <f t="shared" si="46"/>
        <v>Nie dotyczy</v>
      </c>
      <c r="Q240" s="22" t="str">
        <f t="shared" si="47"/>
        <v>Nie dotyczy</v>
      </c>
      <c r="R240" s="22" t="str">
        <f t="shared" si="48"/>
        <v>Nie dotyczy</v>
      </c>
      <c r="S240" s="22" t="str">
        <f t="shared" si="49"/>
        <v>Nie dotyczy</v>
      </c>
      <c r="V240" s="22" t="str">
        <f t="shared" si="39"/>
        <v>Matyja Wiktor</v>
      </c>
      <c r="W240" s="22">
        <f>(COUNTIF($V$2:V240,V240)=1)*1+W239</f>
        <v>236</v>
      </c>
      <c r="X240" s="22" t="str">
        <f>VLOOKUP(Y240,'licencje PZTS'!$C$4:$K$1486,9,FALSE)</f>
        <v>"MKS SKARBEK Tarnowskie Góry"</v>
      </c>
      <c r="Y240" s="22" t="str">
        <f>INDEX($V$4:$V$900,MATCH(ROWS($U$1:U237),$W$4:$W$900,0))</f>
        <v>Zbroszczyk Oliwier</v>
      </c>
      <c r="AA240" s="22" t="str">
        <f t="shared" si="50"/>
        <v>Matyja Wiktor</v>
      </c>
      <c r="AB240" s="22">
        <f>(COUNTIF($AA$2:AA240,AA240)=1)*1+AB239</f>
        <v>236</v>
      </c>
      <c r="AC240" s="22" t="str">
        <f>VLOOKUP(AD240,'licencje PZTS'!$C$4:$K$1486,9,FALSE)</f>
        <v>"MKS SKARBEK Tarnowskie Góry"</v>
      </c>
      <c r="AD240" s="22" t="str">
        <f>INDEX($AA$2:$AA$900,MATCH(ROWS($Z$1:Z237),$AB$2:$AB$3900,0))</f>
        <v>Zbroszczyk Oliwier</v>
      </c>
    </row>
    <row r="241" spans="1:30" hidden="1" x14ac:dyDescent="0.25">
      <c r="A241" s="22" t="str">
        <f>IFERROR(INDEX($D$24:$D$1418,MATCH(ROWS($A$1:A218),$B$24:$B$741,0)),"")</f>
        <v/>
      </c>
      <c r="B241" s="54">
        <f>(COUNTIF($D$24:D241,D241)=1)*1+B240</f>
        <v>23</v>
      </c>
      <c r="C241" s="60" t="str">
        <f t="shared" si="40"/>
        <v>Młodzik</v>
      </c>
      <c r="D241" s="54" t="str">
        <f>IF(C241="","",'licencje PZTS'!B221)</f>
        <v>"MKS Czechowice-Dziedzice"</v>
      </c>
      <c r="E241" s="63" t="str">
        <f>IF(C241="","",VLOOKUP(F241,'licencje PZTS'!$G$3:$N$775,8,FALSE))</f>
        <v>Byrdziak Kamila</v>
      </c>
      <c r="F241" s="22">
        <f>'licencje PZTS'!G221</f>
        <v>58402</v>
      </c>
      <c r="G241" s="62" t="str">
        <f t="shared" si="41"/>
        <v>Młodzik</v>
      </c>
      <c r="H241" s="62" t="str">
        <f>IF(G241="","",'licencje PZTS'!B221)</f>
        <v>"MKS Czechowice-Dziedzice"</v>
      </c>
      <c r="I241" s="22" t="str">
        <f>IF(G241="","",VLOOKUP(F241,'licencje PZTS'!$G$3:$N$1761,8,FALSE))</f>
        <v>Byrdziak Kamila</v>
      </c>
      <c r="J241" s="22" t="str">
        <f>IFERROR(VLOOKUP(F241,'licencje PZTS'!$G$3:$N$775,7,FALSE),"")</f>
        <v>K</v>
      </c>
      <c r="K241" s="62">
        <f>IFERROR(VLOOKUP(F241,'licencje PZTS'!$G$3:$N$1761,4,FALSE),"")</f>
        <v>2014</v>
      </c>
      <c r="L241" s="22" t="str">
        <f t="shared" si="42"/>
        <v>Skrzat</v>
      </c>
      <c r="M241" s="22" t="str">
        <f t="shared" si="43"/>
        <v>Żak</v>
      </c>
      <c r="N241" s="22" t="str">
        <f t="shared" si="44"/>
        <v>Młodzik</v>
      </c>
      <c r="O241" s="22" t="str">
        <f t="shared" si="45"/>
        <v>Nie dotyczy</v>
      </c>
      <c r="P241" s="22" t="str">
        <f t="shared" si="46"/>
        <v>Nie dotyczy</v>
      </c>
      <c r="Q241" s="22" t="str">
        <f t="shared" si="47"/>
        <v>Nie dotyczy</v>
      </c>
      <c r="R241" s="22" t="str">
        <f t="shared" si="48"/>
        <v>Nie dotyczy</v>
      </c>
      <c r="S241" s="22" t="str">
        <f t="shared" si="49"/>
        <v>Nie dotyczy</v>
      </c>
      <c r="V241" s="22" t="str">
        <f t="shared" si="39"/>
        <v>Zbroszczyk Oliwier</v>
      </c>
      <c r="W241" s="22">
        <f>(COUNTIF($V$2:V241,V241)=1)*1+W240</f>
        <v>237</v>
      </c>
      <c r="X241" s="22" t="str">
        <f>VLOOKUP(Y241,'licencje PZTS'!$C$4:$K$1486,9,FALSE)</f>
        <v>"MKS SKARBEK Tarnowskie Góry"</v>
      </c>
      <c r="Y241" s="22" t="str">
        <f>INDEX($V$4:$V$900,MATCH(ROWS($U$1:U238),$W$4:$W$900,0))</f>
        <v>Zając Ada</v>
      </c>
      <c r="AA241" s="22" t="str">
        <f t="shared" si="50"/>
        <v>Zbroszczyk Oliwier</v>
      </c>
      <c r="AB241" s="22">
        <f>(COUNTIF($AA$2:AA241,AA241)=1)*1+AB240</f>
        <v>237</v>
      </c>
      <c r="AC241" s="22" t="str">
        <f>VLOOKUP(AD241,'licencje PZTS'!$C$4:$K$1486,9,FALSE)</f>
        <v>"MKS SKARBEK Tarnowskie Góry"</v>
      </c>
      <c r="AD241" s="22" t="str">
        <f>INDEX($AA$2:$AA$900,MATCH(ROWS($Z$1:Z238),$AB$2:$AB$3900,0))</f>
        <v>Zając Ada</v>
      </c>
    </row>
    <row r="242" spans="1:30" hidden="1" x14ac:dyDescent="0.25">
      <c r="A242" s="22" t="str">
        <f>IFERROR(INDEX($D$24:$D$1418,MATCH(ROWS($A$1:A219),$B$24:$B$741,0)),"")</f>
        <v/>
      </c>
      <c r="B242" s="54">
        <f>(COUNTIF($D$24:D242,D242)=1)*1+B241</f>
        <v>23</v>
      </c>
      <c r="C242" s="60" t="str">
        <f t="shared" si="40"/>
        <v>Młodzik</v>
      </c>
      <c r="D242" s="54" t="str">
        <f>IF(C242="","",'licencje PZTS'!B222)</f>
        <v>"MKS Czechowice-Dziedzice"</v>
      </c>
      <c r="E242" s="63" t="str">
        <f>IF(C242="","",VLOOKUP(F242,'licencje PZTS'!$G$3:$N$775,8,FALSE))</f>
        <v>Walczyk Kacper</v>
      </c>
      <c r="F242" s="22">
        <f>'licencje PZTS'!G222</f>
        <v>55154</v>
      </c>
      <c r="G242" s="62" t="str">
        <f t="shared" si="41"/>
        <v>Młodzik</v>
      </c>
      <c r="H242" s="62" t="str">
        <f>IF(G242="","",'licencje PZTS'!B222)</f>
        <v>"MKS Czechowice-Dziedzice"</v>
      </c>
      <c r="I242" s="22" t="str">
        <f>IF(G242="","",VLOOKUP(F242,'licencje PZTS'!$G$3:$N$1761,8,FALSE))</f>
        <v>Walczyk Kacper</v>
      </c>
      <c r="J242" s="22" t="str">
        <f>IFERROR(VLOOKUP(F242,'licencje PZTS'!$G$3:$N$775,7,FALSE),"")</f>
        <v>M</v>
      </c>
      <c r="K242" s="62">
        <f>IFERROR(VLOOKUP(F242,'licencje PZTS'!$G$3:$N$1761,4,FALSE),"")</f>
        <v>2014</v>
      </c>
      <c r="L242" s="22" t="str">
        <f t="shared" si="42"/>
        <v>Skrzat</v>
      </c>
      <c r="M242" s="22" t="str">
        <f t="shared" si="43"/>
        <v>Żak</v>
      </c>
      <c r="N242" s="22" t="str">
        <f t="shared" si="44"/>
        <v>Młodzik</v>
      </c>
      <c r="O242" s="22" t="str">
        <f t="shared" si="45"/>
        <v>Nie dotyczy</v>
      </c>
      <c r="P242" s="22" t="str">
        <f t="shared" si="46"/>
        <v>Nie dotyczy</v>
      </c>
      <c r="Q242" s="22" t="str">
        <f t="shared" si="47"/>
        <v>Nie dotyczy</v>
      </c>
      <c r="R242" s="22" t="str">
        <f t="shared" si="48"/>
        <v>Nie dotyczy</v>
      </c>
      <c r="S242" s="22" t="str">
        <f t="shared" si="49"/>
        <v>Nie dotyczy</v>
      </c>
      <c r="V242" s="22" t="str">
        <f t="shared" si="39"/>
        <v>Zając Ada</v>
      </c>
      <c r="W242" s="22">
        <f>(COUNTIF($V$2:V242,V242)=1)*1+W241</f>
        <v>238</v>
      </c>
      <c r="X242" s="22" t="str">
        <f>VLOOKUP(Y242,'licencje PZTS'!$C$4:$K$1486,9,FALSE)</f>
        <v>"MKS SKARBEK Tarnowskie Góry"</v>
      </c>
      <c r="Y242" s="22" t="str">
        <f>INDEX($V$4:$V$900,MATCH(ROWS($U$1:U239),$W$4:$W$900,0))</f>
        <v>Wszołek Weronika</v>
      </c>
      <c r="AA242" s="22" t="str">
        <f t="shared" si="50"/>
        <v>Zając Ada</v>
      </c>
      <c r="AB242" s="22">
        <f>(COUNTIF($AA$2:AA242,AA242)=1)*1+AB241</f>
        <v>238</v>
      </c>
      <c r="AC242" s="22" t="str">
        <f>VLOOKUP(AD242,'licencje PZTS'!$C$4:$K$1486,9,FALSE)</f>
        <v>"MKS SKARBEK Tarnowskie Góry"</v>
      </c>
      <c r="AD242" s="22" t="str">
        <f>INDEX($AA$2:$AA$900,MATCH(ROWS($Z$1:Z239),$AB$2:$AB$3900,0))</f>
        <v>Wszołek Weronika</v>
      </c>
    </row>
    <row r="243" spans="1:30" hidden="1" x14ac:dyDescent="0.25">
      <c r="A243" s="22" t="str">
        <f>IFERROR(INDEX($D$24:$D$1418,MATCH(ROWS($A$1:A220),$B$24:$B$741,0)),"")</f>
        <v/>
      </c>
      <c r="B243" s="54">
        <f>(COUNTIF($D$24:D243,D243)=1)*1+B242</f>
        <v>23</v>
      </c>
      <c r="C243" s="60" t="str">
        <f t="shared" si="40"/>
        <v>Młodzik</v>
      </c>
      <c r="D243" s="54" t="str">
        <f>IF(C243="","",'licencje PZTS'!B223)</f>
        <v>"MKS Czechowice-Dziedzice"</v>
      </c>
      <c r="E243" s="63" t="str">
        <f>IF(C243="","",VLOOKUP(F243,'licencje PZTS'!$G$3:$N$775,8,FALSE))</f>
        <v>Walczyk Zuzanna</v>
      </c>
      <c r="F243" s="22">
        <f>'licencje PZTS'!G223</f>
        <v>61637</v>
      </c>
      <c r="G243" s="62" t="str">
        <f t="shared" si="41"/>
        <v>Młodzik</v>
      </c>
      <c r="H243" s="62" t="str">
        <f>IF(G243="","",'licencje PZTS'!B223)</f>
        <v>"MKS Czechowice-Dziedzice"</v>
      </c>
      <c r="I243" s="22" t="str">
        <f>IF(G243="","",VLOOKUP(F243,'licencje PZTS'!$G$3:$N$1761,8,FALSE))</f>
        <v>Walczyk Zuzanna</v>
      </c>
      <c r="J243" s="22" t="str">
        <f>IFERROR(VLOOKUP(F243,'licencje PZTS'!$G$3:$N$775,7,FALSE),"")</f>
        <v>K</v>
      </c>
      <c r="K243" s="62">
        <f>IFERROR(VLOOKUP(F243,'licencje PZTS'!$G$3:$N$1761,4,FALSE),"")</f>
        <v>2015</v>
      </c>
      <c r="L243" s="22" t="str">
        <f t="shared" si="42"/>
        <v>Skrzat</v>
      </c>
      <c r="M243" s="22" t="str">
        <f t="shared" si="43"/>
        <v>Żak</v>
      </c>
      <c r="N243" s="22" t="str">
        <f t="shared" si="44"/>
        <v>Młodzik</v>
      </c>
      <c r="O243" s="22" t="str">
        <f t="shared" si="45"/>
        <v>Nie dotyczy</v>
      </c>
      <c r="P243" s="22" t="str">
        <f t="shared" si="46"/>
        <v>Nie dotyczy</v>
      </c>
      <c r="Q243" s="22" t="str">
        <f t="shared" si="47"/>
        <v>Nie dotyczy</v>
      </c>
      <c r="R243" s="22" t="str">
        <f t="shared" si="48"/>
        <v>Nie dotyczy</v>
      </c>
      <c r="S243" s="22" t="str">
        <f t="shared" si="49"/>
        <v>Nie dotyczy</v>
      </c>
      <c r="V243" s="22" t="str">
        <f t="shared" si="39"/>
        <v>Wszołek Weronika</v>
      </c>
      <c r="W243" s="22">
        <f>(COUNTIF($V$2:V243,V243)=1)*1+W242</f>
        <v>239</v>
      </c>
      <c r="X243" s="22" t="str">
        <f>VLOOKUP(Y243,'licencje PZTS'!$C$4:$K$1486,9,FALSE)</f>
        <v>"MKS SKARBEK Tarnowskie Góry"</v>
      </c>
      <c r="Y243" s="22" t="str">
        <f>INDEX($V$4:$V$900,MATCH(ROWS($U$1:U240),$W$4:$W$900,0))</f>
        <v>Wieczorek Mateusz</v>
      </c>
      <c r="AA243" s="22" t="str">
        <f t="shared" si="50"/>
        <v>Wszołek Weronika</v>
      </c>
      <c r="AB243" s="22">
        <f>(COUNTIF($AA$2:AA243,AA243)=1)*1+AB242</f>
        <v>239</v>
      </c>
      <c r="AC243" s="22" t="str">
        <f>VLOOKUP(AD243,'licencje PZTS'!$C$4:$K$1486,9,FALSE)</f>
        <v>"MKS SKARBEK Tarnowskie Góry"</v>
      </c>
      <c r="AD243" s="22" t="str">
        <f>INDEX($AA$2:$AA$900,MATCH(ROWS($Z$1:Z240),$AB$2:$AB$3900,0))</f>
        <v>Wieczorek Mateusz</v>
      </c>
    </row>
    <row r="244" spans="1:30" hidden="1" x14ac:dyDescent="0.25">
      <c r="A244" s="22" t="str">
        <f>IFERROR(INDEX($D$24:$D$1418,MATCH(ROWS($A$1:A221),$B$24:$B$741,0)),"")</f>
        <v/>
      </c>
      <c r="B244" s="54">
        <f>(COUNTIF($D$24:D244,D244)=1)*1+B243</f>
        <v>24</v>
      </c>
      <c r="C244" s="60" t="str">
        <f t="shared" si="40"/>
        <v>Młodzik</v>
      </c>
      <c r="D244" s="54" t="str">
        <f>IF(C244="","",'licencje PZTS'!B224)</f>
        <v>"MKS SIEMIANOWICZANKA Siemianowice Śląskie"</v>
      </c>
      <c r="E244" s="63" t="str">
        <f>IF(C244="","",VLOOKUP(F244,'licencje PZTS'!$G$3:$N$775,8,FALSE))</f>
        <v>Hyla Franciszek</v>
      </c>
      <c r="F244" s="22">
        <f>'licencje PZTS'!G224</f>
        <v>53608</v>
      </c>
      <c r="G244" s="62" t="str">
        <f t="shared" si="41"/>
        <v>Młodzik</v>
      </c>
      <c r="H244" s="62" t="str">
        <f>IF(G244="","",'licencje PZTS'!B224)</f>
        <v>"MKS SIEMIANOWICZANKA Siemianowice Śląskie"</v>
      </c>
      <c r="I244" s="22" t="str">
        <f>IF(G244="","",VLOOKUP(F244,'licencje PZTS'!$G$3:$N$1761,8,FALSE))</f>
        <v>Hyla Franciszek</v>
      </c>
      <c r="J244" s="22" t="str">
        <f>IFERROR(VLOOKUP(F244,'licencje PZTS'!$G$3:$N$775,7,FALSE),"")</f>
        <v>M</v>
      </c>
      <c r="K244" s="62">
        <f>IFERROR(VLOOKUP(F244,'licencje PZTS'!$G$3:$N$1761,4,FALSE),"")</f>
        <v>2010</v>
      </c>
      <c r="L244" s="22" t="str">
        <f t="shared" si="42"/>
        <v>Nie dotyczy</v>
      </c>
      <c r="M244" s="22" t="str">
        <f t="shared" si="43"/>
        <v>Nie dotyczy</v>
      </c>
      <c r="N244" s="22" t="str">
        <f t="shared" si="44"/>
        <v>Młodzik</v>
      </c>
      <c r="O244" s="22" t="str">
        <f t="shared" si="45"/>
        <v>Nie dotyczy</v>
      </c>
      <c r="P244" s="22" t="str">
        <f t="shared" si="46"/>
        <v>Nie dotyczy</v>
      </c>
      <c r="Q244" s="22" t="str">
        <f t="shared" si="47"/>
        <v>Senior</v>
      </c>
      <c r="R244" s="22" t="str">
        <f t="shared" si="48"/>
        <v>Nie dotyczy</v>
      </c>
      <c r="S244" s="22" t="str">
        <f t="shared" si="49"/>
        <v>Nie dotyczy</v>
      </c>
      <c r="V244" s="22" t="str">
        <f t="shared" si="39"/>
        <v>Wieczorek Mateusz</v>
      </c>
      <c r="W244" s="22">
        <f>(COUNTIF($V$2:V244,V244)=1)*1+W243</f>
        <v>240</v>
      </c>
      <c r="X244" s="22" t="str">
        <f>VLOOKUP(Y244,'licencje PZTS'!$C$4:$K$1486,9,FALSE)</f>
        <v>"MKS SKARBEK Tarnowskie Góry"</v>
      </c>
      <c r="Y244" s="22" t="str">
        <f>INDEX($V$4:$V$900,MATCH(ROWS($U$1:U241),$W$4:$W$900,0))</f>
        <v>Słota Wojciech</v>
      </c>
      <c r="AA244" s="22" t="str">
        <f t="shared" si="50"/>
        <v>Wieczorek Mateusz</v>
      </c>
      <c r="AB244" s="22">
        <f>(COUNTIF($AA$2:AA244,AA244)=1)*1+AB243</f>
        <v>240</v>
      </c>
      <c r="AC244" s="22" t="str">
        <f>VLOOKUP(AD244,'licencje PZTS'!$C$4:$K$1486,9,FALSE)</f>
        <v>"MKS SKARBEK Tarnowskie Góry"</v>
      </c>
      <c r="AD244" s="22" t="str">
        <f>INDEX($AA$2:$AA$900,MATCH(ROWS($Z$1:Z241),$AB$2:$AB$3900,0))</f>
        <v>Słota Wojciech</v>
      </c>
    </row>
    <row r="245" spans="1:30" hidden="1" x14ac:dyDescent="0.25">
      <c r="A245" s="22" t="str">
        <f>IFERROR(INDEX($D$24:$D$1418,MATCH(ROWS($A$1:A222),$B$24:$B$741,0)),"")</f>
        <v/>
      </c>
      <c r="B245" s="54">
        <f>(COUNTIF($D$24:D245,D245)=1)*1+B244</f>
        <v>24</v>
      </c>
      <c r="C245" s="60" t="str">
        <f t="shared" si="40"/>
        <v>Młodzik</v>
      </c>
      <c r="D245" s="54" t="str">
        <f>IF(C245="","",'licencje PZTS'!B225)</f>
        <v>"MKS SIEMIANOWICZANKA Siemianowice Śląskie"</v>
      </c>
      <c r="E245" s="63" t="str">
        <f>IF(C245="","",VLOOKUP(F245,'licencje PZTS'!$G$3:$N$775,8,FALSE))</f>
        <v>Domagała Mateusz</v>
      </c>
      <c r="F245" s="22">
        <f>'licencje PZTS'!G225</f>
        <v>46331</v>
      </c>
      <c r="G245" s="62" t="str">
        <f t="shared" si="41"/>
        <v>Młodzik</v>
      </c>
      <c r="H245" s="62" t="str">
        <f>IF(G245="","",'licencje PZTS'!B225)</f>
        <v>"MKS SIEMIANOWICZANKA Siemianowice Śląskie"</v>
      </c>
      <c r="I245" s="22" t="str">
        <f>IF(G245="","",VLOOKUP(F245,'licencje PZTS'!$G$3:$N$1761,8,FALSE))</f>
        <v>Domagała Mateusz</v>
      </c>
      <c r="J245" s="22" t="str">
        <f>IFERROR(VLOOKUP(F245,'licencje PZTS'!$G$3:$N$775,7,FALSE),"")</f>
        <v>M</v>
      </c>
      <c r="K245" s="62">
        <f>IFERROR(VLOOKUP(F245,'licencje PZTS'!$G$3:$N$1761,4,FALSE),"")</f>
        <v>2010</v>
      </c>
      <c r="L245" s="22" t="str">
        <f t="shared" si="42"/>
        <v>Nie dotyczy</v>
      </c>
      <c r="M245" s="22" t="str">
        <f t="shared" si="43"/>
        <v>Nie dotyczy</v>
      </c>
      <c r="N245" s="22" t="str">
        <f t="shared" si="44"/>
        <v>Młodzik</v>
      </c>
      <c r="O245" s="22" t="str">
        <f t="shared" si="45"/>
        <v>Nie dotyczy</v>
      </c>
      <c r="P245" s="22" t="str">
        <f t="shared" si="46"/>
        <v>Nie dotyczy</v>
      </c>
      <c r="Q245" s="22" t="str">
        <f t="shared" si="47"/>
        <v>Senior</v>
      </c>
      <c r="R245" s="22" t="str">
        <f t="shared" si="48"/>
        <v>Nie dotyczy</v>
      </c>
      <c r="S245" s="22" t="str">
        <f t="shared" si="49"/>
        <v>Nie dotyczy</v>
      </c>
      <c r="V245" s="22" t="str">
        <f t="shared" si="39"/>
        <v>Słota Wojciech</v>
      </c>
      <c r="W245" s="22">
        <f>(COUNTIF($V$2:V245,V245)=1)*1+W244</f>
        <v>241</v>
      </c>
      <c r="X245" s="22" t="str">
        <f>VLOOKUP(Y245,'licencje PZTS'!$C$4:$K$1486,9,FALSE)</f>
        <v>"MKS SKARBEK Tarnowskie Góry"</v>
      </c>
      <c r="Y245" s="22" t="str">
        <f>INDEX($V$4:$V$900,MATCH(ROWS($U$1:U242),$W$4:$W$900,0))</f>
        <v>Matusik Kamil</v>
      </c>
      <c r="AA245" s="22" t="str">
        <f t="shared" si="50"/>
        <v>Słota Wojciech</v>
      </c>
      <c r="AB245" s="22">
        <f>(COUNTIF($AA$2:AA245,AA245)=1)*1+AB244</f>
        <v>241</v>
      </c>
      <c r="AC245" s="22" t="str">
        <f>VLOOKUP(AD245,'licencje PZTS'!$C$4:$K$1486,9,FALSE)</f>
        <v>"MKS SKARBEK Tarnowskie Góry"</v>
      </c>
      <c r="AD245" s="22" t="str">
        <f>INDEX($AA$2:$AA$900,MATCH(ROWS($Z$1:Z242),$AB$2:$AB$3900,0))</f>
        <v>Matusik Kamil</v>
      </c>
    </row>
    <row r="246" spans="1:30" hidden="1" x14ac:dyDescent="0.25">
      <c r="A246" s="22" t="str">
        <f>IFERROR(INDEX($D$24:$D$1418,MATCH(ROWS($A$1:A223),$B$24:$B$741,0)),"")</f>
        <v/>
      </c>
      <c r="B246" s="54">
        <f>(COUNTIF($D$24:D246,D246)=1)*1+B245</f>
        <v>24</v>
      </c>
      <c r="C246" s="60" t="str">
        <f t="shared" si="40"/>
        <v>Młodzik</v>
      </c>
      <c r="D246" s="54" t="str">
        <f>IF(C246="","",'licencje PZTS'!B226)</f>
        <v>"MKS SIEMIANOWICZANKA Siemianowice Śląskie"</v>
      </c>
      <c r="E246" s="63" t="str">
        <f>IF(C246="","",VLOOKUP(F246,'licencje PZTS'!$G$3:$N$775,8,FALSE))</f>
        <v>Cypek Filip</v>
      </c>
      <c r="F246" s="22">
        <f>'licencje PZTS'!G226</f>
        <v>46722</v>
      </c>
      <c r="G246" s="62" t="str">
        <f t="shared" si="41"/>
        <v>Młodzik</v>
      </c>
      <c r="H246" s="62" t="str">
        <f>IF(G246="","",'licencje PZTS'!B226)</f>
        <v>"MKS SIEMIANOWICZANKA Siemianowice Śląskie"</v>
      </c>
      <c r="I246" s="22" t="str">
        <f>IF(G246="","",VLOOKUP(F246,'licencje PZTS'!$G$3:$N$1761,8,FALSE))</f>
        <v>Cypek Filip</v>
      </c>
      <c r="J246" s="22" t="str">
        <f>IFERROR(VLOOKUP(F246,'licencje PZTS'!$G$3:$N$775,7,FALSE),"")</f>
        <v>M</v>
      </c>
      <c r="K246" s="62">
        <f>IFERROR(VLOOKUP(F246,'licencje PZTS'!$G$3:$N$1761,4,FALSE),"")</f>
        <v>2010</v>
      </c>
      <c r="L246" s="22" t="str">
        <f t="shared" si="42"/>
        <v>Nie dotyczy</v>
      </c>
      <c r="M246" s="22" t="str">
        <f t="shared" si="43"/>
        <v>Nie dotyczy</v>
      </c>
      <c r="N246" s="22" t="str">
        <f t="shared" si="44"/>
        <v>Młodzik</v>
      </c>
      <c r="O246" s="22" t="str">
        <f t="shared" si="45"/>
        <v>Nie dotyczy</v>
      </c>
      <c r="P246" s="22" t="str">
        <f t="shared" si="46"/>
        <v>Nie dotyczy</v>
      </c>
      <c r="Q246" s="22" t="str">
        <f t="shared" si="47"/>
        <v>Senior</v>
      </c>
      <c r="R246" s="22" t="str">
        <f t="shared" si="48"/>
        <v>Nie dotyczy</v>
      </c>
      <c r="S246" s="22" t="str">
        <f t="shared" si="49"/>
        <v>Nie dotyczy</v>
      </c>
      <c r="V246" s="22" t="str">
        <f t="shared" si="39"/>
        <v>Matusik Kamil</v>
      </c>
      <c r="W246" s="22">
        <f>(COUNTIF($V$2:V246,V246)=1)*1+W245</f>
        <v>242</v>
      </c>
      <c r="X246" s="22" t="str">
        <f>VLOOKUP(Y246,'licencje PZTS'!$C$4:$K$1486,9,FALSE)</f>
        <v>"MKS SKARBEK Tarnowskie Góry"</v>
      </c>
      <c r="Y246" s="22" t="str">
        <f>INDEX($V$4:$V$900,MATCH(ROWS($U$1:U243),$W$4:$W$900,0))</f>
        <v>Majewski Franciszek</v>
      </c>
      <c r="AA246" s="22" t="str">
        <f t="shared" si="50"/>
        <v>Matusik Kamil</v>
      </c>
      <c r="AB246" s="22">
        <f>(COUNTIF($AA$2:AA246,AA246)=1)*1+AB245</f>
        <v>242</v>
      </c>
      <c r="AC246" s="22" t="str">
        <f>VLOOKUP(AD246,'licencje PZTS'!$C$4:$K$1486,9,FALSE)</f>
        <v>"MKS SKARBEK Tarnowskie Góry"</v>
      </c>
      <c r="AD246" s="22" t="str">
        <f>INDEX($AA$2:$AA$900,MATCH(ROWS($Z$1:Z243),$AB$2:$AB$3900,0))</f>
        <v>Majewski Franciszek</v>
      </c>
    </row>
    <row r="247" spans="1:30" hidden="1" x14ac:dyDescent="0.25">
      <c r="A247" s="22" t="str">
        <f>IFERROR(INDEX($D$24:$D$1418,MATCH(ROWS($A$1:A224),$B$24:$B$741,0)),"")</f>
        <v/>
      </c>
      <c r="B247" s="54">
        <f>(COUNTIF($D$24:D247,D247)=1)*1+B246</f>
        <v>25</v>
      </c>
      <c r="C247" s="60" t="str">
        <f t="shared" si="40"/>
        <v>Młodzik</v>
      </c>
      <c r="D247" s="54" t="str">
        <f>IF(C247="","",'licencje PZTS'!B227)</f>
        <v>"MKS SKARBEK Tarnowskie Góry"</v>
      </c>
      <c r="E247" s="63" t="str">
        <f>IF(C247="","",VLOOKUP(F247,'licencje PZTS'!$G$3:$N$775,8,FALSE))</f>
        <v>Gałązka Ryszard</v>
      </c>
      <c r="F247" s="22">
        <f>'licencje PZTS'!G227</f>
        <v>60705</v>
      </c>
      <c r="G247" s="62" t="str">
        <f t="shared" si="41"/>
        <v>Młodzik</v>
      </c>
      <c r="H247" s="62" t="str">
        <f>IF(G247="","",'licencje PZTS'!B227)</f>
        <v>"MKS SKARBEK Tarnowskie Góry"</v>
      </c>
      <c r="I247" s="22" t="str">
        <f>IF(G247="","",VLOOKUP(F247,'licencje PZTS'!$G$3:$N$1761,8,FALSE))</f>
        <v>Gałązka Ryszard</v>
      </c>
      <c r="J247" s="22" t="str">
        <f>IFERROR(VLOOKUP(F247,'licencje PZTS'!$G$3:$N$775,7,FALSE),"")</f>
        <v>M</v>
      </c>
      <c r="K247" s="62">
        <f>IFERROR(VLOOKUP(F247,'licencje PZTS'!$G$3:$N$1761,4,FALSE),"")</f>
        <v>2009</v>
      </c>
      <c r="L247" s="22" t="str">
        <f t="shared" si="42"/>
        <v>Nie dotyczy</v>
      </c>
      <c r="M247" s="22" t="str">
        <f t="shared" si="43"/>
        <v>Nie dotyczy</v>
      </c>
      <c r="N247" s="22" t="str">
        <f t="shared" si="44"/>
        <v>Młodzik</v>
      </c>
      <c r="O247" s="22" t="str">
        <f t="shared" si="45"/>
        <v>Nie dotyczy</v>
      </c>
      <c r="P247" s="22" t="str">
        <f t="shared" si="46"/>
        <v>Nie dotyczy</v>
      </c>
      <c r="Q247" s="22" t="str">
        <f t="shared" si="47"/>
        <v>Senior</v>
      </c>
      <c r="R247" s="22" t="str">
        <f t="shared" si="48"/>
        <v>Nie dotyczy</v>
      </c>
      <c r="S247" s="22" t="str">
        <f t="shared" si="49"/>
        <v>Nie dotyczy</v>
      </c>
      <c r="V247" s="22" t="str">
        <f t="shared" si="39"/>
        <v>Majewski Franciszek</v>
      </c>
      <c r="W247" s="22">
        <f>(COUNTIF($V$2:V247,V247)=1)*1+W246</f>
        <v>243</v>
      </c>
      <c r="X247" s="22" t="str">
        <f>VLOOKUP(Y247,'licencje PZTS'!$C$4:$K$1486,9,FALSE)</f>
        <v>"MKS SKARBEK Tarnowskie Góry"</v>
      </c>
      <c r="Y247" s="22" t="str">
        <f>INDEX($V$4:$V$900,MATCH(ROWS($U$1:U244),$W$4:$W$900,0))</f>
        <v>Kucab Przemysław</v>
      </c>
      <c r="AA247" s="22" t="str">
        <f t="shared" si="50"/>
        <v>Majewski Franciszek</v>
      </c>
      <c r="AB247" s="22">
        <f>(COUNTIF($AA$2:AA247,AA247)=1)*1+AB246</f>
        <v>243</v>
      </c>
      <c r="AC247" s="22" t="str">
        <f>VLOOKUP(AD247,'licencje PZTS'!$C$4:$K$1486,9,FALSE)</f>
        <v>"MKS SKARBEK Tarnowskie Góry"</v>
      </c>
      <c r="AD247" s="22" t="str">
        <f>INDEX($AA$2:$AA$900,MATCH(ROWS($Z$1:Z244),$AB$2:$AB$3900,0))</f>
        <v>Kucab Przemysław</v>
      </c>
    </row>
    <row r="248" spans="1:30" hidden="1" x14ac:dyDescent="0.25">
      <c r="A248" s="22" t="str">
        <f>IFERROR(INDEX($D$24:$D$1418,MATCH(ROWS($A$1:A225),$B$24:$B$741,0)),"")</f>
        <v/>
      </c>
      <c r="B248" s="54">
        <f>(COUNTIF($D$24:D248,D248)=1)*1+B247</f>
        <v>25</v>
      </c>
      <c r="C248" s="60" t="str">
        <f t="shared" si="40"/>
        <v>Młodzik</v>
      </c>
      <c r="D248" s="54" t="str">
        <f>IF(C248="","",'licencje PZTS'!B228)</f>
        <v>"MKS SKARBEK Tarnowskie Góry"</v>
      </c>
      <c r="E248" s="63" t="str">
        <f>IF(C248="","",VLOOKUP(F248,'licencje PZTS'!$G$3:$N$775,8,FALSE))</f>
        <v>Dubik Paweł</v>
      </c>
      <c r="F248" s="22">
        <f>'licencje PZTS'!G228</f>
        <v>60703</v>
      </c>
      <c r="G248" s="62" t="str">
        <f t="shared" si="41"/>
        <v>Młodzik</v>
      </c>
      <c r="H248" s="62" t="str">
        <f>IF(G248="","",'licencje PZTS'!B228)</f>
        <v>"MKS SKARBEK Tarnowskie Góry"</v>
      </c>
      <c r="I248" s="22" t="str">
        <f>IF(G248="","",VLOOKUP(F248,'licencje PZTS'!$G$3:$N$1761,8,FALSE))</f>
        <v>Dubik Paweł</v>
      </c>
      <c r="J248" s="22" t="str">
        <f>IFERROR(VLOOKUP(F248,'licencje PZTS'!$G$3:$N$775,7,FALSE),"")</f>
        <v>M</v>
      </c>
      <c r="K248" s="62">
        <f>IFERROR(VLOOKUP(F248,'licencje PZTS'!$G$3:$N$1761,4,FALSE),"")</f>
        <v>2009</v>
      </c>
      <c r="L248" s="22" t="str">
        <f t="shared" si="42"/>
        <v>Nie dotyczy</v>
      </c>
      <c r="M248" s="22" t="str">
        <f t="shared" si="43"/>
        <v>Nie dotyczy</v>
      </c>
      <c r="N248" s="22" t="str">
        <f t="shared" si="44"/>
        <v>Młodzik</v>
      </c>
      <c r="O248" s="22" t="str">
        <f t="shared" si="45"/>
        <v>Nie dotyczy</v>
      </c>
      <c r="P248" s="22" t="str">
        <f t="shared" si="46"/>
        <v>Nie dotyczy</v>
      </c>
      <c r="Q248" s="22" t="str">
        <f t="shared" si="47"/>
        <v>Senior</v>
      </c>
      <c r="R248" s="22" t="str">
        <f t="shared" si="48"/>
        <v>Nie dotyczy</v>
      </c>
      <c r="S248" s="22" t="str">
        <f t="shared" si="49"/>
        <v>Nie dotyczy</v>
      </c>
      <c r="V248" s="22" t="str">
        <f t="shared" si="39"/>
        <v>Kucab Przemysław</v>
      </c>
      <c r="W248" s="22">
        <f>(COUNTIF($V$2:V248,V248)=1)*1+W247</f>
        <v>244</v>
      </c>
      <c r="X248" s="22" t="str">
        <f>VLOOKUP(Y248,'licencje PZTS'!$C$4:$K$1486,9,FALSE)</f>
        <v>"MKS SKARBEK Tarnowskie Góry"</v>
      </c>
      <c r="Y248" s="22" t="str">
        <f>INDEX($V$4:$V$900,MATCH(ROWS($U$1:U245),$W$4:$W$900,0))</f>
        <v>Kiera Michał</v>
      </c>
      <c r="AA248" s="22" t="str">
        <f t="shared" si="50"/>
        <v>Kucab Przemysław</v>
      </c>
      <c r="AB248" s="22">
        <f>(COUNTIF($AA$2:AA248,AA248)=1)*1+AB247</f>
        <v>244</v>
      </c>
      <c r="AC248" s="22" t="str">
        <f>VLOOKUP(AD248,'licencje PZTS'!$C$4:$K$1486,9,FALSE)</f>
        <v>"MKS SKARBEK Tarnowskie Góry"</v>
      </c>
      <c r="AD248" s="22" t="str">
        <f>INDEX($AA$2:$AA$900,MATCH(ROWS($Z$1:Z245),$AB$2:$AB$3900,0))</f>
        <v>Kiera Michał</v>
      </c>
    </row>
    <row r="249" spans="1:30" hidden="1" x14ac:dyDescent="0.25">
      <c r="A249" s="22" t="str">
        <f>IFERROR(INDEX($D$24:$D$1418,MATCH(ROWS($A$1:A226),$B$24:$B$741,0)),"")</f>
        <v/>
      </c>
      <c r="B249" s="54">
        <f>(COUNTIF($D$24:D249,D249)=1)*1+B248</f>
        <v>25</v>
      </c>
      <c r="C249" s="60" t="str">
        <f t="shared" si="40"/>
        <v>Młodzik</v>
      </c>
      <c r="D249" s="54" t="str">
        <f>IF(C249="","",'licencje PZTS'!B229)</f>
        <v>"MKS SKARBEK Tarnowskie Góry"</v>
      </c>
      <c r="E249" s="63" t="str">
        <f>IF(C249="","",VLOOKUP(F249,'licencje PZTS'!$G$3:$N$775,8,FALSE))</f>
        <v>Ulfik Bartłomiej</v>
      </c>
      <c r="F249" s="22">
        <f>'licencje PZTS'!G229</f>
        <v>53236</v>
      </c>
      <c r="G249" s="62" t="str">
        <f t="shared" si="41"/>
        <v>Młodzik</v>
      </c>
      <c r="H249" s="62" t="str">
        <f>IF(G249="","",'licencje PZTS'!B229)</f>
        <v>"MKS SKARBEK Tarnowskie Góry"</v>
      </c>
      <c r="I249" s="22" t="str">
        <f>IF(G249="","",VLOOKUP(F249,'licencje PZTS'!$G$3:$N$1761,8,FALSE))</f>
        <v>Ulfik Bartłomiej</v>
      </c>
      <c r="J249" s="22" t="str">
        <f>IFERROR(VLOOKUP(F249,'licencje PZTS'!$G$3:$N$775,7,FALSE),"")</f>
        <v>M</v>
      </c>
      <c r="K249" s="62">
        <f>IFERROR(VLOOKUP(F249,'licencje PZTS'!$G$3:$N$1761,4,FALSE),"")</f>
        <v>2009</v>
      </c>
      <c r="L249" s="22" t="str">
        <f t="shared" si="42"/>
        <v>Nie dotyczy</v>
      </c>
      <c r="M249" s="22" t="str">
        <f t="shared" si="43"/>
        <v>Nie dotyczy</v>
      </c>
      <c r="N249" s="22" t="str">
        <f t="shared" si="44"/>
        <v>Młodzik</v>
      </c>
      <c r="O249" s="22" t="str">
        <f t="shared" si="45"/>
        <v>Nie dotyczy</v>
      </c>
      <c r="P249" s="22" t="str">
        <f t="shared" si="46"/>
        <v>Nie dotyczy</v>
      </c>
      <c r="Q249" s="22" t="str">
        <f t="shared" si="47"/>
        <v>Senior</v>
      </c>
      <c r="R249" s="22" t="str">
        <f t="shared" si="48"/>
        <v>Nie dotyczy</v>
      </c>
      <c r="S249" s="22" t="str">
        <f t="shared" si="49"/>
        <v>Nie dotyczy</v>
      </c>
      <c r="V249" s="22" t="str">
        <f t="shared" si="39"/>
        <v>Kiera Michał</v>
      </c>
      <c r="W249" s="22">
        <f>(COUNTIF($V$2:V249,V249)=1)*1+W248</f>
        <v>245</v>
      </c>
      <c r="X249" s="22" t="str">
        <f>VLOOKUP(Y249,'licencje PZTS'!$C$4:$K$1486,9,FALSE)</f>
        <v>"MKS SKARBEK Tarnowskie Góry"</v>
      </c>
      <c r="Y249" s="22" t="str">
        <f>INDEX($V$4:$V$900,MATCH(ROWS($U$1:U246),$W$4:$W$900,0))</f>
        <v>Horzela Therese</v>
      </c>
      <c r="AA249" s="22" t="str">
        <f t="shared" si="50"/>
        <v>Kiera Michał</v>
      </c>
      <c r="AB249" s="22">
        <f>(COUNTIF($AA$2:AA249,AA249)=1)*1+AB248</f>
        <v>245</v>
      </c>
      <c r="AC249" s="22" t="str">
        <f>VLOOKUP(AD249,'licencje PZTS'!$C$4:$K$1486,9,FALSE)</f>
        <v>"MKS SKARBEK Tarnowskie Góry"</v>
      </c>
      <c r="AD249" s="22" t="str">
        <f>INDEX($AA$2:$AA$900,MATCH(ROWS($Z$1:Z246),$AB$2:$AB$3900,0))</f>
        <v>Horzela Therese</v>
      </c>
    </row>
    <row r="250" spans="1:30" hidden="1" x14ac:dyDescent="0.25">
      <c r="A250" s="22" t="str">
        <f>IFERROR(INDEX($D$24:$D$1418,MATCH(ROWS($A$1:A227),$B$24:$B$741,0)),"")</f>
        <v/>
      </c>
      <c r="B250" s="54">
        <f>(COUNTIF($D$24:D250,D250)=1)*1+B249</f>
        <v>25</v>
      </c>
      <c r="C250" s="60" t="str">
        <f t="shared" si="40"/>
        <v>Młodzik</v>
      </c>
      <c r="D250" s="54" t="str">
        <f>IF(C250="","",'licencje PZTS'!B230)</f>
        <v>"MKS SKARBEK Tarnowskie Góry"</v>
      </c>
      <c r="E250" s="63" t="str">
        <f>IF(C250="","",VLOOKUP(F250,'licencje PZTS'!$G$3:$N$775,8,FALSE))</f>
        <v>Szydło Maciej</v>
      </c>
      <c r="F250" s="22">
        <f>'licencje PZTS'!G230</f>
        <v>52921</v>
      </c>
      <c r="G250" s="62" t="str">
        <f t="shared" si="41"/>
        <v>Młodzik</v>
      </c>
      <c r="H250" s="62" t="str">
        <f>IF(G250="","",'licencje PZTS'!B230)</f>
        <v>"MKS SKARBEK Tarnowskie Góry"</v>
      </c>
      <c r="I250" s="22" t="str">
        <f>IF(G250="","",VLOOKUP(F250,'licencje PZTS'!$G$3:$N$1761,8,FALSE))</f>
        <v>Szydło Maciej</v>
      </c>
      <c r="J250" s="22" t="str">
        <f>IFERROR(VLOOKUP(F250,'licencje PZTS'!$G$3:$N$775,7,FALSE),"")</f>
        <v>M</v>
      </c>
      <c r="K250" s="62">
        <f>IFERROR(VLOOKUP(F250,'licencje PZTS'!$G$3:$N$1761,4,FALSE),"")</f>
        <v>2009</v>
      </c>
      <c r="L250" s="22" t="str">
        <f t="shared" si="42"/>
        <v>Nie dotyczy</v>
      </c>
      <c r="M250" s="22" t="str">
        <f t="shared" si="43"/>
        <v>Nie dotyczy</v>
      </c>
      <c r="N250" s="22" t="str">
        <f t="shared" si="44"/>
        <v>Młodzik</v>
      </c>
      <c r="O250" s="22" t="str">
        <f t="shared" si="45"/>
        <v>Nie dotyczy</v>
      </c>
      <c r="P250" s="22" t="str">
        <f t="shared" si="46"/>
        <v>Nie dotyczy</v>
      </c>
      <c r="Q250" s="22" t="str">
        <f t="shared" si="47"/>
        <v>Senior</v>
      </c>
      <c r="R250" s="22" t="str">
        <f t="shared" si="48"/>
        <v>Nie dotyczy</v>
      </c>
      <c r="S250" s="22" t="str">
        <f t="shared" si="49"/>
        <v>Nie dotyczy</v>
      </c>
      <c r="V250" s="22" t="str">
        <f t="shared" si="39"/>
        <v>Horzela Therese</v>
      </c>
      <c r="W250" s="22">
        <f>(COUNTIF($V$2:V250,V250)=1)*1+W249</f>
        <v>246</v>
      </c>
      <c r="X250" s="22" t="str">
        <f>VLOOKUP(Y250,'licencje PZTS'!$C$4:$K$1486,9,FALSE)</f>
        <v>"MKS SKARBEK Tarnowskie Góry"</v>
      </c>
      <c r="Y250" s="22" t="str">
        <f>INDEX($V$4:$V$900,MATCH(ROWS($U$1:U247),$W$4:$W$900,0))</f>
        <v>Grzesiek Tymon</v>
      </c>
      <c r="AA250" s="22" t="str">
        <f t="shared" si="50"/>
        <v>Horzela Therese</v>
      </c>
      <c r="AB250" s="22">
        <f>(COUNTIF($AA$2:AA250,AA250)=1)*1+AB249</f>
        <v>246</v>
      </c>
      <c r="AC250" s="22" t="str">
        <f>VLOOKUP(AD250,'licencje PZTS'!$C$4:$K$1486,9,FALSE)</f>
        <v>"MKS SKARBEK Tarnowskie Góry"</v>
      </c>
      <c r="AD250" s="22" t="str">
        <f>INDEX($AA$2:$AA$900,MATCH(ROWS($Z$1:Z247),$AB$2:$AB$3900,0))</f>
        <v>Grzesiek Tymon</v>
      </c>
    </row>
    <row r="251" spans="1:30" hidden="1" x14ac:dyDescent="0.25">
      <c r="A251" s="22" t="str">
        <f>IFERROR(INDEX($D$24:$D$1418,MATCH(ROWS($A$1:A228),$B$24:$B$741,0)),"")</f>
        <v/>
      </c>
      <c r="B251" s="54">
        <f>(COUNTIF($D$24:D251,D251)=1)*1+B250</f>
        <v>25</v>
      </c>
      <c r="C251" s="60" t="str">
        <f t="shared" si="40"/>
        <v>Młodzik</v>
      </c>
      <c r="D251" s="54" t="str">
        <f>IF(C251="","",'licencje PZTS'!B231)</f>
        <v>"MKS SKARBEK Tarnowskie Góry"</v>
      </c>
      <c r="E251" s="63" t="str">
        <f>IF(C251="","",VLOOKUP(F251,'licencje PZTS'!$G$3:$N$775,8,FALSE))</f>
        <v>Sarwiński Sebastian</v>
      </c>
      <c r="F251" s="22">
        <f>'licencje PZTS'!G231</f>
        <v>54865</v>
      </c>
      <c r="G251" s="62" t="str">
        <f t="shared" si="41"/>
        <v>Młodzik</v>
      </c>
      <c r="H251" s="62" t="str">
        <f>IF(G251="","",'licencje PZTS'!B231)</f>
        <v>"MKS SKARBEK Tarnowskie Góry"</v>
      </c>
      <c r="I251" s="22" t="str">
        <f>IF(G251="","",VLOOKUP(F251,'licencje PZTS'!$G$3:$N$1761,8,FALSE))</f>
        <v>Sarwiński Sebastian</v>
      </c>
      <c r="J251" s="22" t="str">
        <f>IFERROR(VLOOKUP(F251,'licencje PZTS'!$G$3:$N$775,7,FALSE),"")</f>
        <v>M</v>
      </c>
      <c r="K251" s="62">
        <f>IFERROR(VLOOKUP(F251,'licencje PZTS'!$G$3:$N$1761,4,FALSE),"")</f>
        <v>2009</v>
      </c>
      <c r="L251" s="22" t="str">
        <f t="shared" si="42"/>
        <v>Nie dotyczy</v>
      </c>
      <c r="M251" s="22" t="str">
        <f t="shared" si="43"/>
        <v>Nie dotyczy</v>
      </c>
      <c r="N251" s="22" t="str">
        <f t="shared" si="44"/>
        <v>Młodzik</v>
      </c>
      <c r="O251" s="22" t="str">
        <f t="shared" si="45"/>
        <v>Nie dotyczy</v>
      </c>
      <c r="P251" s="22" t="str">
        <f t="shared" si="46"/>
        <v>Nie dotyczy</v>
      </c>
      <c r="Q251" s="22" t="str">
        <f t="shared" si="47"/>
        <v>Senior</v>
      </c>
      <c r="R251" s="22" t="str">
        <f t="shared" si="48"/>
        <v>Nie dotyczy</v>
      </c>
      <c r="S251" s="22" t="str">
        <f t="shared" si="49"/>
        <v>Nie dotyczy</v>
      </c>
      <c r="V251" s="22" t="str">
        <f t="shared" si="39"/>
        <v>Grzesiek Tymon</v>
      </c>
      <c r="W251" s="22">
        <f>(COUNTIF($V$2:V251,V251)=1)*1+W250</f>
        <v>247</v>
      </c>
      <c r="X251" s="22" t="str">
        <f>VLOOKUP(Y251,'licencje PZTS'!$C$4:$K$1486,9,FALSE)</f>
        <v>"MKS SKARBEK Tarnowskie Góry"</v>
      </c>
      <c r="Y251" s="22" t="str">
        <f>INDEX($V$4:$V$900,MATCH(ROWS($U$1:U248),$W$4:$W$900,0))</f>
        <v>Należniak Kamil</v>
      </c>
      <c r="AA251" s="22" t="str">
        <f t="shared" si="50"/>
        <v>Grzesiek Tymon</v>
      </c>
      <c r="AB251" s="22">
        <f>(COUNTIF($AA$2:AA251,AA251)=1)*1+AB250</f>
        <v>247</v>
      </c>
      <c r="AC251" s="22" t="str">
        <f>VLOOKUP(AD251,'licencje PZTS'!$C$4:$K$1486,9,FALSE)</f>
        <v>"MKS SKARBEK Tarnowskie Góry"</v>
      </c>
      <c r="AD251" s="22" t="str">
        <f>INDEX($AA$2:$AA$900,MATCH(ROWS($Z$1:Z248),$AB$2:$AB$3900,0))</f>
        <v>Należniak Kamil</v>
      </c>
    </row>
    <row r="252" spans="1:30" hidden="1" x14ac:dyDescent="0.25">
      <c r="A252" s="22" t="str">
        <f>IFERROR(INDEX($D$24:$D$1418,MATCH(ROWS($A$1:A229),$B$24:$B$741,0)),"")</f>
        <v/>
      </c>
      <c r="B252" s="54">
        <f>(COUNTIF($D$24:D252,D252)=1)*1+B251</f>
        <v>25</v>
      </c>
      <c r="C252" s="60" t="str">
        <f t="shared" si="40"/>
        <v>Młodzik</v>
      </c>
      <c r="D252" s="54" t="str">
        <f>IF(C252="","",'licencje PZTS'!B232)</f>
        <v>"MKS SKARBEK Tarnowskie Góry"</v>
      </c>
      <c r="E252" s="63" t="str">
        <f>IF(C252="","",VLOOKUP(F252,'licencje PZTS'!$G$3:$N$775,8,FALSE))</f>
        <v>Należniak Mateusz</v>
      </c>
      <c r="F252" s="22">
        <f>'licencje PZTS'!G232</f>
        <v>52922</v>
      </c>
      <c r="G252" s="62" t="str">
        <f t="shared" si="41"/>
        <v>Młodzik</v>
      </c>
      <c r="H252" s="62" t="str">
        <f>IF(G252="","",'licencje PZTS'!B232)</f>
        <v>"MKS SKARBEK Tarnowskie Góry"</v>
      </c>
      <c r="I252" s="22" t="str">
        <f>IF(G252="","",VLOOKUP(F252,'licencje PZTS'!$G$3:$N$1761,8,FALSE))</f>
        <v>Należniak Mateusz</v>
      </c>
      <c r="J252" s="22" t="str">
        <f>IFERROR(VLOOKUP(F252,'licencje PZTS'!$G$3:$N$775,7,FALSE),"")</f>
        <v>M</v>
      </c>
      <c r="K252" s="62">
        <f>IFERROR(VLOOKUP(F252,'licencje PZTS'!$G$3:$N$1761,4,FALSE),"")</f>
        <v>2009</v>
      </c>
      <c r="L252" s="22" t="str">
        <f t="shared" si="42"/>
        <v>Nie dotyczy</v>
      </c>
      <c r="M252" s="22" t="str">
        <f t="shared" si="43"/>
        <v>Nie dotyczy</v>
      </c>
      <c r="N252" s="22" t="str">
        <f t="shared" si="44"/>
        <v>Młodzik</v>
      </c>
      <c r="O252" s="22" t="str">
        <f t="shared" si="45"/>
        <v>Nie dotyczy</v>
      </c>
      <c r="P252" s="22" t="str">
        <f t="shared" si="46"/>
        <v>Nie dotyczy</v>
      </c>
      <c r="Q252" s="22" t="str">
        <f t="shared" si="47"/>
        <v>Senior</v>
      </c>
      <c r="R252" s="22" t="str">
        <f t="shared" si="48"/>
        <v>Nie dotyczy</v>
      </c>
      <c r="S252" s="22" t="str">
        <f t="shared" si="49"/>
        <v>Nie dotyczy</v>
      </c>
      <c r="V252" s="22" t="str">
        <f t="shared" si="39"/>
        <v>Należniak Kamil</v>
      </c>
      <c r="W252" s="22">
        <f>(COUNTIF($V$2:V252,V252)=1)*1+W251</f>
        <v>248</v>
      </c>
      <c r="X252" s="22" t="str">
        <f>VLOOKUP(Y252,'licencje PZTS'!$C$4:$K$1486,9,FALSE)</f>
        <v>"MKS SKARBEK Tarnowskie Góry"</v>
      </c>
      <c r="Y252" s="22" t="str">
        <f>INDEX($V$4:$V$900,MATCH(ROWS($U$1:U249),$W$4:$W$900,0))</f>
        <v>Musik Kinga</v>
      </c>
      <c r="AA252" s="22" t="str">
        <f t="shared" si="50"/>
        <v>Należniak Kamil</v>
      </c>
      <c r="AB252" s="22">
        <f>(COUNTIF($AA$2:AA252,AA252)=1)*1+AB251</f>
        <v>248</v>
      </c>
      <c r="AC252" s="22" t="str">
        <f>VLOOKUP(AD252,'licencje PZTS'!$C$4:$K$1486,9,FALSE)</f>
        <v>"MKS SKARBEK Tarnowskie Góry"</v>
      </c>
      <c r="AD252" s="22" t="str">
        <f>INDEX($AA$2:$AA$900,MATCH(ROWS($Z$1:Z249),$AB$2:$AB$3900,0))</f>
        <v>Musik Kinga</v>
      </c>
    </row>
    <row r="253" spans="1:30" hidden="1" x14ac:dyDescent="0.25">
      <c r="A253" s="22" t="str">
        <f>IFERROR(INDEX($D$24:$D$1418,MATCH(ROWS($A$1:A230),$B$24:$B$741,0)),"")</f>
        <v/>
      </c>
      <c r="B253" s="54">
        <f>(COUNTIF($D$24:D253,D253)=1)*1+B252</f>
        <v>25</v>
      </c>
      <c r="C253" s="60" t="str">
        <f t="shared" si="40"/>
        <v>Młodzik</v>
      </c>
      <c r="D253" s="54" t="str">
        <f>IF(C253="","",'licencje PZTS'!B233)</f>
        <v>"MKS SKARBEK Tarnowskie Góry"</v>
      </c>
      <c r="E253" s="63" t="str">
        <f>IF(C253="","",VLOOKUP(F253,'licencje PZTS'!$G$3:$N$775,8,FALSE))</f>
        <v>Marcol Michał</v>
      </c>
      <c r="F253" s="22">
        <f>'licencje PZTS'!G233</f>
        <v>55582</v>
      </c>
      <c r="G253" s="62" t="str">
        <f t="shared" si="41"/>
        <v>Młodzik</v>
      </c>
      <c r="H253" s="62" t="str">
        <f>IF(G253="","",'licencje PZTS'!B233)</f>
        <v>"MKS SKARBEK Tarnowskie Góry"</v>
      </c>
      <c r="I253" s="22" t="str">
        <f>IF(G253="","",VLOOKUP(F253,'licencje PZTS'!$G$3:$N$1761,8,FALSE))</f>
        <v>Marcol Michał</v>
      </c>
      <c r="J253" s="22" t="str">
        <f>IFERROR(VLOOKUP(F253,'licencje PZTS'!$G$3:$N$775,7,FALSE),"")</f>
        <v>M</v>
      </c>
      <c r="K253" s="62">
        <f>IFERROR(VLOOKUP(F253,'licencje PZTS'!$G$3:$N$1761,4,FALSE),"")</f>
        <v>2009</v>
      </c>
      <c r="L253" s="22" t="str">
        <f t="shared" si="42"/>
        <v>Nie dotyczy</v>
      </c>
      <c r="M253" s="22" t="str">
        <f t="shared" si="43"/>
        <v>Nie dotyczy</v>
      </c>
      <c r="N253" s="22" t="str">
        <f t="shared" si="44"/>
        <v>Młodzik</v>
      </c>
      <c r="O253" s="22" t="str">
        <f t="shared" si="45"/>
        <v>Nie dotyczy</v>
      </c>
      <c r="P253" s="22" t="str">
        <f t="shared" si="46"/>
        <v>Nie dotyczy</v>
      </c>
      <c r="Q253" s="22" t="str">
        <f t="shared" si="47"/>
        <v>Senior</v>
      </c>
      <c r="R253" s="22" t="str">
        <f t="shared" si="48"/>
        <v>Nie dotyczy</v>
      </c>
      <c r="S253" s="22" t="str">
        <f t="shared" si="49"/>
        <v>Nie dotyczy</v>
      </c>
      <c r="V253" s="22" t="str">
        <f t="shared" si="39"/>
        <v>Musik Kinga</v>
      </c>
      <c r="W253" s="22">
        <f>(COUNTIF($V$2:V253,V253)=1)*1+W252</f>
        <v>249</v>
      </c>
      <c r="X253" s="22" t="str">
        <f>VLOOKUP(Y253,'licencje PZTS'!$C$4:$K$1486,9,FALSE)</f>
        <v>"MKS SKARBEK Tarnowskie Góry"</v>
      </c>
      <c r="Y253" s="22" t="str">
        <f>INDEX($V$4:$V$900,MATCH(ROWS($U$1:U250),$W$4:$W$900,0))</f>
        <v>Lewek Bartosz</v>
      </c>
      <c r="AA253" s="22" t="str">
        <f t="shared" si="50"/>
        <v>Musik Kinga</v>
      </c>
      <c r="AB253" s="22">
        <f>(COUNTIF($AA$2:AA253,AA253)=1)*1+AB252</f>
        <v>249</v>
      </c>
      <c r="AC253" s="22" t="str">
        <f>VLOOKUP(AD253,'licencje PZTS'!$C$4:$K$1486,9,FALSE)</f>
        <v>"MKS SKARBEK Tarnowskie Góry"</v>
      </c>
      <c r="AD253" s="22" t="str">
        <f>INDEX($AA$2:$AA$900,MATCH(ROWS($Z$1:Z250),$AB$2:$AB$3900,0))</f>
        <v>Lewek Bartosz</v>
      </c>
    </row>
    <row r="254" spans="1:30" hidden="1" x14ac:dyDescent="0.25">
      <c r="A254" s="22" t="str">
        <f>IFERROR(INDEX($D$24:$D$1418,MATCH(ROWS($A$1:A231),$B$24:$B$741,0)),"")</f>
        <v/>
      </c>
      <c r="B254" s="54">
        <f>(COUNTIF($D$24:D254,D254)=1)*1+B253</f>
        <v>25</v>
      </c>
      <c r="C254" s="60" t="str">
        <f t="shared" si="40"/>
        <v>Młodzik</v>
      </c>
      <c r="D254" s="54" t="str">
        <f>IF(C254="","",'licencje PZTS'!B234)</f>
        <v>"MKS SKARBEK Tarnowskie Góry"</v>
      </c>
      <c r="E254" s="63" t="str">
        <f>IF(C254="","",VLOOKUP(F254,'licencje PZTS'!$G$3:$N$775,8,FALSE))</f>
        <v>Gałecka Igor</v>
      </c>
      <c r="F254" s="22">
        <f>'licencje PZTS'!G234</f>
        <v>57241</v>
      </c>
      <c r="G254" s="62" t="str">
        <f t="shared" si="41"/>
        <v>Młodzik</v>
      </c>
      <c r="H254" s="62" t="str">
        <f>IF(G254="","",'licencje PZTS'!B234)</f>
        <v>"MKS SKARBEK Tarnowskie Góry"</v>
      </c>
      <c r="I254" s="22" t="str">
        <f>IF(G254="","",VLOOKUP(F254,'licencje PZTS'!$G$3:$N$1761,8,FALSE))</f>
        <v>Gałecka Igor</v>
      </c>
      <c r="J254" s="22" t="str">
        <f>IFERROR(VLOOKUP(F254,'licencje PZTS'!$G$3:$N$775,7,FALSE),"")</f>
        <v>M</v>
      </c>
      <c r="K254" s="62">
        <f>IFERROR(VLOOKUP(F254,'licencje PZTS'!$G$3:$N$1761,4,FALSE),"")</f>
        <v>2009</v>
      </c>
      <c r="L254" s="22" t="str">
        <f t="shared" si="42"/>
        <v>Nie dotyczy</v>
      </c>
      <c r="M254" s="22" t="str">
        <f t="shared" si="43"/>
        <v>Nie dotyczy</v>
      </c>
      <c r="N254" s="22" t="str">
        <f t="shared" si="44"/>
        <v>Młodzik</v>
      </c>
      <c r="O254" s="22" t="str">
        <f t="shared" si="45"/>
        <v>Nie dotyczy</v>
      </c>
      <c r="P254" s="22" t="str">
        <f t="shared" si="46"/>
        <v>Nie dotyczy</v>
      </c>
      <c r="Q254" s="22" t="str">
        <f t="shared" si="47"/>
        <v>Senior</v>
      </c>
      <c r="R254" s="22" t="str">
        <f t="shared" si="48"/>
        <v>Nie dotyczy</v>
      </c>
      <c r="S254" s="22" t="str">
        <f t="shared" si="49"/>
        <v>Nie dotyczy</v>
      </c>
      <c r="V254" s="22" t="str">
        <f t="shared" si="39"/>
        <v>Lewek Bartosz</v>
      </c>
      <c r="W254" s="22">
        <f>(COUNTIF($V$2:V254,V254)=1)*1+W253</f>
        <v>250</v>
      </c>
      <c r="X254" s="22" t="str">
        <f>VLOOKUP(Y254,'licencje PZTS'!$C$4:$K$1486,9,FALSE)</f>
        <v>"MKS SKARBEK Tarnowskie Góry"</v>
      </c>
      <c r="Y254" s="22" t="str">
        <f>INDEX($V$4:$V$900,MATCH(ROWS($U$1:U251),$W$4:$W$900,0))</f>
        <v>Kukucz Adam</v>
      </c>
      <c r="AA254" s="22" t="str">
        <f t="shared" si="50"/>
        <v>Lewek Bartosz</v>
      </c>
      <c r="AB254" s="22">
        <f>(COUNTIF($AA$2:AA254,AA254)=1)*1+AB253</f>
        <v>250</v>
      </c>
      <c r="AC254" s="22" t="str">
        <f>VLOOKUP(AD254,'licencje PZTS'!$C$4:$K$1486,9,FALSE)</f>
        <v>"MKS SKARBEK Tarnowskie Góry"</v>
      </c>
      <c r="AD254" s="22" t="str">
        <f>INDEX($AA$2:$AA$900,MATCH(ROWS($Z$1:Z251),$AB$2:$AB$3900,0))</f>
        <v>Kukucz Adam</v>
      </c>
    </row>
    <row r="255" spans="1:30" hidden="1" x14ac:dyDescent="0.25">
      <c r="A255" s="22" t="str">
        <f>IFERROR(INDEX($D$24:$D$1418,MATCH(ROWS($A$1:A232),$B$24:$B$741,0)),"")</f>
        <v/>
      </c>
      <c r="B255" s="54">
        <f>(COUNTIF($D$24:D255,D255)=1)*1+B254</f>
        <v>25</v>
      </c>
      <c r="C255" s="60" t="str">
        <f t="shared" si="40"/>
        <v>Młodzik</v>
      </c>
      <c r="D255" s="54" t="str">
        <f>IF(C255="","",'licencje PZTS'!B235)</f>
        <v>"MKS SKARBEK Tarnowskie Góry"</v>
      </c>
      <c r="E255" s="63" t="str">
        <f>IF(C255="","",VLOOKUP(F255,'licencje PZTS'!$G$3:$N$775,8,FALSE))</f>
        <v>Biolik Kacper</v>
      </c>
      <c r="F255" s="22">
        <f>'licencje PZTS'!G235</f>
        <v>53235</v>
      </c>
      <c r="G255" s="62" t="str">
        <f t="shared" si="41"/>
        <v>Młodzik</v>
      </c>
      <c r="H255" s="62" t="str">
        <f>IF(G255="","",'licencje PZTS'!B235)</f>
        <v>"MKS SKARBEK Tarnowskie Góry"</v>
      </c>
      <c r="I255" s="22" t="str">
        <f>IF(G255="","",VLOOKUP(F255,'licencje PZTS'!$G$3:$N$1761,8,FALSE))</f>
        <v>Biolik Kacper</v>
      </c>
      <c r="J255" s="22" t="str">
        <f>IFERROR(VLOOKUP(F255,'licencje PZTS'!$G$3:$N$775,7,FALSE),"")</f>
        <v>M</v>
      </c>
      <c r="K255" s="62">
        <f>IFERROR(VLOOKUP(F255,'licencje PZTS'!$G$3:$N$1761,4,FALSE),"")</f>
        <v>2009</v>
      </c>
      <c r="L255" s="22" t="str">
        <f t="shared" si="42"/>
        <v>Nie dotyczy</v>
      </c>
      <c r="M255" s="22" t="str">
        <f t="shared" si="43"/>
        <v>Nie dotyczy</v>
      </c>
      <c r="N255" s="22" t="str">
        <f t="shared" si="44"/>
        <v>Młodzik</v>
      </c>
      <c r="O255" s="22" t="str">
        <f t="shared" si="45"/>
        <v>Nie dotyczy</v>
      </c>
      <c r="P255" s="22" t="str">
        <f t="shared" si="46"/>
        <v>Nie dotyczy</v>
      </c>
      <c r="Q255" s="22" t="str">
        <f t="shared" si="47"/>
        <v>Senior</v>
      </c>
      <c r="R255" s="22" t="str">
        <f t="shared" si="48"/>
        <v>Nie dotyczy</v>
      </c>
      <c r="S255" s="22" t="str">
        <f t="shared" si="49"/>
        <v>Nie dotyczy</v>
      </c>
      <c r="V255" s="22" t="str">
        <f t="shared" si="39"/>
        <v>Kukucz Adam</v>
      </c>
      <c r="W255" s="22">
        <f>(COUNTIF($V$2:V255,V255)=1)*1+W254</f>
        <v>251</v>
      </c>
      <c r="X255" s="22" t="str">
        <f>VLOOKUP(Y255,'licencje PZTS'!$C$4:$K$1486,9,FALSE)</f>
        <v>"MKS SKARBEK Tarnowskie Góry"</v>
      </c>
      <c r="Y255" s="22" t="str">
        <f>INDEX($V$4:$V$900,MATCH(ROWS($U$1:U252),$W$4:$W$900,0))</f>
        <v>Harwig Dawid</v>
      </c>
      <c r="AA255" s="22" t="str">
        <f t="shared" si="50"/>
        <v>Kukucz Adam</v>
      </c>
      <c r="AB255" s="22">
        <f>(COUNTIF($AA$2:AA255,AA255)=1)*1+AB254</f>
        <v>251</v>
      </c>
      <c r="AC255" s="22" t="str">
        <f>VLOOKUP(AD255,'licencje PZTS'!$C$4:$K$1486,9,FALSE)</f>
        <v>"MKS SKARBEK Tarnowskie Góry"</v>
      </c>
      <c r="AD255" s="22" t="str">
        <f>INDEX($AA$2:$AA$900,MATCH(ROWS($Z$1:Z252),$AB$2:$AB$3900,0))</f>
        <v>Harwig Dawid</v>
      </c>
    </row>
    <row r="256" spans="1:30" hidden="1" x14ac:dyDescent="0.25">
      <c r="A256" s="22" t="str">
        <f>IFERROR(INDEX($D$24:$D$1418,MATCH(ROWS($A$1:A233),$B$24:$B$741,0)),"")</f>
        <v/>
      </c>
      <c r="B256" s="54">
        <f>(COUNTIF($D$24:D256,D256)=1)*1+B255</f>
        <v>25</v>
      </c>
      <c r="C256" s="60" t="str">
        <f t="shared" si="40"/>
        <v>Młodzik</v>
      </c>
      <c r="D256" s="54" t="str">
        <f>IF(C256="","",'licencje PZTS'!B236)</f>
        <v>"MKS SKARBEK Tarnowskie Góry"</v>
      </c>
      <c r="E256" s="63" t="str">
        <f>IF(C256="","",VLOOKUP(F256,'licencje PZTS'!$G$3:$N$775,8,FALSE))</f>
        <v>Rak Magdalena</v>
      </c>
      <c r="F256" s="22">
        <f>'licencje PZTS'!G236</f>
        <v>49626</v>
      </c>
      <c r="G256" s="62" t="str">
        <f t="shared" si="41"/>
        <v>Młodzik</v>
      </c>
      <c r="H256" s="62" t="str">
        <f>IF(G256="","",'licencje PZTS'!B236)</f>
        <v>"MKS SKARBEK Tarnowskie Góry"</v>
      </c>
      <c r="I256" s="22" t="str">
        <f>IF(G256="","",VLOOKUP(F256,'licencje PZTS'!$G$3:$N$1761,8,FALSE))</f>
        <v>Rak Magdalena</v>
      </c>
      <c r="J256" s="22" t="str">
        <f>IFERROR(VLOOKUP(F256,'licencje PZTS'!$G$3:$N$775,7,FALSE),"")</f>
        <v>K</v>
      </c>
      <c r="K256" s="62">
        <f>IFERROR(VLOOKUP(F256,'licencje PZTS'!$G$3:$N$1761,4,FALSE),"")</f>
        <v>2010</v>
      </c>
      <c r="L256" s="22" t="str">
        <f t="shared" si="42"/>
        <v>Nie dotyczy</v>
      </c>
      <c r="M256" s="22" t="str">
        <f t="shared" si="43"/>
        <v>Nie dotyczy</v>
      </c>
      <c r="N256" s="22" t="str">
        <f t="shared" si="44"/>
        <v>Młodzik</v>
      </c>
      <c r="O256" s="22" t="str">
        <f t="shared" si="45"/>
        <v>Nie dotyczy</v>
      </c>
      <c r="P256" s="22" t="str">
        <f t="shared" si="46"/>
        <v>Nie dotyczy</v>
      </c>
      <c r="Q256" s="22" t="str">
        <f t="shared" si="47"/>
        <v>Senior</v>
      </c>
      <c r="R256" s="22" t="str">
        <f t="shared" si="48"/>
        <v>Nie dotyczy</v>
      </c>
      <c r="S256" s="22" t="str">
        <f t="shared" si="49"/>
        <v>Nie dotyczy</v>
      </c>
      <c r="V256" s="22" t="str">
        <f t="shared" si="39"/>
        <v>Harwig Dawid</v>
      </c>
      <c r="W256" s="22">
        <f>(COUNTIF($V$2:V256,V256)=1)*1+W255</f>
        <v>252</v>
      </c>
      <c r="X256" s="22" t="str">
        <f>VLOOKUP(Y256,'licencje PZTS'!$C$4:$K$1486,9,FALSE)</f>
        <v>"MKS SKARBEK Tarnowskie Góry"</v>
      </c>
      <c r="Y256" s="22" t="str">
        <f>INDEX($V$4:$V$900,MATCH(ROWS($U$1:U253),$W$4:$W$900,0))</f>
        <v>Biolik Fabian</v>
      </c>
      <c r="AA256" s="22" t="str">
        <f t="shared" si="50"/>
        <v>Harwig Dawid</v>
      </c>
      <c r="AB256" s="22">
        <f>(COUNTIF($AA$2:AA256,AA256)=1)*1+AB255</f>
        <v>252</v>
      </c>
      <c r="AC256" s="22" t="str">
        <f>VLOOKUP(AD256,'licencje PZTS'!$C$4:$K$1486,9,FALSE)</f>
        <v>"MKS SKARBEK Tarnowskie Góry"</v>
      </c>
      <c r="AD256" s="22" t="str">
        <f>INDEX($AA$2:$AA$900,MATCH(ROWS($Z$1:Z253),$AB$2:$AB$3900,0))</f>
        <v>Biolik Fabian</v>
      </c>
    </row>
    <row r="257" spans="1:30" hidden="1" x14ac:dyDescent="0.25">
      <c r="A257" s="22" t="str">
        <f>IFERROR(INDEX($D$24:$D$1418,MATCH(ROWS($A$1:A234),$B$24:$B$741,0)),"")</f>
        <v/>
      </c>
      <c r="B257" s="54">
        <f>(COUNTIF($D$24:D257,D257)=1)*1+B256</f>
        <v>25</v>
      </c>
      <c r="C257" s="60" t="str">
        <f t="shared" si="40"/>
        <v>Młodzik</v>
      </c>
      <c r="D257" s="54" t="str">
        <f>IF(C257="","",'licencje PZTS'!B237)</f>
        <v>"MKS SKARBEK Tarnowskie Góry"</v>
      </c>
      <c r="E257" s="63" t="str">
        <f>IF(C257="","",VLOOKUP(F257,'licencje PZTS'!$G$3:$N$775,8,FALSE))</f>
        <v>Spruś Antoni</v>
      </c>
      <c r="F257" s="22">
        <f>'licencje PZTS'!G237</f>
        <v>60708</v>
      </c>
      <c r="G257" s="62" t="str">
        <f t="shared" si="41"/>
        <v>Młodzik</v>
      </c>
      <c r="H257" s="62" t="str">
        <f>IF(G257="","",'licencje PZTS'!B237)</f>
        <v>"MKS SKARBEK Tarnowskie Góry"</v>
      </c>
      <c r="I257" s="22" t="str">
        <f>IF(G257="","",VLOOKUP(F257,'licencje PZTS'!$G$3:$N$1761,8,FALSE))</f>
        <v>Spruś Antoni</v>
      </c>
      <c r="J257" s="22" t="str">
        <f>IFERROR(VLOOKUP(F257,'licencje PZTS'!$G$3:$N$775,7,FALSE),"")</f>
        <v>M</v>
      </c>
      <c r="K257" s="62">
        <f>IFERROR(VLOOKUP(F257,'licencje PZTS'!$G$3:$N$1761,4,FALSE),"")</f>
        <v>2010</v>
      </c>
      <c r="L257" s="22" t="str">
        <f t="shared" si="42"/>
        <v>Nie dotyczy</v>
      </c>
      <c r="M257" s="22" t="str">
        <f t="shared" si="43"/>
        <v>Nie dotyczy</v>
      </c>
      <c r="N257" s="22" t="str">
        <f t="shared" si="44"/>
        <v>Młodzik</v>
      </c>
      <c r="O257" s="22" t="str">
        <f t="shared" si="45"/>
        <v>Nie dotyczy</v>
      </c>
      <c r="P257" s="22" t="str">
        <f t="shared" si="46"/>
        <v>Nie dotyczy</v>
      </c>
      <c r="Q257" s="22" t="str">
        <f t="shared" si="47"/>
        <v>Senior</v>
      </c>
      <c r="R257" s="22" t="str">
        <f t="shared" si="48"/>
        <v>Nie dotyczy</v>
      </c>
      <c r="S257" s="22" t="str">
        <f t="shared" si="49"/>
        <v>Nie dotyczy</v>
      </c>
      <c r="V257" s="22" t="str">
        <f t="shared" si="39"/>
        <v>Biolik Fabian</v>
      </c>
      <c r="W257" s="22">
        <f>(COUNTIF($V$2:V257,V257)=1)*1+W256</f>
        <v>253</v>
      </c>
      <c r="X257" s="22" t="str">
        <f>VLOOKUP(Y257,'licencje PZTS'!$C$4:$K$1486,9,FALSE)</f>
        <v>"MKS SKARBEK Tarnowskie Góry"</v>
      </c>
      <c r="Y257" s="22" t="str">
        <f>INDEX($V$4:$V$900,MATCH(ROWS($U$1:U254),$W$4:$W$900,0))</f>
        <v>Wróblewski Xawery</v>
      </c>
      <c r="AA257" s="22" t="str">
        <f t="shared" si="50"/>
        <v>Biolik Fabian</v>
      </c>
      <c r="AB257" s="22">
        <f>(COUNTIF($AA$2:AA257,AA257)=1)*1+AB256</f>
        <v>253</v>
      </c>
      <c r="AC257" s="22" t="str">
        <f>VLOOKUP(AD257,'licencje PZTS'!$C$4:$K$1486,9,FALSE)</f>
        <v>"MKS SKARBEK Tarnowskie Góry"</v>
      </c>
      <c r="AD257" s="22" t="str">
        <f>INDEX($AA$2:$AA$900,MATCH(ROWS($Z$1:Z254),$AB$2:$AB$3900,0))</f>
        <v>Wróblewski Xawery</v>
      </c>
    </row>
    <row r="258" spans="1:30" hidden="1" x14ac:dyDescent="0.25">
      <c r="A258" s="22" t="str">
        <f>IFERROR(INDEX($D$24:$D$1418,MATCH(ROWS($A$1:A235),$B$24:$B$741,0)),"")</f>
        <v/>
      </c>
      <c r="B258" s="54">
        <f>(COUNTIF($D$24:D258,D258)=1)*1+B257</f>
        <v>25</v>
      </c>
      <c r="C258" s="60" t="str">
        <f t="shared" si="40"/>
        <v>Młodzik</v>
      </c>
      <c r="D258" s="54" t="str">
        <f>IF(C258="","",'licencje PZTS'!B238)</f>
        <v>"MKS SKARBEK Tarnowskie Góry"</v>
      </c>
      <c r="E258" s="63" t="str">
        <f>IF(C258="","",VLOOKUP(F258,'licencje PZTS'!$G$3:$N$775,8,FALSE))</f>
        <v>Pasek Sebastian</v>
      </c>
      <c r="F258" s="22">
        <f>'licencje PZTS'!G238</f>
        <v>60707</v>
      </c>
      <c r="G258" s="62" t="str">
        <f t="shared" si="41"/>
        <v>Młodzik</v>
      </c>
      <c r="H258" s="62" t="str">
        <f>IF(G258="","",'licencje PZTS'!B238)</f>
        <v>"MKS SKARBEK Tarnowskie Góry"</v>
      </c>
      <c r="I258" s="22" t="str">
        <f>IF(G258="","",VLOOKUP(F258,'licencje PZTS'!$G$3:$N$1761,8,FALSE))</f>
        <v>Pasek Sebastian</v>
      </c>
      <c r="J258" s="22" t="str">
        <f>IFERROR(VLOOKUP(F258,'licencje PZTS'!$G$3:$N$775,7,FALSE),"")</f>
        <v>M</v>
      </c>
      <c r="K258" s="62">
        <f>IFERROR(VLOOKUP(F258,'licencje PZTS'!$G$3:$N$1761,4,FALSE),"")</f>
        <v>2010</v>
      </c>
      <c r="L258" s="22" t="str">
        <f t="shared" si="42"/>
        <v>Nie dotyczy</v>
      </c>
      <c r="M258" s="22" t="str">
        <f t="shared" si="43"/>
        <v>Nie dotyczy</v>
      </c>
      <c r="N258" s="22" t="str">
        <f t="shared" si="44"/>
        <v>Młodzik</v>
      </c>
      <c r="O258" s="22" t="str">
        <f t="shared" si="45"/>
        <v>Nie dotyczy</v>
      </c>
      <c r="P258" s="22" t="str">
        <f t="shared" si="46"/>
        <v>Nie dotyczy</v>
      </c>
      <c r="Q258" s="22" t="str">
        <f t="shared" si="47"/>
        <v>Senior</v>
      </c>
      <c r="R258" s="22" t="str">
        <f t="shared" si="48"/>
        <v>Nie dotyczy</v>
      </c>
      <c r="S258" s="22" t="str">
        <f t="shared" si="49"/>
        <v>Nie dotyczy</v>
      </c>
      <c r="V258" s="22" t="str">
        <f t="shared" si="39"/>
        <v>Wróblewski Xawery</v>
      </c>
      <c r="W258" s="22">
        <f>(COUNTIF($V$2:V258,V258)=1)*1+W257</f>
        <v>254</v>
      </c>
      <c r="X258" s="22" t="str">
        <f>VLOOKUP(Y258,'licencje PZTS'!$C$4:$K$1486,9,FALSE)</f>
        <v>"MKS SKARBEK Tarnowskie Góry"</v>
      </c>
      <c r="Y258" s="22" t="str">
        <f>INDEX($V$4:$V$900,MATCH(ROWS($U$1:U255),$W$4:$W$900,0))</f>
        <v>Pilipow Agata</v>
      </c>
      <c r="AA258" s="22" t="str">
        <f t="shared" si="50"/>
        <v>Wróblewski Xawery</v>
      </c>
      <c r="AB258" s="22">
        <f>(COUNTIF($AA$2:AA258,AA258)=1)*1+AB257</f>
        <v>254</v>
      </c>
      <c r="AC258" s="22" t="str">
        <f>VLOOKUP(AD258,'licencje PZTS'!$C$4:$K$1486,9,FALSE)</f>
        <v>"MKS SKARBEK Tarnowskie Góry"</v>
      </c>
      <c r="AD258" s="22" t="str">
        <f>INDEX($AA$2:$AA$900,MATCH(ROWS($Z$1:Z255),$AB$2:$AB$3900,0))</f>
        <v>Pilipow Agata</v>
      </c>
    </row>
    <row r="259" spans="1:30" hidden="1" x14ac:dyDescent="0.25">
      <c r="A259" s="22" t="str">
        <f>IFERROR(INDEX($D$24:$D$1418,MATCH(ROWS($A$1:A236),$B$24:$B$741,0)),"")</f>
        <v/>
      </c>
      <c r="B259" s="54">
        <f>(COUNTIF($D$24:D259,D259)=1)*1+B258</f>
        <v>25</v>
      </c>
      <c r="C259" s="60" t="str">
        <f t="shared" si="40"/>
        <v>Młodzik</v>
      </c>
      <c r="D259" s="54" t="str">
        <f>IF(C259="","",'licencje PZTS'!B239)</f>
        <v>"MKS SKARBEK Tarnowskie Góry"</v>
      </c>
      <c r="E259" s="63" t="str">
        <f>IF(C259="","",VLOOKUP(F259,'licencje PZTS'!$G$3:$N$775,8,FALSE))</f>
        <v>Matyja Wiktor</v>
      </c>
      <c r="F259" s="22">
        <f>'licencje PZTS'!G239</f>
        <v>60706</v>
      </c>
      <c r="G259" s="62" t="str">
        <f t="shared" si="41"/>
        <v>Młodzik</v>
      </c>
      <c r="H259" s="62" t="str">
        <f>IF(G259="","",'licencje PZTS'!B239)</f>
        <v>"MKS SKARBEK Tarnowskie Góry"</v>
      </c>
      <c r="I259" s="22" t="str">
        <f>IF(G259="","",VLOOKUP(F259,'licencje PZTS'!$G$3:$N$1761,8,FALSE))</f>
        <v>Matyja Wiktor</v>
      </c>
      <c r="J259" s="22" t="str">
        <f>IFERROR(VLOOKUP(F259,'licencje PZTS'!$G$3:$N$775,7,FALSE),"")</f>
        <v>M</v>
      </c>
      <c r="K259" s="62">
        <f>IFERROR(VLOOKUP(F259,'licencje PZTS'!$G$3:$N$1761,4,FALSE),"")</f>
        <v>2010</v>
      </c>
      <c r="L259" s="22" t="str">
        <f t="shared" si="42"/>
        <v>Nie dotyczy</v>
      </c>
      <c r="M259" s="22" t="str">
        <f t="shared" si="43"/>
        <v>Nie dotyczy</v>
      </c>
      <c r="N259" s="22" t="str">
        <f t="shared" si="44"/>
        <v>Młodzik</v>
      </c>
      <c r="O259" s="22" t="str">
        <f t="shared" si="45"/>
        <v>Nie dotyczy</v>
      </c>
      <c r="P259" s="22" t="str">
        <f t="shared" si="46"/>
        <v>Nie dotyczy</v>
      </c>
      <c r="Q259" s="22" t="str">
        <f t="shared" si="47"/>
        <v>Senior</v>
      </c>
      <c r="R259" s="22" t="str">
        <f t="shared" si="48"/>
        <v>Nie dotyczy</v>
      </c>
      <c r="S259" s="22" t="str">
        <f t="shared" si="49"/>
        <v>Nie dotyczy</v>
      </c>
      <c r="V259" s="22" t="str">
        <f t="shared" si="39"/>
        <v>Pilipow Agata</v>
      </c>
      <c r="W259" s="22">
        <f>(COUNTIF($V$2:V259,V259)=1)*1+W258</f>
        <v>255</v>
      </c>
      <c r="X259" s="22" t="str">
        <f>VLOOKUP(Y259,'licencje PZTS'!$C$4:$K$1486,9,FALSE)</f>
        <v>"MKS SKARBEK Tarnowskie Góry"</v>
      </c>
      <c r="Y259" s="22" t="str">
        <f>INDEX($V$4:$V$900,MATCH(ROWS($U$1:U256),$W$4:$W$900,0))</f>
        <v>Jendzura Szymon</v>
      </c>
      <c r="AA259" s="22" t="str">
        <f t="shared" si="50"/>
        <v>Pilipow Agata</v>
      </c>
      <c r="AB259" s="22">
        <f>(COUNTIF($AA$2:AA259,AA259)=1)*1+AB258</f>
        <v>255</v>
      </c>
      <c r="AC259" s="22" t="str">
        <f>VLOOKUP(AD259,'licencje PZTS'!$C$4:$K$1486,9,FALSE)</f>
        <v>"MKS SKARBEK Tarnowskie Góry"</v>
      </c>
      <c r="AD259" s="22" t="str">
        <f>INDEX($AA$2:$AA$900,MATCH(ROWS($Z$1:Z256),$AB$2:$AB$3900,0))</f>
        <v>Jendzura Szymon</v>
      </c>
    </row>
    <row r="260" spans="1:30" hidden="1" x14ac:dyDescent="0.25">
      <c r="A260" s="22" t="str">
        <f>IFERROR(INDEX($D$24:$D$1418,MATCH(ROWS($A$1:A237),$B$24:$B$741,0)),"")</f>
        <v/>
      </c>
      <c r="B260" s="54">
        <f>(COUNTIF($D$24:D260,D260)=1)*1+B259</f>
        <v>25</v>
      </c>
      <c r="C260" s="60" t="str">
        <f t="shared" si="40"/>
        <v>Młodzik</v>
      </c>
      <c r="D260" s="54" t="str">
        <f>IF(C260="","",'licencje PZTS'!B240)</f>
        <v>"MKS SKARBEK Tarnowskie Góry"</v>
      </c>
      <c r="E260" s="63" t="str">
        <f>IF(C260="","",VLOOKUP(F260,'licencje PZTS'!$G$3:$N$775,8,FALSE))</f>
        <v>Zbroszczyk Oliwier</v>
      </c>
      <c r="F260" s="22">
        <f>'licencje PZTS'!G240</f>
        <v>55580</v>
      </c>
      <c r="G260" s="62" t="str">
        <f t="shared" si="41"/>
        <v>Młodzik</v>
      </c>
      <c r="H260" s="62" t="str">
        <f>IF(G260="","",'licencje PZTS'!B240)</f>
        <v>"MKS SKARBEK Tarnowskie Góry"</v>
      </c>
      <c r="I260" s="22" t="str">
        <f>IF(G260="","",VLOOKUP(F260,'licencje PZTS'!$G$3:$N$1761,8,FALSE))</f>
        <v>Zbroszczyk Oliwier</v>
      </c>
      <c r="J260" s="22" t="str">
        <f>IFERROR(VLOOKUP(F260,'licencje PZTS'!$G$3:$N$775,7,FALSE),"")</f>
        <v>M</v>
      </c>
      <c r="K260" s="62">
        <f>IFERROR(VLOOKUP(F260,'licencje PZTS'!$G$3:$N$1761,4,FALSE),"")</f>
        <v>2010</v>
      </c>
      <c r="L260" s="22" t="str">
        <f t="shared" si="42"/>
        <v>Nie dotyczy</v>
      </c>
      <c r="M260" s="22" t="str">
        <f t="shared" si="43"/>
        <v>Nie dotyczy</v>
      </c>
      <c r="N260" s="22" t="str">
        <f t="shared" si="44"/>
        <v>Młodzik</v>
      </c>
      <c r="O260" s="22" t="str">
        <f t="shared" si="45"/>
        <v>Nie dotyczy</v>
      </c>
      <c r="P260" s="22" t="str">
        <f t="shared" si="46"/>
        <v>Nie dotyczy</v>
      </c>
      <c r="Q260" s="22" t="str">
        <f t="shared" si="47"/>
        <v>Senior</v>
      </c>
      <c r="R260" s="22" t="str">
        <f t="shared" si="48"/>
        <v>Nie dotyczy</v>
      </c>
      <c r="S260" s="22" t="str">
        <f t="shared" si="49"/>
        <v>Nie dotyczy</v>
      </c>
      <c r="V260" s="22" t="str">
        <f t="shared" ref="V260:V323" si="51">VLOOKUP($F$3,$C279:$F2393,3,FALSE)</f>
        <v>Jendzura Szymon</v>
      </c>
      <c r="W260" s="22">
        <f>(COUNTIF($V$2:V260,V260)=1)*1+W259</f>
        <v>256</v>
      </c>
      <c r="X260" s="22" t="str">
        <f>VLOOKUP(Y260,'licencje PZTS'!$C$4:$K$1486,9,FALSE)</f>
        <v>"MKS SKARBEK Tarnowskie Góry"</v>
      </c>
      <c r="Y260" s="22" t="str">
        <f>INDEX($V$4:$V$900,MATCH(ROWS($U$1:U257),$W$4:$W$900,0))</f>
        <v>Goryl Michał</v>
      </c>
      <c r="AA260" s="22" t="str">
        <f t="shared" si="50"/>
        <v>Jendzura Szymon</v>
      </c>
      <c r="AB260" s="22">
        <f>(COUNTIF($AA$2:AA260,AA260)=1)*1+AB259</f>
        <v>256</v>
      </c>
      <c r="AC260" s="22" t="str">
        <f>VLOOKUP(AD260,'licencje PZTS'!$C$4:$K$1486,9,FALSE)</f>
        <v>"MKS SKARBEK Tarnowskie Góry"</v>
      </c>
      <c r="AD260" s="22" t="str">
        <f>INDEX($AA$2:$AA$900,MATCH(ROWS($Z$1:Z257),$AB$2:$AB$3900,0))</f>
        <v>Goryl Michał</v>
      </c>
    </row>
    <row r="261" spans="1:30" hidden="1" x14ac:dyDescent="0.25">
      <c r="A261" s="22" t="str">
        <f>IFERROR(INDEX($D$24:$D$1418,MATCH(ROWS($A$1:A238),$B$24:$B$741,0)),"")</f>
        <v/>
      </c>
      <c r="B261" s="54">
        <f>(COUNTIF($D$24:D261,D261)=1)*1+B260</f>
        <v>25</v>
      </c>
      <c r="C261" s="60" t="str">
        <f t="shared" si="40"/>
        <v>Młodzik</v>
      </c>
      <c r="D261" s="54" t="str">
        <f>IF(C261="","",'licencje PZTS'!B241)</f>
        <v>"MKS SKARBEK Tarnowskie Góry"</v>
      </c>
      <c r="E261" s="63" t="str">
        <f>IF(C261="","",VLOOKUP(F261,'licencje PZTS'!$G$3:$N$775,8,FALSE))</f>
        <v>Zając Ada</v>
      </c>
      <c r="F261" s="22">
        <f>'licencje PZTS'!G241</f>
        <v>55570</v>
      </c>
      <c r="G261" s="62" t="str">
        <f t="shared" si="41"/>
        <v>Młodzik</v>
      </c>
      <c r="H261" s="62" t="str">
        <f>IF(G261="","",'licencje PZTS'!B241)</f>
        <v>"MKS SKARBEK Tarnowskie Góry"</v>
      </c>
      <c r="I261" s="22" t="str">
        <f>IF(G261="","",VLOOKUP(F261,'licencje PZTS'!$G$3:$N$1761,8,FALSE))</f>
        <v>Zając Ada</v>
      </c>
      <c r="J261" s="22" t="str">
        <f>IFERROR(VLOOKUP(F261,'licencje PZTS'!$G$3:$N$775,7,FALSE),"")</f>
        <v>K</v>
      </c>
      <c r="K261" s="62">
        <f>IFERROR(VLOOKUP(F261,'licencje PZTS'!$G$3:$N$1761,4,FALSE),"")</f>
        <v>2010</v>
      </c>
      <c r="L261" s="22" t="str">
        <f t="shared" si="42"/>
        <v>Nie dotyczy</v>
      </c>
      <c r="M261" s="22" t="str">
        <f t="shared" si="43"/>
        <v>Nie dotyczy</v>
      </c>
      <c r="N261" s="22" t="str">
        <f t="shared" si="44"/>
        <v>Młodzik</v>
      </c>
      <c r="O261" s="22" t="str">
        <f t="shared" si="45"/>
        <v>Nie dotyczy</v>
      </c>
      <c r="P261" s="22" t="str">
        <f t="shared" si="46"/>
        <v>Nie dotyczy</v>
      </c>
      <c r="Q261" s="22" t="str">
        <f t="shared" si="47"/>
        <v>Senior</v>
      </c>
      <c r="R261" s="22" t="str">
        <f t="shared" si="48"/>
        <v>Nie dotyczy</v>
      </c>
      <c r="S261" s="22" t="str">
        <f t="shared" si="49"/>
        <v>Nie dotyczy</v>
      </c>
      <c r="V261" s="22" t="str">
        <f t="shared" si="51"/>
        <v>Goryl Michał</v>
      </c>
      <c r="W261" s="22">
        <f>(COUNTIF($V$2:V261,V261)=1)*1+W260</f>
        <v>257</v>
      </c>
      <c r="X261" s="22" t="str">
        <f>VLOOKUP(Y261,'licencje PZTS'!$C$4:$K$1486,9,FALSE)</f>
        <v>"MKS SKARBEK Tarnowskie Góry"</v>
      </c>
      <c r="Y261" s="22" t="str">
        <f>INDEX($V$4:$V$900,MATCH(ROWS($U$1:U258),$W$4:$W$900,0))</f>
        <v>Szydło Wojciech</v>
      </c>
      <c r="AA261" s="22" t="str">
        <f t="shared" si="50"/>
        <v>Goryl Michał</v>
      </c>
      <c r="AB261" s="22">
        <f>(COUNTIF($AA$2:AA261,AA261)=1)*1+AB260</f>
        <v>257</v>
      </c>
      <c r="AC261" s="22" t="str">
        <f>VLOOKUP(AD261,'licencje PZTS'!$C$4:$K$1486,9,FALSE)</f>
        <v>"MKS SKARBEK Tarnowskie Góry"</v>
      </c>
      <c r="AD261" s="22" t="str">
        <f>INDEX($AA$2:$AA$900,MATCH(ROWS($Z$1:Z258),$AB$2:$AB$3900,0))</f>
        <v>Szydło Wojciech</v>
      </c>
    </row>
    <row r="262" spans="1:30" hidden="1" x14ac:dyDescent="0.25">
      <c r="A262" s="22" t="str">
        <f>IFERROR(INDEX($D$24:$D$1418,MATCH(ROWS($A$1:A239),$B$24:$B$741,0)),"")</f>
        <v/>
      </c>
      <c r="B262" s="54">
        <f>(COUNTIF($D$24:D262,D262)=1)*1+B261</f>
        <v>25</v>
      </c>
      <c r="C262" s="60" t="str">
        <f t="shared" si="40"/>
        <v>Młodzik</v>
      </c>
      <c r="D262" s="54" t="str">
        <f>IF(C262="","",'licencje PZTS'!B242)</f>
        <v>"MKS SKARBEK Tarnowskie Góry"</v>
      </c>
      <c r="E262" s="63" t="str">
        <f>IF(C262="","",VLOOKUP(F262,'licencje PZTS'!$G$3:$N$775,8,FALSE))</f>
        <v>Wszołek Weronika</v>
      </c>
      <c r="F262" s="22">
        <f>'licencje PZTS'!G242</f>
        <v>47160</v>
      </c>
      <c r="G262" s="62" t="str">
        <f t="shared" si="41"/>
        <v>Młodzik</v>
      </c>
      <c r="H262" s="62" t="str">
        <f>IF(G262="","",'licencje PZTS'!B242)</f>
        <v>"MKS SKARBEK Tarnowskie Góry"</v>
      </c>
      <c r="I262" s="22" t="str">
        <f>IF(G262="","",VLOOKUP(F262,'licencje PZTS'!$G$3:$N$1761,8,FALSE))</f>
        <v>Wszołek Weronika</v>
      </c>
      <c r="J262" s="22" t="str">
        <f>IFERROR(VLOOKUP(F262,'licencje PZTS'!$G$3:$N$775,7,FALSE),"")</f>
        <v>K</v>
      </c>
      <c r="K262" s="62">
        <f>IFERROR(VLOOKUP(F262,'licencje PZTS'!$G$3:$N$1761,4,FALSE),"")</f>
        <v>2010</v>
      </c>
      <c r="L262" s="22" t="str">
        <f t="shared" si="42"/>
        <v>Nie dotyczy</v>
      </c>
      <c r="M262" s="22" t="str">
        <f t="shared" si="43"/>
        <v>Nie dotyczy</v>
      </c>
      <c r="N262" s="22" t="str">
        <f t="shared" si="44"/>
        <v>Młodzik</v>
      </c>
      <c r="O262" s="22" t="str">
        <f t="shared" si="45"/>
        <v>Nie dotyczy</v>
      </c>
      <c r="P262" s="22" t="str">
        <f t="shared" si="46"/>
        <v>Nie dotyczy</v>
      </c>
      <c r="Q262" s="22" t="str">
        <f t="shared" si="47"/>
        <v>Senior</v>
      </c>
      <c r="R262" s="22" t="str">
        <f t="shared" si="48"/>
        <v>Nie dotyczy</v>
      </c>
      <c r="S262" s="22" t="str">
        <f t="shared" si="49"/>
        <v>Nie dotyczy</v>
      </c>
      <c r="V262" s="22" t="str">
        <f t="shared" si="51"/>
        <v>Szydło Wojciech</v>
      </c>
      <c r="W262" s="22">
        <f>(COUNTIF($V$2:V262,V262)=1)*1+W261</f>
        <v>258</v>
      </c>
      <c r="X262" s="22" t="str">
        <f>VLOOKUP(Y262,'licencje PZTS'!$C$4:$K$1486,9,FALSE)</f>
        <v>"MKS SKARBEK Tarnowskie Góry"</v>
      </c>
      <c r="Y262" s="22" t="str">
        <f>INDEX($V$4:$V$900,MATCH(ROWS($U$1:U259),$W$4:$W$900,0))</f>
        <v>Horzela Wiktor</v>
      </c>
      <c r="AA262" s="22" t="str">
        <f t="shared" si="50"/>
        <v>Szydło Wojciech</v>
      </c>
      <c r="AB262" s="22">
        <f>(COUNTIF($AA$2:AA262,AA262)=1)*1+AB261</f>
        <v>258</v>
      </c>
      <c r="AC262" s="22" t="str">
        <f>VLOOKUP(AD262,'licencje PZTS'!$C$4:$K$1486,9,FALSE)</f>
        <v>"MKS SKARBEK Tarnowskie Góry"</v>
      </c>
      <c r="AD262" s="22" t="str">
        <f>INDEX($AA$2:$AA$900,MATCH(ROWS($Z$1:Z259),$AB$2:$AB$3900,0))</f>
        <v>Horzela Wiktor</v>
      </c>
    </row>
    <row r="263" spans="1:30" hidden="1" x14ac:dyDescent="0.25">
      <c r="A263" s="22" t="str">
        <f>IFERROR(INDEX($D$24:$D$1418,MATCH(ROWS($A$1:A240),$B$24:$B$741,0)),"")</f>
        <v/>
      </c>
      <c r="B263" s="54">
        <f>(COUNTIF($D$24:D263,D263)=1)*1+B262</f>
        <v>25</v>
      </c>
      <c r="C263" s="60" t="str">
        <f t="shared" si="40"/>
        <v>Młodzik</v>
      </c>
      <c r="D263" s="54" t="str">
        <f>IF(C263="","",'licencje PZTS'!B243)</f>
        <v>"MKS SKARBEK Tarnowskie Góry"</v>
      </c>
      <c r="E263" s="63" t="str">
        <f>IF(C263="","",VLOOKUP(F263,'licencje PZTS'!$G$3:$N$775,8,FALSE))</f>
        <v>Wieczorek Mateusz</v>
      </c>
      <c r="F263" s="22">
        <f>'licencje PZTS'!G243</f>
        <v>55581</v>
      </c>
      <c r="G263" s="62" t="str">
        <f t="shared" si="41"/>
        <v>Młodzik</v>
      </c>
      <c r="H263" s="62" t="str">
        <f>IF(G263="","",'licencje PZTS'!B243)</f>
        <v>"MKS SKARBEK Tarnowskie Góry"</v>
      </c>
      <c r="I263" s="22" t="str">
        <f>IF(G263="","",VLOOKUP(F263,'licencje PZTS'!$G$3:$N$1761,8,FALSE))</f>
        <v>Wieczorek Mateusz</v>
      </c>
      <c r="J263" s="22" t="str">
        <f>IFERROR(VLOOKUP(F263,'licencje PZTS'!$G$3:$N$775,7,FALSE),"")</f>
        <v>M</v>
      </c>
      <c r="K263" s="62">
        <f>IFERROR(VLOOKUP(F263,'licencje PZTS'!$G$3:$N$1761,4,FALSE),"")</f>
        <v>2010</v>
      </c>
      <c r="L263" s="22" t="str">
        <f t="shared" si="42"/>
        <v>Nie dotyczy</v>
      </c>
      <c r="M263" s="22" t="str">
        <f t="shared" si="43"/>
        <v>Nie dotyczy</v>
      </c>
      <c r="N263" s="22" t="str">
        <f t="shared" si="44"/>
        <v>Młodzik</v>
      </c>
      <c r="O263" s="22" t="str">
        <f t="shared" si="45"/>
        <v>Nie dotyczy</v>
      </c>
      <c r="P263" s="22" t="str">
        <f t="shared" si="46"/>
        <v>Nie dotyczy</v>
      </c>
      <c r="Q263" s="22" t="str">
        <f t="shared" si="47"/>
        <v>Senior</v>
      </c>
      <c r="R263" s="22" t="str">
        <f t="shared" si="48"/>
        <v>Nie dotyczy</v>
      </c>
      <c r="S263" s="22" t="str">
        <f t="shared" si="49"/>
        <v>Nie dotyczy</v>
      </c>
      <c r="V263" s="22" t="str">
        <f t="shared" si="51"/>
        <v>Horzela Wiktor</v>
      </c>
      <c r="W263" s="22">
        <f>(COUNTIF($V$2:V263,V263)=1)*1+W262</f>
        <v>259</v>
      </c>
      <c r="X263" s="22" t="str">
        <f>VLOOKUP(Y263,'licencje PZTS'!$C$4:$K$1486,9,FALSE)</f>
        <v>"MKS SKARBEK Tarnowskie Góry"</v>
      </c>
      <c r="Y263" s="22" t="str">
        <f>INDEX($V$4:$V$900,MATCH(ROWS($U$1:U260),$W$4:$W$900,0))</f>
        <v>Wszołek Natalia</v>
      </c>
      <c r="AA263" s="22" t="str">
        <f t="shared" si="50"/>
        <v>Horzela Wiktor</v>
      </c>
      <c r="AB263" s="22">
        <f>(COUNTIF($AA$2:AA263,AA263)=1)*1+AB262</f>
        <v>259</v>
      </c>
      <c r="AC263" s="22" t="str">
        <f>VLOOKUP(AD263,'licencje PZTS'!$C$4:$K$1486,9,FALSE)</f>
        <v>"MKS SKARBEK Tarnowskie Góry"</v>
      </c>
      <c r="AD263" s="22" t="str">
        <f>INDEX($AA$2:$AA$900,MATCH(ROWS($Z$1:Z260),$AB$2:$AB$3900,0))</f>
        <v>Wszołek Natalia</v>
      </c>
    </row>
    <row r="264" spans="1:30" hidden="1" x14ac:dyDescent="0.25">
      <c r="A264" s="22" t="str">
        <f>IFERROR(INDEX($D$24:$D$1418,MATCH(ROWS($A$1:A241),$B$24:$B$741,0)),"")</f>
        <v/>
      </c>
      <c r="B264" s="54">
        <f>(COUNTIF($D$24:D264,D264)=1)*1+B263</f>
        <v>25</v>
      </c>
      <c r="C264" s="60" t="str">
        <f t="shared" si="40"/>
        <v>Młodzik</v>
      </c>
      <c r="D264" s="54" t="str">
        <f>IF(C264="","",'licencje PZTS'!B244)</f>
        <v>"MKS SKARBEK Tarnowskie Góry"</v>
      </c>
      <c r="E264" s="63" t="str">
        <f>IF(C264="","",VLOOKUP(F264,'licencje PZTS'!$G$3:$N$775,8,FALSE))</f>
        <v>Słota Wojciech</v>
      </c>
      <c r="F264" s="22">
        <f>'licencje PZTS'!G244</f>
        <v>55579</v>
      </c>
      <c r="G264" s="62" t="str">
        <f t="shared" si="41"/>
        <v>Młodzik</v>
      </c>
      <c r="H264" s="62" t="str">
        <f>IF(G264="","",'licencje PZTS'!B244)</f>
        <v>"MKS SKARBEK Tarnowskie Góry"</v>
      </c>
      <c r="I264" s="22" t="str">
        <f>IF(G264="","",VLOOKUP(F264,'licencje PZTS'!$G$3:$N$1761,8,FALSE))</f>
        <v>Słota Wojciech</v>
      </c>
      <c r="J264" s="22" t="str">
        <f>IFERROR(VLOOKUP(F264,'licencje PZTS'!$G$3:$N$775,7,FALSE),"")</f>
        <v>M</v>
      </c>
      <c r="K264" s="62">
        <f>IFERROR(VLOOKUP(F264,'licencje PZTS'!$G$3:$N$1761,4,FALSE),"")</f>
        <v>2010</v>
      </c>
      <c r="L264" s="22" t="str">
        <f t="shared" si="42"/>
        <v>Nie dotyczy</v>
      </c>
      <c r="M264" s="22" t="str">
        <f t="shared" si="43"/>
        <v>Nie dotyczy</v>
      </c>
      <c r="N264" s="22" t="str">
        <f t="shared" si="44"/>
        <v>Młodzik</v>
      </c>
      <c r="O264" s="22" t="str">
        <f t="shared" si="45"/>
        <v>Nie dotyczy</v>
      </c>
      <c r="P264" s="22" t="str">
        <f t="shared" si="46"/>
        <v>Nie dotyczy</v>
      </c>
      <c r="Q264" s="22" t="str">
        <f t="shared" si="47"/>
        <v>Senior</v>
      </c>
      <c r="R264" s="22" t="str">
        <f t="shared" si="48"/>
        <v>Nie dotyczy</v>
      </c>
      <c r="S264" s="22" t="str">
        <f t="shared" si="49"/>
        <v>Nie dotyczy</v>
      </c>
      <c r="V264" s="22" t="str">
        <f t="shared" si="51"/>
        <v>Wszołek Natalia</v>
      </c>
      <c r="W264" s="22">
        <f>(COUNTIF($V$2:V264,V264)=1)*1+W263</f>
        <v>260</v>
      </c>
      <c r="X264" s="22" t="str">
        <f>VLOOKUP(Y264,'licencje PZTS'!$C$4:$K$1486,9,FALSE)</f>
        <v>"MKS SKARBEK Tarnowskie Góry"</v>
      </c>
      <c r="Y264" s="22" t="str">
        <f>INDEX($V$4:$V$900,MATCH(ROWS($U$1:U261),$W$4:$W$900,0))</f>
        <v>Pluta Paweł</v>
      </c>
      <c r="AA264" s="22" t="str">
        <f t="shared" si="50"/>
        <v>Wszołek Natalia</v>
      </c>
      <c r="AB264" s="22">
        <f>(COUNTIF($AA$2:AA264,AA264)=1)*1+AB263</f>
        <v>260</v>
      </c>
      <c r="AC264" s="22" t="str">
        <f>VLOOKUP(AD264,'licencje PZTS'!$C$4:$K$1486,9,FALSE)</f>
        <v>"MKS SKARBEK Tarnowskie Góry"</v>
      </c>
      <c r="AD264" s="22" t="str">
        <f>INDEX($AA$2:$AA$900,MATCH(ROWS($Z$1:Z261),$AB$2:$AB$3900,0))</f>
        <v>Pluta Paweł</v>
      </c>
    </row>
    <row r="265" spans="1:30" hidden="1" x14ac:dyDescent="0.25">
      <c r="A265" s="22" t="str">
        <f>IFERROR(INDEX($D$24:$D$1418,MATCH(ROWS($A$1:A242),$B$24:$B$741,0)),"")</f>
        <v/>
      </c>
      <c r="B265" s="54">
        <f>(COUNTIF($D$24:D265,D265)=1)*1+B264</f>
        <v>25</v>
      </c>
      <c r="C265" s="60" t="str">
        <f t="shared" si="40"/>
        <v>Młodzik</v>
      </c>
      <c r="D265" s="54" t="str">
        <f>IF(C265="","",'licencje PZTS'!B245)</f>
        <v>"MKS SKARBEK Tarnowskie Góry"</v>
      </c>
      <c r="E265" s="63" t="str">
        <f>IF(C265="","",VLOOKUP(F265,'licencje PZTS'!$G$3:$N$775,8,FALSE))</f>
        <v>Matusik Kamil</v>
      </c>
      <c r="F265" s="22">
        <f>'licencje PZTS'!G245</f>
        <v>55578</v>
      </c>
      <c r="G265" s="62" t="str">
        <f t="shared" si="41"/>
        <v>Młodzik</v>
      </c>
      <c r="H265" s="62" t="str">
        <f>IF(G265="","",'licencje PZTS'!B245)</f>
        <v>"MKS SKARBEK Tarnowskie Góry"</v>
      </c>
      <c r="I265" s="22" t="str">
        <f>IF(G265="","",VLOOKUP(F265,'licencje PZTS'!$G$3:$N$1761,8,FALSE))</f>
        <v>Matusik Kamil</v>
      </c>
      <c r="J265" s="22" t="str">
        <f>IFERROR(VLOOKUP(F265,'licencje PZTS'!$G$3:$N$775,7,FALSE),"")</f>
        <v>M</v>
      </c>
      <c r="K265" s="62">
        <f>IFERROR(VLOOKUP(F265,'licencje PZTS'!$G$3:$N$1761,4,FALSE),"")</f>
        <v>2010</v>
      </c>
      <c r="L265" s="22" t="str">
        <f t="shared" si="42"/>
        <v>Nie dotyczy</v>
      </c>
      <c r="M265" s="22" t="str">
        <f t="shared" si="43"/>
        <v>Nie dotyczy</v>
      </c>
      <c r="N265" s="22" t="str">
        <f t="shared" si="44"/>
        <v>Młodzik</v>
      </c>
      <c r="O265" s="22" t="str">
        <f t="shared" si="45"/>
        <v>Nie dotyczy</v>
      </c>
      <c r="P265" s="22" t="str">
        <f t="shared" si="46"/>
        <v>Nie dotyczy</v>
      </c>
      <c r="Q265" s="22" t="str">
        <f t="shared" si="47"/>
        <v>Senior</v>
      </c>
      <c r="R265" s="22" t="str">
        <f t="shared" si="48"/>
        <v>Nie dotyczy</v>
      </c>
      <c r="S265" s="22" t="str">
        <f t="shared" si="49"/>
        <v>Nie dotyczy</v>
      </c>
      <c r="V265" s="22" t="str">
        <f t="shared" si="51"/>
        <v>Pluta Paweł</v>
      </c>
      <c r="W265" s="22">
        <f>(COUNTIF($V$2:V265,V265)=1)*1+W264</f>
        <v>261</v>
      </c>
      <c r="X265" s="22" t="str">
        <f>VLOOKUP(Y265,'licencje PZTS'!$C$4:$K$1486,9,FALSE)</f>
        <v>"MKS SKARBEK Tarnowskie Góry"</v>
      </c>
      <c r="Y265" s="22" t="str">
        <f>INDEX($V$4:$V$900,MATCH(ROWS($U$1:U262),$W$4:$W$900,0))</f>
        <v>Piękoś Kacper</v>
      </c>
      <c r="AA265" s="22" t="str">
        <f t="shared" si="50"/>
        <v>Pluta Paweł</v>
      </c>
      <c r="AB265" s="22">
        <f>(COUNTIF($AA$2:AA265,AA265)=1)*1+AB264</f>
        <v>261</v>
      </c>
      <c r="AC265" s="22" t="str">
        <f>VLOOKUP(AD265,'licencje PZTS'!$C$4:$K$1486,9,FALSE)</f>
        <v>"MKS SKARBEK Tarnowskie Góry"</v>
      </c>
      <c r="AD265" s="22" t="str">
        <f>INDEX($AA$2:$AA$900,MATCH(ROWS($Z$1:Z262),$AB$2:$AB$3900,0))</f>
        <v>Piękoś Kacper</v>
      </c>
    </row>
    <row r="266" spans="1:30" hidden="1" x14ac:dyDescent="0.25">
      <c r="A266" s="22" t="str">
        <f>IFERROR(INDEX($D$24:$D$1418,MATCH(ROWS($A$1:A243),$B$24:$B$741,0)),"")</f>
        <v/>
      </c>
      <c r="B266" s="54">
        <f>(COUNTIF($D$24:D266,D266)=1)*1+B265</f>
        <v>25</v>
      </c>
      <c r="C266" s="60" t="str">
        <f t="shared" si="40"/>
        <v>Młodzik</v>
      </c>
      <c r="D266" s="54" t="str">
        <f>IF(C266="","",'licencje PZTS'!B246)</f>
        <v>"MKS SKARBEK Tarnowskie Góry"</v>
      </c>
      <c r="E266" s="63" t="str">
        <f>IF(C266="","",VLOOKUP(F266,'licencje PZTS'!$G$3:$N$775,8,FALSE))</f>
        <v>Majewski Franciszek</v>
      </c>
      <c r="F266" s="22">
        <f>'licencje PZTS'!G246</f>
        <v>55577</v>
      </c>
      <c r="G266" s="62" t="str">
        <f t="shared" si="41"/>
        <v>Młodzik</v>
      </c>
      <c r="H266" s="62" t="str">
        <f>IF(G266="","",'licencje PZTS'!B246)</f>
        <v>"MKS SKARBEK Tarnowskie Góry"</v>
      </c>
      <c r="I266" s="22" t="str">
        <f>IF(G266="","",VLOOKUP(F266,'licencje PZTS'!$G$3:$N$1761,8,FALSE))</f>
        <v>Majewski Franciszek</v>
      </c>
      <c r="J266" s="22" t="str">
        <f>IFERROR(VLOOKUP(F266,'licencje PZTS'!$G$3:$N$775,7,FALSE),"")</f>
        <v>M</v>
      </c>
      <c r="K266" s="62">
        <f>IFERROR(VLOOKUP(F266,'licencje PZTS'!$G$3:$N$1761,4,FALSE),"")</f>
        <v>2010</v>
      </c>
      <c r="L266" s="22" t="str">
        <f t="shared" si="42"/>
        <v>Nie dotyczy</v>
      </c>
      <c r="M266" s="22" t="str">
        <f t="shared" si="43"/>
        <v>Nie dotyczy</v>
      </c>
      <c r="N266" s="22" t="str">
        <f t="shared" si="44"/>
        <v>Młodzik</v>
      </c>
      <c r="O266" s="22" t="str">
        <f t="shared" si="45"/>
        <v>Nie dotyczy</v>
      </c>
      <c r="P266" s="22" t="str">
        <f t="shared" si="46"/>
        <v>Nie dotyczy</v>
      </c>
      <c r="Q266" s="22" t="str">
        <f t="shared" si="47"/>
        <v>Senior</v>
      </c>
      <c r="R266" s="22" t="str">
        <f t="shared" si="48"/>
        <v>Nie dotyczy</v>
      </c>
      <c r="S266" s="22" t="str">
        <f t="shared" si="49"/>
        <v>Nie dotyczy</v>
      </c>
      <c r="V266" s="22" t="str">
        <f t="shared" si="51"/>
        <v>Piękoś Kacper</v>
      </c>
      <c r="W266" s="22">
        <f>(COUNTIF($V$2:V266,V266)=1)*1+W265</f>
        <v>262</v>
      </c>
      <c r="X266" s="22" t="str">
        <f>VLOOKUP(Y266,'licencje PZTS'!$C$4:$K$1486,9,FALSE)</f>
        <v>"MKS SKARBEK Tarnowskie Góry"</v>
      </c>
      <c r="Y266" s="22" t="str">
        <f>INDEX($V$4:$V$900,MATCH(ROWS($U$1:U263),$W$4:$W$900,0))</f>
        <v>Kalus Błażej</v>
      </c>
      <c r="AA266" s="22" t="str">
        <f t="shared" si="50"/>
        <v>Piękoś Kacper</v>
      </c>
      <c r="AB266" s="22">
        <f>(COUNTIF($AA$2:AA266,AA266)=1)*1+AB265</f>
        <v>262</v>
      </c>
      <c r="AC266" s="22" t="str">
        <f>VLOOKUP(AD266,'licencje PZTS'!$C$4:$K$1486,9,FALSE)</f>
        <v>"MKS SKARBEK Tarnowskie Góry"</v>
      </c>
      <c r="AD266" s="22" t="str">
        <f>INDEX($AA$2:$AA$900,MATCH(ROWS($Z$1:Z263),$AB$2:$AB$3900,0))</f>
        <v>Kalus Błażej</v>
      </c>
    </row>
    <row r="267" spans="1:30" hidden="1" x14ac:dyDescent="0.25">
      <c r="A267" s="22" t="str">
        <f>IFERROR(INDEX($D$24:$D$1418,MATCH(ROWS($A$1:A244),$B$24:$B$741,0)),"")</f>
        <v/>
      </c>
      <c r="B267" s="54">
        <f>(COUNTIF($D$24:D267,D267)=1)*1+B266</f>
        <v>25</v>
      </c>
      <c r="C267" s="60" t="str">
        <f t="shared" si="40"/>
        <v>Młodzik</v>
      </c>
      <c r="D267" s="54" t="str">
        <f>IF(C267="","",'licencje PZTS'!B247)</f>
        <v>"MKS SKARBEK Tarnowskie Góry"</v>
      </c>
      <c r="E267" s="63" t="str">
        <f>IF(C267="","",VLOOKUP(F267,'licencje PZTS'!$G$3:$N$775,8,FALSE))</f>
        <v>Kucab Przemysław</v>
      </c>
      <c r="F267" s="22">
        <f>'licencje PZTS'!G247</f>
        <v>55576</v>
      </c>
      <c r="G267" s="62" t="str">
        <f t="shared" si="41"/>
        <v>Młodzik</v>
      </c>
      <c r="H267" s="62" t="str">
        <f>IF(G267="","",'licencje PZTS'!B247)</f>
        <v>"MKS SKARBEK Tarnowskie Góry"</v>
      </c>
      <c r="I267" s="22" t="str">
        <f>IF(G267="","",VLOOKUP(F267,'licencje PZTS'!$G$3:$N$1761,8,FALSE))</f>
        <v>Kucab Przemysław</v>
      </c>
      <c r="J267" s="22" t="str">
        <f>IFERROR(VLOOKUP(F267,'licencje PZTS'!$G$3:$N$775,7,FALSE),"")</f>
        <v>M</v>
      </c>
      <c r="K267" s="62">
        <f>IFERROR(VLOOKUP(F267,'licencje PZTS'!$G$3:$N$1761,4,FALSE),"")</f>
        <v>2010</v>
      </c>
      <c r="L267" s="22" t="str">
        <f t="shared" si="42"/>
        <v>Nie dotyczy</v>
      </c>
      <c r="M267" s="22" t="str">
        <f t="shared" si="43"/>
        <v>Nie dotyczy</v>
      </c>
      <c r="N267" s="22" t="str">
        <f t="shared" si="44"/>
        <v>Młodzik</v>
      </c>
      <c r="O267" s="22" t="str">
        <f t="shared" si="45"/>
        <v>Nie dotyczy</v>
      </c>
      <c r="P267" s="22" t="str">
        <f t="shared" si="46"/>
        <v>Nie dotyczy</v>
      </c>
      <c r="Q267" s="22" t="str">
        <f t="shared" si="47"/>
        <v>Senior</v>
      </c>
      <c r="R267" s="22" t="str">
        <f t="shared" si="48"/>
        <v>Nie dotyczy</v>
      </c>
      <c r="S267" s="22" t="str">
        <f t="shared" si="49"/>
        <v>Nie dotyczy</v>
      </c>
      <c r="V267" s="22" t="str">
        <f t="shared" si="51"/>
        <v>Kalus Błażej</v>
      </c>
      <c r="W267" s="22">
        <f>(COUNTIF($V$2:V267,V267)=1)*1+W266</f>
        <v>263</v>
      </c>
      <c r="X267" s="22" t="str">
        <f>VLOOKUP(Y267,'licencje PZTS'!$C$4:$K$1486,9,FALSE)</f>
        <v>"MKS SKARBEK Tarnowskie Góry"</v>
      </c>
      <c r="Y267" s="22" t="str">
        <f>INDEX($V$4:$V$900,MATCH(ROWS($U$1:U264),$W$4:$W$900,0))</f>
        <v>Zając Igor</v>
      </c>
      <c r="AA267" s="22" t="str">
        <f t="shared" si="50"/>
        <v>Kalus Błażej</v>
      </c>
      <c r="AB267" s="22">
        <f>(COUNTIF($AA$2:AA267,AA267)=1)*1+AB266</f>
        <v>263</v>
      </c>
      <c r="AC267" s="22" t="str">
        <f>VLOOKUP(AD267,'licencje PZTS'!$C$4:$K$1486,9,FALSE)</f>
        <v>"MKS SKARBEK Tarnowskie Góry"</v>
      </c>
      <c r="AD267" s="22" t="str">
        <f>INDEX($AA$2:$AA$900,MATCH(ROWS($Z$1:Z264),$AB$2:$AB$3900,0))</f>
        <v>Zając Igor</v>
      </c>
    </row>
    <row r="268" spans="1:30" hidden="1" x14ac:dyDescent="0.25">
      <c r="A268" s="22" t="str">
        <f>IFERROR(INDEX($D$24:$D$1418,MATCH(ROWS($A$1:A245),$B$24:$B$741,0)),"")</f>
        <v/>
      </c>
      <c r="B268" s="54">
        <f>(COUNTIF($D$24:D268,D268)=1)*1+B267</f>
        <v>25</v>
      </c>
      <c r="C268" s="60" t="str">
        <f t="shared" si="40"/>
        <v>Młodzik</v>
      </c>
      <c r="D268" s="54" t="str">
        <f>IF(C268="","",'licencje PZTS'!B248)</f>
        <v>"MKS SKARBEK Tarnowskie Góry"</v>
      </c>
      <c r="E268" s="63" t="str">
        <f>IF(C268="","",VLOOKUP(F268,'licencje PZTS'!$G$3:$N$775,8,FALSE))</f>
        <v>Kiera Michał</v>
      </c>
      <c r="F268" s="22">
        <f>'licencje PZTS'!G248</f>
        <v>55575</v>
      </c>
      <c r="G268" s="62" t="str">
        <f t="shared" si="41"/>
        <v>Młodzik</v>
      </c>
      <c r="H268" s="62" t="str">
        <f>IF(G268="","",'licencje PZTS'!B248)</f>
        <v>"MKS SKARBEK Tarnowskie Góry"</v>
      </c>
      <c r="I268" s="22" t="str">
        <f>IF(G268="","",VLOOKUP(F268,'licencje PZTS'!$G$3:$N$1761,8,FALSE))</f>
        <v>Kiera Michał</v>
      </c>
      <c r="J268" s="22" t="str">
        <f>IFERROR(VLOOKUP(F268,'licencje PZTS'!$G$3:$N$775,7,FALSE),"")</f>
        <v>M</v>
      </c>
      <c r="K268" s="62">
        <f>IFERROR(VLOOKUP(F268,'licencje PZTS'!$G$3:$N$1761,4,FALSE),"")</f>
        <v>2010</v>
      </c>
      <c r="L268" s="22" t="str">
        <f t="shared" si="42"/>
        <v>Nie dotyczy</v>
      </c>
      <c r="M268" s="22" t="str">
        <f t="shared" si="43"/>
        <v>Nie dotyczy</v>
      </c>
      <c r="N268" s="22" t="str">
        <f t="shared" si="44"/>
        <v>Młodzik</v>
      </c>
      <c r="O268" s="22" t="str">
        <f t="shared" si="45"/>
        <v>Nie dotyczy</v>
      </c>
      <c r="P268" s="22" t="str">
        <f t="shared" si="46"/>
        <v>Nie dotyczy</v>
      </c>
      <c r="Q268" s="22" t="str">
        <f t="shared" si="47"/>
        <v>Senior</v>
      </c>
      <c r="R268" s="22" t="str">
        <f t="shared" si="48"/>
        <v>Nie dotyczy</v>
      </c>
      <c r="S268" s="22" t="str">
        <f t="shared" si="49"/>
        <v>Nie dotyczy</v>
      </c>
      <c r="V268" s="22" t="str">
        <f t="shared" si="51"/>
        <v>Zając Igor</v>
      </c>
      <c r="W268" s="22">
        <f>(COUNTIF($V$2:V268,V268)=1)*1+W267</f>
        <v>264</v>
      </c>
      <c r="X268" s="22" t="str">
        <f>VLOOKUP(Y268,'licencje PZTS'!$C$4:$K$1486,9,FALSE)</f>
        <v>"MKS SKARBEK Tarnowskie Góry"</v>
      </c>
      <c r="Y268" s="22" t="str">
        <f>INDEX($V$4:$V$900,MATCH(ROWS($U$1:U265),$W$4:$W$900,0))</f>
        <v>Surowy Michalina</v>
      </c>
      <c r="AA268" s="22" t="str">
        <f t="shared" si="50"/>
        <v>Zając Igor</v>
      </c>
      <c r="AB268" s="22">
        <f>(COUNTIF($AA$2:AA268,AA268)=1)*1+AB267</f>
        <v>264</v>
      </c>
      <c r="AC268" s="22" t="str">
        <f>VLOOKUP(AD268,'licencje PZTS'!$C$4:$K$1486,9,FALSE)</f>
        <v>"MKS SKARBEK Tarnowskie Góry"</v>
      </c>
      <c r="AD268" s="22" t="str">
        <f>INDEX($AA$2:$AA$900,MATCH(ROWS($Z$1:Z265),$AB$2:$AB$3900,0))</f>
        <v>Surowy Michalina</v>
      </c>
    </row>
    <row r="269" spans="1:30" hidden="1" x14ac:dyDescent="0.25">
      <c r="A269" s="22" t="str">
        <f>IFERROR(INDEX($D$24:$D$1418,MATCH(ROWS($A$1:A246),$B$24:$B$741,0)),"")</f>
        <v/>
      </c>
      <c r="B269" s="54">
        <f>(COUNTIF($D$24:D269,D269)=1)*1+B268</f>
        <v>25</v>
      </c>
      <c r="C269" s="60" t="str">
        <f t="shared" si="40"/>
        <v>Młodzik</v>
      </c>
      <c r="D269" s="54" t="str">
        <f>IF(C269="","",'licencje PZTS'!B249)</f>
        <v>"MKS SKARBEK Tarnowskie Góry"</v>
      </c>
      <c r="E269" s="63" t="str">
        <f>IF(C269="","",VLOOKUP(F269,'licencje PZTS'!$G$3:$N$775,8,FALSE))</f>
        <v>Horzela Therese</v>
      </c>
      <c r="F269" s="22">
        <f>'licencje PZTS'!G249</f>
        <v>55574</v>
      </c>
      <c r="G269" s="62" t="str">
        <f t="shared" si="41"/>
        <v>Młodzik</v>
      </c>
      <c r="H269" s="62" t="str">
        <f>IF(G269="","",'licencje PZTS'!B249)</f>
        <v>"MKS SKARBEK Tarnowskie Góry"</v>
      </c>
      <c r="I269" s="22" t="str">
        <f>IF(G269="","",VLOOKUP(F269,'licencje PZTS'!$G$3:$N$1761,8,FALSE))</f>
        <v>Horzela Therese</v>
      </c>
      <c r="J269" s="22" t="str">
        <f>IFERROR(VLOOKUP(F269,'licencje PZTS'!$G$3:$N$775,7,FALSE),"")</f>
        <v>M</v>
      </c>
      <c r="K269" s="62">
        <f>IFERROR(VLOOKUP(F269,'licencje PZTS'!$G$3:$N$1761,4,FALSE),"")</f>
        <v>2010</v>
      </c>
      <c r="L269" s="22" t="str">
        <f t="shared" si="42"/>
        <v>Nie dotyczy</v>
      </c>
      <c r="M269" s="22" t="str">
        <f t="shared" si="43"/>
        <v>Nie dotyczy</v>
      </c>
      <c r="N269" s="22" t="str">
        <f t="shared" si="44"/>
        <v>Młodzik</v>
      </c>
      <c r="O269" s="22" t="str">
        <f t="shared" si="45"/>
        <v>Nie dotyczy</v>
      </c>
      <c r="P269" s="22" t="str">
        <f t="shared" si="46"/>
        <v>Nie dotyczy</v>
      </c>
      <c r="Q269" s="22" t="str">
        <f t="shared" si="47"/>
        <v>Senior</v>
      </c>
      <c r="R269" s="22" t="str">
        <f t="shared" si="48"/>
        <v>Nie dotyczy</v>
      </c>
      <c r="S269" s="22" t="str">
        <f t="shared" si="49"/>
        <v>Nie dotyczy</v>
      </c>
      <c r="V269" s="22" t="str">
        <f t="shared" si="51"/>
        <v>Surowy Michalina</v>
      </c>
      <c r="W269" s="22">
        <f>(COUNTIF($V$2:V269,V269)=1)*1+W268</f>
        <v>265</v>
      </c>
      <c r="X269" s="22" t="str">
        <f>VLOOKUP(Y269,'licencje PZTS'!$C$4:$K$1486,9,FALSE)</f>
        <v>"MKS SKARBEK Tarnowskie Góry"</v>
      </c>
      <c r="Y269" s="22" t="str">
        <f>INDEX($V$4:$V$900,MATCH(ROWS($U$1:U266),$W$4:$W$900,0))</f>
        <v>Kocik Zuzanna</v>
      </c>
      <c r="AA269" s="22" t="str">
        <f t="shared" si="50"/>
        <v>Surowy Michalina</v>
      </c>
      <c r="AB269" s="22">
        <f>(COUNTIF($AA$2:AA269,AA269)=1)*1+AB268</f>
        <v>265</v>
      </c>
      <c r="AC269" s="22" t="str">
        <f>VLOOKUP(AD269,'licencje PZTS'!$C$4:$K$1486,9,FALSE)</f>
        <v>"MKS SKARBEK Tarnowskie Góry"</v>
      </c>
      <c r="AD269" s="22" t="str">
        <f>INDEX($AA$2:$AA$900,MATCH(ROWS($Z$1:Z266),$AB$2:$AB$3900,0))</f>
        <v>Kocik Zuzanna</v>
      </c>
    </row>
    <row r="270" spans="1:30" hidden="1" x14ac:dyDescent="0.25">
      <c r="A270" s="22" t="str">
        <f>IFERROR(INDEX($D$24:$D$1418,MATCH(ROWS($A$1:A247),$B$24:$B$741,0)),"")</f>
        <v/>
      </c>
      <c r="B270" s="54">
        <f>(COUNTIF($D$24:D270,D270)=1)*1+B269</f>
        <v>25</v>
      </c>
      <c r="C270" s="60" t="str">
        <f t="shared" si="40"/>
        <v>Młodzik</v>
      </c>
      <c r="D270" s="54" t="str">
        <f>IF(C270="","",'licencje PZTS'!B250)</f>
        <v>"MKS SKARBEK Tarnowskie Góry"</v>
      </c>
      <c r="E270" s="63" t="str">
        <f>IF(C270="","",VLOOKUP(F270,'licencje PZTS'!$G$3:$N$775,8,FALSE))</f>
        <v>Grzesiek Tymon</v>
      </c>
      <c r="F270" s="22">
        <f>'licencje PZTS'!G250</f>
        <v>55573</v>
      </c>
      <c r="G270" s="62" t="str">
        <f t="shared" si="41"/>
        <v>Młodzik</v>
      </c>
      <c r="H270" s="62" t="str">
        <f>IF(G270="","",'licencje PZTS'!B250)</f>
        <v>"MKS SKARBEK Tarnowskie Góry"</v>
      </c>
      <c r="I270" s="22" t="str">
        <f>IF(G270="","",VLOOKUP(F270,'licencje PZTS'!$G$3:$N$1761,8,FALSE))</f>
        <v>Grzesiek Tymon</v>
      </c>
      <c r="J270" s="22" t="str">
        <f>IFERROR(VLOOKUP(F270,'licencje PZTS'!$G$3:$N$775,7,FALSE),"")</f>
        <v>M</v>
      </c>
      <c r="K270" s="62">
        <f>IFERROR(VLOOKUP(F270,'licencje PZTS'!$G$3:$N$1761,4,FALSE),"")</f>
        <v>2010</v>
      </c>
      <c r="L270" s="22" t="str">
        <f t="shared" si="42"/>
        <v>Nie dotyczy</v>
      </c>
      <c r="M270" s="22" t="str">
        <f t="shared" si="43"/>
        <v>Nie dotyczy</v>
      </c>
      <c r="N270" s="22" t="str">
        <f t="shared" si="44"/>
        <v>Młodzik</v>
      </c>
      <c r="O270" s="22" t="str">
        <f t="shared" si="45"/>
        <v>Nie dotyczy</v>
      </c>
      <c r="P270" s="22" t="str">
        <f t="shared" si="46"/>
        <v>Nie dotyczy</v>
      </c>
      <c r="Q270" s="22" t="str">
        <f t="shared" si="47"/>
        <v>Senior</v>
      </c>
      <c r="R270" s="22" t="str">
        <f t="shared" si="48"/>
        <v>Nie dotyczy</v>
      </c>
      <c r="S270" s="22" t="str">
        <f t="shared" si="49"/>
        <v>Nie dotyczy</v>
      </c>
      <c r="V270" s="22" t="str">
        <f t="shared" si="51"/>
        <v>Kocik Zuzanna</v>
      </c>
      <c r="W270" s="22">
        <f>(COUNTIF($V$2:V270,V270)=1)*1+W269</f>
        <v>266</v>
      </c>
      <c r="X270" s="22" t="str">
        <f>VLOOKUP(Y270,'licencje PZTS'!$C$4:$K$1486,9,FALSE)</f>
        <v>"MKS SKARBEK Tarnowskie Góry"</v>
      </c>
      <c r="Y270" s="22" t="str">
        <f>INDEX($V$4:$V$900,MATCH(ROWS($U$1:U267),$W$4:$W$900,0))</f>
        <v>Rak Stanisław</v>
      </c>
      <c r="AA270" s="22" t="str">
        <f t="shared" si="50"/>
        <v>Kocik Zuzanna</v>
      </c>
      <c r="AB270" s="22">
        <f>(COUNTIF($AA$2:AA270,AA270)=1)*1+AB269</f>
        <v>266</v>
      </c>
      <c r="AC270" s="22" t="str">
        <f>VLOOKUP(AD270,'licencje PZTS'!$C$4:$K$1486,9,FALSE)</f>
        <v>"MKS SKARBEK Tarnowskie Góry"</v>
      </c>
      <c r="AD270" s="22" t="str">
        <f>INDEX($AA$2:$AA$900,MATCH(ROWS($Z$1:Z267),$AB$2:$AB$3900,0))</f>
        <v>Rak Stanisław</v>
      </c>
    </row>
    <row r="271" spans="1:30" hidden="1" x14ac:dyDescent="0.25">
      <c r="A271" s="22" t="str">
        <f>IFERROR(INDEX($D$24:$D$1418,MATCH(ROWS($A$1:A248),$B$24:$B$741,0)),"")</f>
        <v/>
      </c>
      <c r="B271" s="54">
        <f>(COUNTIF($D$24:D271,D271)=1)*1+B270</f>
        <v>25</v>
      </c>
      <c r="C271" s="60" t="str">
        <f t="shared" si="40"/>
        <v>Młodzik</v>
      </c>
      <c r="D271" s="54" t="str">
        <f>IF(C271="","",'licencje PZTS'!B251)</f>
        <v>"MKS SKARBEK Tarnowskie Góry"</v>
      </c>
      <c r="E271" s="63" t="str">
        <f>IF(C271="","",VLOOKUP(F271,'licencje PZTS'!$G$3:$N$775,8,FALSE))</f>
        <v>Należniak Kamil</v>
      </c>
      <c r="F271" s="22">
        <f>'licencje PZTS'!G251</f>
        <v>53295</v>
      </c>
      <c r="G271" s="62" t="str">
        <f t="shared" si="41"/>
        <v>Młodzik</v>
      </c>
      <c r="H271" s="62" t="str">
        <f>IF(G271="","",'licencje PZTS'!B251)</f>
        <v>"MKS SKARBEK Tarnowskie Góry"</v>
      </c>
      <c r="I271" s="22" t="str">
        <f>IF(G271="","",VLOOKUP(F271,'licencje PZTS'!$G$3:$N$1761,8,FALSE))</f>
        <v>Należniak Kamil</v>
      </c>
      <c r="J271" s="22" t="str">
        <f>IFERROR(VLOOKUP(F271,'licencje PZTS'!$G$3:$N$775,7,FALSE),"")</f>
        <v>M</v>
      </c>
      <c r="K271" s="62">
        <f>IFERROR(VLOOKUP(F271,'licencje PZTS'!$G$3:$N$1761,4,FALSE),"")</f>
        <v>2011</v>
      </c>
      <c r="L271" s="22" t="str">
        <f t="shared" si="42"/>
        <v>Nie dotyczy</v>
      </c>
      <c r="M271" s="22" t="str">
        <f t="shared" si="43"/>
        <v>Żak</v>
      </c>
      <c r="N271" s="22" t="str">
        <f t="shared" si="44"/>
        <v>Młodzik</v>
      </c>
      <c r="O271" s="22" t="str">
        <f t="shared" si="45"/>
        <v>Nie dotyczy</v>
      </c>
      <c r="P271" s="22" t="str">
        <f t="shared" si="46"/>
        <v>Nie dotyczy</v>
      </c>
      <c r="Q271" s="22" t="str">
        <f t="shared" si="47"/>
        <v>Senior</v>
      </c>
      <c r="R271" s="22" t="str">
        <f t="shared" si="48"/>
        <v>Nie dotyczy</v>
      </c>
      <c r="S271" s="22" t="str">
        <f t="shared" si="49"/>
        <v>Nie dotyczy</v>
      </c>
      <c r="V271" s="22" t="str">
        <f t="shared" si="51"/>
        <v>Rak Stanisław</v>
      </c>
      <c r="W271" s="22">
        <f>(COUNTIF($V$2:V271,V271)=1)*1+W270</f>
        <v>267</v>
      </c>
      <c r="X271" s="22" t="str">
        <f>VLOOKUP(Y271,'licencje PZTS'!$C$4:$K$1486,9,FALSE)</f>
        <v>"MKS SKARBEK Tarnowskie Góry"</v>
      </c>
      <c r="Y271" s="22" t="str">
        <f>INDEX($V$4:$V$900,MATCH(ROWS($U$1:U268),$W$4:$W$900,0))</f>
        <v>Zawadzki Dawid</v>
      </c>
      <c r="AA271" s="22" t="str">
        <f t="shared" si="50"/>
        <v>Rak Stanisław</v>
      </c>
      <c r="AB271" s="22">
        <f>(COUNTIF($AA$2:AA271,AA271)=1)*1+AB270</f>
        <v>267</v>
      </c>
      <c r="AC271" s="22" t="str">
        <f>VLOOKUP(AD271,'licencje PZTS'!$C$4:$K$1486,9,FALSE)</f>
        <v>"MKS SKARBEK Tarnowskie Góry"</v>
      </c>
      <c r="AD271" s="22" t="str">
        <f>INDEX($AA$2:$AA$900,MATCH(ROWS($Z$1:Z268),$AB$2:$AB$3900,0))</f>
        <v>Zawadzki Dawid</v>
      </c>
    </row>
    <row r="272" spans="1:30" hidden="1" x14ac:dyDescent="0.25">
      <c r="A272" s="22" t="str">
        <f>IFERROR(INDEX($D$24:$D$1418,MATCH(ROWS($A$1:A249),$B$24:$B$741,0)),"")</f>
        <v/>
      </c>
      <c r="B272" s="54">
        <f>(COUNTIF($D$24:D272,D272)=1)*1+B271</f>
        <v>25</v>
      </c>
      <c r="C272" s="60" t="str">
        <f t="shared" si="40"/>
        <v>Młodzik</v>
      </c>
      <c r="D272" s="54" t="str">
        <f>IF(C272="","",'licencje PZTS'!B252)</f>
        <v>"MKS SKARBEK Tarnowskie Góry"</v>
      </c>
      <c r="E272" s="63" t="str">
        <f>IF(C272="","",VLOOKUP(F272,'licencje PZTS'!$G$3:$N$775,8,FALSE))</f>
        <v>Musik Kinga</v>
      </c>
      <c r="F272" s="22">
        <f>'licencje PZTS'!G252</f>
        <v>53294</v>
      </c>
      <c r="G272" s="62" t="str">
        <f t="shared" si="41"/>
        <v>Młodzik</v>
      </c>
      <c r="H272" s="62" t="str">
        <f>IF(G272="","",'licencje PZTS'!B252)</f>
        <v>"MKS SKARBEK Tarnowskie Góry"</v>
      </c>
      <c r="I272" s="22" t="str">
        <f>IF(G272="","",VLOOKUP(F272,'licencje PZTS'!$G$3:$N$1761,8,FALSE))</f>
        <v>Musik Kinga</v>
      </c>
      <c r="J272" s="22" t="str">
        <f>IFERROR(VLOOKUP(F272,'licencje PZTS'!$G$3:$N$775,7,FALSE),"")</f>
        <v>K</v>
      </c>
      <c r="K272" s="62">
        <f>IFERROR(VLOOKUP(F272,'licencje PZTS'!$G$3:$N$1761,4,FALSE),"")</f>
        <v>2011</v>
      </c>
      <c r="L272" s="22" t="str">
        <f t="shared" si="42"/>
        <v>Nie dotyczy</v>
      </c>
      <c r="M272" s="22" t="str">
        <f t="shared" si="43"/>
        <v>Żak</v>
      </c>
      <c r="N272" s="22" t="str">
        <f t="shared" si="44"/>
        <v>Młodzik</v>
      </c>
      <c r="O272" s="22" t="str">
        <f t="shared" si="45"/>
        <v>Nie dotyczy</v>
      </c>
      <c r="P272" s="22" t="str">
        <f t="shared" si="46"/>
        <v>Nie dotyczy</v>
      </c>
      <c r="Q272" s="22" t="str">
        <f t="shared" si="47"/>
        <v>Senior</v>
      </c>
      <c r="R272" s="22" t="str">
        <f t="shared" si="48"/>
        <v>Nie dotyczy</v>
      </c>
      <c r="S272" s="22" t="str">
        <f t="shared" si="49"/>
        <v>Nie dotyczy</v>
      </c>
      <c r="V272" s="22" t="str">
        <f t="shared" si="51"/>
        <v>Zawadzki Dawid</v>
      </c>
      <c r="W272" s="22">
        <f>(COUNTIF($V$2:V272,V272)=1)*1+W271</f>
        <v>268</v>
      </c>
      <c r="X272" s="22" t="str">
        <f>VLOOKUP(Y272,'licencje PZTS'!$C$4:$K$1486,9,FALSE)</f>
        <v>"MKS SKARBEK Tarnowskie Góry"</v>
      </c>
      <c r="Y272" s="22" t="str">
        <f>INDEX($V$4:$V$900,MATCH(ROWS($U$1:U269),$W$4:$W$900,0))</f>
        <v>Ważny Jan</v>
      </c>
      <c r="AA272" s="22" t="str">
        <f t="shared" si="50"/>
        <v>Zawadzki Dawid</v>
      </c>
      <c r="AB272" s="22">
        <f>(COUNTIF($AA$2:AA272,AA272)=1)*1+AB271</f>
        <v>268</v>
      </c>
      <c r="AC272" s="22" t="str">
        <f>VLOOKUP(AD272,'licencje PZTS'!$C$4:$K$1486,9,FALSE)</f>
        <v>"MKS SKARBEK Tarnowskie Góry"</v>
      </c>
      <c r="AD272" s="22" t="str">
        <f>INDEX($AA$2:$AA$900,MATCH(ROWS($Z$1:Z269),$AB$2:$AB$3900,0))</f>
        <v>Ważny Jan</v>
      </c>
    </row>
    <row r="273" spans="1:30" hidden="1" x14ac:dyDescent="0.25">
      <c r="A273" s="22" t="str">
        <f>IFERROR(INDEX($D$24:$D$1418,MATCH(ROWS($A$1:A250),$B$24:$B$741,0)),"")</f>
        <v/>
      </c>
      <c r="B273" s="54">
        <f>(COUNTIF($D$24:D273,D273)=1)*1+B272</f>
        <v>25</v>
      </c>
      <c r="C273" s="60" t="str">
        <f t="shared" si="40"/>
        <v>Młodzik</v>
      </c>
      <c r="D273" s="54" t="str">
        <f>IF(C273="","",'licencje PZTS'!B253)</f>
        <v>"MKS SKARBEK Tarnowskie Góry"</v>
      </c>
      <c r="E273" s="63" t="str">
        <f>IF(C273="","",VLOOKUP(F273,'licencje PZTS'!$G$3:$N$775,8,FALSE))</f>
        <v>Lewek Bartosz</v>
      </c>
      <c r="F273" s="22">
        <f>'licencje PZTS'!G253</f>
        <v>53292</v>
      </c>
      <c r="G273" s="62" t="str">
        <f t="shared" si="41"/>
        <v>Młodzik</v>
      </c>
      <c r="H273" s="62" t="str">
        <f>IF(G273="","",'licencje PZTS'!B253)</f>
        <v>"MKS SKARBEK Tarnowskie Góry"</v>
      </c>
      <c r="I273" s="22" t="str">
        <f>IF(G273="","",VLOOKUP(F273,'licencje PZTS'!$G$3:$N$1761,8,FALSE))</f>
        <v>Lewek Bartosz</v>
      </c>
      <c r="J273" s="22" t="str">
        <f>IFERROR(VLOOKUP(F273,'licencje PZTS'!$G$3:$N$775,7,FALSE),"")</f>
        <v>M</v>
      </c>
      <c r="K273" s="62">
        <f>IFERROR(VLOOKUP(F273,'licencje PZTS'!$G$3:$N$1761,4,FALSE),"")</f>
        <v>2011</v>
      </c>
      <c r="L273" s="22" t="str">
        <f t="shared" si="42"/>
        <v>Nie dotyczy</v>
      </c>
      <c r="M273" s="22" t="str">
        <f t="shared" si="43"/>
        <v>Żak</v>
      </c>
      <c r="N273" s="22" t="str">
        <f t="shared" si="44"/>
        <v>Młodzik</v>
      </c>
      <c r="O273" s="22" t="str">
        <f t="shared" si="45"/>
        <v>Nie dotyczy</v>
      </c>
      <c r="P273" s="22" t="str">
        <f t="shared" si="46"/>
        <v>Nie dotyczy</v>
      </c>
      <c r="Q273" s="22" t="str">
        <f t="shared" si="47"/>
        <v>Senior</v>
      </c>
      <c r="R273" s="22" t="str">
        <f t="shared" si="48"/>
        <v>Nie dotyczy</v>
      </c>
      <c r="S273" s="22" t="str">
        <f t="shared" si="49"/>
        <v>Nie dotyczy</v>
      </c>
      <c r="V273" s="22" t="str">
        <f t="shared" si="51"/>
        <v>Ważny Jan</v>
      </c>
      <c r="W273" s="22">
        <f>(COUNTIF($V$2:V273,V273)=1)*1+W272</f>
        <v>269</v>
      </c>
      <c r="X273" s="22" t="str">
        <f>VLOOKUP(Y273,'licencje PZTS'!$C$4:$K$1486,9,FALSE)</f>
        <v>"MKS SKARBEK Tarnowskie Góry"</v>
      </c>
      <c r="Y273" s="22" t="str">
        <f>INDEX($V$4:$V$900,MATCH(ROWS($U$1:U270),$W$4:$W$900,0))</f>
        <v>Świerot Bartosz</v>
      </c>
      <c r="AA273" s="22" t="str">
        <f t="shared" si="50"/>
        <v>Ważny Jan</v>
      </c>
      <c r="AB273" s="22">
        <f>(COUNTIF($AA$2:AA273,AA273)=1)*1+AB272</f>
        <v>269</v>
      </c>
      <c r="AC273" s="22" t="str">
        <f>VLOOKUP(AD273,'licencje PZTS'!$C$4:$K$1486,9,FALSE)</f>
        <v>"MKS SKARBEK Tarnowskie Góry"</v>
      </c>
      <c r="AD273" s="22" t="str">
        <f>INDEX($AA$2:$AA$900,MATCH(ROWS($Z$1:Z270),$AB$2:$AB$3900,0))</f>
        <v>Świerot Bartosz</v>
      </c>
    </row>
    <row r="274" spans="1:30" hidden="1" x14ac:dyDescent="0.25">
      <c r="A274" s="22" t="str">
        <f>IFERROR(INDEX($D$24:$D$1418,MATCH(ROWS($A$1:A251),$B$24:$B$741,0)),"")</f>
        <v/>
      </c>
      <c r="B274" s="54">
        <f>(COUNTIF($D$24:D274,D274)=1)*1+B273</f>
        <v>25</v>
      </c>
      <c r="C274" s="60" t="str">
        <f t="shared" si="40"/>
        <v>Młodzik</v>
      </c>
      <c r="D274" s="54" t="str">
        <f>IF(C274="","",'licencje PZTS'!B254)</f>
        <v>"MKS SKARBEK Tarnowskie Góry"</v>
      </c>
      <c r="E274" s="63" t="str">
        <f>IF(C274="","",VLOOKUP(F274,'licencje PZTS'!$G$3:$N$775,8,FALSE))</f>
        <v>Kukucz Adam</v>
      </c>
      <c r="F274" s="22">
        <f>'licencje PZTS'!G254</f>
        <v>53289</v>
      </c>
      <c r="G274" s="62" t="str">
        <f t="shared" si="41"/>
        <v>Młodzik</v>
      </c>
      <c r="H274" s="62" t="str">
        <f>IF(G274="","",'licencje PZTS'!B254)</f>
        <v>"MKS SKARBEK Tarnowskie Góry"</v>
      </c>
      <c r="I274" s="22" t="str">
        <f>IF(G274="","",VLOOKUP(F274,'licencje PZTS'!$G$3:$N$1761,8,FALSE))</f>
        <v>Kukucz Adam</v>
      </c>
      <c r="J274" s="22" t="str">
        <f>IFERROR(VLOOKUP(F274,'licencje PZTS'!$G$3:$N$775,7,FALSE),"")</f>
        <v>M</v>
      </c>
      <c r="K274" s="62">
        <f>IFERROR(VLOOKUP(F274,'licencje PZTS'!$G$3:$N$1761,4,FALSE),"")</f>
        <v>2011</v>
      </c>
      <c r="L274" s="22" t="str">
        <f t="shared" si="42"/>
        <v>Nie dotyczy</v>
      </c>
      <c r="M274" s="22" t="str">
        <f t="shared" si="43"/>
        <v>Żak</v>
      </c>
      <c r="N274" s="22" t="str">
        <f t="shared" si="44"/>
        <v>Młodzik</v>
      </c>
      <c r="O274" s="22" t="str">
        <f t="shared" si="45"/>
        <v>Nie dotyczy</v>
      </c>
      <c r="P274" s="22" t="str">
        <f t="shared" si="46"/>
        <v>Nie dotyczy</v>
      </c>
      <c r="Q274" s="22" t="str">
        <f t="shared" si="47"/>
        <v>Senior</v>
      </c>
      <c r="R274" s="22" t="str">
        <f t="shared" si="48"/>
        <v>Nie dotyczy</v>
      </c>
      <c r="S274" s="22" t="str">
        <f t="shared" si="49"/>
        <v>Nie dotyczy</v>
      </c>
      <c r="V274" s="22" t="str">
        <f t="shared" si="51"/>
        <v>Świerot Bartosz</v>
      </c>
      <c r="W274" s="22">
        <f>(COUNTIF($V$2:V274,V274)=1)*1+W273</f>
        <v>270</v>
      </c>
      <c r="X274" s="22" t="str">
        <f>VLOOKUP(Y274,'licencje PZTS'!$C$4:$K$1486,9,FALSE)</f>
        <v>"MKS SKARBEK Tarnowskie Góry"</v>
      </c>
      <c r="Y274" s="22" t="str">
        <f>INDEX($V$4:$V$900,MATCH(ROWS($U$1:U271),$W$4:$W$900,0))</f>
        <v>Spruś Dorota</v>
      </c>
      <c r="AA274" s="22" t="str">
        <f t="shared" si="50"/>
        <v>Świerot Bartosz</v>
      </c>
      <c r="AB274" s="22">
        <f>(COUNTIF($AA$2:AA274,AA274)=1)*1+AB273</f>
        <v>270</v>
      </c>
      <c r="AC274" s="22" t="str">
        <f>VLOOKUP(AD274,'licencje PZTS'!$C$4:$K$1486,9,FALSE)</f>
        <v>"MKS SKARBEK Tarnowskie Góry"</v>
      </c>
      <c r="AD274" s="22" t="str">
        <f>INDEX($AA$2:$AA$900,MATCH(ROWS($Z$1:Z271),$AB$2:$AB$3900,0))</f>
        <v>Spruś Dorota</v>
      </c>
    </row>
    <row r="275" spans="1:30" hidden="1" x14ac:dyDescent="0.25">
      <c r="A275" s="22" t="str">
        <f>IFERROR(INDEX($D$24:$D$1418,MATCH(ROWS($A$1:A252),$B$24:$B$741,0)),"")</f>
        <v/>
      </c>
      <c r="B275" s="54">
        <f>(COUNTIF($D$24:D275,D275)=1)*1+B274</f>
        <v>25</v>
      </c>
      <c r="C275" s="60" t="str">
        <f t="shared" si="40"/>
        <v>Młodzik</v>
      </c>
      <c r="D275" s="54" t="str">
        <f>IF(C275="","",'licencje PZTS'!B255)</f>
        <v>"MKS SKARBEK Tarnowskie Góry"</v>
      </c>
      <c r="E275" s="63" t="str">
        <f>IF(C275="","",VLOOKUP(F275,'licencje PZTS'!$G$3:$N$775,8,FALSE))</f>
        <v>Harwig Dawid</v>
      </c>
      <c r="F275" s="22">
        <f>'licencje PZTS'!G255</f>
        <v>53287</v>
      </c>
      <c r="G275" s="62" t="str">
        <f t="shared" si="41"/>
        <v>Młodzik</v>
      </c>
      <c r="H275" s="62" t="str">
        <f>IF(G275="","",'licencje PZTS'!B255)</f>
        <v>"MKS SKARBEK Tarnowskie Góry"</v>
      </c>
      <c r="I275" s="22" t="str">
        <f>IF(G275="","",VLOOKUP(F275,'licencje PZTS'!$G$3:$N$1761,8,FALSE))</f>
        <v>Harwig Dawid</v>
      </c>
      <c r="J275" s="22" t="str">
        <f>IFERROR(VLOOKUP(F275,'licencje PZTS'!$G$3:$N$775,7,FALSE),"")</f>
        <v>M</v>
      </c>
      <c r="K275" s="62">
        <f>IFERROR(VLOOKUP(F275,'licencje PZTS'!$G$3:$N$1761,4,FALSE),"")</f>
        <v>2011</v>
      </c>
      <c r="L275" s="22" t="str">
        <f t="shared" si="42"/>
        <v>Nie dotyczy</v>
      </c>
      <c r="M275" s="22" t="str">
        <f t="shared" si="43"/>
        <v>Żak</v>
      </c>
      <c r="N275" s="22" t="str">
        <f t="shared" si="44"/>
        <v>Młodzik</v>
      </c>
      <c r="O275" s="22" t="str">
        <f t="shared" si="45"/>
        <v>Nie dotyczy</v>
      </c>
      <c r="P275" s="22" t="str">
        <f t="shared" si="46"/>
        <v>Nie dotyczy</v>
      </c>
      <c r="Q275" s="22" t="str">
        <f t="shared" si="47"/>
        <v>Senior</v>
      </c>
      <c r="R275" s="22" t="str">
        <f t="shared" si="48"/>
        <v>Nie dotyczy</v>
      </c>
      <c r="S275" s="22" t="str">
        <f t="shared" si="49"/>
        <v>Nie dotyczy</v>
      </c>
      <c r="V275" s="22" t="str">
        <f t="shared" si="51"/>
        <v>Spruś Dorota</v>
      </c>
      <c r="W275" s="22">
        <f>(COUNTIF($V$2:V275,V275)=1)*1+W274</f>
        <v>271</v>
      </c>
      <c r="X275" s="22" t="str">
        <f>VLOOKUP(Y275,'licencje PZTS'!$C$4:$K$1486,9,FALSE)</f>
        <v>"MKS SKARBEK Tarnowskie Góry"</v>
      </c>
      <c r="Y275" s="22" t="str">
        <f>INDEX($V$4:$V$900,MATCH(ROWS($U$1:U272),$W$4:$W$900,0))</f>
        <v>Piela Kajetan</v>
      </c>
      <c r="AA275" s="22" t="str">
        <f t="shared" si="50"/>
        <v>Spruś Dorota</v>
      </c>
      <c r="AB275" s="22">
        <f>(COUNTIF($AA$2:AA275,AA275)=1)*1+AB274</f>
        <v>271</v>
      </c>
      <c r="AC275" s="22" t="str">
        <f>VLOOKUP(AD275,'licencje PZTS'!$C$4:$K$1486,9,FALSE)</f>
        <v>"MKS SKARBEK Tarnowskie Góry"</v>
      </c>
      <c r="AD275" s="22" t="str">
        <f>INDEX($AA$2:$AA$900,MATCH(ROWS($Z$1:Z272),$AB$2:$AB$3900,0))</f>
        <v>Piela Kajetan</v>
      </c>
    </row>
    <row r="276" spans="1:30" hidden="1" x14ac:dyDescent="0.25">
      <c r="A276" s="22" t="str">
        <f>IFERROR(INDEX($D$24:$D$1418,MATCH(ROWS($A$1:A253),$B$24:$B$741,0)),"")</f>
        <v/>
      </c>
      <c r="B276" s="54">
        <f>(COUNTIF($D$24:D276,D276)=1)*1+B275</f>
        <v>25</v>
      </c>
      <c r="C276" s="60" t="str">
        <f t="shared" si="40"/>
        <v>Młodzik</v>
      </c>
      <c r="D276" s="54" t="str">
        <f>IF(C276="","",'licencje PZTS'!B256)</f>
        <v>"MKS SKARBEK Tarnowskie Góry"</v>
      </c>
      <c r="E276" s="63" t="str">
        <f>IF(C276="","",VLOOKUP(F276,'licencje PZTS'!$G$3:$N$775,8,FALSE))</f>
        <v>Biolik Fabian</v>
      </c>
      <c r="F276" s="22">
        <f>'licencje PZTS'!G256</f>
        <v>60704</v>
      </c>
      <c r="G276" s="62" t="str">
        <f t="shared" si="41"/>
        <v>Młodzik</v>
      </c>
      <c r="H276" s="62" t="str">
        <f>IF(G276="","",'licencje PZTS'!B256)</f>
        <v>"MKS SKARBEK Tarnowskie Góry"</v>
      </c>
      <c r="I276" s="22" t="str">
        <f>IF(G276="","",VLOOKUP(F276,'licencje PZTS'!$G$3:$N$1761,8,FALSE))</f>
        <v>Biolik Fabian</v>
      </c>
      <c r="J276" s="22" t="str">
        <f>IFERROR(VLOOKUP(F276,'licencje PZTS'!$G$3:$N$775,7,FALSE),"")</f>
        <v>M</v>
      </c>
      <c r="K276" s="62">
        <f>IFERROR(VLOOKUP(F276,'licencje PZTS'!$G$3:$N$1761,4,FALSE),"")</f>
        <v>2011</v>
      </c>
      <c r="L276" s="22" t="str">
        <f t="shared" si="42"/>
        <v>Nie dotyczy</v>
      </c>
      <c r="M276" s="22" t="str">
        <f t="shared" si="43"/>
        <v>Żak</v>
      </c>
      <c r="N276" s="22" t="str">
        <f t="shared" si="44"/>
        <v>Młodzik</v>
      </c>
      <c r="O276" s="22" t="str">
        <f t="shared" si="45"/>
        <v>Nie dotyczy</v>
      </c>
      <c r="P276" s="22" t="str">
        <f t="shared" si="46"/>
        <v>Nie dotyczy</v>
      </c>
      <c r="Q276" s="22" t="str">
        <f t="shared" si="47"/>
        <v>Senior</v>
      </c>
      <c r="R276" s="22" t="str">
        <f t="shared" si="48"/>
        <v>Nie dotyczy</v>
      </c>
      <c r="S276" s="22" t="str">
        <f t="shared" si="49"/>
        <v>Nie dotyczy</v>
      </c>
      <c r="V276" s="22" t="str">
        <f t="shared" si="51"/>
        <v>Piela Kajetan</v>
      </c>
      <c r="W276" s="22">
        <f>(COUNTIF($V$2:V276,V276)=1)*1+W275</f>
        <v>272</v>
      </c>
      <c r="X276" s="22" t="str">
        <f>VLOOKUP(Y276,'licencje PZTS'!$C$4:$K$1486,9,FALSE)</f>
        <v>"MKS SKARBEK Tarnowskie Góry"</v>
      </c>
      <c r="Y276" s="22" t="str">
        <f>INDEX($V$4:$V$900,MATCH(ROWS($U$1:U273),$W$4:$W$900,0))</f>
        <v>Nowaczyk Maja</v>
      </c>
      <c r="AA276" s="22" t="str">
        <f t="shared" si="50"/>
        <v>Piela Kajetan</v>
      </c>
      <c r="AB276" s="22">
        <f>(COUNTIF($AA$2:AA276,AA276)=1)*1+AB275</f>
        <v>272</v>
      </c>
      <c r="AC276" s="22" t="str">
        <f>VLOOKUP(AD276,'licencje PZTS'!$C$4:$K$1486,9,FALSE)</f>
        <v>"MKS SKARBEK Tarnowskie Góry"</v>
      </c>
      <c r="AD276" s="22" t="str">
        <f>INDEX($AA$2:$AA$900,MATCH(ROWS($Z$1:Z273),$AB$2:$AB$3900,0))</f>
        <v>Nowaczyk Maja</v>
      </c>
    </row>
    <row r="277" spans="1:30" hidden="1" x14ac:dyDescent="0.25">
      <c r="A277" s="22" t="str">
        <f>IFERROR(INDEX($D$24:$D$1418,MATCH(ROWS($A$1:A254),$B$24:$B$741,0)),"")</f>
        <v/>
      </c>
      <c r="B277" s="54">
        <f>(COUNTIF($D$24:D277,D277)=1)*1+B276</f>
        <v>25</v>
      </c>
      <c r="C277" s="60" t="str">
        <f t="shared" si="40"/>
        <v>Młodzik</v>
      </c>
      <c r="D277" s="54" t="str">
        <f>IF(C277="","",'licencje PZTS'!B257)</f>
        <v>"MKS SKARBEK Tarnowskie Góry"</v>
      </c>
      <c r="E277" s="63" t="str">
        <f>IF(C277="","",VLOOKUP(F277,'licencje PZTS'!$G$3:$N$775,8,FALSE))</f>
        <v>Wróblewski Xawery</v>
      </c>
      <c r="F277" s="22">
        <f>'licencje PZTS'!G257</f>
        <v>60702</v>
      </c>
      <c r="G277" s="62" t="str">
        <f t="shared" si="41"/>
        <v>Młodzik</v>
      </c>
      <c r="H277" s="62" t="str">
        <f>IF(G277="","",'licencje PZTS'!B257)</f>
        <v>"MKS SKARBEK Tarnowskie Góry"</v>
      </c>
      <c r="I277" s="22" t="str">
        <f>IF(G277="","",VLOOKUP(F277,'licencje PZTS'!$G$3:$N$1761,8,FALSE))</f>
        <v>Wróblewski Xawery</v>
      </c>
      <c r="J277" s="22" t="str">
        <f>IFERROR(VLOOKUP(F277,'licencje PZTS'!$G$3:$N$775,7,FALSE),"")</f>
        <v>M</v>
      </c>
      <c r="K277" s="62">
        <f>IFERROR(VLOOKUP(F277,'licencje PZTS'!$G$3:$N$1761,4,FALSE),"")</f>
        <v>2011</v>
      </c>
      <c r="L277" s="22" t="str">
        <f t="shared" si="42"/>
        <v>Nie dotyczy</v>
      </c>
      <c r="M277" s="22" t="str">
        <f t="shared" si="43"/>
        <v>Żak</v>
      </c>
      <c r="N277" s="22" t="str">
        <f t="shared" si="44"/>
        <v>Młodzik</v>
      </c>
      <c r="O277" s="22" t="str">
        <f t="shared" si="45"/>
        <v>Nie dotyczy</v>
      </c>
      <c r="P277" s="22" t="str">
        <f t="shared" si="46"/>
        <v>Nie dotyczy</v>
      </c>
      <c r="Q277" s="22" t="str">
        <f t="shared" si="47"/>
        <v>Senior</v>
      </c>
      <c r="R277" s="22" t="str">
        <f t="shared" si="48"/>
        <v>Nie dotyczy</v>
      </c>
      <c r="S277" s="22" t="str">
        <f t="shared" si="49"/>
        <v>Nie dotyczy</v>
      </c>
      <c r="V277" s="22" t="str">
        <f t="shared" si="51"/>
        <v>Nowaczyk Maja</v>
      </c>
      <c r="W277" s="22">
        <f>(COUNTIF($V$2:V277,V277)=1)*1+W276</f>
        <v>273</v>
      </c>
      <c r="X277" s="22" t="str">
        <f>VLOOKUP(Y277,'licencje PZTS'!$C$4:$K$1486,9,FALSE)</f>
        <v>"MKS SKARBEK Tarnowskie Góry"</v>
      </c>
      <c r="Y277" s="22" t="str">
        <f>INDEX($V$4:$V$900,MATCH(ROWS($U$1:U274),$W$4:$W$900,0))</f>
        <v>Nocoń Anna</v>
      </c>
      <c r="AA277" s="22" t="str">
        <f t="shared" si="50"/>
        <v>Nowaczyk Maja</v>
      </c>
      <c r="AB277" s="22">
        <f>(COUNTIF($AA$2:AA277,AA277)=1)*1+AB276</f>
        <v>273</v>
      </c>
      <c r="AC277" s="22" t="str">
        <f>VLOOKUP(AD277,'licencje PZTS'!$C$4:$K$1486,9,FALSE)</f>
        <v>"MKS SKARBEK Tarnowskie Góry"</v>
      </c>
      <c r="AD277" s="22" t="str">
        <f>INDEX($AA$2:$AA$900,MATCH(ROWS($Z$1:Z274),$AB$2:$AB$3900,0))</f>
        <v>Nocoń Anna</v>
      </c>
    </row>
    <row r="278" spans="1:30" hidden="1" x14ac:dyDescent="0.25">
      <c r="A278" s="22" t="str">
        <f>IFERROR(INDEX($D$24:$D$1418,MATCH(ROWS($A$1:A255),$B$24:$B$741,0)),"")</f>
        <v/>
      </c>
      <c r="B278" s="54">
        <f>(COUNTIF($D$24:D278,D278)=1)*1+B277</f>
        <v>25</v>
      </c>
      <c r="C278" s="60" t="str">
        <f t="shared" si="40"/>
        <v>Młodzik</v>
      </c>
      <c r="D278" s="54" t="str">
        <f>IF(C278="","",'licencje PZTS'!B258)</f>
        <v>"MKS SKARBEK Tarnowskie Góry"</v>
      </c>
      <c r="E278" s="63" t="str">
        <f>IF(C278="","",VLOOKUP(F278,'licencje PZTS'!$G$3:$N$775,8,FALSE))</f>
        <v>Pilipow Agata</v>
      </c>
      <c r="F278" s="22">
        <f>'licencje PZTS'!G258</f>
        <v>55568</v>
      </c>
      <c r="G278" s="62" t="str">
        <f t="shared" si="41"/>
        <v>Młodzik</v>
      </c>
      <c r="H278" s="62" t="str">
        <f>IF(G278="","",'licencje PZTS'!B258)</f>
        <v>"MKS SKARBEK Tarnowskie Góry"</v>
      </c>
      <c r="I278" s="22" t="str">
        <f>IF(G278="","",VLOOKUP(F278,'licencje PZTS'!$G$3:$N$1761,8,FALSE))</f>
        <v>Pilipow Agata</v>
      </c>
      <c r="J278" s="22" t="str">
        <f>IFERROR(VLOOKUP(F278,'licencje PZTS'!$G$3:$N$775,7,FALSE),"")</f>
        <v>K</v>
      </c>
      <c r="K278" s="62">
        <f>IFERROR(VLOOKUP(F278,'licencje PZTS'!$G$3:$N$1761,4,FALSE),"")</f>
        <v>2011</v>
      </c>
      <c r="L278" s="22" t="str">
        <f t="shared" si="42"/>
        <v>Nie dotyczy</v>
      </c>
      <c r="M278" s="22" t="str">
        <f t="shared" si="43"/>
        <v>Żak</v>
      </c>
      <c r="N278" s="22" t="str">
        <f t="shared" si="44"/>
        <v>Młodzik</v>
      </c>
      <c r="O278" s="22" t="str">
        <f t="shared" si="45"/>
        <v>Nie dotyczy</v>
      </c>
      <c r="P278" s="22" t="str">
        <f t="shared" si="46"/>
        <v>Nie dotyczy</v>
      </c>
      <c r="Q278" s="22" t="str">
        <f t="shared" si="47"/>
        <v>Senior</v>
      </c>
      <c r="R278" s="22" t="str">
        <f t="shared" si="48"/>
        <v>Nie dotyczy</v>
      </c>
      <c r="S278" s="22" t="str">
        <f t="shared" si="49"/>
        <v>Nie dotyczy</v>
      </c>
      <c r="V278" s="22" t="str">
        <f t="shared" si="51"/>
        <v>Nocoń Anna</v>
      </c>
      <c r="W278" s="22">
        <f>(COUNTIF($V$2:V278,V278)=1)*1+W277</f>
        <v>274</v>
      </c>
      <c r="X278" s="22" t="str">
        <f>VLOOKUP(Y278,'licencje PZTS'!$C$4:$K$1486,9,FALSE)</f>
        <v>"MKS SKARBEK Tarnowskie Góry"</v>
      </c>
      <c r="Y278" s="22" t="str">
        <f>INDEX($V$4:$V$900,MATCH(ROWS($U$1:U275),$W$4:$W$900,0))</f>
        <v>Mytych Julian</v>
      </c>
      <c r="AA278" s="22" t="str">
        <f t="shared" si="50"/>
        <v>Nocoń Anna</v>
      </c>
      <c r="AB278" s="22">
        <f>(COUNTIF($AA$2:AA278,AA278)=1)*1+AB277</f>
        <v>274</v>
      </c>
      <c r="AC278" s="22" t="str">
        <f>VLOOKUP(AD278,'licencje PZTS'!$C$4:$K$1486,9,FALSE)</f>
        <v>"MKS SKARBEK Tarnowskie Góry"</v>
      </c>
      <c r="AD278" s="22" t="str">
        <f>INDEX($AA$2:$AA$900,MATCH(ROWS($Z$1:Z275),$AB$2:$AB$3900,0))</f>
        <v>Mytych Julian</v>
      </c>
    </row>
    <row r="279" spans="1:30" hidden="1" x14ac:dyDescent="0.25">
      <c r="A279" s="22" t="str">
        <f>IFERROR(INDEX($D$24:$D$1418,MATCH(ROWS($A$1:A256),$B$24:$B$741,0)),"")</f>
        <v/>
      </c>
      <c r="B279" s="54">
        <f>(COUNTIF($D$24:D279,D279)=1)*1+B278</f>
        <v>25</v>
      </c>
      <c r="C279" s="60" t="str">
        <f t="shared" si="40"/>
        <v>Młodzik</v>
      </c>
      <c r="D279" s="54" t="str">
        <f>IF(C279="","",'licencje PZTS'!B259)</f>
        <v>"MKS SKARBEK Tarnowskie Góry"</v>
      </c>
      <c r="E279" s="63" t="str">
        <f>IF(C279="","",VLOOKUP(F279,'licencje PZTS'!$G$3:$N$775,8,FALSE))</f>
        <v>Jendzura Szymon</v>
      </c>
      <c r="F279" s="22">
        <f>'licencje PZTS'!G259</f>
        <v>54394</v>
      </c>
      <c r="G279" s="62" t="str">
        <f t="shared" si="41"/>
        <v>Młodzik</v>
      </c>
      <c r="H279" s="62" t="str">
        <f>IF(G279="","",'licencje PZTS'!B259)</f>
        <v>"MKS SKARBEK Tarnowskie Góry"</v>
      </c>
      <c r="I279" s="22" t="str">
        <f>IF(G279="","",VLOOKUP(F279,'licencje PZTS'!$G$3:$N$1761,8,FALSE))</f>
        <v>Jendzura Szymon</v>
      </c>
      <c r="J279" s="22" t="str">
        <f>IFERROR(VLOOKUP(F279,'licencje PZTS'!$G$3:$N$775,7,FALSE),"")</f>
        <v>M</v>
      </c>
      <c r="K279" s="62">
        <f>IFERROR(VLOOKUP(F279,'licencje PZTS'!$G$3:$N$1761,4,FALSE),"")</f>
        <v>2011</v>
      </c>
      <c r="L279" s="22" t="str">
        <f t="shared" si="42"/>
        <v>Nie dotyczy</v>
      </c>
      <c r="M279" s="22" t="str">
        <f t="shared" si="43"/>
        <v>Żak</v>
      </c>
      <c r="N279" s="22" t="str">
        <f t="shared" si="44"/>
        <v>Młodzik</v>
      </c>
      <c r="O279" s="22" t="str">
        <f t="shared" si="45"/>
        <v>Nie dotyczy</v>
      </c>
      <c r="P279" s="22" t="str">
        <f t="shared" si="46"/>
        <v>Nie dotyczy</v>
      </c>
      <c r="Q279" s="22" t="str">
        <f t="shared" si="47"/>
        <v>Senior</v>
      </c>
      <c r="R279" s="22" t="str">
        <f t="shared" si="48"/>
        <v>Nie dotyczy</v>
      </c>
      <c r="S279" s="22" t="str">
        <f t="shared" si="49"/>
        <v>Nie dotyczy</v>
      </c>
      <c r="V279" s="22" t="str">
        <f t="shared" si="51"/>
        <v>Mytych Julian</v>
      </c>
      <c r="W279" s="22">
        <f>(COUNTIF($V$2:V279,V279)=1)*1+W278</f>
        <v>275</v>
      </c>
      <c r="X279" s="22" t="str">
        <f>VLOOKUP(Y279,'licencje PZTS'!$C$4:$K$1486,9,FALSE)</f>
        <v>"MKS SKARBEK Tarnowskie Góry"</v>
      </c>
      <c r="Y279" s="22" t="str">
        <f>INDEX($V$4:$V$900,MATCH(ROWS($U$1:U276),$W$4:$W$900,0))</f>
        <v>Langer Oliwia</v>
      </c>
      <c r="AA279" s="22" t="str">
        <f t="shared" si="50"/>
        <v>Mytych Julian</v>
      </c>
      <c r="AB279" s="22">
        <f>(COUNTIF($AA$2:AA279,AA279)=1)*1+AB278</f>
        <v>275</v>
      </c>
      <c r="AC279" s="22" t="str">
        <f>VLOOKUP(AD279,'licencje PZTS'!$C$4:$K$1486,9,FALSE)</f>
        <v>"MKS SKARBEK Tarnowskie Góry"</v>
      </c>
      <c r="AD279" s="22" t="str">
        <f>INDEX($AA$2:$AA$900,MATCH(ROWS($Z$1:Z276),$AB$2:$AB$3900,0))</f>
        <v>Langer Oliwia</v>
      </c>
    </row>
    <row r="280" spans="1:30" hidden="1" x14ac:dyDescent="0.25">
      <c r="A280" s="22" t="str">
        <f>IFERROR(INDEX($D$24:$D$1418,MATCH(ROWS($A$1:A257),$B$24:$B$741,0)),"")</f>
        <v/>
      </c>
      <c r="B280" s="54">
        <f>(COUNTIF($D$24:D280,D280)=1)*1+B279</f>
        <v>25</v>
      </c>
      <c r="C280" s="60" t="str">
        <f t="shared" ref="C280:C343" si="52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>Młodzik</v>
      </c>
      <c r="D280" s="54" t="str">
        <f>IF(C280="","",'licencje PZTS'!B260)</f>
        <v>"MKS SKARBEK Tarnowskie Góry"</v>
      </c>
      <c r="E280" s="63" t="str">
        <f>IF(C280="","",VLOOKUP(F280,'licencje PZTS'!$G$3:$N$775,8,FALSE))</f>
        <v>Goryl Michał</v>
      </c>
      <c r="F280" s="22">
        <f>'licencje PZTS'!G260</f>
        <v>55572</v>
      </c>
      <c r="G280" s="62" t="str">
        <f t="shared" ref="G280:G343" si="53">IF(AND($F$3="Skrzat",OR(L280="Skrzat")),"Skrzat",IF(AND($F$3="Żak",OR(L280="Skrzat",M280="Żak")),"Żak",IF(AND($F$3="Młodzik",OR(L280="Skrzat",M280="Żak",N280="Młodzik")),"Młodzik",IF(AND($F$3="Kadet",OR(L280="nie",M280="nie",N280="nie",O280="Kadet")),"Kadet",IF(AND($F$3="Junior",OR(L280="nie",M280="nie",N280="nie",O280="nie",P280="Junior")),"Junior",IF(AND($F$3="Młodzieżowiec",OR(L280="nie",M280="nie",N280="nie",O280="nie",P280="nie",S280="Młodzieżowiec")),"Młodzieżowiec",IF(AND($F$3="Senior",OR(L280="Skrzat",M280="Żak",N280="Młodzik",O280="Kadet",P280="Junior",S280="Młodzieżowiec",Q280="Senior")),"Senior",IF(AND($F$3="Weteran",OR(L280="Nie",M280="Nie",N280="Nie",O280="Nie",P280="Nie",R280="Weteran")),"Weteran",""))))))))</f>
        <v>Młodzik</v>
      </c>
      <c r="H280" s="62" t="str">
        <f>IF(G280="","",'licencje PZTS'!B260)</f>
        <v>"MKS SKARBEK Tarnowskie Góry"</v>
      </c>
      <c r="I280" s="22" t="str">
        <f>IF(G280="","",VLOOKUP(F280,'licencje PZTS'!$G$3:$N$1761,8,FALSE))</f>
        <v>Goryl Michał</v>
      </c>
      <c r="J280" s="22" t="str">
        <f>IFERROR(VLOOKUP(F280,'licencje PZTS'!$G$3:$N$775,7,FALSE),"")</f>
        <v>M</v>
      </c>
      <c r="K280" s="62">
        <f>IFERROR(VLOOKUP(F280,'licencje PZTS'!$G$3:$N$1761,4,FALSE),"")</f>
        <v>2011</v>
      </c>
      <c r="L280" s="22" t="str">
        <f t="shared" si="42"/>
        <v>Nie dotyczy</v>
      </c>
      <c r="M280" s="22" t="str">
        <f t="shared" si="43"/>
        <v>Żak</v>
      </c>
      <c r="N280" s="22" t="str">
        <f t="shared" si="44"/>
        <v>Młodzik</v>
      </c>
      <c r="O280" s="22" t="str">
        <f t="shared" si="45"/>
        <v>Nie dotyczy</v>
      </c>
      <c r="P280" s="22" t="str">
        <f t="shared" si="46"/>
        <v>Nie dotyczy</v>
      </c>
      <c r="Q280" s="22" t="str">
        <f t="shared" si="47"/>
        <v>Senior</v>
      </c>
      <c r="R280" s="22" t="str">
        <f t="shared" si="48"/>
        <v>Nie dotyczy</v>
      </c>
      <c r="S280" s="22" t="str">
        <f t="shared" si="49"/>
        <v>Nie dotyczy</v>
      </c>
      <c r="V280" s="22" t="str">
        <f t="shared" si="51"/>
        <v>Langer Oliwia</v>
      </c>
      <c r="W280" s="22">
        <f>(COUNTIF($V$2:V280,V280)=1)*1+W279</f>
        <v>276</v>
      </c>
      <c r="X280" s="22" t="str">
        <f>VLOOKUP(Y280,'licencje PZTS'!$C$4:$K$1486,9,FALSE)</f>
        <v>"MKS SKARBEK Tarnowskie Góry"</v>
      </c>
      <c r="Y280" s="22" t="str">
        <f>INDEX($V$4:$V$900,MATCH(ROWS($U$1:U277),$W$4:$W$900,0))</f>
        <v>Lange Aleksandra</v>
      </c>
      <c r="AA280" s="22" t="str">
        <f t="shared" si="50"/>
        <v>Langer Oliwia</v>
      </c>
      <c r="AB280" s="22">
        <f>(COUNTIF($AA$2:AA280,AA280)=1)*1+AB279</f>
        <v>276</v>
      </c>
      <c r="AC280" s="22" t="str">
        <f>VLOOKUP(AD280,'licencje PZTS'!$C$4:$K$1486,9,FALSE)</f>
        <v>"MKS SKARBEK Tarnowskie Góry"</v>
      </c>
      <c r="AD280" s="22" t="str">
        <f>INDEX($AA$2:$AA$900,MATCH(ROWS($Z$1:Z277),$AB$2:$AB$3900,0))</f>
        <v>Lange Aleksandra</v>
      </c>
    </row>
    <row r="281" spans="1:30" hidden="1" x14ac:dyDescent="0.25">
      <c r="A281" s="22" t="str">
        <f>IFERROR(INDEX($D$24:$D$1418,MATCH(ROWS($A$1:A258),$B$24:$B$741,0)),"")</f>
        <v/>
      </c>
      <c r="B281" s="54">
        <f>(COUNTIF($D$24:D281,D281)=1)*1+B280</f>
        <v>25</v>
      </c>
      <c r="C281" s="60" t="str">
        <f t="shared" si="52"/>
        <v>Młodzik</v>
      </c>
      <c r="D281" s="54" t="str">
        <f>IF(C281="","",'licencje PZTS'!B261)</f>
        <v>"MKS SKARBEK Tarnowskie Góry"</v>
      </c>
      <c r="E281" s="63" t="str">
        <f>IF(C281="","",VLOOKUP(F281,'licencje PZTS'!$G$3:$N$775,8,FALSE))</f>
        <v>Szydło Wojciech</v>
      </c>
      <c r="F281" s="22">
        <f>'licencje PZTS'!G261</f>
        <v>53298</v>
      </c>
      <c r="G281" s="62" t="str">
        <f t="shared" si="53"/>
        <v>Młodzik</v>
      </c>
      <c r="H281" s="62" t="str">
        <f>IF(G281="","",'licencje PZTS'!B261)</f>
        <v>"MKS SKARBEK Tarnowskie Góry"</v>
      </c>
      <c r="I281" s="22" t="str">
        <f>IF(G281="","",VLOOKUP(F281,'licencje PZTS'!$G$3:$N$1761,8,FALSE))</f>
        <v>Szydło Wojciech</v>
      </c>
      <c r="J281" s="22" t="str">
        <f>IFERROR(VLOOKUP(F281,'licencje PZTS'!$G$3:$N$775,7,FALSE),"")</f>
        <v>M</v>
      </c>
      <c r="K281" s="62">
        <f>IFERROR(VLOOKUP(F281,'licencje PZTS'!$G$3:$N$1761,4,FALSE),"")</f>
        <v>2012</v>
      </c>
      <c r="L281" s="22" t="str">
        <f t="shared" ref="L281:L344" si="54">IFERROR(IF($G$1-K281&lt;=9,"Skrzat",IF($G$1-K281&gt;9,"Nie dotyczy")),"")</f>
        <v>Nie dotyczy</v>
      </c>
      <c r="M281" s="22" t="str">
        <f t="shared" ref="M281:M344" si="55">IFERROR(IF($G$1-K281&lt;=11,"Żak",IF($G$1-K281&gt;11,"Nie dotyczy")),"")</f>
        <v>Żak</v>
      </c>
      <c r="N281" s="22" t="str">
        <f t="shared" ref="N281:N344" si="56">IFERROR(IF($G$1-K281&lt;=13,"Młodzik",IF($G$1-K281&gt;13,"Nie dotyczy")),"")</f>
        <v>Młodzik</v>
      </c>
      <c r="O281" s="22" t="str">
        <f t="shared" ref="O281:O344" si="57">IFERROR(IF($G$1-K281=14,"Kadet",IF($G$1-K281=15,"Nie dotyczy",IF($G$1-K281&lt;14,"Nie dotyczy",IF($G$1-K281&gt;15,"Nie dotyczy")))),"")</f>
        <v>Nie dotyczy</v>
      </c>
      <c r="P281" s="22" t="str">
        <f t="shared" ref="P281:P344" si="58">IFERROR(IF($G$1-K281=18,"Junior",IF($G$1-K281=17,"Junior",IF($G$1-K281=16,"Junior",IF($G$1-K281&lt;16,"Nie dotyczy",IF($G$1-K281&gt;18,"Nie dotyczy"))))),"")</f>
        <v>Nie dotyczy</v>
      </c>
      <c r="Q281" s="22" t="str">
        <f t="shared" ref="Q281:Q344" si="59">IFERROR(IF($G$1-K281&gt;=10,"Senior",IF($G$1-K281&lt;10,"Nie dotyczy")),"")</f>
        <v>Senior</v>
      </c>
      <c r="R281" s="22" t="str">
        <f t="shared" ref="R281:R344" si="60">IFERROR(IF($G$1-K281&gt;=40,"Weteran",IF($G$1-K281&lt;40,"Nie dotyczy")),"Nie dotyczy")</f>
        <v>Nie dotyczy</v>
      </c>
      <c r="S281" s="22" t="str">
        <f t="shared" ref="S281:S344" si="61">IFERROR(IF($G$1-K281=19,"Młodzieżowiec",IF($G$1-K281=20,"Młodzieżowiec",IF($G$1-K281=21,"Młodzieżowiec",IF($G$1-K281&lt;19,"Nie dotyczy",IF($G$1-K281&gt;21,"Nie dotyczy"))))),"")</f>
        <v>Nie dotyczy</v>
      </c>
      <c r="V281" s="22" t="str">
        <f t="shared" si="51"/>
        <v>Lange Aleksandra</v>
      </c>
      <c r="W281" s="22">
        <f>(COUNTIF($V$2:V281,V281)=1)*1+W280</f>
        <v>277</v>
      </c>
      <c r="X281" s="22" t="str">
        <f>VLOOKUP(Y281,'licencje PZTS'!$C$4:$K$1486,9,FALSE)</f>
        <v>"MKS SKARBEK Tarnowskie Góry"</v>
      </c>
      <c r="Y281" s="22" t="str">
        <f>INDEX($V$4:$V$900,MATCH(ROWS($U$1:U278),$W$4:$W$900,0))</f>
        <v>Kosiorska Wiktoria</v>
      </c>
      <c r="AA281" s="22" t="str">
        <f t="shared" si="50"/>
        <v>Lange Aleksandra</v>
      </c>
      <c r="AB281" s="22">
        <f>(COUNTIF($AA$2:AA281,AA281)=1)*1+AB280</f>
        <v>277</v>
      </c>
      <c r="AC281" s="22" t="str">
        <f>VLOOKUP(AD281,'licencje PZTS'!$C$4:$K$1486,9,FALSE)</f>
        <v>"MKS SKARBEK Tarnowskie Góry"</v>
      </c>
      <c r="AD281" s="22" t="str">
        <f>INDEX($AA$2:$AA$900,MATCH(ROWS($Z$1:Z278),$AB$2:$AB$3900,0))</f>
        <v>Kosiorska Wiktoria</v>
      </c>
    </row>
    <row r="282" spans="1:30" hidden="1" x14ac:dyDescent="0.25">
      <c r="A282" s="22" t="str">
        <f>IFERROR(INDEX($D$24:$D$1418,MATCH(ROWS($A$1:A259),$B$24:$B$741,0)),"")</f>
        <v/>
      </c>
      <c r="B282" s="54">
        <f>(COUNTIF($D$24:D282,D282)=1)*1+B281</f>
        <v>25</v>
      </c>
      <c r="C282" s="60" t="str">
        <f t="shared" si="52"/>
        <v>Młodzik</v>
      </c>
      <c r="D282" s="54" t="str">
        <f>IF(C282="","",'licencje PZTS'!B262)</f>
        <v>"MKS SKARBEK Tarnowskie Góry"</v>
      </c>
      <c r="E282" s="63" t="str">
        <f>IF(C282="","",VLOOKUP(F282,'licencje PZTS'!$G$3:$N$775,8,FALSE))</f>
        <v>Horzela Wiktor</v>
      </c>
      <c r="F282" s="22">
        <f>'licencje PZTS'!G262</f>
        <v>59417</v>
      </c>
      <c r="G282" s="62" t="str">
        <f t="shared" si="53"/>
        <v>Młodzik</v>
      </c>
      <c r="H282" s="62" t="str">
        <f>IF(G282="","",'licencje PZTS'!B262)</f>
        <v>"MKS SKARBEK Tarnowskie Góry"</v>
      </c>
      <c r="I282" s="22" t="str">
        <f>IF(G282="","",VLOOKUP(F282,'licencje PZTS'!$G$3:$N$1761,8,FALSE))</f>
        <v>Horzela Wiktor</v>
      </c>
      <c r="J282" s="22" t="str">
        <f>IFERROR(VLOOKUP(F282,'licencje PZTS'!$G$3:$N$775,7,FALSE),"")</f>
        <v>M</v>
      </c>
      <c r="K282" s="62">
        <f>IFERROR(VLOOKUP(F282,'licencje PZTS'!$G$3:$N$1761,4,FALSE),"")</f>
        <v>2012</v>
      </c>
      <c r="L282" s="22" t="str">
        <f t="shared" si="54"/>
        <v>Nie dotyczy</v>
      </c>
      <c r="M282" s="22" t="str">
        <f t="shared" si="55"/>
        <v>Żak</v>
      </c>
      <c r="N282" s="22" t="str">
        <f t="shared" si="56"/>
        <v>Młodzik</v>
      </c>
      <c r="O282" s="22" t="str">
        <f t="shared" si="57"/>
        <v>Nie dotyczy</v>
      </c>
      <c r="P282" s="22" t="str">
        <f t="shared" si="58"/>
        <v>Nie dotyczy</v>
      </c>
      <c r="Q282" s="22" t="str">
        <f t="shared" si="59"/>
        <v>Senior</v>
      </c>
      <c r="R282" s="22" t="str">
        <f t="shared" si="60"/>
        <v>Nie dotyczy</v>
      </c>
      <c r="S282" s="22" t="str">
        <f t="shared" si="61"/>
        <v>Nie dotyczy</v>
      </c>
      <c r="V282" s="22" t="str">
        <f t="shared" si="51"/>
        <v>Kosiorska Wiktoria</v>
      </c>
      <c r="W282" s="22">
        <f>(COUNTIF($V$2:V282,V282)=1)*1+W281</f>
        <v>278</v>
      </c>
      <c r="X282" s="22" t="str">
        <f>VLOOKUP(Y282,'licencje PZTS'!$C$4:$K$1486,9,FALSE)</f>
        <v>"MKS SKARBEK Tarnowskie Góry"</v>
      </c>
      <c r="Y282" s="22" t="str">
        <f>INDEX($V$4:$V$900,MATCH(ROWS($U$1:U279),$W$4:$W$900,0))</f>
        <v>Kalus Martyna</v>
      </c>
      <c r="AA282" s="22" t="str">
        <f t="shared" si="50"/>
        <v>Kosiorska Wiktoria</v>
      </c>
      <c r="AB282" s="22">
        <f>(COUNTIF($AA$2:AA282,AA282)=1)*1+AB281</f>
        <v>278</v>
      </c>
      <c r="AC282" s="22" t="str">
        <f>VLOOKUP(AD282,'licencje PZTS'!$C$4:$K$1486,9,FALSE)</f>
        <v>"MKS SKARBEK Tarnowskie Góry"</v>
      </c>
      <c r="AD282" s="22" t="str">
        <f>INDEX($AA$2:$AA$900,MATCH(ROWS($Z$1:Z279),$AB$2:$AB$3900,0))</f>
        <v>Kalus Martyna</v>
      </c>
    </row>
    <row r="283" spans="1:30" hidden="1" x14ac:dyDescent="0.25">
      <c r="A283" s="22" t="str">
        <f>IFERROR(INDEX($D$24:$D$1418,MATCH(ROWS($A$1:A260),$B$24:$B$741,0)),"")</f>
        <v/>
      </c>
      <c r="B283" s="54">
        <f>(COUNTIF($D$24:D283,D283)=1)*1+B282</f>
        <v>25</v>
      </c>
      <c r="C283" s="60" t="str">
        <f t="shared" si="52"/>
        <v>Młodzik</v>
      </c>
      <c r="D283" s="54" t="str">
        <f>IF(C283="","",'licencje PZTS'!B263)</f>
        <v>"MKS SKARBEK Tarnowskie Góry"</v>
      </c>
      <c r="E283" s="63" t="str">
        <f>IF(C283="","",VLOOKUP(F283,'licencje PZTS'!$G$3:$N$775,8,FALSE))</f>
        <v>Wszołek Natalia</v>
      </c>
      <c r="F283" s="22">
        <f>'licencje PZTS'!G263</f>
        <v>47161</v>
      </c>
      <c r="G283" s="62" t="str">
        <f t="shared" si="53"/>
        <v>Młodzik</v>
      </c>
      <c r="H283" s="62" t="str">
        <f>IF(G283="","",'licencje PZTS'!B263)</f>
        <v>"MKS SKARBEK Tarnowskie Góry"</v>
      </c>
      <c r="I283" s="22" t="str">
        <f>IF(G283="","",VLOOKUP(F283,'licencje PZTS'!$G$3:$N$1761,8,FALSE))</f>
        <v>Wszołek Natalia</v>
      </c>
      <c r="J283" s="22" t="str">
        <f>IFERROR(VLOOKUP(F283,'licencje PZTS'!$G$3:$N$775,7,FALSE),"")</f>
        <v>K</v>
      </c>
      <c r="K283" s="62">
        <f>IFERROR(VLOOKUP(F283,'licencje PZTS'!$G$3:$N$1761,4,FALSE),"")</f>
        <v>2012</v>
      </c>
      <c r="L283" s="22" t="str">
        <f t="shared" si="54"/>
        <v>Nie dotyczy</v>
      </c>
      <c r="M283" s="22" t="str">
        <f t="shared" si="55"/>
        <v>Żak</v>
      </c>
      <c r="N283" s="22" t="str">
        <f t="shared" si="56"/>
        <v>Młodzik</v>
      </c>
      <c r="O283" s="22" t="str">
        <f t="shared" si="57"/>
        <v>Nie dotyczy</v>
      </c>
      <c r="P283" s="22" t="str">
        <f t="shared" si="58"/>
        <v>Nie dotyczy</v>
      </c>
      <c r="Q283" s="22" t="str">
        <f t="shared" si="59"/>
        <v>Senior</v>
      </c>
      <c r="R283" s="22" t="str">
        <f t="shared" si="60"/>
        <v>Nie dotyczy</v>
      </c>
      <c r="S283" s="22" t="str">
        <f t="shared" si="61"/>
        <v>Nie dotyczy</v>
      </c>
      <c r="V283" s="22" t="str">
        <f t="shared" si="51"/>
        <v>Kalus Martyna</v>
      </c>
      <c r="W283" s="22">
        <f>(COUNTIF($V$2:V283,V283)=1)*1+W282</f>
        <v>279</v>
      </c>
      <c r="X283" s="22" t="str">
        <f>VLOOKUP(Y283,'licencje PZTS'!$C$4:$K$1486,9,FALSE)</f>
        <v>"MKS SKARBEK Tarnowskie Góry"</v>
      </c>
      <c r="Y283" s="22" t="str">
        <f>INDEX($V$4:$V$900,MATCH(ROWS($U$1:U280),$W$4:$W$900,0))</f>
        <v>Haratym Jakub</v>
      </c>
      <c r="AA283" s="22" t="str">
        <f t="shared" ref="AA283:AA346" si="62">VLOOKUP($F$3,$G302:$I4416,3,FALSE)</f>
        <v>Kalus Martyna</v>
      </c>
      <c r="AB283" s="22">
        <f>(COUNTIF($AA$2:AA283,AA283)=1)*1+AB282</f>
        <v>279</v>
      </c>
      <c r="AC283" s="22" t="str">
        <f>VLOOKUP(AD283,'licencje PZTS'!$C$4:$K$1486,9,FALSE)</f>
        <v>"MKS SKARBEK Tarnowskie Góry"</v>
      </c>
      <c r="AD283" s="22" t="str">
        <f>INDEX($AA$2:$AA$900,MATCH(ROWS($Z$1:Z280),$AB$2:$AB$3900,0))</f>
        <v>Haratym Jakub</v>
      </c>
    </row>
    <row r="284" spans="1:30" hidden="1" x14ac:dyDescent="0.25">
      <c r="A284" s="22" t="str">
        <f>IFERROR(INDEX($D$24:$D$1418,MATCH(ROWS($A$1:A261),$B$24:$B$741,0)),"")</f>
        <v/>
      </c>
      <c r="B284" s="54">
        <f>(COUNTIF($D$24:D284,D284)=1)*1+B283</f>
        <v>25</v>
      </c>
      <c r="C284" s="60" t="str">
        <f t="shared" si="52"/>
        <v>Młodzik</v>
      </c>
      <c r="D284" s="54" t="str">
        <f>IF(C284="","",'licencje PZTS'!B264)</f>
        <v>"MKS SKARBEK Tarnowskie Góry"</v>
      </c>
      <c r="E284" s="63" t="str">
        <f>IF(C284="","",VLOOKUP(F284,'licencje PZTS'!$G$3:$N$775,8,FALSE))</f>
        <v>Pluta Paweł</v>
      </c>
      <c r="F284" s="22">
        <f>'licencje PZTS'!G264</f>
        <v>60671</v>
      </c>
      <c r="G284" s="62" t="str">
        <f t="shared" si="53"/>
        <v>Młodzik</v>
      </c>
      <c r="H284" s="62" t="str">
        <f>IF(G284="","",'licencje PZTS'!B264)</f>
        <v>"MKS SKARBEK Tarnowskie Góry"</v>
      </c>
      <c r="I284" s="22" t="str">
        <f>IF(G284="","",VLOOKUP(F284,'licencje PZTS'!$G$3:$N$1761,8,FALSE))</f>
        <v>Pluta Paweł</v>
      </c>
      <c r="J284" s="22" t="str">
        <f>IFERROR(VLOOKUP(F284,'licencje PZTS'!$G$3:$N$775,7,FALSE),"")</f>
        <v>M</v>
      </c>
      <c r="K284" s="62">
        <f>IFERROR(VLOOKUP(F284,'licencje PZTS'!$G$3:$N$1761,4,FALSE),"")</f>
        <v>2013</v>
      </c>
      <c r="L284" s="22" t="str">
        <f t="shared" si="54"/>
        <v>Skrzat</v>
      </c>
      <c r="M284" s="22" t="str">
        <f t="shared" si="55"/>
        <v>Żak</v>
      </c>
      <c r="N284" s="22" t="str">
        <f t="shared" si="56"/>
        <v>Młodzik</v>
      </c>
      <c r="O284" s="22" t="str">
        <f t="shared" si="57"/>
        <v>Nie dotyczy</v>
      </c>
      <c r="P284" s="22" t="str">
        <f t="shared" si="58"/>
        <v>Nie dotyczy</v>
      </c>
      <c r="Q284" s="22" t="str">
        <f t="shared" si="59"/>
        <v>Nie dotyczy</v>
      </c>
      <c r="R284" s="22" t="str">
        <f t="shared" si="60"/>
        <v>Nie dotyczy</v>
      </c>
      <c r="S284" s="22" t="str">
        <f t="shared" si="61"/>
        <v>Nie dotyczy</v>
      </c>
      <c r="V284" s="22" t="str">
        <f t="shared" si="51"/>
        <v>Haratym Jakub</v>
      </c>
      <c r="W284" s="22">
        <f>(COUNTIF($V$2:V284,V284)=1)*1+W283</f>
        <v>280</v>
      </c>
      <c r="X284" s="22" t="str">
        <f>VLOOKUP(Y284,'licencje PZTS'!$C$4:$K$1486,9,FALSE)</f>
        <v>"MKS SKARBEK Tarnowskie Góry"</v>
      </c>
      <c r="Y284" s="22" t="str">
        <f>INDEX($V$4:$V$900,MATCH(ROWS($U$1:U281),$W$4:$W$900,0))</f>
        <v>Grela Patrycja</v>
      </c>
      <c r="AA284" s="22" t="str">
        <f t="shared" si="62"/>
        <v>Haratym Jakub</v>
      </c>
      <c r="AB284" s="22">
        <f>(COUNTIF($AA$2:AA284,AA284)=1)*1+AB283</f>
        <v>280</v>
      </c>
      <c r="AC284" s="22" t="str">
        <f>VLOOKUP(AD284,'licencje PZTS'!$C$4:$K$1486,9,FALSE)</f>
        <v>"MKS SKARBEK Tarnowskie Góry"</v>
      </c>
      <c r="AD284" s="22" t="str">
        <f>INDEX($AA$2:$AA$900,MATCH(ROWS($Z$1:Z281),$AB$2:$AB$3900,0))</f>
        <v>Grela Patrycja</v>
      </c>
    </row>
    <row r="285" spans="1:30" hidden="1" x14ac:dyDescent="0.25">
      <c r="A285" s="22" t="str">
        <f>IFERROR(INDEX($D$24:$D$1418,MATCH(ROWS($A$1:A262),$B$24:$B$741,0)),"")</f>
        <v/>
      </c>
      <c r="B285" s="54">
        <f>(COUNTIF($D$24:D285,D285)=1)*1+B284</f>
        <v>25</v>
      </c>
      <c r="C285" s="60" t="str">
        <f t="shared" si="52"/>
        <v>Młodzik</v>
      </c>
      <c r="D285" s="54" t="str">
        <f>IF(C285="","",'licencje PZTS'!B265)</f>
        <v>"MKS SKARBEK Tarnowskie Góry"</v>
      </c>
      <c r="E285" s="63" t="str">
        <f>IF(C285="","",VLOOKUP(F285,'licencje PZTS'!$G$3:$N$775,8,FALSE))</f>
        <v>Piękoś Kacper</v>
      </c>
      <c r="F285" s="22">
        <f>'licencje PZTS'!G265</f>
        <v>60647</v>
      </c>
      <c r="G285" s="62" t="str">
        <f t="shared" si="53"/>
        <v>Młodzik</v>
      </c>
      <c r="H285" s="62" t="str">
        <f>IF(G285="","",'licencje PZTS'!B265)</f>
        <v>"MKS SKARBEK Tarnowskie Góry"</v>
      </c>
      <c r="I285" s="22" t="str">
        <f>IF(G285="","",VLOOKUP(F285,'licencje PZTS'!$G$3:$N$1761,8,FALSE))</f>
        <v>Piękoś Kacper</v>
      </c>
      <c r="J285" s="22" t="str">
        <f>IFERROR(VLOOKUP(F285,'licencje PZTS'!$G$3:$N$775,7,FALSE),"")</f>
        <v>M</v>
      </c>
      <c r="K285" s="62">
        <f>IFERROR(VLOOKUP(F285,'licencje PZTS'!$G$3:$N$1761,4,FALSE),"")</f>
        <v>2013</v>
      </c>
      <c r="L285" s="22" t="str">
        <f t="shared" si="54"/>
        <v>Skrzat</v>
      </c>
      <c r="M285" s="22" t="str">
        <f t="shared" si="55"/>
        <v>Żak</v>
      </c>
      <c r="N285" s="22" t="str">
        <f t="shared" si="56"/>
        <v>Młodzik</v>
      </c>
      <c r="O285" s="22" t="str">
        <f t="shared" si="57"/>
        <v>Nie dotyczy</v>
      </c>
      <c r="P285" s="22" t="str">
        <f t="shared" si="58"/>
        <v>Nie dotyczy</v>
      </c>
      <c r="Q285" s="22" t="str">
        <f t="shared" si="59"/>
        <v>Nie dotyczy</v>
      </c>
      <c r="R285" s="22" t="str">
        <f t="shared" si="60"/>
        <v>Nie dotyczy</v>
      </c>
      <c r="S285" s="22" t="str">
        <f t="shared" si="61"/>
        <v>Nie dotyczy</v>
      </c>
      <c r="V285" s="22" t="str">
        <f t="shared" si="51"/>
        <v>Grela Patrycja</v>
      </c>
      <c r="W285" s="22">
        <f>(COUNTIF($V$2:V285,V285)=1)*1+W284</f>
        <v>281</v>
      </c>
      <c r="X285" s="22" t="str">
        <f>VLOOKUP(Y285,'licencje PZTS'!$C$4:$K$1486,9,FALSE)</f>
        <v>"MKS SKARBEK Tarnowskie Góry"</v>
      </c>
      <c r="Y285" s="22" t="str">
        <f>INDEX($V$4:$V$900,MATCH(ROWS($U$1:U282),$W$4:$W$900,0))</f>
        <v>Fus Jakub</v>
      </c>
      <c r="AA285" s="22" t="str">
        <f t="shared" si="62"/>
        <v>Grela Patrycja</v>
      </c>
      <c r="AB285" s="22">
        <f>(COUNTIF($AA$2:AA285,AA285)=1)*1+AB284</f>
        <v>281</v>
      </c>
      <c r="AC285" s="22" t="str">
        <f>VLOOKUP(AD285,'licencje PZTS'!$C$4:$K$1486,9,FALSE)</f>
        <v>"MKS SKARBEK Tarnowskie Góry"</v>
      </c>
      <c r="AD285" s="22" t="str">
        <f>INDEX($AA$2:$AA$900,MATCH(ROWS($Z$1:Z282),$AB$2:$AB$3900,0))</f>
        <v>Fus Jakub</v>
      </c>
    </row>
    <row r="286" spans="1:30" hidden="1" x14ac:dyDescent="0.25">
      <c r="A286" s="22" t="str">
        <f>IFERROR(INDEX($D$24:$D$1418,MATCH(ROWS($A$1:A263),$B$24:$B$741,0)),"")</f>
        <v/>
      </c>
      <c r="B286" s="54">
        <f>(COUNTIF($D$24:D286,D286)=1)*1+B285</f>
        <v>25</v>
      </c>
      <c r="C286" s="60" t="str">
        <f t="shared" si="52"/>
        <v>Młodzik</v>
      </c>
      <c r="D286" s="54" t="str">
        <f>IF(C286="","",'licencje PZTS'!B266)</f>
        <v>"MKS SKARBEK Tarnowskie Góry"</v>
      </c>
      <c r="E286" s="63" t="str">
        <f>IF(C286="","",VLOOKUP(F286,'licencje PZTS'!$G$3:$N$775,8,FALSE))</f>
        <v>Kalus Błażej</v>
      </c>
      <c r="F286" s="22">
        <f>'licencje PZTS'!G266</f>
        <v>60624</v>
      </c>
      <c r="G286" s="62" t="str">
        <f t="shared" si="53"/>
        <v>Młodzik</v>
      </c>
      <c r="H286" s="62" t="str">
        <f>IF(G286="","",'licencje PZTS'!B266)</f>
        <v>"MKS SKARBEK Tarnowskie Góry"</v>
      </c>
      <c r="I286" s="22" t="str">
        <f>IF(G286="","",VLOOKUP(F286,'licencje PZTS'!$G$3:$N$1761,8,FALSE))</f>
        <v>Kalus Błażej</v>
      </c>
      <c r="J286" s="22" t="str">
        <f>IFERROR(VLOOKUP(F286,'licencje PZTS'!$G$3:$N$775,7,FALSE),"")</f>
        <v>M</v>
      </c>
      <c r="K286" s="62">
        <f>IFERROR(VLOOKUP(F286,'licencje PZTS'!$G$3:$N$1761,4,FALSE),"")</f>
        <v>2013</v>
      </c>
      <c r="L286" s="22" t="str">
        <f t="shared" si="54"/>
        <v>Skrzat</v>
      </c>
      <c r="M286" s="22" t="str">
        <f t="shared" si="55"/>
        <v>Żak</v>
      </c>
      <c r="N286" s="22" t="str">
        <f t="shared" si="56"/>
        <v>Młodzik</v>
      </c>
      <c r="O286" s="22" t="str">
        <f t="shared" si="57"/>
        <v>Nie dotyczy</v>
      </c>
      <c r="P286" s="22" t="str">
        <f t="shared" si="58"/>
        <v>Nie dotyczy</v>
      </c>
      <c r="Q286" s="22" t="str">
        <f t="shared" si="59"/>
        <v>Nie dotyczy</v>
      </c>
      <c r="R286" s="22" t="str">
        <f t="shared" si="60"/>
        <v>Nie dotyczy</v>
      </c>
      <c r="S286" s="22" t="str">
        <f t="shared" si="61"/>
        <v>Nie dotyczy</v>
      </c>
      <c r="V286" s="22" t="str">
        <f t="shared" si="51"/>
        <v>Fus Jakub</v>
      </c>
      <c r="W286" s="22">
        <f>(COUNTIF($V$2:V286,V286)=1)*1+W285</f>
        <v>282</v>
      </c>
      <c r="X286" s="22" t="str">
        <f>VLOOKUP(Y286,'licencje PZTS'!$C$4:$K$1486,9,FALSE)</f>
        <v>"MKS SKARBEK Tarnowskie Góry"</v>
      </c>
      <c r="Y286" s="22" t="str">
        <f>INDEX($V$4:$V$900,MATCH(ROWS($U$1:U283),$W$4:$W$900,0))</f>
        <v>Christ Nicola</v>
      </c>
      <c r="AA286" s="22" t="str">
        <f t="shared" si="62"/>
        <v>Fus Jakub</v>
      </c>
      <c r="AB286" s="22">
        <f>(COUNTIF($AA$2:AA286,AA286)=1)*1+AB285</f>
        <v>282</v>
      </c>
      <c r="AC286" s="22" t="str">
        <f>VLOOKUP(AD286,'licencje PZTS'!$C$4:$K$1486,9,FALSE)</f>
        <v>"MKS SKARBEK Tarnowskie Góry"</v>
      </c>
      <c r="AD286" s="22" t="str">
        <f>INDEX($AA$2:$AA$900,MATCH(ROWS($Z$1:Z283),$AB$2:$AB$3900,0))</f>
        <v>Christ Nicola</v>
      </c>
    </row>
    <row r="287" spans="1:30" hidden="1" x14ac:dyDescent="0.25">
      <c r="A287" s="22" t="str">
        <f>IFERROR(INDEX($D$24:$D$1418,MATCH(ROWS($A$1:A264),$B$24:$B$741,0)),"")</f>
        <v/>
      </c>
      <c r="B287" s="54">
        <f>(COUNTIF($D$24:D287,D287)=1)*1+B286</f>
        <v>25</v>
      </c>
      <c r="C287" s="60" t="str">
        <f t="shared" si="52"/>
        <v>Młodzik</v>
      </c>
      <c r="D287" s="54" t="str">
        <f>IF(C287="","",'licencje PZTS'!B267)</f>
        <v>"MKS SKARBEK Tarnowskie Góry"</v>
      </c>
      <c r="E287" s="63" t="str">
        <f>IF(C287="","",VLOOKUP(F287,'licencje PZTS'!$G$3:$N$775,8,FALSE))</f>
        <v>Zając Igor</v>
      </c>
      <c r="F287" s="22">
        <f>'licencje PZTS'!G267</f>
        <v>55571</v>
      </c>
      <c r="G287" s="62" t="str">
        <f t="shared" si="53"/>
        <v>Młodzik</v>
      </c>
      <c r="H287" s="62" t="str">
        <f>IF(G287="","",'licencje PZTS'!B267)</f>
        <v>"MKS SKARBEK Tarnowskie Góry"</v>
      </c>
      <c r="I287" s="22" t="str">
        <f>IF(G287="","",VLOOKUP(F287,'licencje PZTS'!$G$3:$N$1761,8,FALSE))</f>
        <v>Zając Igor</v>
      </c>
      <c r="J287" s="22" t="str">
        <f>IFERROR(VLOOKUP(F287,'licencje PZTS'!$G$3:$N$775,7,FALSE),"")</f>
        <v>M</v>
      </c>
      <c r="K287" s="62">
        <f>IFERROR(VLOOKUP(F287,'licencje PZTS'!$G$3:$N$1761,4,FALSE),"")</f>
        <v>2013</v>
      </c>
      <c r="L287" s="22" t="str">
        <f t="shared" si="54"/>
        <v>Skrzat</v>
      </c>
      <c r="M287" s="22" t="str">
        <f t="shared" si="55"/>
        <v>Żak</v>
      </c>
      <c r="N287" s="22" t="str">
        <f t="shared" si="56"/>
        <v>Młodzik</v>
      </c>
      <c r="O287" s="22" t="str">
        <f t="shared" si="57"/>
        <v>Nie dotyczy</v>
      </c>
      <c r="P287" s="22" t="str">
        <f t="shared" si="58"/>
        <v>Nie dotyczy</v>
      </c>
      <c r="Q287" s="22" t="str">
        <f t="shared" si="59"/>
        <v>Nie dotyczy</v>
      </c>
      <c r="R287" s="22" t="str">
        <f t="shared" si="60"/>
        <v>Nie dotyczy</v>
      </c>
      <c r="S287" s="22" t="str">
        <f t="shared" si="61"/>
        <v>Nie dotyczy</v>
      </c>
      <c r="V287" s="22" t="str">
        <f t="shared" si="51"/>
        <v>Christ Nicola</v>
      </c>
      <c r="W287" s="22">
        <f>(COUNTIF($V$2:V287,V287)=1)*1+W286</f>
        <v>283</v>
      </c>
      <c r="X287" s="22" t="str">
        <f>VLOOKUP(Y287,'licencje PZTS'!$C$4:$K$1486,9,FALSE)</f>
        <v>"MKS SKARBEK Tarnowskie Góry"</v>
      </c>
      <c r="Y287" s="22" t="str">
        <f>INDEX($V$4:$V$900,MATCH(ROWS($U$1:U284),$W$4:$W$900,0))</f>
        <v>Bojarska Liliana</v>
      </c>
      <c r="AA287" s="22" t="str">
        <f t="shared" si="62"/>
        <v>Christ Nicola</v>
      </c>
      <c r="AB287" s="22">
        <f>(COUNTIF($AA$2:AA287,AA287)=1)*1+AB286</f>
        <v>283</v>
      </c>
      <c r="AC287" s="22" t="str">
        <f>VLOOKUP(AD287,'licencje PZTS'!$C$4:$K$1486,9,FALSE)</f>
        <v>"MKS SKARBEK Tarnowskie Góry"</v>
      </c>
      <c r="AD287" s="22" t="str">
        <f>INDEX($AA$2:$AA$900,MATCH(ROWS($Z$1:Z284),$AB$2:$AB$3900,0))</f>
        <v>Bojarska Liliana</v>
      </c>
    </row>
    <row r="288" spans="1:30" hidden="1" x14ac:dyDescent="0.25">
      <c r="A288" s="22" t="str">
        <f>IFERROR(INDEX($D$24:$D$1418,MATCH(ROWS($A$1:A265),$B$24:$B$741,0)),"")</f>
        <v/>
      </c>
      <c r="B288" s="54">
        <f>(COUNTIF($D$24:D288,D288)=1)*1+B287</f>
        <v>25</v>
      </c>
      <c r="C288" s="60" t="str">
        <f t="shared" si="52"/>
        <v>Młodzik</v>
      </c>
      <c r="D288" s="54" t="str">
        <f>IF(C288="","",'licencje PZTS'!B268)</f>
        <v>"MKS SKARBEK Tarnowskie Góry"</v>
      </c>
      <c r="E288" s="63" t="str">
        <f>IF(C288="","",VLOOKUP(F288,'licencje PZTS'!$G$3:$N$775,8,FALSE))</f>
        <v>Surowy Michalina</v>
      </c>
      <c r="F288" s="22">
        <f>'licencje PZTS'!G268</f>
        <v>53301</v>
      </c>
      <c r="G288" s="62" t="str">
        <f t="shared" si="53"/>
        <v>Młodzik</v>
      </c>
      <c r="H288" s="62" t="str">
        <f>IF(G288="","",'licencje PZTS'!B268)</f>
        <v>"MKS SKARBEK Tarnowskie Góry"</v>
      </c>
      <c r="I288" s="22" t="str">
        <f>IF(G288="","",VLOOKUP(F288,'licencje PZTS'!$G$3:$N$1761,8,FALSE))</f>
        <v>Surowy Michalina</v>
      </c>
      <c r="J288" s="22" t="str">
        <f>IFERROR(VLOOKUP(F288,'licencje PZTS'!$G$3:$N$775,7,FALSE),"")</f>
        <v>K</v>
      </c>
      <c r="K288" s="62">
        <f>IFERROR(VLOOKUP(F288,'licencje PZTS'!$G$3:$N$1761,4,FALSE),"")</f>
        <v>2013</v>
      </c>
      <c r="L288" s="22" t="str">
        <f t="shared" si="54"/>
        <v>Skrzat</v>
      </c>
      <c r="M288" s="22" t="str">
        <f t="shared" si="55"/>
        <v>Żak</v>
      </c>
      <c r="N288" s="22" t="str">
        <f t="shared" si="56"/>
        <v>Młodzik</v>
      </c>
      <c r="O288" s="22" t="str">
        <f t="shared" si="57"/>
        <v>Nie dotyczy</v>
      </c>
      <c r="P288" s="22" t="str">
        <f t="shared" si="58"/>
        <v>Nie dotyczy</v>
      </c>
      <c r="Q288" s="22" t="str">
        <f t="shared" si="59"/>
        <v>Nie dotyczy</v>
      </c>
      <c r="R288" s="22" t="str">
        <f t="shared" si="60"/>
        <v>Nie dotyczy</v>
      </c>
      <c r="S288" s="22" t="str">
        <f t="shared" si="61"/>
        <v>Nie dotyczy</v>
      </c>
      <c r="V288" s="22" t="str">
        <f t="shared" si="51"/>
        <v>Bojarska Liliana</v>
      </c>
      <c r="W288" s="22">
        <f>(COUNTIF($V$2:V288,V288)=1)*1+W287</f>
        <v>284</v>
      </c>
      <c r="X288" s="22" t="str">
        <f>VLOOKUP(Y288,'licencje PZTS'!$C$4:$K$1486,9,FALSE)</f>
        <v>"MKS SKARBEK Tarnowskie Góry"</v>
      </c>
      <c r="Y288" s="22" t="str">
        <f>INDEX($V$4:$V$900,MATCH(ROWS($U$1:U285),$W$4:$W$900,0))</f>
        <v>Bańka Eliza</v>
      </c>
      <c r="AA288" s="22" t="str">
        <f t="shared" si="62"/>
        <v>Bojarska Liliana</v>
      </c>
      <c r="AB288" s="22">
        <f>(COUNTIF($AA$2:AA288,AA288)=1)*1+AB287</f>
        <v>284</v>
      </c>
      <c r="AC288" s="22" t="str">
        <f>VLOOKUP(AD288,'licencje PZTS'!$C$4:$K$1486,9,FALSE)</f>
        <v>"MKS SKARBEK Tarnowskie Góry"</v>
      </c>
      <c r="AD288" s="22" t="str">
        <f>INDEX($AA$2:$AA$900,MATCH(ROWS($Z$1:Z285),$AB$2:$AB$3900,0))</f>
        <v>Bańka Eliza</v>
      </c>
    </row>
    <row r="289" spans="1:30" hidden="1" x14ac:dyDescent="0.25">
      <c r="A289" s="22" t="str">
        <f>IFERROR(INDEX($D$24:$D$1418,MATCH(ROWS($A$1:A266),$B$24:$B$741,0)),"")</f>
        <v/>
      </c>
      <c r="B289" s="54">
        <f>(COUNTIF($D$24:D289,D289)=1)*1+B288</f>
        <v>25</v>
      </c>
      <c r="C289" s="60" t="str">
        <f t="shared" si="52"/>
        <v>Młodzik</v>
      </c>
      <c r="D289" s="54" t="str">
        <f>IF(C289="","",'licencje PZTS'!B269)</f>
        <v>"MKS SKARBEK Tarnowskie Góry"</v>
      </c>
      <c r="E289" s="63" t="str">
        <f>IF(C289="","",VLOOKUP(F289,'licencje PZTS'!$G$3:$N$775,8,FALSE))</f>
        <v>Kocik Zuzanna</v>
      </c>
      <c r="F289" s="22">
        <f>'licencje PZTS'!G269</f>
        <v>51545</v>
      </c>
      <c r="G289" s="62" t="str">
        <f t="shared" si="53"/>
        <v>Młodzik</v>
      </c>
      <c r="H289" s="62" t="str">
        <f>IF(G289="","",'licencje PZTS'!B269)</f>
        <v>"MKS SKARBEK Tarnowskie Góry"</v>
      </c>
      <c r="I289" s="22" t="str">
        <f>IF(G289="","",VLOOKUP(F289,'licencje PZTS'!$G$3:$N$1761,8,FALSE))</f>
        <v>Kocik Zuzanna</v>
      </c>
      <c r="J289" s="22" t="str">
        <f>IFERROR(VLOOKUP(F289,'licencje PZTS'!$G$3:$N$775,7,FALSE),"")</f>
        <v>K</v>
      </c>
      <c r="K289" s="62">
        <f>IFERROR(VLOOKUP(F289,'licencje PZTS'!$G$3:$N$1761,4,FALSE),"")</f>
        <v>2013</v>
      </c>
      <c r="L289" s="22" t="str">
        <f t="shared" si="54"/>
        <v>Skrzat</v>
      </c>
      <c r="M289" s="22" t="str">
        <f t="shared" si="55"/>
        <v>Żak</v>
      </c>
      <c r="N289" s="22" t="str">
        <f t="shared" si="56"/>
        <v>Młodzik</v>
      </c>
      <c r="O289" s="22" t="str">
        <f t="shared" si="57"/>
        <v>Nie dotyczy</v>
      </c>
      <c r="P289" s="22" t="str">
        <f t="shared" si="58"/>
        <v>Nie dotyczy</v>
      </c>
      <c r="Q289" s="22" t="str">
        <f t="shared" si="59"/>
        <v>Nie dotyczy</v>
      </c>
      <c r="R289" s="22" t="str">
        <f t="shared" si="60"/>
        <v>Nie dotyczy</v>
      </c>
      <c r="S289" s="22" t="str">
        <f t="shared" si="61"/>
        <v>Nie dotyczy</v>
      </c>
      <c r="V289" s="22" t="str">
        <f t="shared" si="51"/>
        <v>Bańka Eliza</v>
      </c>
      <c r="W289" s="22">
        <f>(COUNTIF($V$2:V289,V289)=1)*1+W288</f>
        <v>285</v>
      </c>
      <c r="X289" s="22" t="str">
        <f>VLOOKUP(Y289,'licencje PZTS'!$C$4:$K$1486,9,FALSE)</f>
        <v>"MKS SKARBEK Tarnowskie Góry"</v>
      </c>
      <c r="Y289" s="22" t="str">
        <f>INDEX($V$4:$V$900,MATCH(ROWS($U$1:U286),$W$4:$W$900,0))</f>
        <v>Abramczuk Amelia</v>
      </c>
      <c r="AA289" s="22" t="str">
        <f t="shared" si="62"/>
        <v>Bańka Eliza</v>
      </c>
      <c r="AB289" s="22">
        <f>(COUNTIF($AA$2:AA289,AA289)=1)*1+AB288</f>
        <v>285</v>
      </c>
      <c r="AC289" s="22" t="str">
        <f>VLOOKUP(AD289,'licencje PZTS'!$C$4:$K$1486,9,FALSE)</f>
        <v>"MKS SKARBEK Tarnowskie Góry"</v>
      </c>
      <c r="AD289" s="22" t="str">
        <f>INDEX($AA$2:$AA$900,MATCH(ROWS($Z$1:Z286),$AB$2:$AB$3900,0))</f>
        <v>Abramczuk Amelia</v>
      </c>
    </row>
    <row r="290" spans="1:30" hidden="1" x14ac:dyDescent="0.25">
      <c r="A290" s="22" t="str">
        <f>IFERROR(INDEX($D$24:$D$1418,MATCH(ROWS($A$1:A267),$B$24:$B$741,0)),"")</f>
        <v/>
      </c>
      <c r="B290" s="54">
        <f>(COUNTIF($D$24:D290,D290)=1)*1+B289</f>
        <v>25</v>
      </c>
      <c r="C290" s="60" t="str">
        <f t="shared" si="52"/>
        <v>Młodzik</v>
      </c>
      <c r="D290" s="54" t="str">
        <f>IF(C290="","",'licencje PZTS'!B270)</f>
        <v>"MKS SKARBEK Tarnowskie Góry"</v>
      </c>
      <c r="E290" s="63" t="str">
        <f>IF(C290="","",VLOOKUP(F290,'licencje PZTS'!$G$3:$N$775,8,FALSE))</f>
        <v>Rak Stanisław</v>
      </c>
      <c r="F290" s="22">
        <f>'licencje PZTS'!G270</f>
        <v>60872</v>
      </c>
      <c r="G290" s="62" t="str">
        <f t="shared" si="53"/>
        <v>Młodzik</v>
      </c>
      <c r="H290" s="62" t="str">
        <f>IF(G290="","",'licencje PZTS'!B270)</f>
        <v>"MKS SKARBEK Tarnowskie Góry"</v>
      </c>
      <c r="I290" s="22" t="str">
        <f>IF(G290="","",VLOOKUP(F290,'licencje PZTS'!$G$3:$N$1761,8,FALSE))</f>
        <v>Rak Stanisław</v>
      </c>
      <c r="J290" s="22" t="str">
        <f>IFERROR(VLOOKUP(F290,'licencje PZTS'!$G$3:$N$775,7,FALSE),"")</f>
        <v>M</v>
      </c>
      <c r="K290" s="62">
        <f>IFERROR(VLOOKUP(F290,'licencje PZTS'!$G$3:$N$1761,4,FALSE),"")</f>
        <v>2014</v>
      </c>
      <c r="L290" s="22" t="str">
        <f t="shared" si="54"/>
        <v>Skrzat</v>
      </c>
      <c r="M290" s="22" t="str">
        <f t="shared" si="55"/>
        <v>Żak</v>
      </c>
      <c r="N290" s="22" t="str">
        <f t="shared" si="56"/>
        <v>Młodzik</v>
      </c>
      <c r="O290" s="22" t="str">
        <f t="shared" si="57"/>
        <v>Nie dotyczy</v>
      </c>
      <c r="P290" s="22" t="str">
        <f t="shared" si="58"/>
        <v>Nie dotyczy</v>
      </c>
      <c r="Q290" s="22" t="str">
        <f t="shared" si="59"/>
        <v>Nie dotyczy</v>
      </c>
      <c r="R290" s="22" t="str">
        <f t="shared" si="60"/>
        <v>Nie dotyczy</v>
      </c>
      <c r="S290" s="22" t="str">
        <f t="shared" si="61"/>
        <v>Nie dotyczy</v>
      </c>
      <c r="V290" s="22" t="str">
        <f t="shared" si="51"/>
        <v>Abramczuk Amelia</v>
      </c>
      <c r="W290" s="22">
        <f>(COUNTIF($V$2:V290,V290)=1)*1+W289</f>
        <v>286</v>
      </c>
      <c r="X290" s="22" t="str">
        <f>VLOOKUP(Y290,'licencje PZTS'!$C$4:$K$1486,9,FALSE)</f>
        <v>"MKS SKARBEK Tarnowskie Góry"</v>
      </c>
      <c r="Y290" s="22" t="str">
        <f>INDEX($V$4:$V$900,MATCH(ROWS($U$1:U287),$W$4:$W$900,0))</f>
        <v>Zbroszczyk Lena</v>
      </c>
      <c r="AA290" s="22" t="str">
        <f t="shared" si="62"/>
        <v>Abramczuk Amelia</v>
      </c>
      <c r="AB290" s="22">
        <f>(COUNTIF($AA$2:AA290,AA290)=1)*1+AB289</f>
        <v>286</v>
      </c>
      <c r="AC290" s="22" t="str">
        <f>VLOOKUP(AD290,'licencje PZTS'!$C$4:$K$1486,9,FALSE)</f>
        <v>"MKS SKARBEK Tarnowskie Góry"</v>
      </c>
      <c r="AD290" s="22" t="str">
        <f>INDEX($AA$2:$AA$900,MATCH(ROWS($Z$1:Z287),$AB$2:$AB$3900,0))</f>
        <v>Zbroszczyk Lena</v>
      </c>
    </row>
    <row r="291" spans="1:30" hidden="1" x14ac:dyDescent="0.25">
      <c r="A291" s="22" t="str">
        <f>IFERROR(INDEX($D$24:$D$1418,MATCH(ROWS($A$1:A268),$B$24:$B$741,0)),"")</f>
        <v/>
      </c>
      <c r="B291" s="54">
        <f>(COUNTIF($D$24:D291,D291)=1)*1+B290</f>
        <v>25</v>
      </c>
      <c r="C291" s="60" t="str">
        <f t="shared" si="52"/>
        <v>Młodzik</v>
      </c>
      <c r="D291" s="54" t="str">
        <f>IF(C291="","",'licencje PZTS'!B271)</f>
        <v>"MKS SKARBEK Tarnowskie Góry"</v>
      </c>
      <c r="E291" s="63" t="str">
        <f>IF(C291="","",VLOOKUP(F291,'licencje PZTS'!$G$3:$N$775,8,FALSE))</f>
        <v>Zawadzki Dawid</v>
      </c>
      <c r="F291" s="22">
        <f>'licencje PZTS'!G271</f>
        <v>60701</v>
      </c>
      <c r="G291" s="62" t="str">
        <f t="shared" si="53"/>
        <v>Młodzik</v>
      </c>
      <c r="H291" s="62" t="str">
        <f>IF(G291="","",'licencje PZTS'!B271)</f>
        <v>"MKS SKARBEK Tarnowskie Góry"</v>
      </c>
      <c r="I291" s="22" t="str">
        <f>IF(G291="","",VLOOKUP(F291,'licencje PZTS'!$G$3:$N$1761,8,FALSE))</f>
        <v>Zawadzki Dawid</v>
      </c>
      <c r="J291" s="22" t="str">
        <f>IFERROR(VLOOKUP(F291,'licencje PZTS'!$G$3:$N$775,7,FALSE),"")</f>
        <v>M</v>
      </c>
      <c r="K291" s="62">
        <f>IFERROR(VLOOKUP(F291,'licencje PZTS'!$G$3:$N$1761,4,FALSE),"")</f>
        <v>2014</v>
      </c>
      <c r="L291" s="22" t="str">
        <f t="shared" si="54"/>
        <v>Skrzat</v>
      </c>
      <c r="M291" s="22" t="str">
        <f t="shared" si="55"/>
        <v>Żak</v>
      </c>
      <c r="N291" s="22" t="str">
        <f t="shared" si="56"/>
        <v>Młodzik</v>
      </c>
      <c r="O291" s="22" t="str">
        <f t="shared" si="57"/>
        <v>Nie dotyczy</v>
      </c>
      <c r="P291" s="22" t="str">
        <f t="shared" si="58"/>
        <v>Nie dotyczy</v>
      </c>
      <c r="Q291" s="22" t="str">
        <f t="shared" si="59"/>
        <v>Nie dotyczy</v>
      </c>
      <c r="R291" s="22" t="str">
        <f t="shared" si="60"/>
        <v>Nie dotyczy</v>
      </c>
      <c r="S291" s="22" t="str">
        <f t="shared" si="61"/>
        <v>Nie dotyczy</v>
      </c>
      <c r="V291" s="22" t="str">
        <f t="shared" si="51"/>
        <v>Zbroszczyk Lena</v>
      </c>
      <c r="W291" s="22">
        <f>(COUNTIF($V$2:V291,V291)=1)*1+W290</f>
        <v>287</v>
      </c>
      <c r="X291" s="22" t="str">
        <f>VLOOKUP(Y291,'licencje PZTS'!$C$4:$K$1486,9,FALSE)</f>
        <v>"MKS SKARBEK Tarnowskie Góry"</v>
      </c>
      <c r="Y291" s="22" t="str">
        <f>INDEX($V$4:$V$900,MATCH(ROWS($U$1:U288),$W$4:$W$900,0))</f>
        <v>Trociński Bartosz</v>
      </c>
      <c r="AA291" s="22" t="str">
        <f t="shared" si="62"/>
        <v>Zbroszczyk Lena</v>
      </c>
      <c r="AB291" s="22">
        <f>(COUNTIF($AA$2:AA291,AA291)=1)*1+AB290</f>
        <v>287</v>
      </c>
      <c r="AC291" s="22" t="str">
        <f>VLOOKUP(AD291,'licencje PZTS'!$C$4:$K$1486,9,FALSE)</f>
        <v>"MKS SKARBEK Tarnowskie Góry"</v>
      </c>
      <c r="AD291" s="22" t="str">
        <f>INDEX($AA$2:$AA$900,MATCH(ROWS($Z$1:Z288),$AB$2:$AB$3900,0))</f>
        <v>Trociński Bartosz</v>
      </c>
    </row>
    <row r="292" spans="1:30" hidden="1" x14ac:dyDescent="0.25">
      <c r="A292" s="22" t="str">
        <f>IFERROR(INDEX($D$24:$D$1418,MATCH(ROWS($A$1:A269),$B$24:$B$741,0)),"")</f>
        <v/>
      </c>
      <c r="B292" s="54">
        <f>(COUNTIF($D$24:D292,D292)=1)*1+B291</f>
        <v>25</v>
      </c>
      <c r="C292" s="60" t="str">
        <f t="shared" si="52"/>
        <v>Młodzik</v>
      </c>
      <c r="D292" s="54" t="str">
        <f>IF(C292="","",'licencje PZTS'!B272)</f>
        <v>"MKS SKARBEK Tarnowskie Góry"</v>
      </c>
      <c r="E292" s="63" t="str">
        <f>IF(C292="","",VLOOKUP(F292,'licencje PZTS'!$G$3:$N$775,8,FALSE))</f>
        <v>Ważny Jan</v>
      </c>
      <c r="F292" s="22">
        <f>'licencje PZTS'!G272</f>
        <v>60700</v>
      </c>
      <c r="G292" s="62" t="str">
        <f t="shared" si="53"/>
        <v>Młodzik</v>
      </c>
      <c r="H292" s="62" t="str">
        <f>IF(G292="","",'licencje PZTS'!B272)</f>
        <v>"MKS SKARBEK Tarnowskie Góry"</v>
      </c>
      <c r="I292" s="22" t="str">
        <f>IF(G292="","",VLOOKUP(F292,'licencje PZTS'!$G$3:$N$1761,8,FALSE))</f>
        <v>Ważny Jan</v>
      </c>
      <c r="J292" s="22" t="str">
        <f>IFERROR(VLOOKUP(F292,'licencje PZTS'!$G$3:$N$775,7,FALSE),"")</f>
        <v>M</v>
      </c>
      <c r="K292" s="62">
        <f>IFERROR(VLOOKUP(F292,'licencje PZTS'!$G$3:$N$1761,4,FALSE),"")</f>
        <v>2014</v>
      </c>
      <c r="L292" s="22" t="str">
        <f t="shared" si="54"/>
        <v>Skrzat</v>
      </c>
      <c r="M292" s="22" t="str">
        <f t="shared" si="55"/>
        <v>Żak</v>
      </c>
      <c r="N292" s="22" t="str">
        <f t="shared" si="56"/>
        <v>Młodzik</v>
      </c>
      <c r="O292" s="22" t="str">
        <f t="shared" si="57"/>
        <v>Nie dotyczy</v>
      </c>
      <c r="P292" s="22" t="str">
        <f t="shared" si="58"/>
        <v>Nie dotyczy</v>
      </c>
      <c r="Q292" s="22" t="str">
        <f t="shared" si="59"/>
        <v>Nie dotyczy</v>
      </c>
      <c r="R292" s="22" t="str">
        <f t="shared" si="60"/>
        <v>Nie dotyczy</v>
      </c>
      <c r="S292" s="22" t="str">
        <f t="shared" si="61"/>
        <v>Nie dotyczy</v>
      </c>
      <c r="V292" s="22" t="str">
        <f t="shared" si="51"/>
        <v>Trociński Bartosz</v>
      </c>
      <c r="W292" s="22">
        <f>(COUNTIF($V$2:V292,V292)=1)*1+W291</f>
        <v>288</v>
      </c>
      <c r="X292" s="22" t="str">
        <f>VLOOKUP(Y292,'licencje PZTS'!$C$4:$K$1486,9,FALSE)</f>
        <v>"MKS SKARBEK Tarnowskie Góry"</v>
      </c>
      <c r="Y292" s="22" t="str">
        <f>INDEX($V$4:$V$900,MATCH(ROWS($U$1:U289),$W$4:$W$900,0))</f>
        <v>Tarnowski Jakub</v>
      </c>
      <c r="AA292" s="22" t="str">
        <f t="shared" si="62"/>
        <v>Trociński Bartosz</v>
      </c>
      <c r="AB292" s="22">
        <f>(COUNTIF($AA$2:AA292,AA292)=1)*1+AB291</f>
        <v>288</v>
      </c>
      <c r="AC292" s="22" t="str">
        <f>VLOOKUP(AD292,'licencje PZTS'!$C$4:$K$1486,9,FALSE)</f>
        <v>"MKS SKARBEK Tarnowskie Góry"</v>
      </c>
      <c r="AD292" s="22" t="str">
        <f>INDEX($AA$2:$AA$900,MATCH(ROWS($Z$1:Z289),$AB$2:$AB$3900,0))</f>
        <v>Tarnowski Jakub</v>
      </c>
    </row>
    <row r="293" spans="1:30" hidden="1" x14ac:dyDescent="0.25">
      <c r="A293" s="22" t="str">
        <f>IFERROR(INDEX($D$24:$D$1418,MATCH(ROWS($A$1:A270),$B$24:$B$741,0)),"")</f>
        <v/>
      </c>
      <c r="B293" s="54">
        <f>(COUNTIF($D$24:D293,D293)=1)*1+B292</f>
        <v>25</v>
      </c>
      <c r="C293" s="60" t="str">
        <f t="shared" si="52"/>
        <v>Młodzik</v>
      </c>
      <c r="D293" s="54" t="str">
        <f>IF(C293="","",'licencje PZTS'!B273)</f>
        <v>"MKS SKARBEK Tarnowskie Góry"</v>
      </c>
      <c r="E293" s="63" t="str">
        <f>IF(C293="","",VLOOKUP(F293,'licencje PZTS'!$G$3:$N$775,8,FALSE))</f>
        <v>Świerot Bartosz</v>
      </c>
      <c r="F293" s="22">
        <f>'licencje PZTS'!G273</f>
        <v>60699</v>
      </c>
      <c r="G293" s="62" t="str">
        <f t="shared" si="53"/>
        <v>Młodzik</v>
      </c>
      <c r="H293" s="62" t="str">
        <f>IF(G293="","",'licencje PZTS'!B273)</f>
        <v>"MKS SKARBEK Tarnowskie Góry"</v>
      </c>
      <c r="I293" s="22" t="str">
        <f>IF(G293="","",VLOOKUP(F293,'licencje PZTS'!$G$3:$N$1761,8,FALSE))</f>
        <v>Świerot Bartosz</v>
      </c>
      <c r="J293" s="22" t="str">
        <f>IFERROR(VLOOKUP(F293,'licencje PZTS'!$G$3:$N$775,7,FALSE),"")</f>
        <v>M</v>
      </c>
      <c r="K293" s="62">
        <f>IFERROR(VLOOKUP(F293,'licencje PZTS'!$G$3:$N$1761,4,FALSE),"")</f>
        <v>2014</v>
      </c>
      <c r="L293" s="22" t="str">
        <f t="shared" si="54"/>
        <v>Skrzat</v>
      </c>
      <c r="M293" s="22" t="str">
        <f t="shared" si="55"/>
        <v>Żak</v>
      </c>
      <c r="N293" s="22" t="str">
        <f t="shared" si="56"/>
        <v>Młodzik</v>
      </c>
      <c r="O293" s="22" t="str">
        <f t="shared" si="57"/>
        <v>Nie dotyczy</v>
      </c>
      <c r="P293" s="22" t="str">
        <f t="shared" si="58"/>
        <v>Nie dotyczy</v>
      </c>
      <c r="Q293" s="22" t="str">
        <f t="shared" si="59"/>
        <v>Nie dotyczy</v>
      </c>
      <c r="R293" s="22" t="str">
        <f t="shared" si="60"/>
        <v>Nie dotyczy</v>
      </c>
      <c r="S293" s="22" t="str">
        <f t="shared" si="61"/>
        <v>Nie dotyczy</v>
      </c>
      <c r="V293" s="22" t="str">
        <f t="shared" si="51"/>
        <v>Tarnowski Jakub</v>
      </c>
      <c r="W293" s="22">
        <f>(COUNTIF($V$2:V293,V293)=1)*1+W292</f>
        <v>289</v>
      </c>
      <c r="X293" s="22" t="str">
        <f>VLOOKUP(Y293,'licencje PZTS'!$C$4:$K$1486,9,FALSE)</f>
        <v>"MKS SKARBEK Tarnowskie Góry"</v>
      </c>
      <c r="Y293" s="22" t="str">
        <f>INDEX($V$4:$V$900,MATCH(ROWS($U$1:U290),$W$4:$W$900,0))</f>
        <v>Szczepanik Lena</v>
      </c>
      <c r="AA293" s="22" t="str">
        <f t="shared" si="62"/>
        <v>Tarnowski Jakub</v>
      </c>
      <c r="AB293" s="22">
        <f>(COUNTIF($AA$2:AA293,AA293)=1)*1+AB292</f>
        <v>289</v>
      </c>
      <c r="AC293" s="22" t="str">
        <f>VLOOKUP(AD293,'licencje PZTS'!$C$4:$K$1486,9,FALSE)</f>
        <v>"MKS SKARBEK Tarnowskie Góry"</v>
      </c>
      <c r="AD293" s="22" t="str">
        <f>INDEX($AA$2:$AA$900,MATCH(ROWS($Z$1:Z290),$AB$2:$AB$3900,0))</f>
        <v>Szczepanik Lena</v>
      </c>
    </row>
    <row r="294" spans="1:30" hidden="1" x14ac:dyDescent="0.25">
      <c r="A294" s="22" t="str">
        <f>IFERROR(INDEX($D$24:$D$1418,MATCH(ROWS($A$1:A271),$B$24:$B$741,0)),"")</f>
        <v/>
      </c>
      <c r="B294" s="54">
        <f>(COUNTIF($D$24:D294,D294)=1)*1+B293</f>
        <v>25</v>
      </c>
      <c r="C294" s="60" t="str">
        <f t="shared" si="52"/>
        <v>Młodzik</v>
      </c>
      <c r="D294" s="54" t="str">
        <f>IF(C294="","",'licencje PZTS'!B274)</f>
        <v>"MKS SKARBEK Tarnowskie Góry"</v>
      </c>
      <c r="E294" s="63" t="str">
        <f>IF(C294="","",VLOOKUP(F294,'licencje PZTS'!$G$3:$N$775,8,FALSE))</f>
        <v>Spruś Dorota</v>
      </c>
      <c r="F294" s="22">
        <f>'licencje PZTS'!G274</f>
        <v>60698</v>
      </c>
      <c r="G294" s="62" t="str">
        <f t="shared" si="53"/>
        <v>Młodzik</v>
      </c>
      <c r="H294" s="62" t="str">
        <f>IF(G294="","",'licencje PZTS'!B274)</f>
        <v>"MKS SKARBEK Tarnowskie Góry"</v>
      </c>
      <c r="I294" s="22" t="str">
        <f>IF(G294="","",VLOOKUP(F294,'licencje PZTS'!$G$3:$N$1761,8,FALSE))</f>
        <v>Spruś Dorota</v>
      </c>
      <c r="J294" s="22" t="str">
        <f>IFERROR(VLOOKUP(F294,'licencje PZTS'!$G$3:$N$775,7,FALSE),"")</f>
        <v>K</v>
      </c>
      <c r="K294" s="62">
        <f>IFERROR(VLOOKUP(F294,'licencje PZTS'!$G$3:$N$1761,4,FALSE),"")</f>
        <v>2014</v>
      </c>
      <c r="L294" s="22" t="str">
        <f t="shared" si="54"/>
        <v>Skrzat</v>
      </c>
      <c r="M294" s="22" t="str">
        <f t="shared" si="55"/>
        <v>Żak</v>
      </c>
      <c r="N294" s="22" t="str">
        <f t="shared" si="56"/>
        <v>Młodzik</v>
      </c>
      <c r="O294" s="22" t="str">
        <f t="shared" si="57"/>
        <v>Nie dotyczy</v>
      </c>
      <c r="P294" s="22" t="str">
        <f t="shared" si="58"/>
        <v>Nie dotyczy</v>
      </c>
      <c r="Q294" s="22" t="str">
        <f t="shared" si="59"/>
        <v>Nie dotyczy</v>
      </c>
      <c r="R294" s="22" t="str">
        <f t="shared" si="60"/>
        <v>Nie dotyczy</v>
      </c>
      <c r="S294" s="22" t="str">
        <f t="shared" si="61"/>
        <v>Nie dotyczy</v>
      </c>
      <c r="V294" s="22" t="str">
        <f t="shared" si="51"/>
        <v>Szczepanik Lena</v>
      </c>
      <c r="W294" s="22">
        <f>(COUNTIF($V$2:V294,V294)=1)*1+W293</f>
        <v>290</v>
      </c>
      <c r="X294" s="22" t="str">
        <f>VLOOKUP(Y294,'licencje PZTS'!$C$4:$K$1486,9,FALSE)</f>
        <v>"MKS SKARBEK Tarnowskie Góry"</v>
      </c>
      <c r="Y294" s="22" t="str">
        <f>INDEX($V$4:$V$900,MATCH(ROWS($U$1:U291),$W$4:$W$900,0))</f>
        <v>Stopik Maja</v>
      </c>
      <c r="AA294" s="22" t="str">
        <f t="shared" si="62"/>
        <v>Szczepanik Lena</v>
      </c>
      <c r="AB294" s="22">
        <f>(COUNTIF($AA$2:AA294,AA294)=1)*1+AB293</f>
        <v>290</v>
      </c>
      <c r="AC294" s="22" t="str">
        <f>VLOOKUP(AD294,'licencje PZTS'!$C$4:$K$1486,9,FALSE)</f>
        <v>"MKS SKARBEK Tarnowskie Góry"</v>
      </c>
      <c r="AD294" s="22" t="str">
        <f>INDEX($AA$2:$AA$900,MATCH(ROWS($Z$1:Z291),$AB$2:$AB$3900,0))</f>
        <v>Stopik Maja</v>
      </c>
    </row>
    <row r="295" spans="1:30" hidden="1" x14ac:dyDescent="0.25">
      <c r="A295" s="22" t="str">
        <f>IFERROR(INDEX($D$24:$D$1418,MATCH(ROWS($A$1:A272),$B$24:$B$741,0)),"")</f>
        <v/>
      </c>
      <c r="B295" s="54">
        <f>(COUNTIF($D$24:D295,D295)=1)*1+B294</f>
        <v>25</v>
      </c>
      <c r="C295" s="60" t="str">
        <f t="shared" si="52"/>
        <v>Młodzik</v>
      </c>
      <c r="D295" s="54" t="str">
        <f>IF(C295="","",'licencje PZTS'!B275)</f>
        <v>"MKS SKARBEK Tarnowskie Góry"</v>
      </c>
      <c r="E295" s="63" t="str">
        <f>IF(C295="","",VLOOKUP(F295,'licencje PZTS'!$G$3:$N$775,8,FALSE))</f>
        <v>Piela Kajetan</v>
      </c>
      <c r="F295" s="22">
        <f>'licencje PZTS'!G275</f>
        <v>60697</v>
      </c>
      <c r="G295" s="62" t="str">
        <f t="shared" si="53"/>
        <v>Młodzik</v>
      </c>
      <c r="H295" s="62" t="str">
        <f>IF(G295="","",'licencje PZTS'!B275)</f>
        <v>"MKS SKARBEK Tarnowskie Góry"</v>
      </c>
      <c r="I295" s="22" t="str">
        <f>IF(G295="","",VLOOKUP(F295,'licencje PZTS'!$G$3:$N$1761,8,FALSE))</f>
        <v>Piela Kajetan</v>
      </c>
      <c r="J295" s="22" t="str">
        <f>IFERROR(VLOOKUP(F295,'licencje PZTS'!$G$3:$N$775,7,FALSE),"")</f>
        <v>M</v>
      </c>
      <c r="K295" s="62">
        <f>IFERROR(VLOOKUP(F295,'licencje PZTS'!$G$3:$N$1761,4,FALSE),"")</f>
        <v>2014</v>
      </c>
      <c r="L295" s="22" t="str">
        <f t="shared" si="54"/>
        <v>Skrzat</v>
      </c>
      <c r="M295" s="22" t="str">
        <f t="shared" si="55"/>
        <v>Żak</v>
      </c>
      <c r="N295" s="22" t="str">
        <f t="shared" si="56"/>
        <v>Młodzik</v>
      </c>
      <c r="O295" s="22" t="str">
        <f t="shared" si="57"/>
        <v>Nie dotyczy</v>
      </c>
      <c r="P295" s="22" t="str">
        <f t="shared" si="58"/>
        <v>Nie dotyczy</v>
      </c>
      <c r="Q295" s="22" t="str">
        <f t="shared" si="59"/>
        <v>Nie dotyczy</v>
      </c>
      <c r="R295" s="22" t="str">
        <f t="shared" si="60"/>
        <v>Nie dotyczy</v>
      </c>
      <c r="S295" s="22" t="str">
        <f t="shared" si="61"/>
        <v>Nie dotyczy</v>
      </c>
      <c r="V295" s="22" t="str">
        <f t="shared" si="51"/>
        <v>Stopik Maja</v>
      </c>
      <c r="W295" s="22">
        <f>(COUNTIF($V$2:V295,V295)=1)*1+W294</f>
        <v>291</v>
      </c>
      <c r="X295" s="22" t="str">
        <f>VLOOKUP(Y295,'licencje PZTS'!$C$4:$K$1486,9,FALSE)</f>
        <v>"MKS SKARBEK Tarnowskie Góry"</v>
      </c>
      <c r="Y295" s="22" t="str">
        <f>INDEX($V$4:$V$900,MATCH(ROWS($U$1:U292),$W$4:$W$900,0))</f>
        <v>Spruś Jakub</v>
      </c>
      <c r="AA295" s="22" t="str">
        <f t="shared" si="62"/>
        <v>Stopik Maja</v>
      </c>
      <c r="AB295" s="22">
        <f>(COUNTIF($AA$2:AA295,AA295)=1)*1+AB294</f>
        <v>291</v>
      </c>
      <c r="AC295" s="22" t="str">
        <f>VLOOKUP(AD295,'licencje PZTS'!$C$4:$K$1486,9,FALSE)</f>
        <v>"MKS SKARBEK Tarnowskie Góry"</v>
      </c>
      <c r="AD295" s="22" t="str">
        <f>INDEX($AA$2:$AA$900,MATCH(ROWS($Z$1:Z292),$AB$2:$AB$3900,0))</f>
        <v>Spruś Jakub</v>
      </c>
    </row>
    <row r="296" spans="1:30" hidden="1" x14ac:dyDescent="0.25">
      <c r="A296" s="22" t="str">
        <f>IFERROR(INDEX($D$24:$D$1418,MATCH(ROWS($A$1:A273),$B$24:$B$741,0)),"")</f>
        <v/>
      </c>
      <c r="B296" s="54">
        <f>(COUNTIF($D$24:D296,D296)=1)*1+B295</f>
        <v>25</v>
      </c>
      <c r="C296" s="60" t="str">
        <f t="shared" si="52"/>
        <v>Młodzik</v>
      </c>
      <c r="D296" s="54" t="str">
        <f>IF(C296="","",'licencje PZTS'!B276)</f>
        <v>"MKS SKARBEK Tarnowskie Góry"</v>
      </c>
      <c r="E296" s="63" t="str">
        <f>IF(C296="","",VLOOKUP(F296,'licencje PZTS'!$G$3:$N$775,8,FALSE))</f>
        <v>Nowaczyk Maja</v>
      </c>
      <c r="F296" s="22">
        <f>'licencje PZTS'!G276</f>
        <v>60696</v>
      </c>
      <c r="G296" s="62" t="str">
        <f t="shared" si="53"/>
        <v>Młodzik</v>
      </c>
      <c r="H296" s="62" t="str">
        <f>IF(G296="","",'licencje PZTS'!B276)</f>
        <v>"MKS SKARBEK Tarnowskie Góry"</v>
      </c>
      <c r="I296" s="22" t="str">
        <f>IF(G296="","",VLOOKUP(F296,'licencje PZTS'!$G$3:$N$1761,8,FALSE))</f>
        <v>Nowaczyk Maja</v>
      </c>
      <c r="J296" s="22" t="str">
        <f>IFERROR(VLOOKUP(F296,'licencje PZTS'!$G$3:$N$775,7,FALSE),"")</f>
        <v>K</v>
      </c>
      <c r="K296" s="62">
        <f>IFERROR(VLOOKUP(F296,'licencje PZTS'!$G$3:$N$1761,4,FALSE),"")</f>
        <v>2014</v>
      </c>
      <c r="L296" s="22" t="str">
        <f t="shared" si="54"/>
        <v>Skrzat</v>
      </c>
      <c r="M296" s="22" t="str">
        <f t="shared" si="55"/>
        <v>Żak</v>
      </c>
      <c r="N296" s="22" t="str">
        <f t="shared" si="56"/>
        <v>Młodzik</v>
      </c>
      <c r="O296" s="22" t="str">
        <f t="shared" si="57"/>
        <v>Nie dotyczy</v>
      </c>
      <c r="P296" s="22" t="str">
        <f t="shared" si="58"/>
        <v>Nie dotyczy</v>
      </c>
      <c r="Q296" s="22" t="str">
        <f t="shared" si="59"/>
        <v>Nie dotyczy</v>
      </c>
      <c r="R296" s="22" t="str">
        <f t="shared" si="60"/>
        <v>Nie dotyczy</v>
      </c>
      <c r="S296" s="22" t="str">
        <f t="shared" si="61"/>
        <v>Nie dotyczy</v>
      </c>
      <c r="V296" s="22" t="str">
        <f t="shared" si="51"/>
        <v>Spruś Jakub</v>
      </c>
      <c r="W296" s="22">
        <f>(COUNTIF($V$2:V296,V296)=1)*1+W295</f>
        <v>292</v>
      </c>
      <c r="X296" s="22" t="str">
        <f>VLOOKUP(Y296,'licencje PZTS'!$C$4:$K$1486,9,FALSE)</f>
        <v>"MKS SKARBEK Tarnowskie Góry"</v>
      </c>
      <c r="Y296" s="22" t="str">
        <f>INDEX($V$4:$V$900,MATCH(ROWS($U$1:U293),$W$4:$W$900,0))</f>
        <v>Soból Natan</v>
      </c>
      <c r="AA296" s="22" t="str">
        <f t="shared" si="62"/>
        <v>Spruś Jakub</v>
      </c>
      <c r="AB296" s="22">
        <f>(COUNTIF($AA$2:AA296,AA296)=1)*1+AB295</f>
        <v>292</v>
      </c>
      <c r="AC296" s="22" t="str">
        <f>VLOOKUP(AD296,'licencje PZTS'!$C$4:$K$1486,9,FALSE)</f>
        <v>"MKS SKARBEK Tarnowskie Góry"</v>
      </c>
      <c r="AD296" s="22" t="str">
        <f>INDEX($AA$2:$AA$900,MATCH(ROWS($Z$1:Z293),$AB$2:$AB$3900,0))</f>
        <v>Soból Natan</v>
      </c>
    </row>
    <row r="297" spans="1:30" hidden="1" x14ac:dyDescent="0.25">
      <c r="A297" s="22" t="str">
        <f>IFERROR(INDEX($D$24:$D$1418,MATCH(ROWS($A$1:A274),$B$24:$B$741,0)),"")</f>
        <v/>
      </c>
      <c r="B297" s="54">
        <f>(COUNTIF($D$24:D297,D297)=1)*1+B296</f>
        <v>25</v>
      </c>
      <c r="C297" s="60" t="str">
        <f t="shared" si="52"/>
        <v>Młodzik</v>
      </c>
      <c r="D297" s="54" t="str">
        <f>IF(C297="","",'licencje PZTS'!B277)</f>
        <v>"MKS SKARBEK Tarnowskie Góry"</v>
      </c>
      <c r="E297" s="63" t="str">
        <f>IF(C297="","",VLOOKUP(F297,'licencje PZTS'!$G$3:$N$775,8,FALSE))</f>
        <v>Nocoń Anna</v>
      </c>
      <c r="F297" s="22">
        <f>'licencje PZTS'!G277</f>
        <v>60695</v>
      </c>
      <c r="G297" s="62" t="str">
        <f t="shared" si="53"/>
        <v>Młodzik</v>
      </c>
      <c r="H297" s="62" t="str">
        <f>IF(G297="","",'licencje PZTS'!B277)</f>
        <v>"MKS SKARBEK Tarnowskie Góry"</v>
      </c>
      <c r="I297" s="22" t="str">
        <f>IF(G297="","",VLOOKUP(F297,'licencje PZTS'!$G$3:$N$1761,8,FALSE))</f>
        <v>Nocoń Anna</v>
      </c>
      <c r="J297" s="22" t="str">
        <f>IFERROR(VLOOKUP(F297,'licencje PZTS'!$G$3:$N$775,7,FALSE),"")</f>
        <v>K</v>
      </c>
      <c r="K297" s="62">
        <f>IFERROR(VLOOKUP(F297,'licencje PZTS'!$G$3:$N$1761,4,FALSE),"")</f>
        <v>2014</v>
      </c>
      <c r="L297" s="22" t="str">
        <f t="shared" si="54"/>
        <v>Skrzat</v>
      </c>
      <c r="M297" s="22" t="str">
        <f t="shared" si="55"/>
        <v>Żak</v>
      </c>
      <c r="N297" s="22" t="str">
        <f t="shared" si="56"/>
        <v>Młodzik</v>
      </c>
      <c r="O297" s="22" t="str">
        <f t="shared" si="57"/>
        <v>Nie dotyczy</v>
      </c>
      <c r="P297" s="22" t="str">
        <f t="shared" si="58"/>
        <v>Nie dotyczy</v>
      </c>
      <c r="Q297" s="22" t="str">
        <f t="shared" si="59"/>
        <v>Nie dotyczy</v>
      </c>
      <c r="R297" s="22" t="str">
        <f t="shared" si="60"/>
        <v>Nie dotyczy</v>
      </c>
      <c r="S297" s="22" t="str">
        <f t="shared" si="61"/>
        <v>Nie dotyczy</v>
      </c>
      <c r="V297" s="22" t="str">
        <f t="shared" si="51"/>
        <v>Soból Natan</v>
      </c>
      <c r="W297" s="22">
        <f>(COUNTIF($V$2:V297,V297)=1)*1+W296</f>
        <v>293</v>
      </c>
      <c r="X297" s="22" t="str">
        <f>VLOOKUP(Y297,'licencje PZTS'!$C$4:$K$1486,9,FALSE)</f>
        <v>"MKS SKARBEK Tarnowskie Góry"</v>
      </c>
      <c r="Y297" s="22" t="str">
        <f>INDEX($V$4:$V$900,MATCH(ROWS($U$1:U294),$W$4:$W$900,0))</f>
        <v>Sobieska Anna</v>
      </c>
      <c r="AA297" s="22" t="str">
        <f t="shared" si="62"/>
        <v>Soból Natan</v>
      </c>
      <c r="AB297" s="22">
        <f>(COUNTIF($AA$2:AA297,AA297)=1)*1+AB296</f>
        <v>293</v>
      </c>
      <c r="AC297" s="22" t="str">
        <f>VLOOKUP(AD297,'licencje PZTS'!$C$4:$K$1486,9,FALSE)</f>
        <v>"MKS SKARBEK Tarnowskie Góry"</v>
      </c>
      <c r="AD297" s="22" t="str">
        <f>INDEX($AA$2:$AA$900,MATCH(ROWS($Z$1:Z294),$AB$2:$AB$3900,0))</f>
        <v>Sobieska Anna</v>
      </c>
    </row>
    <row r="298" spans="1:30" hidden="1" x14ac:dyDescent="0.25">
      <c r="A298" s="22" t="str">
        <f>IFERROR(INDEX($D$24:$D$1418,MATCH(ROWS($A$1:A275),$B$24:$B$741,0)),"")</f>
        <v/>
      </c>
      <c r="B298" s="54">
        <f>(COUNTIF($D$24:D298,D298)=1)*1+B297</f>
        <v>25</v>
      </c>
      <c r="C298" s="60" t="str">
        <f t="shared" si="52"/>
        <v>Młodzik</v>
      </c>
      <c r="D298" s="54" t="str">
        <f>IF(C298="","",'licencje PZTS'!B278)</f>
        <v>"MKS SKARBEK Tarnowskie Góry"</v>
      </c>
      <c r="E298" s="63" t="str">
        <f>IF(C298="","",VLOOKUP(F298,'licencje PZTS'!$G$3:$N$775,8,FALSE))</f>
        <v>Mytych Julian</v>
      </c>
      <c r="F298" s="22">
        <f>'licencje PZTS'!G278</f>
        <v>60694</v>
      </c>
      <c r="G298" s="62" t="str">
        <f t="shared" si="53"/>
        <v>Młodzik</v>
      </c>
      <c r="H298" s="62" t="str">
        <f>IF(G298="","",'licencje PZTS'!B278)</f>
        <v>"MKS SKARBEK Tarnowskie Góry"</v>
      </c>
      <c r="I298" s="22" t="str">
        <f>IF(G298="","",VLOOKUP(F298,'licencje PZTS'!$G$3:$N$1761,8,FALSE))</f>
        <v>Mytych Julian</v>
      </c>
      <c r="J298" s="22" t="str">
        <f>IFERROR(VLOOKUP(F298,'licencje PZTS'!$G$3:$N$775,7,FALSE),"")</f>
        <v>M</v>
      </c>
      <c r="K298" s="62">
        <f>IFERROR(VLOOKUP(F298,'licencje PZTS'!$G$3:$N$1761,4,FALSE),"")</f>
        <v>2014</v>
      </c>
      <c r="L298" s="22" t="str">
        <f t="shared" si="54"/>
        <v>Skrzat</v>
      </c>
      <c r="M298" s="22" t="str">
        <f t="shared" si="55"/>
        <v>Żak</v>
      </c>
      <c r="N298" s="22" t="str">
        <f t="shared" si="56"/>
        <v>Młodzik</v>
      </c>
      <c r="O298" s="22" t="str">
        <f t="shared" si="57"/>
        <v>Nie dotyczy</v>
      </c>
      <c r="P298" s="22" t="str">
        <f t="shared" si="58"/>
        <v>Nie dotyczy</v>
      </c>
      <c r="Q298" s="22" t="str">
        <f t="shared" si="59"/>
        <v>Nie dotyczy</v>
      </c>
      <c r="R298" s="22" t="str">
        <f t="shared" si="60"/>
        <v>Nie dotyczy</v>
      </c>
      <c r="S298" s="22" t="str">
        <f t="shared" si="61"/>
        <v>Nie dotyczy</v>
      </c>
      <c r="V298" s="22" t="str">
        <f t="shared" si="51"/>
        <v>Sobieska Anna</v>
      </c>
      <c r="W298" s="22">
        <f>(COUNTIF($V$2:V298,V298)=1)*1+W297</f>
        <v>294</v>
      </c>
      <c r="X298" s="22" t="str">
        <f>VLOOKUP(Y298,'licencje PZTS'!$C$4:$K$1486,9,FALSE)</f>
        <v>"MKS SKARBEK Tarnowskie Góry"</v>
      </c>
      <c r="Y298" s="22" t="str">
        <f>INDEX($V$4:$V$900,MATCH(ROWS($U$1:U295),$W$4:$W$900,0))</f>
        <v>Sitek Alicja</v>
      </c>
      <c r="AA298" s="22" t="str">
        <f t="shared" si="62"/>
        <v>Sobieska Anna</v>
      </c>
      <c r="AB298" s="22">
        <f>(COUNTIF($AA$2:AA298,AA298)=1)*1+AB297</f>
        <v>294</v>
      </c>
      <c r="AC298" s="22" t="str">
        <f>VLOOKUP(AD298,'licencje PZTS'!$C$4:$K$1486,9,FALSE)</f>
        <v>"MKS SKARBEK Tarnowskie Góry"</v>
      </c>
      <c r="AD298" s="22" t="str">
        <f>INDEX($AA$2:$AA$900,MATCH(ROWS($Z$1:Z295),$AB$2:$AB$3900,0))</f>
        <v>Sitek Alicja</v>
      </c>
    </row>
    <row r="299" spans="1:30" hidden="1" x14ac:dyDescent="0.25">
      <c r="A299" s="22" t="str">
        <f>IFERROR(INDEX($D$24:$D$1418,MATCH(ROWS($A$1:A276),$B$24:$B$741,0)),"")</f>
        <v/>
      </c>
      <c r="B299" s="54">
        <f>(COUNTIF($D$24:D299,D299)=1)*1+B298</f>
        <v>25</v>
      </c>
      <c r="C299" s="60" t="str">
        <f t="shared" si="52"/>
        <v>Młodzik</v>
      </c>
      <c r="D299" s="54" t="str">
        <f>IF(C299="","",'licencje PZTS'!B279)</f>
        <v>"MKS SKARBEK Tarnowskie Góry"</v>
      </c>
      <c r="E299" s="63" t="str">
        <f>IF(C299="","",VLOOKUP(F299,'licencje PZTS'!$G$3:$N$775,8,FALSE))</f>
        <v>Langer Oliwia</v>
      </c>
      <c r="F299" s="22">
        <f>'licencje PZTS'!G279</f>
        <v>60693</v>
      </c>
      <c r="G299" s="62" t="str">
        <f t="shared" si="53"/>
        <v>Młodzik</v>
      </c>
      <c r="H299" s="62" t="str">
        <f>IF(G299="","",'licencje PZTS'!B279)</f>
        <v>"MKS SKARBEK Tarnowskie Góry"</v>
      </c>
      <c r="I299" s="22" t="str">
        <f>IF(G299="","",VLOOKUP(F299,'licencje PZTS'!$G$3:$N$1761,8,FALSE))</f>
        <v>Langer Oliwia</v>
      </c>
      <c r="J299" s="22" t="str">
        <f>IFERROR(VLOOKUP(F299,'licencje PZTS'!$G$3:$N$775,7,FALSE),"")</f>
        <v>K</v>
      </c>
      <c r="K299" s="62">
        <f>IFERROR(VLOOKUP(F299,'licencje PZTS'!$G$3:$N$1761,4,FALSE),"")</f>
        <v>2014</v>
      </c>
      <c r="L299" s="22" t="str">
        <f t="shared" si="54"/>
        <v>Skrzat</v>
      </c>
      <c r="M299" s="22" t="str">
        <f t="shared" si="55"/>
        <v>Żak</v>
      </c>
      <c r="N299" s="22" t="str">
        <f t="shared" si="56"/>
        <v>Młodzik</v>
      </c>
      <c r="O299" s="22" t="str">
        <f t="shared" si="57"/>
        <v>Nie dotyczy</v>
      </c>
      <c r="P299" s="22" t="str">
        <f t="shared" si="58"/>
        <v>Nie dotyczy</v>
      </c>
      <c r="Q299" s="22" t="str">
        <f t="shared" si="59"/>
        <v>Nie dotyczy</v>
      </c>
      <c r="R299" s="22" t="str">
        <f t="shared" si="60"/>
        <v>Nie dotyczy</v>
      </c>
      <c r="S299" s="22" t="str">
        <f t="shared" si="61"/>
        <v>Nie dotyczy</v>
      </c>
      <c r="V299" s="22" t="str">
        <f t="shared" si="51"/>
        <v>Sitek Alicja</v>
      </c>
      <c r="W299" s="22">
        <f>(COUNTIF($V$2:V299,V299)=1)*1+W298</f>
        <v>295</v>
      </c>
      <c r="X299" s="22" t="str">
        <f>VLOOKUP(Y299,'licencje PZTS'!$C$4:$K$1486,9,FALSE)</f>
        <v>"MKS SKARBEK Tarnowskie Góry"</v>
      </c>
      <c r="Y299" s="22" t="str">
        <f>INDEX($V$4:$V$900,MATCH(ROWS($U$1:U296),$W$4:$W$900,0))</f>
        <v>Polaków Juliusz</v>
      </c>
      <c r="AA299" s="22" t="str">
        <f t="shared" si="62"/>
        <v>Sitek Alicja</v>
      </c>
      <c r="AB299" s="22">
        <f>(COUNTIF($AA$2:AA299,AA299)=1)*1+AB298</f>
        <v>295</v>
      </c>
      <c r="AC299" s="22" t="str">
        <f>VLOOKUP(AD299,'licencje PZTS'!$C$4:$K$1486,9,FALSE)</f>
        <v>"MKS SKARBEK Tarnowskie Góry"</v>
      </c>
      <c r="AD299" s="22" t="str">
        <f>INDEX($AA$2:$AA$900,MATCH(ROWS($Z$1:Z296),$AB$2:$AB$3900,0))</f>
        <v>Polaków Juliusz</v>
      </c>
    </row>
    <row r="300" spans="1:30" hidden="1" x14ac:dyDescent="0.25">
      <c r="A300" s="22" t="str">
        <f>IFERROR(INDEX($D$24:$D$1418,MATCH(ROWS($A$1:A277),$B$24:$B$741,0)),"")</f>
        <v/>
      </c>
      <c r="B300" s="54">
        <f>(COUNTIF($D$24:D300,D300)=1)*1+B299</f>
        <v>25</v>
      </c>
      <c r="C300" s="60" t="str">
        <f t="shared" si="52"/>
        <v>Młodzik</v>
      </c>
      <c r="D300" s="54" t="str">
        <f>IF(C300="","",'licencje PZTS'!B280)</f>
        <v>"MKS SKARBEK Tarnowskie Góry"</v>
      </c>
      <c r="E300" s="63" t="str">
        <f>IF(C300="","",VLOOKUP(F300,'licencje PZTS'!$G$3:$N$775,8,FALSE))</f>
        <v>Lange Aleksandra</v>
      </c>
      <c r="F300" s="22">
        <f>'licencje PZTS'!G280</f>
        <v>60692</v>
      </c>
      <c r="G300" s="62" t="str">
        <f t="shared" si="53"/>
        <v>Młodzik</v>
      </c>
      <c r="H300" s="62" t="str">
        <f>IF(G300="","",'licencje PZTS'!B280)</f>
        <v>"MKS SKARBEK Tarnowskie Góry"</v>
      </c>
      <c r="I300" s="22" t="str">
        <f>IF(G300="","",VLOOKUP(F300,'licencje PZTS'!$G$3:$N$1761,8,FALSE))</f>
        <v>Lange Aleksandra</v>
      </c>
      <c r="J300" s="22" t="str">
        <f>IFERROR(VLOOKUP(F300,'licencje PZTS'!$G$3:$N$775,7,FALSE),"")</f>
        <v>K</v>
      </c>
      <c r="K300" s="62">
        <f>IFERROR(VLOOKUP(F300,'licencje PZTS'!$G$3:$N$1761,4,FALSE),"")</f>
        <v>2014</v>
      </c>
      <c r="L300" s="22" t="str">
        <f t="shared" si="54"/>
        <v>Skrzat</v>
      </c>
      <c r="M300" s="22" t="str">
        <f t="shared" si="55"/>
        <v>Żak</v>
      </c>
      <c r="N300" s="22" t="str">
        <f t="shared" si="56"/>
        <v>Młodzik</v>
      </c>
      <c r="O300" s="22" t="str">
        <f t="shared" si="57"/>
        <v>Nie dotyczy</v>
      </c>
      <c r="P300" s="22" t="str">
        <f t="shared" si="58"/>
        <v>Nie dotyczy</v>
      </c>
      <c r="Q300" s="22" t="str">
        <f t="shared" si="59"/>
        <v>Nie dotyczy</v>
      </c>
      <c r="R300" s="22" t="str">
        <f t="shared" si="60"/>
        <v>Nie dotyczy</v>
      </c>
      <c r="S300" s="22" t="str">
        <f t="shared" si="61"/>
        <v>Nie dotyczy</v>
      </c>
      <c r="V300" s="22" t="str">
        <f t="shared" si="51"/>
        <v>Polaków Juliusz</v>
      </c>
      <c r="W300" s="22">
        <f>(COUNTIF($V$2:V300,V300)=1)*1+W299</f>
        <v>296</v>
      </c>
      <c r="X300" s="22" t="str">
        <f>VLOOKUP(Y300,'licencje PZTS'!$C$4:$K$1486,9,FALSE)</f>
        <v>"MKS SKARBEK Tarnowskie Góry"</v>
      </c>
      <c r="Y300" s="22" t="str">
        <f>INDEX($V$4:$V$900,MATCH(ROWS($U$1:U297),$W$4:$W$900,0))</f>
        <v>Mleczko Jakub</v>
      </c>
      <c r="AA300" s="22" t="str">
        <f t="shared" si="62"/>
        <v>Polaków Juliusz</v>
      </c>
      <c r="AB300" s="22">
        <f>(COUNTIF($AA$2:AA300,AA300)=1)*1+AB299</f>
        <v>296</v>
      </c>
      <c r="AC300" s="22" t="str">
        <f>VLOOKUP(AD300,'licencje PZTS'!$C$4:$K$1486,9,FALSE)</f>
        <v>"MKS SKARBEK Tarnowskie Góry"</v>
      </c>
      <c r="AD300" s="22" t="str">
        <f>INDEX($AA$2:$AA$900,MATCH(ROWS($Z$1:Z297),$AB$2:$AB$3900,0))</f>
        <v>Mleczko Jakub</v>
      </c>
    </row>
    <row r="301" spans="1:30" hidden="1" x14ac:dyDescent="0.25">
      <c r="A301" s="22" t="str">
        <f>IFERROR(INDEX($D$24:$D$1418,MATCH(ROWS($A$1:A278),$B$24:$B$741,0)),"")</f>
        <v/>
      </c>
      <c r="B301" s="54">
        <f>(COUNTIF($D$24:D301,D301)=1)*1+B300</f>
        <v>25</v>
      </c>
      <c r="C301" s="60" t="str">
        <f t="shared" si="52"/>
        <v>Młodzik</v>
      </c>
      <c r="D301" s="54" t="str">
        <f>IF(C301="","",'licencje PZTS'!B281)</f>
        <v>"MKS SKARBEK Tarnowskie Góry"</v>
      </c>
      <c r="E301" s="63" t="str">
        <f>IF(C301="","",VLOOKUP(F301,'licencje PZTS'!$G$3:$N$775,8,FALSE))</f>
        <v>Kosiorska Wiktoria</v>
      </c>
      <c r="F301" s="22">
        <f>'licencje PZTS'!G281</f>
        <v>60691</v>
      </c>
      <c r="G301" s="62" t="str">
        <f t="shared" si="53"/>
        <v>Młodzik</v>
      </c>
      <c r="H301" s="62" t="str">
        <f>IF(G301="","",'licencje PZTS'!B281)</f>
        <v>"MKS SKARBEK Tarnowskie Góry"</v>
      </c>
      <c r="I301" s="22" t="str">
        <f>IF(G301="","",VLOOKUP(F301,'licencje PZTS'!$G$3:$N$1761,8,FALSE))</f>
        <v>Kosiorska Wiktoria</v>
      </c>
      <c r="J301" s="22" t="str">
        <f>IFERROR(VLOOKUP(F301,'licencje PZTS'!$G$3:$N$775,7,FALSE),"")</f>
        <v>K</v>
      </c>
      <c r="K301" s="62">
        <f>IFERROR(VLOOKUP(F301,'licencje PZTS'!$G$3:$N$1761,4,FALSE),"")</f>
        <v>2014</v>
      </c>
      <c r="L301" s="22" t="str">
        <f t="shared" si="54"/>
        <v>Skrzat</v>
      </c>
      <c r="M301" s="22" t="str">
        <f t="shared" si="55"/>
        <v>Żak</v>
      </c>
      <c r="N301" s="22" t="str">
        <f t="shared" si="56"/>
        <v>Młodzik</v>
      </c>
      <c r="O301" s="22" t="str">
        <f t="shared" si="57"/>
        <v>Nie dotyczy</v>
      </c>
      <c r="P301" s="22" t="str">
        <f t="shared" si="58"/>
        <v>Nie dotyczy</v>
      </c>
      <c r="Q301" s="22" t="str">
        <f t="shared" si="59"/>
        <v>Nie dotyczy</v>
      </c>
      <c r="R301" s="22" t="str">
        <f t="shared" si="60"/>
        <v>Nie dotyczy</v>
      </c>
      <c r="S301" s="22" t="str">
        <f t="shared" si="61"/>
        <v>Nie dotyczy</v>
      </c>
      <c r="V301" s="22" t="str">
        <f t="shared" si="51"/>
        <v>Mleczko Jakub</v>
      </c>
      <c r="W301" s="22">
        <f>(COUNTIF($V$2:V301,V301)=1)*1+W300</f>
        <v>297</v>
      </c>
      <c r="X301" s="22" t="str">
        <f>VLOOKUP(Y301,'licencje PZTS'!$C$4:$K$1486,9,FALSE)</f>
        <v>"MKS SKARBEK Tarnowskie Góry"</v>
      </c>
      <c r="Y301" s="22" t="str">
        <f>INDEX($V$4:$V$900,MATCH(ROWS($U$1:U298),$W$4:$W$900,0))</f>
        <v>Michalski Rafał</v>
      </c>
      <c r="AA301" s="22" t="str">
        <f t="shared" si="62"/>
        <v>Mleczko Jakub</v>
      </c>
      <c r="AB301" s="22">
        <f>(COUNTIF($AA$2:AA301,AA301)=1)*1+AB300</f>
        <v>297</v>
      </c>
      <c r="AC301" s="22" t="str">
        <f>VLOOKUP(AD301,'licencje PZTS'!$C$4:$K$1486,9,FALSE)</f>
        <v>"MKS SKARBEK Tarnowskie Góry"</v>
      </c>
      <c r="AD301" s="22" t="str">
        <f>INDEX($AA$2:$AA$900,MATCH(ROWS($Z$1:Z298),$AB$2:$AB$3900,0))</f>
        <v>Michalski Rafał</v>
      </c>
    </row>
    <row r="302" spans="1:30" hidden="1" x14ac:dyDescent="0.25">
      <c r="A302" s="22" t="str">
        <f>IFERROR(INDEX($D$24:$D$1418,MATCH(ROWS($A$1:A279),$B$24:$B$741,0)),"")</f>
        <v/>
      </c>
      <c r="B302" s="54">
        <f>(COUNTIF($D$24:D302,D302)=1)*1+B301</f>
        <v>25</v>
      </c>
      <c r="C302" s="60" t="str">
        <f t="shared" si="52"/>
        <v>Młodzik</v>
      </c>
      <c r="D302" s="54" t="str">
        <f>IF(C302="","",'licencje PZTS'!B282)</f>
        <v>"MKS SKARBEK Tarnowskie Góry"</v>
      </c>
      <c r="E302" s="63" t="str">
        <f>IF(C302="","",VLOOKUP(F302,'licencje PZTS'!$G$3:$N$775,8,FALSE))</f>
        <v>Kalus Martyna</v>
      </c>
      <c r="F302" s="22">
        <f>'licencje PZTS'!G282</f>
        <v>60690</v>
      </c>
      <c r="G302" s="62" t="str">
        <f t="shared" si="53"/>
        <v>Młodzik</v>
      </c>
      <c r="H302" s="62" t="str">
        <f>IF(G302="","",'licencje PZTS'!B282)</f>
        <v>"MKS SKARBEK Tarnowskie Góry"</v>
      </c>
      <c r="I302" s="22" t="str">
        <f>IF(G302="","",VLOOKUP(F302,'licencje PZTS'!$G$3:$N$1761,8,FALSE))</f>
        <v>Kalus Martyna</v>
      </c>
      <c r="J302" s="22" t="str">
        <f>IFERROR(VLOOKUP(F302,'licencje PZTS'!$G$3:$N$775,7,FALSE),"")</f>
        <v>K</v>
      </c>
      <c r="K302" s="62">
        <f>IFERROR(VLOOKUP(F302,'licencje PZTS'!$G$3:$N$1761,4,FALSE),"")</f>
        <v>2014</v>
      </c>
      <c r="L302" s="22" t="str">
        <f t="shared" si="54"/>
        <v>Skrzat</v>
      </c>
      <c r="M302" s="22" t="str">
        <f t="shared" si="55"/>
        <v>Żak</v>
      </c>
      <c r="N302" s="22" t="str">
        <f t="shared" si="56"/>
        <v>Młodzik</v>
      </c>
      <c r="O302" s="22" t="str">
        <f t="shared" si="57"/>
        <v>Nie dotyczy</v>
      </c>
      <c r="P302" s="22" t="str">
        <f t="shared" si="58"/>
        <v>Nie dotyczy</v>
      </c>
      <c r="Q302" s="22" t="str">
        <f t="shared" si="59"/>
        <v>Nie dotyczy</v>
      </c>
      <c r="R302" s="22" t="str">
        <f t="shared" si="60"/>
        <v>Nie dotyczy</v>
      </c>
      <c r="S302" s="22" t="str">
        <f t="shared" si="61"/>
        <v>Nie dotyczy</v>
      </c>
      <c r="V302" s="22" t="str">
        <f t="shared" si="51"/>
        <v>Michalski Rafał</v>
      </c>
      <c r="W302" s="22">
        <f>(COUNTIF($V$2:V302,V302)=1)*1+W301</f>
        <v>298</v>
      </c>
      <c r="X302" s="22" t="str">
        <f>VLOOKUP(Y302,'licencje PZTS'!$C$4:$K$1486,9,FALSE)</f>
        <v>"MKS SKARBEK Tarnowskie Góry"</v>
      </c>
      <c r="Y302" s="22" t="str">
        <f>INDEX($V$4:$V$900,MATCH(ROWS($U$1:U299),$W$4:$W$900,0))</f>
        <v>Kamiński Jan</v>
      </c>
      <c r="AA302" s="22" t="str">
        <f t="shared" si="62"/>
        <v>Michalski Rafał</v>
      </c>
      <c r="AB302" s="22">
        <f>(COUNTIF($AA$2:AA302,AA302)=1)*1+AB301</f>
        <v>298</v>
      </c>
      <c r="AC302" s="22" t="str">
        <f>VLOOKUP(AD302,'licencje PZTS'!$C$4:$K$1486,9,FALSE)</f>
        <v>"MKS SKARBEK Tarnowskie Góry"</v>
      </c>
      <c r="AD302" s="22" t="str">
        <f>INDEX($AA$2:$AA$900,MATCH(ROWS($Z$1:Z299),$AB$2:$AB$3900,0))</f>
        <v>Kamiński Jan</v>
      </c>
    </row>
    <row r="303" spans="1:30" hidden="1" x14ac:dyDescent="0.25">
      <c r="A303" s="22" t="str">
        <f>IFERROR(INDEX($D$24:$D$1418,MATCH(ROWS($A$1:A280),$B$24:$B$741,0)),"")</f>
        <v/>
      </c>
      <c r="B303" s="54">
        <f>(COUNTIF($D$24:D303,D303)=1)*1+B302</f>
        <v>25</v>
      </c>
      <c r="C303" s="60" t="str">
        <f t="shared" si="52"/>
        <v>Młodzik</v>
      </c>
      <c r="D303" s="54" t="str">
        <f>IF(C303="","",'licencje PZTS'!B283)</f>
        <v>"MKS SKARBEK Tarnowskie Góry"</v>
      </c>
      <c r="E303" s="63" t="str">
        <f>IF(C303="","",VLOOKUP(F303,'licencje PZTS'!$G$3:$N$775,8,FALSE))</f>
        <v>Haratym Jakub</v>
      </c>
      <c r="F303" s="22">
        <f>'licencje PZTS'!G283</f>
        <v>60689</v>
      </c>
      <c r="G303" s="62" t="str">
        <f t="shared" si="53"/>
        <v>Młodzik</v>
      </c>
      <c r="H303" s="62" t="str">
        <f>IF(G303="","",'licencje PZTS'!B283)</f>
        <v>"MKS SKARBEK Tarnowskie Góry"</v>
      </c>
      <c r="I303" s="22" t="str">
        <f>IF(G303="","",VLOOKUP(F303,'licencje PZTS'!$G$3:$N$1761,8,FALSE))</f>
        <v>Haratym Jakub</v>
      </c>
      <c r="J303" s="22" t="str">
        <f>IFERROR(VLOOKUP(F303,'licencje PZTS'!$G$3:$N$775,7,FALSE),"")</f>
        <v>M</v>
      </c>
      <c r="K303" s="62">
        <f>IFERROR(VLOOKUP(F303,'licencje PZTS'!$G$3:$N$1761,4,FALSE),"")</f>
        <v>2014</v>
      </c>
      <c r="L303" s="22" t="str">
        <f t="shared" si="54"/>
        <v>Skrzat</v>
      </c>
      <c r="M303" s="22" t="str">
        <f t="shared" si="55"/>
        <v>Żak</v>
      </c>
      <c r="N303" s="22" t="str">
        <f t="shared" si="56"/>
        <v>Młodzik</v>
      </c>
      <c r="O303" s="22" t="str">
        <f t="shared" si="57"/>
        <v>Nie dotyczy</v>
      </c>
      <c r="P303" s="22" t="str">
        <f t="shared" si="58"/>
        <v>Nie dotyczy</v>
      </c>
      <c r="Q303" s="22" t="str">
        <f t="shared" si="59"/>
        <v>Nie dotyczy</v>
      </c>
      <c r="R303" s="22" t="str">
        <f t="shared" si="60"/>
        <v>Nie dotyczy</v>
      </c>
      <c r="S303" s="22" t="str">
        <f t="shared" si="61"/>
        <v>Nie dotyczy</v>
      </c>
      <c r="V303" s="22" t="str">
        <f t="shared" si="51"/>
        <v>Kamiński Jan</v>
      </c>
      <c r="W303" s="22">
        <f>(COUNTIF($V$2:V303,V303)=1)*1+W302</f>
        <v>299</v>
      </c>
      <c r="X303" s="22" t="str">
        <f>VLOOKUP(Y303,'licencje PZTS'!$C$4:$K$1486,9,FALSE)</f>
        <v>"MKS SKARBEK Tarnowskie Góry"</v>
      </c>
      <c r="Y303" s="22" t="str">
        <f>INDEX($V$4:$V$900,MATCH(ROWS($U$1:U300),$W$4:$W$900,0))</f>
        <v>Kaleta Pola</v>
      </c>
      <c r="AA303" s="22" t="str">
        <f t="shared" si="62"/>
        <v>Kamiński Jan</v>
      </c>
      <c r="AB303" s="22">
        <f>(COUNTIF($AA$2:AA303,AA303)=1)*1+AB302</f>
        <v>299</v>
      </c>
      <c r="AC303" s="22" t="str">
        <f>VLOOKUP(AD303,'licencje PZTS'!$C$4:$K$1486,9,FALSE)</f>
        <v>"MKS SKARBEK Tarnowskie Góry"</v>
      </c>
      <c r="AD303" s="22" t="str">
        <f>INDEX($AA$2:$AA$900,MATCH(ROWS($Z$1:Z300),$AB$2:$AB$3900,0))</f>
        <v>Kaleta Pola</v>
      </c>
    </row>
    <row r="304" spans="1:30" hidden="1" x14ac:dyDescent="0.25">
      <c r="A304" s="22" t="str">
        <f>IFERROR(INDEX($D$24:$D$1418,MATCH(ROWS($A$1:A281),$B$24:$B$741,0)),"")</f>
        <v/>
      </c>
      <c r="B304" s="54">
        <f>(COUNTIF($D$24:D304,D304)=1)*1+B303</f>
        <v>25</v>
      </c>
      <c r="C304" s="60" t="str">
        <f t="shared" si="52"/>
        <v>Młodzik</v>
      </c>
      <c r="D304" s="54" t="str">
        <f>IF(C304="","",'licencje PZTS'!B284)</f>
        <v>"MKS SKARBEK Tarnowskie Góry"</v>
      </c>
      <c r="E304" s="63" t="str">
        <f>IF(C304="","",VLOOKUP(F304,'licencje PZTS'!$G$3:$N$775,8,FALSE))</f>
        <v>Grela Patrycja</v>
      </c>
      <c r="F304" s="22">
        <f>'licencje PZTS'!G284</f>
        <v>60688</v>
      </c>
      <c r="G304" s="62" t="str">
        <f t="shared" si="53"/>
        <v>Młodzik</v>
      </c>
      <c r="H304" s="62" t="str">
        <f>IF(G304="","",'licencje PZTS'!B284)</f>
        <v>"MKS SKARBEK Tarnowskie Góry"</v>
      </c>
      <c r="I304" s="22" t="str">
        <f>IF(G304="","",VLOOKUP(F304,'licencje PZTS'!$G$3:$N$1761,8,FALSE))</f>
        <v>Grela Patrycja</v>
      </c>
      <c r="J304" s="22" t="str">
        <f>IFERROR(VLOOKUP(F304,'licencje PZTS'!$G$3:$N$775,7,FALSE),"")</f>
        <v>K</v>
      </c>
      <c r="K304" s="62">
        <f>IFERROR(VLOOKUP(F304,'licencje PZTS'!$G$3:$N$1761,4,FALSE),"")</f>
        <v>2014</v>
      </c>
      <c r="L304" s="22" t="str">
        <f t="shared" si="54"/>
        <v>Skrzat</v>
      </c>
      <c r="M304" s="22" t="str">
        <f t="shared" si="55"/>
        <v>Żak</v>
      </c>
      <c r="N304" s="22" t="str">
        <f t="shared" si="56"/>
        <v>Młodzik</v>
      </c>
      <c r="O304" s="22" t="str">
        <f t="shared" si="57"/>
        <v>Nie dotyczy</v>
      </c>
      <c r="P304" s="22" t="str">
        <f t="shared" si="58"/>
        <v>Nie dotyczy</v>
      </c>
      <c r="Q304" s="22" t="str">
        <f t="shared" si="59"/>
        <v>Nie dotyczy</v>
      </c>
      <c r="R304" s="22" t="str">
        <f t="shared" si="60"/>
        <v>Nie dotyczy</v>
      </c>
      <c r="S304" s="22" t="str">
        <f t="shared" si="61"/>
        <v>Nie dotyczy</v>
      </c>
      <c r="V304" s="22" t="str">
        <f t="shared" si="51"/>
        <v>Kaleta Pola</v>
      </c>
      <c r="W304" s="22">
        <f>(COUNTIF($V$2:V304,V304)=1)*1+W303</f>
        <v>300</v>
      </c>
      <c r="X304" s="22" t="str">
        <f>VLOOKUP(Y304,'licencje PZTS'!$C$4:$K$1486,9,FALSE)</f>
        <v>"MKS SKARBEK Tarnowskie Góry"</v>
      </c>
      <c r="Y304" s="22" t="str">
        <f>INDEX($V$4:$V$900,MATCH(ROWS($U$1:U301),$W$4:$W$900,0))</f>
        <v>Juźwiak Zuzanna</v>
      </c>
      <c r="AA304" s="22" t="str">
        <f t="shared" si="62"/>
        <v>Kaleta Pola</v>
      </c>
      <c r="AB304" s="22">
        <f>(COUNTIF($AA$2:AA304,AA304)=1)*1+AB303</f>
        <v>300</v>
      </c>
      <c r="AC304" s="22" t="str">
        <f>VLOOKUP(AD304,'licencje PZTS'!$C$4:$K$1486,9,FALSE)</f>
        <v>"MKS SKARBEK Tarnowskie Góry"</v>
      </c>
      <c r="AD304" s="22" t="str">
        <f>INDEX($AA$2:$AA$900,MATCH(ROWS($Z$1:Z301),$AB$2:$AB$3900,0))</f>
        <v>Juźwiak Zuzanna</v>
      </c>
    </row>
    <row r="305" spans="1:30" hidden="1" x14ac:dyDescent="0.25">
      <c r="A305" s="22" t="str">
        <f>IFERROR(INDEX($D$24:$D$1418,MATCH(ROWS($A$1:A282),$B$24:$B$741,0)),"")</f>
        <v/>
      </c>
      <c r="B305" s="54">
        <f>(COUNTIF($D$24:D305,D305)=1)*1+B304</f>
        <v>25</v>
      </c>
      <c r="C305" s="60" t="str">
        <f t="shared" si="52"/>
        <v>Młodzik</v>
      </c>
      <c r="D305" s="54" t="str">
        <f>IF(C305="","",'licencje PZTS'!B285)</f>
        <v>"MKS SKARBEK Tarnowskie Góry"</v>
      </c>
      <c r="E305" s="63" t="str">
        <f>IF(C305="","",VLOOKUP(F305,'licencje PZTS'!$G$3:$N$775,8,FALSE))</f>
        <v>Fus Jakub</v>
      </c>
      <c r="F305" s="22">
        <f>'licencje PZTS'!G285</f>
        <v>60687</v>
      </c>
      <c r="G305" s="62" t="str">
        <f t="shared" si="53"/>
        <v>Młodzik</v>
      </c>
      <c r="H305" s="62" t="str">
        <f>IF(G305="","",'licencje PZTS'!B285)</f>
        <v>"MKS SKARBEK Tarnowskie Góry"</v>
      </c>
      <c r="I305" s="22" t="str">
        <f>IF(G305="","",VLOOKUP(F305,'licencje PZTS'!$G$3:$N$1761,8,FALSE))</f>
        <v>Fus Jakub</v>
      </c>
      <c r="J305" s="22" t="str">
        <f>IFERROR(VLOOKUP(F305,'licencje PZTS'!$G$3:$N$775,7,FALSE),"")</f>
        <v>M</v>
      </c>
      <c r="K305" s="62">
        <f>IFERROR(VLOOKUP(F305,'licencje PZTS'!$G$3:$N$1761,4,FALSE),"")</f>
        <v>2014</v>
      </c>
      <c r="L305" s="22" t="str">
        <f t="shared" si="54"/>
        <v>Skrzat</v>
      </c>
      <c r="M305" s="22" t="str">
        <f t="shared" si="55"/>
        <v>Żak</v>
      </c>
      <c r="N305" s="22" t="str">
        <f t="shared" si="56"/>
        <v>Młodzik</v>
      </c>
      <c r="O305" s="22" t="str">
        <f t="shared" si="57"/>
        <v>Nie dotyczy</v>
      </c>
      <c r="P305" s="22" t="str">
        <f t="shared" si="58"/>
        <v>Nie dotyczy</v>
      </c>
      <c r="Q305" s="22" t="str">
        <f t="shared" si="59"/>
        <v>Nie dotyczy</v>
      </c>
      <c r="R305" s="22" t="str">
        <f t="shared" si="60"/>
        <v>Nie dotyczy</v>
      </c>
      <c r="S305" s="22" t="str">
        <f t="shared" si="61"/>
        <v>Nie dotyczy</v>
      </c>
      <c r="V305" s="22" t="str">
        <f t="shared" si="51"/>
        <v>Juźwiak Zuzanna</v>
      </c>
      <c r="W305" s="22">
        <f>(COUNTIF($V$2:V305,V305)=1)*1+W304</f>
        <v>301</v>
      </c>
      <c r="X305" s="22" t="str">
        <f>VLOOKUP(Y305,'licencje PZTS'!$C$4:$K$1486,9,FALSE)</f>
        <v>"MKS SKARBEK Tarnowskie Góry"</v>
      </c>
      <c r="Y305" s="22" t="str">
        <f>INDEX($V$4:$V$900,MATCH(ROWS($U$1:U302),$W$4:$W$900,0))</f>
        <v>Hazeńska Wiktoria</v>
      </c>
      <c r="AA305" s="22" t="str">
        <f t="shared" si="62"/>
        <v>Juźwiak Zuzanna</v>
      </c>
      <c r="AB305" s="22">
        <f>(COUNTIF($AA$2:AA305,AA305)=1)*1+AB304</f>
        <v>301</v>
      </c>
      <c r="AC305" s="22" t="str">
        <f>VLOOKUP(AD305,'licencje PZTS'!$C$4:$K$1486,9,FALSE)</f>
        <v>"MKS SKARBEK Tarnowskie Góry"</v>
      </c>
      <c r="AD305" s="22" t="str">
        <f>INDEX($AA$2:$AA$900,MATCH(ROWS($Z$1:Z302),$AB$2:$AB$3900,0))</f>
        <v>Hazeńska Wiktoria</v>
      </c>
    </row>
    <row r="306" spans="1:30" hidden="1" x14ac:dyDescent="0.25">
      <c r="A306" s="22" t="str">
        <f>IFERROR(INDEX($D$24:$D$1418,MATCH(ROWS($A$1:A283),$B$24:$B$741,0)),"")</f>
        <v/>
      </c>
      <c r="B306" s="54">
        <f>(COUNTIF($D$24:D306,D306)=1)*1+B305</f>
        <v>25</v>
      </c>
      <c r="C306" s="60" t="str">
        <f t="shared" si="52"/>
        <v>Młodzik</v>
      </c>
      <c r="D306" s="54" t="str">
        <f>IF(C306="","",'licencje PZTS'!B286)</f>
        <v>"MKS SKARBEK Tarnowskie Góry"</v>
      </c>
      <c r="E306" s="63" t="str">
        <f>IF(C306="","",VLOOKUP(F306,'licencje PZTS'!$G$3:$N$775,8,FALSE))</f>
        <v>Christ Nicola</v>
      </c>
      <c r="F306" s="22">
        <f>'licencje PZTS'!G286</f>
        <v>60685</v>
      </c>
      <c r="G306" s="62" t="str">
        <f t="shared" si="53"/>
        <v>Młodzik</v>
      </c>
      <c r="H306" s="62" t="str">
        <f>IF(G306="","",'licencje PZTS'!B286)</f>
        <v>"MKS SKARBEK Tarnowskie Góry"</v>
      </c>
      <c r="I306" s="22" t="str">
        <f>IF(G306="","",VLOOKUP(F306,'licencje PZTS'!$G$3:$N$1761,8,FALSE))</f>
        <v>Christ Nicola</v>
      </c>
      <c r="J306" s="22" t="str">
        <f>IFERROR(VLOOKUP(F306,'licencje PZTS'!$G$3:$N$775,7,FALSE),"")</f>
        <v>K</v>
      </c>
      <c r="K306" s="62">
        <f>IFERROR(VLOOKUP(F306,'licencje PZTS'!$G$3:$N$1761,4,FALSE),"")</f>
        <v>2014</v>
      </c>
      <c r="L306" s="22" t="str">
        <f t="shared" si="54"/>
        <v>Skrzat</v>
      </c>
      <c r="M306" s="22" t="str">
        <f t="shared" si="55"/>
        <v>Żak</v>
      </c>
      <c r="N306" s="22" t="str">
        <f t="shared" si="56"/>
        <v>Młodzik</v>
      </c>
      <c r="O306" s="22" t="str">
        <f t="shared" si="57"/>
        <v>Nie dotyczy</v>
      </c>
      <c r="P306" s="22" t="str">
        <f t="shared" si="58"/>
        <v>Nie dotyczy</v>
      </c>
      <c r="Q306" s="22" t="str">
        <f t="shared" si="59"/>
        <v>Nie dotyczy</v>
      </c>
      <c r="R306" s="22" t="str">
        <f t="shared" si="60"/>
        <v>Nie dotyczy</v>
      </c>
      <c r="S306" s="22" t="str">
        <f t="shared" si="61"/>
        <v>Nie dotyczy</v>
      </c>
      <c r="V306" s="22" t="str">
        <f t="shared" si="51"/>
        <v>Hazeńska Wiktoria</v>
      </c>
      <c r="W306" s="22">
        <f>(COUNTIF($V$2:V306,V306)=1)*1+W305</f>
        <v>302</v>
      </c>
      <c r="X306" s="22" t="str">
        <f>VLOOKUP(Y306,'licencje PZTS'!$C$4:$K$1486,9,FALSE)</f>
        <v>"MKS SKARBEK Tarnowskie Góry"</v>
      </c>
      <c r="Y306" s="22" t="str">
        <f>INDEX($V$4:$V$900,MATCH(ROWS($U$1:U303),$W$4:$W$900,0))</f>
        <v>Hałota Emilia</v>
      </c>
      <c r="AA306" s="22" t="str">
        <f t="shared" si="62"/>
        <v>Hazeńska Wiktoria</v>
      </c>
      <c r="AB306" s="22">
        <f>(COUNTIF($AA$2:AA306,AA306)=1)*1+AB305</f>
        <v>302</v>
      </c>
      <c r="AC306" s="22" t="str">
        <f>VLOOKUP(AD306,'licencje PZTS'!$C$4:$K$1486,9,FALSE)</f>
        <v>"MKS SKARBEK Tarnowskie Góry"</v>
      </c>
      <c r="AD306" s="22" t="str">
        <f>INDEX($AA$2:$AA$900,MATCH(ROWS($Z$1:Z303),$AB$2:$AB$3900,0))</f>
        <v>Hałota Emilia</v>
      </c>
    </row>
    <row r="307" spans="1:30" hidden="1" x14ac:dyDescent="0.25">
      <c r="A307" s="22" t="str">
        <f>IFERROR(INDEX($D$24:$D$1418,MATCH(ROWS($A$1:A284),$B$24:$B$741,0)),"")</f>
        <v/>
      </c>
      <c r="B307" s="54">
        <f>(COUNTIF($D$24:D307,D307)=1)*1+B306</f>
        <v>25</v>
      </c>
      <c r="C307" s="60" t="str">
        <f t="shared" si="52"/>
        <v>Młodzik</v>
      </c>
      <c r="D307" s="54" t="str">
        <f>IF(C307="","",'licencje PZTS'!B287)</f>
        <v>"MKS SKARBEK Tarnowskie Góry"</v>
      </c>
      <c r="E307" s="63" t="str">
        <f>IF(C307="","",VLOOKUP(F307,'licencje PZTS'!$G$3:$N$775,8,FALSE))</f>
        <v>Bojarska Liliana</v>
      </c>
      <c r="F307" s="22">
        <f>'licencje PZTS'!G287</f>
        <v>60684</v>
      </c>
      <c r="G307" s="62" t="str">
        <f t="shared" si="53"/>
        <v>Młodzik</v>
      </c>
      <c r="H307" s="62" t="str">
        <f>IF(G307="","",'licencje PZTS'!B287)</f>
        <v>"MKS SKARBEK Tarnowskie Góry"</v>
      </c>
      <c r="I307" s="22" t="str">
        <f>IF(G307="","",VLOOKUP(F307,'licencje PZTS'!$G$3:$N$1761,8,FALSE))</f>
        <v>Bojarska Liliana</v>
      </c>
      <c r="J307" s="22" t="str">
        <f>IFERROR(VLOOKUP(F307,'licencje PZTS'!$G$3:$N$775,7,FALSE),"")</f>
        <v>K</v>
      </c>
      <c r="K307" s="62">
        <f>IFERROR(VLOOKUP(F307,'licencje PZTS'!$G$3:$N$1761,4,FALSE),"")</f>
        <v>2014</v>
      </c>
      <c r="L307" s="22" t="str">
        <f t="shared" si="54"/>
        <v>Skrzat</v>
      </c>
      <c r="M307" s="22" t="str">
        <f t="shared" si="55"/>
        <v>Żak</v>
      </c>
      <c r="N307" s="22" t="str">
        <f t="shared" si="56"/>
        <v>Młodzik</v>
      </c>
      <c r="O307" s="22" t="str">
        <f t="shared" si="57"/>
        <v>Nie dotyczy</v>
      </c>
      <c r="P307" s="22" t="str">
        <f t="shared" si="58"/>
        <v>Nie dotyczy</v>
      </c>
      <c r="Q307" s="22" t="str">
        <f t="shared" si="59"/>
        <v>Nie dotyczy</v>
      </c>
      <c r="R307" s="22" t="str">
        <f t="shared" si="60"/>
        <v>Nie dotyczy</v>
      </c>
      <c r="S307" s="22" t="str">
        <f t="shared" si="61"/>
        <v>Nie dotyczy</v>
      </c>
      <c r="V307" s="22" t="str">
        <f t="shared" si="51"/>
        <v>Hałota Emilia</v>
      </c>
      <c r="W307" s="22">
        <f>(COUNTIF($V$2:V307,V307)=1)*1+W306</f>
        <v>303</v>
      </c>
      <c r="X307" s="22" t="str">
        <f>VLOOKUP(Y307,'licencje PZTS'!$C$4:$K$1486,9,FALSE)</f>
        <v>"MKS SKARBEK Tarnowskie Góry"</v>
      </c>
      <c r="Y307" s="22" t="str">
        <f>INDEX($V$4:$V$900,MATCH(ROWS($U$1:U304),$W$4:$W$900,0))</f>
        <v>Grzesiek Paulina</v>
      </c>
      <c r="AA307" s="22" t="str">
        <f t="shared" si="62"/>
        <v>Hałota Emilia</v>
      </c>
      <c r="AB307" s="22">
        <f>(COUNTIF($AA$2:AA307,AA307)=1)*1+AB306</f>
        <v>303</v>
      </c>
      <c r="AC307" s="22" t="str">
        <f>VLOOKUP(AD307,'licencje PZTS'!$C$4:$K$1486,9,FALSE)</f>
        <v>"MKS SKARBEK Tarnowskie Góry"</v>
      </c>
      <c r="AD307" s="22" t="str">
        <f>INDEX($AA$2:$AA$900,MATCH(ROWS($Z$1:Z304),$AB$2:$AB$3900,0))</f>
        <v>Grzesiek Paulina</v>
      </c>
    </row>
    <row r="308" spans="1:30" hidden="1" x14ac:dyDescent="0.25">
      <c r="A308" s="22" t="str">
        <f>IFERROR(INDEX($D$24:$D$1418,MATCH(ROWS($A$1:A285),$B$24:$B$741,0)),"")</f>
        <v/>
      </c>
      <c r="B308" s="54">
        <f>(COUNTIF($D$24:D308,D308)=1)*1+B307</f>
        <v>25</v>
      </c>
      <c r="C308" s="60" t="str">
        <f t="shared" si="52"/>
        <v>Młodzik</v>
      </c>
      <c r="D308" s="54" t="str">
        <f>IF(C308="","",'licencje PZTS'!B288)</f>
        <v>"MKS SKARBEK Tarnowskie Góry"</v>
      </c>
      <c r="E308" s="63" t="str">
        <f>IF(C308="","",VLOOKUP(F308,'licencje PZTS'!$G$3:$N$775,8,FALSE))</f>
        <v>Bańka Eliza</v>
      </c>
      <c r="F308" s="22">
        <f>'licencje PZTS'!G288</f>
        <v>60683</v>
      </c>
      <c r="G308" s="62" t="str">
        <f t="shared" si="53"/>
        <v>Młodzik</v>
      </c>
      <c r="H308" s="62" t="str">
        <f>IF(G308="","",'licencje PZTS'!B288)</f>
        <v>"MKS SKARBEK Tarnowskie Góry"</v>
      </c>
      <c r="I308" s="22" t="str">
        <f>IF(G308="","",VLOOKUP(F308,'licencje PZTS'!$G$3:$N$1761,8,FALSE))</f>
        <v>Bańka Eliza</v>
      </c>
      <c r="J308" s="22" t="str">
        <f>IFERROR(VLOOKUP(F308,'licencje PZTS'!$G$3:$N$775,7,FALSE),"")</f>
        <v>K</v>
      </c>
      <c r="K308" s="62">
        <f>IFERROR(VLOOKUP(F308,'licencje PZTS'!$G$3:$N$1761,4,FALSE),"")</f>
        <v>2014</v>
      </c>
      <c r="L308" s="22" t="str">
        <f t="shared" si="54"/>
        <v>Skrzat</v>
      </c>
      <c r="M308" s="22" t="str">
        <f t="shared" si="55"/>
        <v>Żak</v>
      </c>
      <c r="N308" s="22" t="str">
        <f t="shared" si="56"/>
        <v>Młodzik</v>
      </c>
      <c r="O308" s="22" t="str">
        <f t="shared" si="57"/>
        <v>Nie dotyczy</v>
      </c>
      <c r="P308" s="22" t="str">
        <f t="shared" si="58"/>
        <v>Nie dotyczy</v>
      </c>
      <c r="Q308" s="22" t="str">
        <f t="shared" si="59"/>
        <v>Nie dotyczy</v>
      </c>
      <c r="R308" s="22" t="str">
        <f t="shared" si="60"/>
        <v>Nie dotyczy</v>
      </c>
      <c r="S308" s="22" t="str">
        <f t="shared" si="61"/>
        <v>Nie dotyczy</v>
      </c>
      <c r="V308" s="22" t="str">
        <f t="shared" si="51"/>
        <v>Grzesiek Paulina</v>
      </c>
      <c r="W308" s="22">
        <f>(COUNTIF($V$2:V308,V308)=1)*1+W307</f>
        <v>304</v>
      </c>
      <c r="X308" s="22" t="str">
        <f>VLOOKUP(Y308,'licencje PZTS'!$C$4:$K$1486,9,FALSE)</f>
        <v>"MKS SKARBEK Tarnowskie Góry"</v>
      </c>
      <c r="Y308" s="22" t="str">
        <f>INDEX($V$4:$V$900,MATCH(ROWS($U$1:U305),$W$4:$W$900,0))</f>
        <v>Fronczek Olaf</v>
      </c>
      <c r="AA308" s="22" t="str">
        <f t="shared" si="62"/>
        <v>Grzesiek Paulina</v>
      </c>
      <c r="AB308" s="22">
        <f>(COUNTIF($AA$2:AA308,AA308)=1)*1+AB307</f>
        <v>304</v>
      </c>
      <c r="AC308" s="22" t="str">
        <f>VLOOKUP(AD308,'licencje PZTS'!$C$4:$K$1486,9,FALSE)</f>
        <v>"MKS SKARBEK Tarnowskie Góry"</v>
      </c>
      <c r="AD308" s="22" t="str">
        <f>INDEX($AA$2:$AA$900,MATCH(ROWS($Z$1:Z305),$AB$2:$AB$3900,0))</f>
        <v>Fronczek Olaf</v>
      </c>
    </row>
    <row r="309" spans="1:30" hidden="1" x14ac:dyDescent="0.25">
      <c r="A309" s="22" t="str">
        <f>IFERROR(INDEX($D$24:$D$1418,MATCH(ROWS($A$1:A286),$B$24:$B$741,0)),"")</f>
        <v/>
      </c>
      <c r="B309" s="54">
        <f>(COUNTIF($D$24:D309,D309)=1)*1+B308</f>
        <v>25</v>
      </c>
      <c r="C309" s="60" t="str">
        <f t="shared" si="52"/>
        <v>Młodzik</v>
      </c>
      <c r="D309" s="54" t="str">
        <f>IF(C309="","",'licencje PZTS'!B289)</f>
        <v>"MKS SKARBEK Tarnowskie Góry"</v>
      </c>
      <c r="E309" s="63" t="str">
        <f>IF(C309="","",VLOOKUP(F309,'licencje PZTS'!$G$3:$N$775,8,FALSE))</f>
        <v>Abramczuk Amelia</v>
      </c>
      <c r="F309" s="22">
        <f>'licencje PZTS'!G289</f>
        <v>60682</v>
      </c>
      <c r="G309" s="62" t="str">
        <f t="shared" si="53"/>
        <v>Młodzik</v>
      </c>
      <c r="H309" s="62" t="str">
        <f>IF(G309="","",'licencje PZTS'!B289)</f>
        <v>"MKS SKARBEK Tarnowskie Góry"</v>
      </c>
      <c r="I309" s="22" t="str">
        <f>IF(G309="","",VLOOKUP(F309,'licencje PZTS'!$G$3:$N$1761,8,FALSE))</f>
        <v>Abramczuk Amelia</v>
      </c>
      <c r="J309" s="22" t="str">
        <f>IFERROR(VLOOKUP(F309,'licencje PZTS'!$G$3:$N$775,7,FALSE),"")</f>
        <v>K</v>
      </c>
      <c r="K309" s="62">
        <f>IFERROR(VLOOKUP(F309,'licencje PZTS'!$G$3:$N$1761,4,FALSE),"")</f>
        <v>2014</v>
      </c>
      <c r="L309" s="22" t="str">
        <f t="shared" si="54"/>
        <v>Skrzat</v>
      </c>
      <c r="M309" s="22" t="str">
        <f t="shared" si="55"/>
        <v>Żak</v>
      </c>
      <c r="N309" s="22" t="str">
        <f t="shared" si="56"/>
        <v>Młodzik</v>
      </c>
      <c r="O309" s="22" t="str">
        <f t="shared" si="57"/>
        <v>Nie dotyczy</v>
      </c>
      <c r="P309" s="22" t="str">
        <f t="shared" si="58"/>
        <v>Nie dotyczy</v>
      </c>
      <c r="Q309" s="22" t="str">
        <f t="shared" si="59"/>
        <v>Nie dotyczy</v>
      </c>
      <c r="R309" s="22" t="str">
        <f t="shared" si="60"/>
        <v>Nie dotyczy</v>
      </c>
      <c r="S309" s="22" t="str">
        <f t="shared" si="61"/>
        <v>Nie dotyczy</v>
      </c>
      <c r="V309" s="22" t="str">
        <f t="shared" si="51"/>
        <v>Fronczek Olaf</v>
      </c>
      <c r="W309" s="22">
        <f>(COUNTIF($V$2:V309,V309)=1)*1+W308</f>
        <v>305</v>
      </c>
      <c r="X309" s="22" t="str">
        <f>VLOOKUP(Y309,'licencje PZTS'!$C$4:$K$1486,9,FALSE)</f>
        <v>"MKS SKARBEK Tarnowskie Góry"</v>
      </c>
      <c r="Y309" s="22" t="str">
        <f>INDEX($V$4:$V$900,MATCH(ROWS($U$1:U306),$W$4:$W$900,0))</f>
        <v>Bojarum Bartosz</v>
      </c>
      <c r="AA309" s="22" t="str">
        <f t="shared" si="62"/>
        <v>Fronczek Olaf</v>
      </c>
      <c r="AB309" s="22">
        <f>(COUNTIF($AA$2:AA309,AA309)=1)*1+AB308</f>
        <v>305</v>
      </c>
      <c r="AC309" s="22" t="str">
        <f>VLOOKUP(AD309,'licencje PZTS'!$C$4:$K$1486,9,FALSE)</f>
        <v>"MKS SKARBEK Tarnowskie Góry"</v>
      </c>
      <c r="AD309" s="22" t="str">
        <f>INDEX($AA$2:$AA$900,MATCH(ROWS($Z$1:Z306),$AB$2:$AB$3900,0))</f>
        <v>Bojarum Bartosz</v>
      </c>
    </row>
    <row r="310" spans="1:30" hidden="1" x14ac:dyDescent="0.25">
      <c r="A310" s="22" t="str">
        <f>IFERROR(INDEX($D$24:$D$1418,MATCH(ROWS($A$1:A287),$B$24:$B$741,0)),"")</f>
        <v/>
      </c>
      <c r="B310" s="54">
        <f>(COUNTIF($D$24:D310,D310)=1)*1+B309</f>
        <v>25</v>
      </c>
      <c r="C310" s="60" t="str">
        <f t="shared" si="52"/>
        <v>Młodzik</v>
      </c>
      <c r="D310" s="54" t="str">
        <f>IF(C310="","",'licencje PZTS'!B290)</f>
        <v>"MKS SKARBEK Tarnowskie Góry"</v>
      </c>
      <c r="E310" s="63" t="str">
        <f>IF(C310="","",VLOOKUP(F310,'licencje PZTS'!$G$3:$N$775,8,FALSE))</f>
        <v>Zbroszczyk Lena</v>
      </c>
      <c r="F310" s="22">
        <f>'licencje PZTS'!G290</f>
        <v>60681</v>
      </c>
      <c r="G310" s="62" t="str">
        <f t="shared" si="53"/>
        <v>Młodzik</v>
      </c>
      <c r="H310" s="62" t="str">
        <f>IF(G310="","",'licencje PZTS'!B290)</f>
        <v>"MKS SKARBEK Tarnowskie Góry"</v>
      </c>
      <c r="I310" s="22" t="str">
        <f>IF(G310="","",VLOOKUP(F310,'licencje PZTS'!$G$3:$N$1761,8,FALSE))</f>
        <v>Zbroszczyk Lena</v>
      </c>
      <c r="J310" s="22" t="str">
        <f>IFERROR(VLOOKUP(F310,'licencje PZTS'!$G$3:$N$775,7,FALSE),"")</f>
        <v>K</v>
      </c>
      <c r="K310" s="62">
        <f>IFERROR(VLOOKUP(F310,'licencje PZTS'!$G$3:$N$1761,4,FALSE),"")</f>
        <v>2014</v>
      </c>
      <c r="L310" s="22" t="str">
        <f t="shared" si="54"/>
        <v>Skrzat</v>
      </c>
      <c r="M310" s="22" t="str">
        <f t="shared" si="55"/>
        <v>Żak</v>
      </c>
      <c r="N310" s="22" t="str">
        <f t="shared" si="56"/>
        <v>Młodzik</v>
      </c>
      <c r="O310" s="22" t="str">
        <f t="shared" si="57"/>
        <v>Nie dotyczy</v>
      </c>
      <c r="P310" s="22" t="str">
        <f t="shared" si="58"/>
        <v>Nie dotyczy</v>
      </c>
      <c r="Q310" s="22" t="str">
        <f t="shared" si="59"/>
        <v>Nie dotyczy</v>
      </c>
      <c r="R310" s="22" t="str">
        <f t="shared" si="60"/>
        <v>Nie dotyczy</v>
      </c>
      <c r="S310" s="22" t="str">
        <f t="shared" si="61"/>
        <v>Nie dotyczy</v>
      </c>
      <c r="V310" s="22" t="str">
        <f t="shared" si="51"/>
        <v>Bojarum Bartosz</v>
      </c>
      <c r="W310" s="22">
        <f>(COUNTIF($V$2:V310,V310)=1)*1+W309</f>
        <v>306</v>
      </c>
      <c r="X310" s="22" t="str">
        <f>VLOOKUP(Y310,'licencje PZTS'!$C$4:$K$1486,9,FALSE)</f>
        <v>"MKS SKARBEK Tarnowskie Góry"</v>
      </c>
      <c r="Y310" s="22" t="str">
        <f>INDEX($V$4:$V$900,MATCH(ROWS($U$1:U307),$W$4:$W$900,0))</f>
        <v>Adweny Jan</v>
      </c>
      <c r="AA310" s="22" t="str">
        <f t="shared" si="62"/>
        <v>Bojarum Bartosz</v>
      </c>
      <c r="AB310" s="22">
        <f>(COUNTIF($AA$2:AA310,AA310)=1)*1+AB309</f>
        <v>306</v>
      </c>
      <c r="AC310" s="22" t="str">
        <f>VLOOKUP(AD310,'licencje PZTS'!$C$4:$K$1486,9,FALSE)</f>
        <v>"MKS SKARBEK Tarnowskie Góry"</v>
      </c>
      <c r="AD310" s="22" t="str">
        <f>INDEX($AA$2:$AA$900,MATCH(ROWS($Z$1:Z307),$AB$2:$AB$3900,0))</f>
        <v>Adweny Jan</v>
      </c>
    </row>
    <row r="311" spans="1:30" hidden="1" x14ac:dyDescent="0.25">
      <c r="A311" s="22" t="str">
        <f>IFERROR(INDEX($D$24:$D$1418,MATCH(ROWS($A$1:A288),$B$24:$B$741,0)),"")</f>
        <v/>
      </c>
      <c r="B311" s="54">
        <f>(COUNTIF($D$24:D311,D311)=1)*1+B310</f>
        <v>25</v>
      </c>
      <c r="C311" s="60" t="str">
        <f t="shared" si="52"/>
        <v>Młodzik</v>
      </c>
      <c r="D311" s="54" t="str">
        <f>IF(C311="","",'licencje PZTS'!B291)</f>
        <v>"MKS SKARBEK Tarnowskie Góry"</v>
      </c>
      <c r="E311" s="63" t="str">
        <f>IF(C311="","",VLOOKUP(F311,'licencje PZTS'!$G$3:$N$775,8,FALSE))</f>
        <v>Trociński Bartosz</v>
      </c>
      <c r="F311" s="22">
        <f>'licencje PZTS'!G291</f>
        <v>60680</v>
      </c>
      <c r="G311" s="62" t="str">
        <f t="shared" si="53"/>
        <v>Młodzik</v>
      </c>
      <c r="H311" s="62" t="str">
        <f>IF(G311="","",'licencje PZTS'!B291)</f>
        <v>"MKS SKARBEK Tarnowskie Góry"</v>
      </c>
      <c r="I311" s="22" t="str">
        <f>IF(G311="","",VLOOKUP(F311,'licencje PZTS'!$G$3:$N$1761,8,FALSE))</f>
        <v>Trociński Bartosz</v>
      </c>
      <c r="J311" s="22" t="str">
        <f>IFERROR(VLOOKUP(F311,'licencje PZTS'!$G$3:$N$775,7,FALSE),"")</f>
        <v>M</v>
      </c>
      <c r="K311" s="62">
        <f>IFERROR(VLOOKUP(F311,'licencje PZTS'!$G$3:$N$1761,4,FALSE),"")</f>
        <v>2014</v>
      </c>
      <c r="L311" s="22" t="str">
        <f t="shared" si="54"/>
        <v>Skrzat</v>
      </c>
      <c r="M311" s="22" t="str">
        <f t="shared" si="55"/>
        <v>Żak</v>
      </c>
      <c r="N311" s="22" t="str">
        <f t="shared" si="56"/>
        <v>Młodzik</v>
      </c>
      <c r="O311" s="22" t="str">
        <f t="shared" si="57"/>
        <v>Nie dotyczy</v>
      </c>
      <c r="P311" s="22" t="str">
        <f t="shared" si="58"/>
        <v>Nie dotyczy</v>
      </c>
      <c r="Q311" s="22" t="str">
        <f t="shared" si="59"/>
        <v>Nie dotyczy</v>
      </c>
      <c r="R311" s="22" t="str">
        <f t="shared" si="60"/>
        <v>Nie dotyczy</v>
      </c>
      <c r="S311" s="22" t="str">
        <f t="shared" si="61"/>
        <v>Nie dotyczy</v>
      </c>
      <c r="V311" s="22" t="str">
        <f t="shared" si="51"/>
        <v>Adweny Jan</v>
      </c>
      <c r="W311" s="22">
        <f>(COUNTIF($V$2:V311,V311)=1)*1+W310</f>
        <v>307</v>
      </c>
      <c r="X311" s="22" t="str">
        <f>VLOOKUP(Y311,'licencje PZTS'!$C$4:$K$1486,9,FALSE)</f>
        <v>"MKS SKARBEK Tarnowskie Góry"</v>
      </c>
      <c r="Y311" s="22" t="str">
        <f>INDEX($V$4:$V$900,MATCH(ROWS($U$1:U308),$W$4:$W$900,0))</f>
        <v>Zych Pola</v>
      </c>
      <c r="AA311" s="22" t="str">
        <f t="shared" si="62"/>
        <v>Adweny Jan</v>
      </c>
      <c r="AB311" s="22">
        <f>(COUNTIF($AA$2:AA311,AA311)=1)*1+AB310</f>
        <v>307</v>
      </c>
      <c r="AC311" s="22" t="str">
        <f>VLOOKUP(AD311,'licencje PZTS'!$C$4:$K$1486,9,FALSE)</f>
        <v>"MKS SKARBEK Tarnowskie Góry"</v>
      </c>
      <c r="AD311" s="22" t="str">
        <f>INDEX($AA$2:$AA$900,MATCH(ROWS($Z$1:Z308),$AB$2:$AB$3900,0))</f>
        <v>Zych Pola</v>
      </c>
    </row>
    <row r="312" spans="1:30" hidden="1" x14ac:dyDescent="0.25">
      <c r="A312" s="22" t="str">
        <f>IFERROR(INDEX($D$24:$D$1418,MATCH(ROWS($A$1:A289),$B$24:$B$741,0)),"")</f>
        <v/>
      </c>
      <c r="B312" s="54">
        <f>(COUNTIF($D$24:D312,D312)=1)*1+B311</f>
        <v>25</v>
      </c>
      <c r="C312" s="60" t="str">
        <f t="shared" si="52"/>
        <v>Młodzik</v>
      </c>
      <c r="D312" s="54" t="str">
        <f>IF(C312="","",'licencje PZTS'!B292)</f>
        <v>"MKS SKARBEK Tarnowskie Góry"</v>
      </c>
      <c r="E312" s="63" t="str">
        <f>IF(C312="","",VLOOKUP(F312,'licencje PZTS'!$G$3:$N$775,8,FALSE))</f>
        <v>Tarnowski Jakub</v>
      </c>
      <c r="F312" s="22">
        <f>'licencje PZTS'!G292</f>
        <v>60679</v>
      </c>
      <c r="G312" s="62" t="str">
        <f t="shared" si="53"/>
        <v>Młodzik</v>
      </c>
      <c r="H312" s="62" t="str">
        <f>IF(G312="","",'licencje PZTS'!B292)</f>
        <v>"MKS SKARBEK Tarnowskie Góry"</v>
      </c>
      <c r="I312" s="22" t="str">
        <f>IF(G312="","",VLOOKUP(F312,'licencje PZTS'!$G$3:$N$1761,8,FALSE))</f>
        <v>Tarnowski Jakub</v>
      </c>
      <c r="J312" s="22" t="str">
        <f>IFERROR(VLOOKUP(F312,'licencje PZTS'!$G$3:$N$775,7,FALSE),"")</f>
        <v>M</v>
      </c>
      <c r="K312" s="62">
        <f>IFERROR(VLOOKUP(F312,'licencje PZTS'!$G$3:$N$1761,4,FALSE),"")</f>
        <v>2014</v>
      </c>
      <c r="L312" s="22" t="str">
        <f t="shared" si="54"/>
        <v>Skrzat</v>
      </c>
      <c r="M312" s="22" t="str">
        <f t="shared" si="55"/>
        <v>Żak</v>
      </c>
      <c r="N312" s="22" t="str">
        <f t="shared" si="56"/>
        <v>Młodzik</v>
      </c>
      <c r="O312" s="22" t="str">
        <f t="shared" si="57"/>
        <v>Nie dotyczy</v>
      </c>
      <c r="P312" s="22" t="str">
        <f t="shared" si="58"/>
        <v>Nie dotyczy</v>
      </c>
      <c r="Q312" s="22" t="str">
        <f t="shared" si="59"/>
        <v>Nie dotyczy</v>
      </c>
      <c r="R312" s="22" t="str">
        <f t="shared" si="60"/>
        <v>Nie dotyczy</v>
      </c>
      <c r="S312" s="22" t="str">
        <f t="shared" si="61"/>
        <v>Nie dotyczy</v>
      </c>
      <c r="V312" s="22" t="str">
        <f t="shared" si="51"/>
        <v>Zych Pola</v>
      </c>
      <c r="W312" s="22">
        <f>(COUNTIF($V$2:V312,V312)=1)*1+W311</f>
        <v>308</v>
      </c>
      <c r="X312" s="22" t="str">
        <f>VLOOKUP(Y312,'licencje PZTS'!$C$4:$K$1486,9,FALSE)</f>
        <v>"MKS SKARBEK Tarnowskie Góry"</v>
      </c>
      <c r="Y312" s="22" t="str">
        <f>INDEX($V$4:$V$900,MATCH(ROWS($U$1:U309),$W$4:$W$900,0))</f>
        <v>Tafel Klementyna</v>
      </c>
      <c r="AA312" s="22" t="str">
        <f t="shared" si="62"/>
        <v>Zych Pola</v>
      </c>
      <c r="AB312" s="22">
        <f>(COUNTIF($AA$2:AA312,AA312)=1)*1+AB311</f>
        <v>308</v>
      </c>
      <c r="AC312" s="22" t="str">
        <f>VLOOKUP(AD312,'licencje PZTS'!$C$4:$K$1486,9,FALSE)</f>
        <v>"MKS SKARBEK Tarnowskie Góry"</v>
      </c>
      <c r="AD312" s="22" t="str">
        <f>INDEX($AA$2:$AA$900,MATCH(ROWS($Z$1:Z309),$AB$2:$AB$3900,0))</f>
        <v>Tafel Klementyna</v>
      </c>
    </row>
    <row r="313" spans="1:30" hidden="1" x14ac:dyDescent="0.25">
      <c r="A313" s="22" t="str">
        <f>IFERROR(INDEX($D$24:$D$1418,MATCH(ROWS($A$1:A290),$B$24:$B$741,0)),"")</f>
        <v/>
      </c>
      <c r="B313" s="54">
        <f>(COUNTIF($D$24:D313,D313)=1)*1+B312</f>
        <v>25</v>
      </c>
      <c r="C313" s="60" t="str">
        <f t="shared" si="52"/>
        <v>Młodzik</v>
      </c>
      <c r="D313" s="54" t="str">
        <f>IF(C313="","",'licencje PZTS'!B293)</f>
        <v>"MKS SKARBEK Tarnowskie Góry"</v>
      </c>
      <c r="E313" s="63" t="str">
        <f>IF(C313="","",VLOOKUP(F313,'licencje PZTS'!$G$3:$N$775,8,FALSE))</f>
        <v>Szczepanik Lena</v>
      </c>
      <c r="F313" s="22">
        <f>'licencje PZTS'!G293</f>
        <v>60678</v>
      </c>
      <c r="G313" s="62" t="str">
        <f t="shared" si="53"/>
        <v>Młodzik</v>
      </c>
      <c r="H313" s="62" t="str">
        <f>IF(G313="","",'licencje PZTS'!B293)</f>
        <v>"MKS SKARBEK Tarnowskie Góry"</v>
      </c>
      <c r="I313" s="22" t="str">
        <f>IF(G313="","",VLOOKUP(F313,'licencje PZTS'!$G$3:$N$1761,8,FALSE))</f>
        <v>Szczepanik Lena</v>
      </c>
      <c r="J313" s="22" t="str">
        <f>IFERROR(VLOOKUP(F313,'licencje PZTS'!$G$3:$N$775,7,FALSE),"")</f>
        <v>K</v>
      </c>
      <c r="K313" s="62">
        <f>IFERROR(VLOOKUP(F313,'licencje PZTS'!$G$3:$N$1761,4,FALSE),"")</f>
        <v>2014</v>
      </c>
      <c r="L313" s="22" t="str">
        <f t="shared" si="54"/>
        <v>Skrzat</v>
      </c>
      <c r="M313" s="22" t="str">
        <f t="shared" si="55"/>
        <v>Żak</v>
      </c>
      <c r="N313" s="22" t="str">
        <f t="shared" si="56"/>
        <v>Młodzik</v>
      </c>
      <c r="O313" s="22" t="str">
        <f t="shared" si="57"/>
        <v>Nie dotyczy</v>
      </c>
      <c r="P313" s="22" t="str">
        <f t="shared" si="58"/>
        <v>Nie dotyczy</v>
      </c>
      <c r="Q313" s="22" t="str">
        <f t="shared" si="59"/>
        <v>Nie dotyczy</v>
      </c>
      <c r="R313" s="22" t="str">
        <f t="shared" si="60"/>
        <v>Nie dotyczy</v>
      </c>
      <c r="S313" s="22" t="str">
        <f t="shared" si="61"/>
        <v>Nie dotyczy</v>
      </c>
      <c r="V313" s="22" t="str">
        <f t="shared" si="51"/>
        <v>Tafel Klementyna</v>
      </c>
      <c r="W313" s="22">
        <f>(COUNTIF($V$2:V313,V313)=1)*1+W312</f>
        <v>309</v>
      </c>
      <c r="X313" s="22" t="str">
        <f>VLOOKUP(Y313,'licencje PZTS'!$C$4:$K$1486,9,FALSE)</f>
        <v>"MKS SKARBEK Tarnowskie Góry"</v>
      </c>
      <c r="Y313" s="22" t="str">
        <f>INDEX($V$4:$V$900,MATCH(ROWS($U$1:U310),$W$4:$W$900,0))</f>
        <v>Święcicko Maja</v>
      </c>
      <c r="AA313" s="22" t="str">
        <f t="shared" si="62"/>
        <v>Tafel Klementyna</v>
      </c>
      <c r="AB313" s="22">
        <f>(COUNTIF($AA$2:AA313,AA313)=1)*1+AB312</f>
        <v>309</v>
      </c>
      <c r="AC313" s="22" t="str">
        <f>VLOOKUP(AD313,'licencje PZTS'!$C$4:$K$1486,9,FALSE)</f>
        <v>"MKS SKARBEK Tarnowskie Góry"</v>
      </c>
      <c r="AD313" s="22" t="str">
        <f>INDEX($AA$2:$AA$900,MATCH(ROWS($Z$1:Z310),$AB$2:$AB$3900,0))</f>
        <v>Święcicko Maja</v>
      </c>
    </row>
    <row r="314" spans="1:30" hidden="1" x14ac:dyDescent="0.25">
      <c r="A314" s="22" t="str">
        <f>IFERROR(INDEX($D$24:$D$1418,MATCH(ROWS($A$1:A291),$B$24:$B$741,0)),"")</f>
        <v/>
      </c>
      <c r="B314" s="54">
        <f>(COUNTIF($D$24:D314,D314)=1)*1+B313</f>
        <v>25</v>
      </c>
      <c r="C314" s="60" t="str">
        <f t="shared" si="52"/>
        <v>Młodzik</v>
      </c>
      <c r="D314" s="54" t="str">
        <f>IF(C314="","",'licencje PZTS'!B294)</f>
        <v>"MKS SKARBEK Tarnowskie Góry"</v>
      </c>
      <c r="E314" s="63" t="str">
        <f>IF(C314="","",VLOOKUP(F314,'licencje PZTS'!$G$3:$N$775,8,FALSE))</f>
        <v>Stopik Maja</v>
      </c>
      <c r="F314" s="22">
        <f>'licencje PZTS'!G294</f>
        <v>60677</v>
      </c>
      <c r="G314" s="62" t="str">
        <f t="shared" si="53"/>
        <v>Młodzik</v>
      </c>
      <c r="H314" s="62" t="str">
        <f>IF(G314="","",'licencje PZTS'!B294)</f>
        <v>"MKS SKARBEK Tarnowskie Góry"</v>
      </c>
      <c r="I314" s="22" t="str">
        <f>IF(G314="","",VLOOKUP(F314,'licencje PZTS'!$G$3:$N$1761,8,FALSE))</f>
        <v>Stopik Maja</v>
      </c>
      <c r="J314" s="22" t="str">
        <f>IFERROR(VLOOKUP(F314,'licencje PZTS'!$G$3:$N$775,7,FALSE),"")</f>
        <v>K</v>
      </c>
      <c r="K314" s="62">
        <f>IFERROR(VLOOKUP(F314,'licencje PZTS'!$G$3:$N$1761,4,FALSE),"")</f>
        <v>2014</v>
      </c>
      <c r="L314" s="22" t="str">
        <f t="shared" si="54"/>
        <v>Skrzat</v>
      </c>
      <c r="M314" s="22" t="str">
        <f t="shared" si="55"/>
        <v>Żak</v>
      </c>
      <c r="N314" s="22" t="str">
        <f t="shared" si="56"/>
        <v>Młodzik</v>
      </c>
      <c r="O314" s="22" t="str">
        <f t="shared" si="57"/>
        <v>Nie dotyczy</v>
      </c>
      <c r="P314" s="22" t="str">
        <f t="shared" si="58"/>
        <v>Nie dotyczy</v>
      </c>
      <c r="Q314" s="22" t="str">
        <f t="shared" si="59"/>
        <v>Nie dotyczy</v>
      </c>
      <c r="R314" s="22" t="str">
        <f t="shared" si="60"/>
        <v>Nie dotyczy</v>
      </c>
      <c r="S314" s="22" t="str">
        <f t="shared" si="61"/>
        <v>Nie dotyczy</v>
      </c>
      <c r="V314" s="22" t="str">
        <f t="shared" si="51"/>
        <v>Święcicko Maja</v>
      </c>
      <c r="W314" s="22">
        <f>(COUNTIF($V$2:V314,V314)=1)*1+W313</f>
        <v>310</v>
      </c>
      <c r="X314" s="22" t="str">
        <f>VLOOKUP(Y314,'licencje PZTS'!$C$4:$K$3486,9,FALSE)</f>
        <v>"MKS SKARBEK Tarnowskie Góry"</v>
      </c>
      <c r="Y314" s="22" t="str">
        <f>INDEX($V$4:$V$900,MATCH(ROWS($U$1:U311),$W$4:$W$900,0))</f>
        <v>Sznajder Sebastian</v>
      </c>
      <c r="AA314" s="22" t="str">
        <f t="shared" si="62"/>
        <v>Święcicko Maja</v>
      </c>
      <c r="AB314" s="22">
        <f>(COUNTIF($AA$2:AA314,AA314)=1)*1+AB313</f>
        <v>310</v>
      </c>
      <c r="AC314" s="22" t="str">
        <f>VLOOKUP(AD314,'licencje PZTS'!$C$4:$K$1486,9,FALSE)</f>
        <v>"MKS SKARBEK Tarnowskie Góry"</v>
      </c>
      <c r="AD314" s="22" t="str">
        <f>INDEX($AA$2:$AA$900,MATCH(ROWS($Z$1:Z311),$AB$2:$AB$3900,0))</f>
        <v>Sznajder Sebastian</v>
      </c>
    </row>
    <row r="315" spans="1:30" hidden="1" x14ac:dyDescent="0.25">
      <c r="A315" s="22" t="str">
        <f>IFERROR(INDEX($D$24:$D$1418,MATCH(ROWS($A$1:A292),$B$24:$B$741,0)),"")</f>
        <v/>
      </c>
      <c r="B315" s="54">
        <f>(COUNTIF($D$24:D315,D315)=1)*1+B314</f>
        <v>25</v>
      </c>
      <c r="C315" s="60" t="str">
        <f t="shared" si="52"/>
        <v>Młodzik</v>
      </c>
      <c r="D315" s="54" t="str">
        <f>IF(C315="","",'licencje PZTS'!B295)</f>
        <v>"MKS SKARBEK Tarnowskie Góry"</v>
      </c>
      <c r="E315" s="63" t="str">
        <f>IF(C315="","",VLOOKUP(F315,'licencje PZTS'!$G$3:$N$775,8,FALSE))</f>
        <v>Spruś Jakub</v>
      </c>
      <c r="F315" s="22">
        <f>'licencje PZTS'!G295</f>
        <v>60676</v>
      </c>
      <c r="G315" s="62" t="str">
        <f t="shared" si="53"/>
        <v>Młodzik</v>
      </c>
      <c r="H315" s="62" t="str">
        <f>IF(G315="","",'licencje PZTS'!B295)</f>
        <v>"MKS SKARBEK Tarnowskie Góry"</v>
      </c>
      <c r="I315" s="22" t="str">
        <f>IF(G315="","",VLOOKUP(F315,'licencje PZTS'!$G$3:$N$1761,8,FALSE))</f>
        <v>Spruś Jakub</v>
      </c>
      <c r="J315" s="22" t="str">
        <f>IFERROR(VLOOKUP(F315,'licencje PZTS'!$G$3:$N$775,7,FALSE),"")</f>
        <v>M</v>
      </c>
      <c r="K315" s="62">
        <f>IFERROR(VLOOKUP(F315,'licencje PZTS'!$G$3:$N$1761,4,FALSE),"")</f>
        <v>2014</v>
      </c>
      <c r="L315" s="22" t="str">
        <f t="shared" si="54"/>
        <v>Skrzat</v>
      </c>
      <c r="M315" s="22" t="str">
        <f t="shared" si="55"/>
        <v>Żak</v>
      </c>
      <c r="N315" s="22" t="str">
        <f t="shared" si="56"/>
        <v>Młodzik</v>
      </c>
      <c r="O315" s="22" t="str">
        <f t="shared" si="57"/>
        <v>Nie dotyczy</v>
      </c>
      <c r="P315" s="22" t="str">
        <f t="shared" si="58"/>
        <v>Nie dotyczy</v>
      </c>
      <c r="Q315" s="22" t="str">
        <f t="shared" si="59"/>
        <v>Nie dotyczy</v>
      </c>
      <c r="R315" s="22" t="str">
        <f t="shared" si="60"/>
        <v>Nie dotyczy</v>
      </c>
      <c r="S315" s="22" t="str">
        <f t="shared" si="61"/>
        <v>Nie dotyczy</v>
      </c>
      <c r="V315" s="22" t="str">
        <f t="shared" si="51"/>
        <v>Sznajder Sebastian</v>
      </c>
      <c r="W315" s="22">
        <f>(COUNTIF($V$2:V315,V315)=1)*1+W314</f>
        <v>311</v>
      </c>
      <c r="X315" s="22" t="str">
        <f>VLOOKUP(Y315,'licencje PZTS'!$C$4:$K$3486,9,FALSE)</f>
        <v>"MKS SKARBEK Tarnowskie Góry"</v>
      </c>
      <c r="Y315" s="22" t="str">
        <f>INDEX($V$4:$V$900,MATCH(ROWS($U$1:U312),$W$4:$W$900,0))</f>
        <v>Syguda Dominik</v>
      </c>
      <c r="AA315" s="22" t="str">
        <f t="shared" si="62"/>
        <v>Sznajder Sebastian</v>
      </c>
      <c r="AB315" s="22">
        <f>(COUNTIF($AA$2:AA315,AA315)=1)*1+AB314</f>
        <v>311</v>
      </c>
      <c r="AC315" s="22" t="str">
        <f>VLOOKUP(AD315,'licencje PZTS'!$C$4:$K$1486,9,FALSE)</f>
        <v>"MKS SKARBEK Tarnowskie Góry"</v>
      </c>
      <c r="AD315" s="22" t="str">
        <f>INDEX($AA$2:$AA$900,MATCH(ROWS($Z$1:Z312),$AB$2:$AB$3900,0))</f>
        <v>Syguda Dominik</v>
      </c>
    </row>
    <row r="316" spans="1:30" hidden="1" x14ac:dyDescent="0.25">
      <c r="A316" s="22" t="str">
        <f>IFERROR(INDEX($D$24:$D$1418,MATCH(ROWS($A$1:A293),$B$24:$B$741,0)),"")</f>
        <v/>
      </c>
      <c r="B316" s="54">
        <f>(COUNTIF($D$24:D316,D316)=1)*1+B315</f>
        <v>25</v>
      </c>
      <c r="C316" s="60" t="str">
        <f t="shared" si="52"/>
        <v>Młodzik</v>
      </c>
      <c r="D316" s="54" t="str">
        <f>IF(C316="","",'licencje PZTS'!B296)</f>
        <v>"MKS SKARBEK Tarnowskie Góry"</v>
      </c>
      <c r="E316" s="63" t="str">
        <f>IF(C316="","",VLOOKUP(F316,'licencje PZTS'!$G$3:$N$775,8,FALSE))</f>
        <v>Soból Natan</v>
      </c>
      <c r="F316" s="22">
        <f>'licencje PZTS'!G296</f>
        <v>60675</v>
      </c>
      <c r="G316" s="62" t="str">
        <f t="shared" si="53"/>
        <v>Młodzik</v>
      </c>
      <c r="H316" s="62" t="str">
        <f>IF(G316="","",'licencje PZTS'!B296)</f>
        <v>"MKS SKARBEK Tarnowskie Góry"</v>
      </c>
      <c r="I316" s="22" t="str">
        <f>IF(G316="","",VLOOKUP(F316,'licencje PZTS'!$G$3:$N$1761,8,FALSE))</f>
        <v>Soból Natan</v>
      </c>
      <c r="J316" s="22" t="str">
        <f>IFERROR(VLOOKUP(F316,'licencje PZTS'!$G$3:$N$775,7,FALSE),"")</f>
        <v>M</v>
      </c>
      <c r="K316" s="62">
        <f>IFERROR(VLOOKUP(F316,'licencje PZTS'!$G$3:$N$1761,4,FALSE),"")</f>
        <v>2014</v>
      </c>
      <c r="L316" s="22" t="str">
        <f t="shared" si="54"/>
        <v>Skrzat</v>
      </c>
      <c r="M316" s="22" t="str">
        <f t="shared" si="55"/>
        <v>Żak</v>
      </c>
      <c r="N316" s="22" t="str">
        <f t="shared" si="56"/>
        <v>Młodzik</v>
      </c>
      <c r="O316" s="22" t="str">
        <f t="shared" si="57"/>
        <v>Nie dotyczy</v>
      </c>
      <c r="P316" s="22" t="str">
        <f t="shared" si="58"/>
        <v>Nie dotyczy</v>
      </c>
      <c r="Q316" s="22" t="str">
        <f t="shared" si="59"/>
        <v>Nie dotyczy</v>
      </c>
      <c r="R316" s="22" t="str">
        <f t="shared" si="60"/>
        <v>Nie dotyczy</v>
      </c>
      <c r="S316" s="22" t="str">
        <f t="shared" si="61"/>
        <v>Nie dotyczy</v>
      </c>
      <c r="V316" s="22" t="str">
        <f t="shared" si="51"/>
        <v>Syguda Dominik</v>
      </c>
      <c r="W316" s="22">
        <f>(COUNTIF($V$2:V316,V316)=1)*1+W315</f>
        <v>312</v>
      </c>
      <c r="X316" s="22" t="str">
        <f>VLOOKUP(Y316,'licencje PZTS'!$C$4:$K$3486,9,FALSE)</f>
        <v>"MKS SKARBEK Tarnowskie Góry"</v>
      </c>
      <c r="Y316" s="22" t="str">
        <f>INDEX($V$4:$V$900,MATCH(ROWS($U$1:U313),$W$4:$W$900,0))</f>
        <v>Stolka Kinga</v>
      </c>
      <c r="AA316" s="22" t="str">
        <f t="shared" si="62"/>
        <v>Syguda Dominik</v>
      </c>
      <c r="AB316" s="22">
        <f>(COUNTIF($AA$2:AA316,AA316)=1)*1+AB315</f>
        <v>312</v>
      </c>
      <c r="AC316" s="22" t="str">
        <f>VLOOKUP(AD316,'licencje PZTS'!$C$4:$K$1486,9,FALSE)</f>
        <v>"MKS SKARBEK Tarnowskie Góry"</v>
      </c>
      <c r="AD316" s="22" t="str">
        <f>INDEX($AA$2:$AA$900,MATCH(ROWS($Z$1:Z313),$AB$2:$AB$3900,0))</f>
        <v>Stolka Kinga</v>
      </c>
    </row>
    <row r="317" spans="1:30" hidden="1" x14ac:dyDescent="0.25">
      <c r="A317" s="22" t="str">
        <f>IFERROR(INDEX($D$24:$D$1418,MATCH(ROWS($A$1:A294),$B$24:$B$741,0)),"")</f>
        <v/>
      </c>
      <c r="B317" s="54">
        <f>(COUNTIF($D$24:D317,D317)=1)*1+B316</f>
        <v>25</v>
      </c>
      <c r="C317" s="60" t="str">
        <f t="shared" si="52"/>
        <v>Młodzik</v>
      </c>
      <c r="D317" s="54" t="str">
        <f>IF(C317="","",'licencje PZTS'!B297)</f>
        <v>"MKS SKARBEK Tarnowskie Góry"</v>
      </c>
      <c r="E317" s="63" t="str">
        <f>IF(C317="","",VLOOKUP(F317,'licencje PZTS'!$G$3:$N$775,8,FALSE))</f>
        <v>Sobieska Anna</v>
      </c>
      <c r="F317" s="22">
        <f>'licencje PZTS'!G297</f>
        <v>60674</v>
      </c>
      <c r="G317" s="62" t="str">
        <f t="shared" si="53"/>
        <v>Młodzik</v>
      </c>
      <c r="H317" s="62" t="str">
        <f>IF(G317="","",'licencje PZTS'!B297)</f>
        <v>"MKS SKARBEK Tarnowskie Góry"</v>
      </c>
      <c r="I317" s="22" t="str">
        <f>IF(G317="","",VLOOKUP(F317,'licencje PZTS'!$G$3:$N$1761,8,FALSE))</f>
        <v>Sobieska Anna</v>
      </c>
      <c r="J317" s="22" t="str">
        <f>IFERROR(VLOOKUP(F317,'licencje PZTS'!$G$3:$N$775,7,FALSE),"")</f>
        <v>K</v>
      </c>
      <c r="K317" s="62">
        <f>IFERROR(VLOOKUP(F317,'licencje PZTS'!$G$3:$N$1761,4,FALSE),"")</f>
        <v>2014</v>
      </c>
      <c r="L317" s="22" t="str">
        <f t="shared" si="54"/>
        <v>Skrzat</v>
      </c>
      <c r="M317" s="22" t="str">
        <f t="shared" si="55"/>
        <v>Żak</v>
      </c>
      <c r="N317" s="22" t="str">
        <f t="shared" si="56"/>
        <v>Młodzik</v>
      </c>
      <c r="O317" s="22" t="str">
        <f t="shared" si="57"/>
        <v>Nie dotyczy</v>
      </c>
      <c r="P317" s="22" t="str">
        <f t="shared" si="58"/>
        <v>Nie dotyczy</v>
      </c>
      <c r="Q317" s="22" t="str">
        <f t="shared" si="59"/>
        <v>Nie dotyczy</v>
      </c>
      <c r="R317" s="22" t="str">
        <f t="shared" si="60"/>
        <v>Nie dotyczy</v>
      </c>
      <c r="S317" s="22" t="str">
        <f t="shared" si="61"/>
        <v>Nie dotyczy</v>
      </c>
      <c r="V317" s="22" t="str">
        <f t="shared" si="51"/>
        <v>Stolka Kinga</v>
      </c>
      <c r="W317" s="22">
        <f>(COUNTIF($V$2:V317,V317)=1)*1+W316</f>
        <v>313</v>
      </c>
      <c r="X317" s="22" t="str">
        <f>VLOOKUP(Y317,'licencje PZTS'!$C$4:$K$3486,9,FALSE)</f>
        <v>"MKS SKARBEK Tarnowskie Góry"</v>
      </c>
      <c r="Y317" s="22" t="str">
        <f>INDEX($V$4:$V$900,MATCH(ROWS($U$1:U314),$W$4:$W$900,0))</f>
        <v>Spałek Emilia</v>
      </c>
      <c r="AA317" s="22" t="str">
        <f t="shared" si="62"/>
        <v>Stolka Kinga</v>
      </c>
      <c r="AB317" s="22">
        <f>(COUNTIF($AA$2:AA317,AA317)=1)*1+AB316</f>
        <v>313</v>
      </c>
      <c r="AC317" s="22" t="str">
        <f>VLOOKUP(AD317,'licencje PZTS'!$C$4:$K$1486,9,FALSE)</f>
        <v>"MKS SKARBEK Tarnowskie Góry"</v>
      </c>
      <c r="AD317" s="22" t="str">
        <f>INDEX($AA$2:$AA$900,MATCH(ROWS($Z$1:Z314),$AB$2:$AB$3900,0))</f>
        <v>Spałek Emilia</v>
      </c>
    </row>
    <row r="318" spans="1:30" hidden="1" x14ac:dyDescent="0.25">
      <c r="A318" s="22" t="str">
        <f>IFERROR(INDEX($D$24:$D$1418,MATCH(ROWS($A$1:A295),$B$24:$B$741,0)),"")</f>
        <v/>
      </c>
      <c r="B318" s="54">
        <f>(COUNTIF($D$24:D318,D318)=1)*1+B317</f>
        <v>25</v>
      </c>
      <c r="C318" s="60" t="str">
        <f t="shared" si="52"/>
        <v>Młodzik</v>
      </c>
      <c r="D318" s="54" t="str">
        <f>IF(C318="","",'licencje PZTS'!B298)</f>
        <v>"MKS SKARBEK Tarnowskie Góry"</v>
      </c>
      <c r="E318" s="63" t="str">
        <f>IF(C318="","",VLOOKUP(F318,'licencje PZTS'!$G$3:$N$775,8,FALSE))</f>
        <v>Sitek Alicja</v>
      </c>
      <c r="F318" s="22">
        <f>'licencje PZTS'!G298</f>
        <v>60673</v>
      </c>
      <c r="G318" s="62" t="str">
        <f t="shared" si="53"/>
        <v>Młodzik</v>
      </c>
      <c r="H318" s="62" t="str">
        <f>IF(G318="","",'licencje PZTS'!B298)</f>
        <v>"MKS SKARBEK Tarnowskie Góry"</v>
      </c>
      <c r="I318" s="22" t="str">
        <f>IF(G318="","",VLOOKUP(F318,'licencje PZTS'!$G$3:$N$1761,8,FALSE))</f>
        <v>Sitek Alicja</v>
      </c>
      <c r="J318" s="22" t="str">
        <f>IFERROR(VLOOKUP(F318,'licencje PZTS'!$G$3:$N$775,7,FALSE),"")</f>
        <v>K</v>
      </c>
      <c r="K318" s="62">
        <f>IFERROR(VLOOKUP(F318,'licencje PZTS'!$G$3:$N$1761,4,FALSE),"")</f>
        <v>2014</v>
      </c>
      <c r="L318" s="22" t="str">
        <f t="shared" si="54"/>
        <v>Skrzat</v>
      </c>
      <c r="M318" s="22" t="str">
        <f t="shared" si="55"/>
        <v>Żak</v>
      </c>
      <c r="N318" s="22" t="str">
        <f t="shared" si="56"/>
        <v>Młodzik</v>
      </c>
      <c r="O318" s="22" t="str">
        <f t="shared" si="57"/>
        <v>Nie dotyczy</v>
      </c>
      <c r="P318" s="22" t="str">
        <f t="shared" si="58"/>
        <v>Nie dotyczy</v>
      </c>
      <c r="Q318" s="22" t="str">
        <f t="shared" si="59"/>
        <v>Nie dotyczy</v>
      </c>
      <c r="R318" s="22" t="str">
        <f t="shared" si="60"/>
        <v>Nie dotyczy</v>
      </c>
      <c r="S318" s="22" t="str">
        <f t="shared" si="61"/>
        <v>Nie dotyczy</v>
      </c>
      <c r="V318" s="22" t="str">
        <f t="shared" si="51"/>
        <v>Spałek Emilia</v>
      </c>
      <c r="W318" s="22">
        <f>(COUNTIF($V$2:V318,V318)=1)*1+W317</f>
        <v>314</v>
      </c>
      <c r="X318" s="22" t="str">
        <f>VLOOKUP(Y318,'licencje PZTS'!$C$4:$K$3486,9,FALSE)</f>
        <v>"MKS SKARBEK Tarnowskie Góry"</v>
      </c>
      <c r="Y318" s="22" t="str">
        <f>INDEX($V$4:$V$900,MATCH(ROWS($U$1:U315),$W$4:$W$900,0))</f>
        <v>Sobiński Jan</v>
      </c>
      <c r="AA318" s="22" t="str">
        <f t="shared" si="62"/>
        <v>Spałek Emilia</v>
      </c>
      <c r="AB318" s="22">
        <f>(COUNTIF($AA$2:AA318,AA318)=1)*1+AB317</f>
        <v>314</v>
      </c>
      <c r="AC318" s="22" t="str">
        <f>VLOOKUP(AD318,'licencje PZTS'!$C$4:$K$1486,9,FALSE)</f>
        <v>"MKS SKARBEK Tarnowskie Góry"</v>
      </c>
      <c r="AD318" s="22" t="str">
        <f>INDEX($AA$2:$AA$900,MATCH(ROWS($Z$1:Z315),$AB$2:$AB$3900,0))</f>
        <v>Sobiński Jan</v>
      </c>
    </row>
    <row r="319" spans="1:30" hidden="1" x14ac:dyDescent="0.25">
      <c r="A319" s="22" t="str">
        <f>IFERROR(INDEX($D$24:$D$1418,MATCH(ROWS($A$1:A296),$B$24:$B$741,0)),"")</f>
        <v/>
      </c>
      <c r="B319" s="54">
        <f>(COUNTIF($D$24:D319,D319)=1)*1+B318</f>
        <v>25</v>
      </c>
      <c r="C319" s="60" t="str">
        <f t="shared" si="52"/>
        <v>Młodzik</v>
      </c>
      <c r="D319" s="54" t="str">
        <f>IF(C319="","",'licencje PZTS'!B299)</f>
        <v>"MKS SKARBEK Tarnowskie Góry"</v>
      </c>
      <c r="E319" s="63" t="str">
        <f>IF(C319="","",VLOOKUP(F319,'licencje PZTS'!$G$3:$N$775,8,FALSE))</f>
        <v>Polaków Juliusz</v>
      </c>
      <c r="F319" s="22">
        <f>'licencje PZTS'!G299</f>
        <v>60672</v>
      </c>
      <c r="G319" s="62" t="str">
        <f t="shared" si="53"/>
        <v>Młodzik</v>
      </c>
      <c r="H319" s="62" t="str">
        <f>IF(G319="","",'licencje PZTS'!B299)</f>
        <v>"MKS SKARBEK Tarnowskie Góry"</v>
      </c>
      <c r="I319" s="22" t="str">
        <f>IF(G319="","",VLOOKUP(F319,'licencje PZTS'!$G$3:$N$1761,8,FALSE))</f>
        <v>Polaków Juliusz</v>
      </c>
      <c r="J319" s="22" t="str">
        <f>IFERROR(VLOOKUP(F319,'licencje PZTS'!$G$3:$N$775,7,FALSE),"")</f>
        <v>M</v>
      </c>
      <c r="K319" s="62">
        <f>IFERROR(VLOOKUP(F319,'licencje PZTS'!$G$3:$N$1761,4,FALSE),"")</f>
        <v>2014</v>
      </c>
      <c r="L319" s="22" t="str">
        <f t="shared" si="54"/>
        <v>Skrzat</v>
      </c>
      <c r="M319" s="22" t="str">
        <f t="shared" si="55"/>
        <v>Żak</v>
      </c>
      <c r="N319" s="22" t="str">
        <f t="shared" si="56"/>
        <v>Młodzik</v>
      </c>
      <c r="O319" s="22" t="str">
        <f t="shared" si="57"/>
        <v>Nie dotyczy</v>
      </c>
      <c r="P319" s="22" t="str">
        <f t="shared" si="58"/>
        <v>Nie dotyczy</v>
      </c>
      <c r="Q319" s="22" t="str">
        <f t="shared" si="59"/>
        <v>Nie dotyczy</v>
      </c>
      <c r="R319" s="22" t="str">
        <f t="shared" si="60"/>
        <v>Nie dotyczy</v>
      </c>
      <c r="S319" s="22" t="str">
        <f t="shared" si="61"/>
        <v>Nie dotyczy</v>
      </c>
      <c r="V319" s="22" t="str">
        <f t="shared" si="51"/>
        <v>Sobiński Jan</v>
      </c>
      <c r="W319" s="22">
        <f>(COUNTIF($V$2:V319,V319)=1)*1+W318</f>
        <v>315</v>
      </c>
      <c r="X319" s="22" t="str">
        <f>VLOOKUP(Y319,'licencje PZTS'!$C$4:$K$3486,9,FALSE)</f>
        <v>"MKS SKARBEK Tarnowskie Góry"</v>
      </c>
      <c r="Y319" s="22" t="str">
        <f>INDEX($V$4:$V$900,MATCH(ROWS($U$1:U316),$W$4:$W$900,0))</f>
        <v>Sarwińska Maja</v>
      </c>
      <c r="AA319" s="22" t="str">
        <f t="shared" si="62"/>
        <v>Sobiński Jan</v>
      </c>
      <c r="AB319" s="22">
        <f>(COUNTIF($AA$2:AA319,AA319)=1)*1+AB318</f>
        <v>315</v>
      </c>
      <c r="AC319" s="22" t="str">
        <f>VLOOKUP(AD319,'licencje PZTS'!$C$4:$K$1486,9,FALSE)</f>
        <v>"MKS SKARBEK Tarnowskie Góry"</v>
      </c>
      <c r="AD319" s="22" t="str">
        <f>INDEX($AA$2:$AA$900,MATCH(ROWS($Z$1:Z316),$AB$2:$AB$3900,0))</f>
        <v>Sarwińska Maja</v>
      </c>
    </row>
    <row r="320" spans="1:30" hidden="1" x14ac:dyDescent="0.25">
      <c r="A320" s="22" t="str">
        <f>IFERROR(INDEX($D$24:$D$1418,MATCH(ROWS($A$1:A297),$B$24:$B$741,0)),"")</f>
        <v/>
      </c>
      <c r="B320" s="54">
        <f>(COUNTIF($D$24:D320,D320)=1)*1+B319</f>
        <v>25</v>
      </c>
      <c r="C320" s="60" t="str">
        <f t="shared" si="52"/>
        <v>Młodzik</v>
      </c>
      <c r="D320" s="54" t="str">
        <f>IF(C320="","",'licencje PZTS'!B300)</f>
        <v>"MKS SKARBEK Tarnowskie Góry"</v>
      </c>
      <c r="E320" s="63" t="str">
        <f>IF(C320="","",VLOOKUP(F320,'licencje PZTS'!$G$3:$N$775,8,FALSE))</f>
        <v>Mleczko Jakub</v>
      </c>
      <c r="F320" s="22">
        <f>'licencje PZTS'!G300</f>
        <v>60670</v>
      </c>
      <c r="G320" s="62" t="str">
        <f t="shared" si="53"/>
        <v>Młodzik</v>
      </c>
      <c r="H320" s="62" t="str">
        <f>IF(G320="","",'licencje PZTS'!B300)</f>
        <v>"MKS SKARBEK Tarnowskie Góry"</v>
      </c>
      <c r="I320" s="22" t="str">
        <f>IF(G320="","",VLOOKUP(F320,'licencje PZTS'!$G$3:$N$1761,8,FALSE))</f>
        <v>Mleczko Jakub</v>
      </c>
      <c r="J320" s="22" t="str">
        <f>IFERROR(VLOOKUP(F320,'licencje PZTS'!$G$3:$N$775,7,FALSE),"")</f>
        <v>M</v>
      </c>
      <c r="K320" s="62">
        <f>IFERROR(VLOOKUP(F320,'licencje PZTS'!$G$3:$N$1761,4,FALSE),"")</f>
        <v>2014</v>
      </c>
      <c r="L320" s="22" t="str">
        <f t="shared" si="54"/>
        <v>Skrzat</v>
      </c>
      <c r="M320" s="22" t="str">
        <f t="shared" si="55"/>
        <v>Żak</v>
      </c>
      <c r="N320" s="22" t="str">
        <f t="shared" si="56"/>
        <v>Młodzik</v>
      </c>
      <c r="O320" s="22" t="str">
        <f t="shared" si="57"/>
        <v>Nie dotyczy</v>
      </c>
      <c r="P320" s="22" t="str">
        <f t="shared" si="58"/>
        <v>Nie dotyczy</v>
      </c>
      <c r="Q320" s="22" t="str">
        <f t="shared" si="59"/>
        <v>Nie dotyczy</v>
      </c>
      <c r="R320" s="22" t="str">
        <f t="shared" si="60"/>
        <v>Nie dotyczy</v>
      </c>
      <c r="S320" s="22" t="str">
        <f t="shared" si="61"/>
        <v>Nie dotyczy</v>
      </c>
      <c r="V320" s="22" t="str">
        <f t="shared" si="51"/>
        <v>Sarwińska Maja</v>
      </c>
      <c r="W320" s="22">
        <f>(COUNTIF($V$2:V320,V320)=1)*1+W319</f>
        <v>316</v>
      </c>
      <c r="X320" s="22" t="str">
        <f>VLOOKUP(Y320,'licencje PZTS'!$C$4:$K$3486,9,FALSE)</f>
        <v>"MKS SKARBEK Tarnowskie Góry"</v>
      </c>
      <c r="Y320" s="22" t="str">
        <f>INDEX($V$4:$V$900,MATCH(ROWS($U$1:U317),$W$4:$W$900,0))</f>
        <v>Raczkowska Emilia</v>
      </c>
      <c r="AA320" s="22" t="str">
        <f t="shared" si="62"/>
        <v>Sarwińska Maja</v>
      </c>
      <c r="AB320" s="22">
        <f>(COUNTIF($AA$2:AA320,AA320)=1)*1+AB319</f>
        <v>316</v>
      </c>
      <c r="AC320" s="22" t="str">
        <f>VLOOKUP(AD320,'licencje PZTS'!$C$4:$K$1486,9,FALSE)</f>
        <v>"MKS SKARBEK Tarnowskie Góry"</v>
      </c>
      <c r="AD320" s="22" t="str">
        <f>INDEX($AA$2:$AA$900,MATCH(ROWS($Z$1:Z317),$AB$2:$AB$3900,0))</f>
        <v>Raczkowska Emilia</v>
      </c>
    </row>
    <row r="321" spans="1:30" hidden="1" x14ac:dyDescent="0.25">
      <c r="A321" s="22" t="str">
        <f>IFERROR(INDEX($D$24:$D$1418,MATCH(ROWS($A$1:A298),$B$24:$B$741,0)),"")</f>
        <v/>
      </c>
      <c r="B321" s="54">
        <f>(COUNTIF($D$24:D321,D321)=1)*1+B320</f>
        <v>25</v>
      </c>
      <c r="C321" s="60" t="str">
        <f t="shared" si="52"/>
        <v>Młodzik</v>
      </c>
      <c r="D321" s="54" t="str">
        <f>IF(C321="","",'licencje PZTS'!B301)</f>
        <v>"MKS SKARBEK Tarnowskie Góry"</v>
      </c>
      <c r="E321" s="63" t="str">
        <f>IF(C321="","",VLOOKUP(F321,'licencje PZTS'!$G$3:$N$775,8,FALSE))</f>
        <v>Michalski Rafał</v>
      </c>
      <c r="F321" s="22">
        <f>'licencje PZTS'!G301</f>
        <v>60669</v>
      </c>
      <c r="G321" s="62" t="str">
        <f t="shared" si="53"/>
        <v>Młodzik</v>
      </c>
      <c r="H321" s="62" t="str">
        <f>IF(G321="","",'licencje PZTS'!B301)</f>
        <v>"MKS SKARBEK Tarnowskie Góry"</v>
      </c>
      <c r="I321" s="22" t="str">
        <f>IF(G321="","",VLOOKUP(F321,'licencje PZTS'!$G$3:$N$1761,8,FALSE))</f>
        <v>Michalski Rafał</v>
      </c>
      <c r="J321" s="22" t="str">
        <f>IFERROR(VLOOKUP(F321,'licencje PZTS'!$G$3:$N$775,7,FALSE),"")</f>
        <v>M</v>
      </c>
      <c r="K321" s="62">
        <f>IFERROR(VLOOKUP(F321,'licencje PZTS'!$G$3:$N$1761,4,FALSE),"")</f>
        <v>2014</v>
      </c>
      <c r="L321" s="22" t="str">
        <f t="shared" si="54"/>
        <v>Skrzat</v>
      </c>
      <c r="M321" s="22" t="str">
        <f t="shared" si="55"/>
        <v>Żak</v>
      </c>
      <c r="N321" s="22" t="str">
        <f t="shared" si="56"/>
        <v>Młodzik</v>
      </c>
      <c r="O321" s="22" t="str">
        <f t="shared" si="57"/>
        <v>Nie dotyczy</v>
      </c>
      <c r="P321" s="22" t="str">
        <f t="shared" si="58"/>
        <v>Nie dotyczy</v>
      </c>
      <c r="Q321" s="22" t="str">
        <f t="shared" si="59"/>
        <v>Nie dotyczy</v>
      </c>
      <c r="R321" s="22" t="str">
        <f t="shared" si="60"/>
        <v>Nie dotyczy</v>
      </c>
      <c r="S321" s="22" t="str">
        <f t="shared" si="61"/>
        <v>Nie dotyczy</v>
      </c>
      <c r="V321" s="22" t="str">
        <f t="shared" si="51"/>
        <v>Raczkowska Emilia</v>
      </c>
      <c r="W321" s="22">
        <f>(COUNTIF($V$2:V321,V321)=1)*1+W320</f>
        <v>317</v>
      </c>
      <c r="X321" s="22" t="str">
        <f>VLOOKUP(Y321,'licencje PZTS'!$C$4:$K$3486,9,FALSE)</f>
        <v>"MKS SKARBEK Tarnowskie Góry"</v>
      </c>
      <c r="Y321" s="22" t="str">
        <f>INDEX($V$4:$V$900,MATCH(ROWS($U$1:U318),$W$4:$W$900,0))</f>
        <v>Pliczko Michał</v>
      </c>
      <c r="AA321" s="22" t="str">
        <f t="shared" si="62"/>
        <v>Raczkowska Emilia</v>
      </c>
      <c r="AB321" s="22">
        <f>(COUNTIF($AA$2:AA321,AA321)=1)*1+AB320</f>
        <v>317</v>
      </c>
      <c r="AC321" s="22" t="str">
        <f>VLOOKUP(AD321,'licencje PZTS'!$C$4:$K$1486,9,FALSE)</f>
        <v>"MKS SKARBEK Tarnowskie Góry"</v>
      </c>
      <c r="AD321" s="22" t="str">
        <f>INDEX($AA$2:$AA$900,MATCH(ROWS($Z$1:Z318),$AB$2:$AB$3900,0))</f>
        <v>Pliczko Michał</v>
      </c>
    </row>
    <row r="322" spans="1:30" hidden="1" x14ac:dyDescent="0.25">
      <c r="A322" s="22" t="str">
        <f>IFERROR(INDEX($D$24:$D$1418,MATCH(ROWS($A$1:A299),$B$24:$B$741,0)),"")</f>
        <v/>
      </c>
      <c r="B322" s="54">
        <f>(COUNTIF($D$24:D322,D322)=1)*1+B321</f>
        <v>25</v>
      </c>
      <c r="C322" s="60" t="str">
        <f t="shared" si="52"/>
        <v>Młodzik</v>
      </c>
      <c r="D322" s="54" t="str">
        <f>IF(C322="","",'licencje PZTS'!B302)</f>
        <v>"MKS SKARBEK Tarnowskie Góry"</v>
      </c>
      <c r="E322" s="63" t="str">
        <f>IF(C322="","",VLOOKUP(F322,'licencje PZTS'!$G$3:$N$775,8,FALSE))</f>
        <v>Kamiński Jan</v>
      </c>
      <c r="F322" s="22">
        <f>'licencje PZTS'!G302</f>
        <v>60668</v>
      </c>
      <c r="G322" s="62" t="str">
        <f t="shared" si="53"/>
        <v>Młodzik</v>
      </c>
      <c r="H322" s="62" t="str">
        <f>IF(G322="","",'licencje PZTS'!B302)</f>
        <v>"MKS SKARBEK Tarnowskie Góry"</v>
      </c>
      <c r="I322" s="22" t="str">
        <f>IF(G322="","",VLOOKUP(F322,'licencje PZTS'!$G$3:$N$1761,8,FALSE))</f>
        <v>Kamiński Jan</v>
      </c>
      <c r="J322" s="22" t="str">
        <f>IFERROR(VLOOKUP(F322,'licencje PZTS'!$G$3:$N$775,7,FALSE),"")</f>
        <v>M</v>
      </c>
      <c r="K322" s="62">
        <f>IFERROR(VLOOKUP(F322,'licencje PZTS'!$G$3:$N$1761,4,FALSE),"")</f>
        <v>2014</v>
      </c>
      <c r="L322" s="22" t="str">
        <f t="shared" si="54"/>
        <v>Skrzat</v>
      </c>
      <c r="M322" s="22" t="str">
        <f t="shared" si="55"/>
        <v>Żak</v>
      </c>
      <c r="N322" s="22" t="str">
        <f t="shared" si="56"/>
        <v>Młodzik</v>
      </c>
      <c r="O322" s="22" t="str">
        <f t="shared" si="57"/>
        <v>Nie dotyczy</v>
      </c>
      <c r="P322" s="22" t="str">
        <f t="shared" si="58"/>
        <v>Nie dotyczy</v>
      </c>
      <c r="Q322" s="22" t="str">
        <f t="shared" si="59"/>
        <v>Nie dotyczy</v>
      </c>
      <c r="R322" s="22" t="str">
        <f t="shared" si="60"/>
        <v>Nie dotyczy</v>
      </c>
      <c r="S322" s="22" t="str">
        <f t="shared" si="61"/>
        <v>Nie dotyczy</v>
      </c>
      <c r="V322" s="22" t="str">
        <f t="shared" si="51"/>
        <v>Pliczko Michał</v>
      </c>
      <c r="W322" s="22">
        <f>(COUNTIF($V$2:V322,V322)=1)*1+W321</f>
        <v>318</v>
      </c>
      <c r="X322" s="22" t="str">
        <f>VLOOKUP(Y322,'licencje PZTS'!$C$4:$K$3486,9,FALSE)</f>
        <v>"MKS SKARBEK Tarnowskie Góry"</v>
      </c>
      <c r="Y322" s="22" t="str">
        <f>INDEX($V$4:$V$900,MATCH(ROWS($U$1:U319),$W$4:$W$900,0))</f>
        <v>Piontek Antoni</v>
      </c>
      <c r="AA322" s="22" t="str">
        <f t="shared" si="62"/>
        <v>Pliczko Michał</v>
      </c>
      <c r="AB322" s="22">
        <f>(COUNTIF($AA$2:AA322,AA322)=1)*1+AB321</f>
        <v>318</v>
      </c>
      <c r="AC322" s="22" t="str">
        <f>VLOOKUP(AD322,'licencje PZTS'!$C$4:$K$1486,9,FALSE)</f>
        <v>"MKS SKARBEK Tarnowskie Góry"</v>
      </c>
      <c r="AD322" s="22" t="str">
        <f>INDEX($AA$2:$AA$900,MATCH(ROWS($Z$1:Z319),$AB$2:$AB$3900,0))</f>
        <v>Piontek Antoni</v>
      </c>
    </row>
    <row r="323" spans="1:30" hidden="1" x14ac:dyDescent="0.25">
      <c r="A323" s="22" t="str">
        <f>IFERROR(INDEX($D$24:$D$1418,MATCH(ROWS($A$1:A300),$B$24:$B$741,0)),"")</f>
        <v/>
      </c>
      <c r="B323" s="54">
        <f>(COUNTIF($D$24:D323,D323)=1)*1+B322</f>
        <v>25</v>
      </c>
      <c r="C323" s="60" t="str">
        <f t="shared" si="52"/>
        <v>Młodzik</v>
      </c>
      <c r="D323" s="54" t="str">
        <f>IF(C323="","",'licencje PZTS'!B303)</f>
        <v>"MKS SKARBEK Tarnowskie Góry"</v>
      </c>
      <c r="E323" s="63" t="str">
        <f>IF(C323="","",VLOOKUP(F323,'licencje PZTS'!$G$3:$N$775,8,FALSE))</f>
        <v>Kaleta Pola</v>
      </c>
      <c r="F323" s="22">
        <f>'licencje PZTS'!G303</f>
        <v>60667</v>
      </c>
      <c r="G323" s="62" t="str">
        <f t="shared" si="53"/>
        <v>Młodzik</v>
      </c>
      <c r="H323" s="62" t="str">
        <f>IF(G323="","",'licencje PZTS'!B303)</f>
        <v>"MKS SKARBEK Tarnowskie Góry"</v>
      </c>
      <c r="I323" s="22" t="str">
        <f>IF(G323="","",VLOOKUP(F323,'licencje PZTS'!$G$3:$N$1761,8,FALSE))</f>
        <v>Kaleta Pola</v>
      </c>
      <c r="J323" s="22" t="str">
        <f>IFERROR(VLOOKUP(F323,'licencje PZTS'!$G$3:$N$775,7,FALSE),"")</f>
        <v>K</v>
      </c>
      <c r="K323" s="62">
        <f>IFERROR(VLOOKUP(F323,'licencje PZTS'!$G$3:$N$1761,4,FALSE),"")</f>
        <v>2014</v>
      </c>
      <c r="L323" s="22" t="str">
        <f t="shared" si="54"/>
        <v>Skrzat</v>
      </c>
      <c r="M323" s="22" t="str">
        <f t="shared" si="55"/>
        <v>Żak</v>
      </c>
      <c r="N323" s="22" t="str">
        <f t="shared" si="56"/>
        <v>Młodzik</v>
      </c>
      <c r="O323" s="22" t="str">
        <f t="shared" si="57"/>
        <v>Nie dotyczy</v>
      </c>
      <c r="P323" s="22" t="str">
        <f t="shared" si="58"/>
        <v>Nie dotyczy</v>
      </c>
      <c r="Q323" s="22" t="str">
        <f t="shared" si="59"/>
        <v>Nie dotyczy</v>
      </c>
      <c r="R323" s="22" t="str">
        <f t="shared" si="60"/>
        <v>Nie dotyczy</v>
      </c>
      <c r="S323" s="22" t="str">
        <f t="shared" si="61"/>
        <v>Nie dotyczy</v>
      </c>
      <c r="V323" s="22" t="str">
        <f t="shared" si="51"/>
        <v>Piontek Antoni</v>
      </c>
      <c r="W323" s="22">
        <f>(COUNTIF($V$2:V323,V323)=1)*1+W322</f>
        <v>319</v>
      </c>
      <c r="X323" s="22" t="str">
        <f>VLOOKUP(Y323,'licencje PZTS'!$C$4:$K$1486,9,FALSE)</f>
        <v>"MKS SKARBEK Tarnowskie Góry"</v>
      </c>
      <c r="Y323" s="22" t="str">
        <f>INDEX($V$4:$V$900,MATCH(ROWS($U$1:U320),$W$4:$W$900,0))</f>
        <v>Parkietny Kinga</v>
      </c>
      <c r="AA323" s="22" t="str">
        <f t="shared" si="62"/>
        <v>Piontek Antoni</v>
      </c>
      <c r="AB323" s="22">
        <f>(COUNTIF($AA$2:AA323,AA323)=1)*1+AB322</f>
        <v>319</v>
      </c>
      <c r="AC323" s="22" t="str">
        <f>VLOOKUP(AD323,'licencje PZTS'!$C$4:$K$1486,9,FALSE)</f>
        <v>"MKS SKARBEK Tarnowskie Góry"</v>
      </c>
      <c r="AD323" s="22" t="str">
        <f>INDEX($AA$2:$AA$900,MATCH(ROWS($Z$1:Z320),$AB$2:$AB$3900,0))</f>
        <v>Parkietny Kinga</v>
      </c>
    </row>
    <row r="324" spans="1:30" hidden="1" x14ac:dyDescent="0.25">
      <c r="A324" s="22" t="str">
        <f>IFERROR(INDEX($D$24:$D$1418,MATCH(ROWS($A$1:A301),$B$24:$B$741,0)),"")</f>
        <v/>
      </c>
      <c r="B324" s="54">
        <f>(COUNTIF($D$24:D324,D324)=1)*1+B323</f>
        <v>25</v>
      </c>
      <c r="C324" s="60" t="str">
        <f t="shared" si="52"/>
        <v>Młodzik</v>
      </c>
      <c r="D324" s="54" t="str">
        <f>IF(C324="","",'licencje PZTS'!B304)</f>
        <v>"MKS SKARBEK Tarnowskie Góry"</v>
      </c>
      <c r="E324" s="63" t="str">
        <f>IF(C324="","",VLOOKUP(F324,'licencje PZTS'!$G$3:$N$775,8,FALSE))</f>
        <v>Juźwiak Zuzanna</v>
      </c>
      <c r="F324" s="22">
        <f>'licencje PZTS'!G304</f>
        <v>60666</v>
      </c>
      <c r="G324" s="62" t="str">
        <f t="shared" si="53"/>
        <v>Młodzik</v>
      </c>
      <c r="H324" s="62" t="str">
        <f>IF(G324="","",'licencje PZTS'!B304)</f>
        <v>"MKS SKARBEK Tarnowskie Góry"</v>
      </c>
      <c r="I324" s="22" t="str">
        <f>IF(G324="","",VLOOKUP(F324,'licencje PZTS'!$G$3:$N$1761,8,FALSE))</f>
        <v>Juźwiak Zuzanna</v>
      </c>
      <c r="J324" s="22" t="str">
        <f>IFERROR(VLOOKUP(F324,'licencje PZTS'!$G$3:$N$775,7,FALSE),"")</f>
        <v>K</v>
      </c>
      <c r="K324" s="62">
        <f>IFERROR(VLOOKUP(F324,'licencje PZTS'!$G$3:$N$1761,4,FALSE),"")</f>
        <v>2014</v>
      </c>
      <c r="L324" s="22" t="str">
        <f t="shared" si="54"/>
        <v>Skrzat</v>
      </c>
      <c r="M324" s="22" t="str">
        <f t="shared" si="55"/>
        <v>Żak</v>
      </c>
      <c r="N324" s="22" t="str">
        <f t="shared" si="56"/>
        <v>Młodzik</v>
      </c>
      <c r="O324" s="22" t="str">
        <f t="shared" si="57"/>
        <v>Nie dotyczy</v>
      </c>
      <c r="P324" s="22" t="str">
        <f t="shared" si="58"/>
        <v>Nie dotyczy</v>
      </c>
      <c r="Q324" s="22" t="str">
        <f t="shared" si="59"/>
        <v>Nie dotyczy</v>
      </c>
      <c r="R324" s="22" t="str">
        <f t="shared" si="60"/>
        <v>Nie dotyczy</v>
      </c>
      <c r="S324" s="22" t="str">
        <f t="shared" si="61"/>
        <v>Nie dotyczy</v>
      </c>
      <c r="V324" s="22" t="str">
        <f t="shared" ref="V324:V387" si="63">VLOOKUP($F$3,$C343:$F2457,3,FALSE)</f>
        <v>Parkietny Kinga</v>
      </c>
      <c r="W324" s="22">
        <f>(COUNTIF($V$2:V324,V324)=1)*1+W323</f>
        <v>320</v>
      </c>
      <c r="X324" s="22" t="str">
        <f>VLOOKUP(Y324,'licencje PZTS'!$C$4:$K$1486,9,FALSE)</f>
        <v>"MKS SKARBEK Tarnowskie Góry"</v>
      </c>
      <c r="Y324" s="22" t="str">
        <f>INDEX($V$4:$V$900,MATCH(ROWS($U$1:U321),$W$4:$W$900,0))</f>
        <v>Panek Anna</v>
      </c>
      <c r="AA324" s="22" t="str">
        <f t="shared" si="62"/>
        <v>Parkietny Kinga</v>
      </c>
      <c r="AB324" s="22">
        <f>(COUNTIF($AA$2:AA324,AA324)=1)*1+AB323</f>
        <v>320</v>
      </c>
      <c r="AC324" s="22" t="str">
        <f>VLOOKUP(AD324,'licencje PZTS'!$C$4:$K$1486,9,FALSE)</f>
        <v>"MKS SKARBEK Tarnowskie Góry"</v>
      </c>
      <c r="AD324" s="22" t="str">
        <f>INDEX($AA$2:$AA$900,MATCH(ROWS($Z$1:Z321),$AB$2:$AB$3900,0))</f>
        <v>Panek Anna</v>
      </c>
    </row>
    <row r="325" spans="1:30" hidden="1" x14ac:dyDescent="0.25">
      <c r="A325" s="22" t="str">
        <f>IFERROR(INDEX($D$24:$D$1418,MATCH(ROWS($A$1:A302),$B$24:$B$741,0)),"")</f>
        <v/>
      </c>
      <c r="B325" s="54">
        <f>(COUNTIF($D$24:D325,D325)=1)*1+B324</f>
        <v>25</v>
      </c>
      <c r="C325" s="60" t="str">
        <f t="shared" si="52"/>
        <v>Młodzik</v>
      </c>
      <c r="D325" s="54" t="str">
        <f>IF(C325="","",'licencje PZTS'!B305)</f>
        <v>"MKS SKARBEK Tarnowskie Góry"</v>
      </c>
      <c r="E325" s="63" t="str">
        <f>IF(C325="","",VLOOKUP(F325,'licencje PZTS'!$G$3:$N$775,8,FALSE))</f>
        <v>Hazeńska Wiktoria</v>
      </c>
      <c r="F325" s="22">
        <f>'licencje PZTS'!G305</f>
        <v>60665</v>
      </c>
      <c r="G325" s="62" t="str">
        <f t="shared" si="53"/>
        <v>Młodzik</v>
      </c>
      <c r="H325" s="62" t="str">
        <f>IF(G325="","",'licencje PZTS'!B305)</f>
        <v>"MKS SKARBEK Tarnowskie Góry"</v>
      </c>
      <c r="I325" s="22" t="str">
        <f>IF(G325="","",VLOOKUP(F325,'licencje PZTS'!$G$3:$N$1761,8,FALSE))</f>
        <v>Hazeńska Wiktoria</v>
      </c>
      <c r="J325" s="22" t="str">
        <f>IFERROR(VLOOKUP(F325,'licencje PZTS'!$G$3:$N$775,7,FALSE),"")</f>
        <v>K</v>
      </c>
      <c r="K325" s="62">
        <f>IFERROR(VLOOKUP(F325,'licencje PZTS'!$G$3:$N$1761,4,FALSE),"")</f>
        <v>2014</v>
      </c>
      <c r="L325" s="22" t="str">
        <f t="shared" si="54"/>
        <v>Skrzat</v>
      </c>
      <c r="M325" s="22" t="str">
        <f t="shared" si="55"/>
        <v>Żak</v>
      </c>
      <c r="N325" s="22" t="str">
        <f t="shared" si="56"/>
        <v>Młodzik</v>
      </c>
      <c r="O325" s="22" t="str">
        <f t="shared" si="57"/>
        <v>Nie dotyczy</v>
      </c>
      <c r="P325" s="22" t="str">
        <f t="shared" si="58"/>
        <v>Nie dotyczy</v>
      </c>
      <c r="Q325" s="22" t="str">
        <f t="shared" si="59"/>
        <v>Nie dotyczy</v>
      </c>
      <c r="R325" s="22" t="str">
        <f t="shared" si="60"/>
        <v>Nie dotyczy</v>
      </c>
      <c r="S325" s="22" t="str">
        <f t="shared" si="61"/>
        <v>Nie dotyczy</v>
      </c>
      <c r="V325" s="22" t="str">
        <f t="shared" si="63"/>
        <v>Panek Anna</v>
      </c>
      <c r="W325" s="22">
        <f>(COUNTIF($V$2:V325,V325)=1)*1+W324</f>
        <v>321</v>
      </c>
      <c r="X325" s="22" t="str">
        <f>VLOOKUP(Y325,'licencje PZTS'!$C$4:$K$1486,9,FALSE)</f>
        <v>"MKS SKARBEK Tarnowskie Góry"</v>
      </c>
      <c r="Y325" s="22" t="str">
        <f>INDEX($V$4:$V$900,MATCH(ROWS($U$1:U322),$W$4:$W$900,0))</f>
        <v>Marszałkowski Ignacy</v>
      </c>
      <c r="AA325" s="22" t="str">
        <f t="shared" si="62"/>
        <v>Panek Anna</v>
      </c>
      <c r="AB325" s="22">
        <f>(COUNTIF($AA$2:AA325,AA325)=1)*1+AB324</f>
        <v>321</v>
      </c>
      <c r="AC325" s="22" t="str">
        <f>VLOOKUP(AD325,'licencje PZTS'!$C$4:$K$1486,9,FALSE)</f>
        <v>"MKS SKARBEK Tarnowskie Góry"</v>
      </c>
      <c r="AD325" s="22" t="str">
        <f>INDEX($AA$2:$AA$900,MATCH(ROWS($Z$1:Z322),$AB$2:$AB$3900,0))</f>
        <v>Marszałkowski Ignacy</v>
      </c>
    </row>
    <row r="326" spans="1:30" hidden="1" x14ac:dyDescent="0.25">
      <c r="A326" s="22" t="str">
        <f>IFERROR(INDEX($D$24:$D$1418,MATCH(ROWS($A$1:A303),$B$24:$B$741,0)),"")</f>
        <v/>
      </c>
      <c r="B326" s="54">
        <f>(COUNTIF($D$24:D326,D326)=1)*1+B325</f>
        <v>25</v>
      </c>
      <c r="C326" s="60" t="str">
        <f t="shared" si="52"/>
        <v>Młodzik</v>
      </c>
      <c r="D326" s="54" t="str">
        <f>IF(C326="","",'licencje PZTS'!B306)</f>
        <v>"MKS SKARBEK Tarnowskie Góry"</v>
      </c>
      <c r="E326" s="63" t="str">
        <f>IF(C326="","",VLOOKUP(F326,'licencje PZTS'!$G$3:$N$775,8,FALSE))</f>
        <v>Hałota Emilia</v>
      </c>
      <c r="F326" s="22">
        <f>'licencje PZTS'!G306</f>
        <v>60664</v>
      </c>
      <c r="G326" s="62" t="str">
        <f t="shared" si="53"/>
        <v>Młodzik</v>
      </c>
      <c r="H326" s="62" t="str">
        <f>IF(G326="","",'licencje PZTS'!B306)</f>
        <v>"MKS SKARBEK Tarnowskie Góry"</v>
      </c>
      <c r="I326" s="22" t="str">
        <f>IF(G326="","",VLOOKUP(F326,'licencje PZTS'!$G$3:$N$1761,8,FALSE))</f>
        <v>Hałota Emilia</v>
      </c>
      <c r="J326" s="22" t="str">
        <f>IFERROR(VLOOKUP(F326,'licencje PZTS'!$G$3:$N$775,7,FALSE),"")</f>
        <v>K</v>
      </c>
      <c r="K326" s="62">
        <f>IFERROR(VLOOKUP(F326,'licencje PZTS'!$G$3:$N$1761,4,FALSE),"")</f>
        <v>2014</v>
      </c>
      <c r="L326" s="22" t="str">
        <f t="shared" si="54"/>
        <v>Skrzat</v>
      </c>
      <c r="M326" s="22" t="str">
        <f t="shared" si="55"/>
        <v>Żak</v>
      </c>
      <c r="N326" s="22" t="str">
        <f t="shared" si="56"/>
        <v>Młodzik</v>
      </c>
      <c r="O326" s="22" t="str">
        <f t="shared" si="57"/>
        <v>Nie dotyczy</v>
      </c>
      <c r="P326" s="22" t="str">
        <f t="shared" si="58"/>
        <v>Nie dotyczy</v>
      </c>
      <c r="Q326" s="22" t="str">
        <f t="shared" si="59"/>
        <v>Nie dotyczy</v>
      </c>
      <c r="R326" s="22" t="str">
        <f t="shared" si="60"/>
        <v>Nie dotyczy</v>
      </c>
      <c r="S326" s="22" t="str">
        <f t="shared" si="61"/>
        <v>Nie dotyczy</v>
      </c>
      <c r="V326" s="22" t="str">
        <f t="shared" si="63"/>
        <v>Marszałkowski Ignacy</v>
      </c>
      <c r="W326" s="22">
        <f>(COUNTIF($V$2:V326,V326)=1)*1+W325</f>
        <v>322</v>
      </c>
      <c r="X326" s="22" t="str">
        <f>VLOOKUP(Y326,'licencje PZTS'!$C$4:$K$1486,9,FALSE)</f>
        <v>"MKS SKARBEK Tarnowskie Góry"</v>
      </c>
      <c r="Y326" s="22" t="str">
        <f>INDEX($V$4:$V$900,MATCH(ROWS($U$1:U323),$W$4:$W$900,0))</f>
        <v>Makuch Jakub</v>
      </c>
      <c r="AA326" s="22" t="str">
        <f t="shared" si="62"/>
        <v>Marszałkowski Ignacy</v>
      </c>
      <c r="AB326" s="22">
        <f>(COUNTIF($AA$2:AA326,AA326)=1)*1+AB325</f>
        <v>322</v>
      </c>
      <c r="AC326" s="22" t="str">
        <f>VLOOKUP(AD326,'licencje PZTS'!$C$4:$K$1486,9,FALSE)</f>
        <v>"MKS SKARBEK Tarnowskie Góry"</v>
      </c>
      <c r="AD326" s="22" t="str">
        <f>INDEX($AA$2:$AA$900,MATCH(ROWS($Z$1:Z323),$AB$2:$AB$3900,0))</f>
        <v>Makuch Jakub</v>
      </c>
    </row>
    <row r="327" spans="1:30" hidden="1" x14ac:dyDescent="0.25">
      <c r="A327" s="22" t="str">
        <f>IFERROR(INDEX($D$24:$D$1418,MATCH(ROWS($A$1:A304),$B$24:$B$741,0)),"")</f>
        <v/>
      </c>
      <c r="B327" s="54">
        <f>(COUNTIF($D$24:D327,D327)=1)*1+B326</f>
        <v>25</v>
      </c>
      <c r="C327" s="60" t="str">
        <f t="shared" si="52"/>
        <v>Młodzik</v>
      </c>
      <c r="D327" s="54" t="str">
        <f>IF(C327="","",'licencje PZTS'!B307)</f>
        <v>"MKS SKARBEK Tarnowskie Góry"</v>
      </c>
      <c r="E327" s="63" t="str">
        <f>IF(C327="","",VLOOKUP(F327,'licencje PZTS'!$G$3:$N$775,8,FALSE))</f>
        <v>Grzesiek Paulina</v>
      </c>
      <c r="F327" s="22">
        <f>'licencje PZTS'!G307</f>
        <v>60663</v>
      </c>
      <c r="G327" s="62" t="str">
        <f t="shared" si="53"/>
        <v>Młodzik</v>
      </c>
      <c r="H327" s="62" t="str">
        <f>IF(G327="","",'licencje PZTS'!B307)</f>
        <v>"MKS SKARBEK Tarnowskie Góry"</v>
      </c>
      <c r="I327" s="22" t="str">
        <f>IF(G327="","",VLOOKUP(F327,'licencje PZTS'!$G$3:$N$1761,8,FALSE))</f>
        <v>Grzesiek Paulina</v>
      </c>
      <c r="J327" s="22" t="str">
        <f>IFERROR(VLOOKUP(F327,'licencje PZTS'!$G$3:$N$775,7,FALSE),"")</f>
        <v>K</v>
      </c>
      <c r="K327" s="62">
        <f>IFERROR(VLOOKUP(F327,'licencje PZTS'!$G$3:$N$1761,4,FALSE),"")</f>
        <v>2014</v>
      </c>
      <c r="L327" s="22" t="str">
        <f t="shared" si="54"/>
        <v>Skrzat</v>
      </c>
      <c r="M327" s="22" t="str">
        <f t="shared" si="55"/>
        <v>Żak</v>
      </c>
      <c r="N327" s="22" t="str">
        <f t="shared" si="56"/>
        <v>Młodzik</v>
      </c>
      <c r="O327" s="22" t="str">
        <f t="shared" si="57"/>
        <v>Nie dotyczy</v>
      </c>
      <c r="P327" s="22" t="str">
        <f t="shared" si="58"/>
        <v>Nie dotyczy</v>
      </c>
      <c r="Q327" s="22" t="str">
        <f t="shared" si="59"/>
        <v>Nie dotyczy</v>
      </c>
      <c r="R327" s="22" t="str">
        <f t="shared" si="60"/>
        <v>Nie dotyczy</v>
      </c>
      <c r="S327" s="22" t="str">
        <f t="shared" si="61"/>
        <v>Nie dotyczy</v>
      </c>
      <c r="V327" s="22" t="str">
        <f t="shared" si="63"/>
        <v>Makuch Jakub</v>
      </c>
      <c r="W327" s="22">
        <f>(COUNTIF($V$2:V327,V327)=1)*1+W326</f>
        <v>323</v>
      </c>
      <c r="X327" s="22" t="str">
        <f>VLOOKUP(Y327,'licencje PZTS'!$C$4:$K$1486,9,FALSE)</f>
        <v>"MKS SKARBEK Tarnowskie Góry"</v>
      </c>
      <c r="Y327" s="22" t="str">
        <f>INDEX($V$4:$V$900,MATCH(ROWS($U$1:U324),$W$4:$W$900,0))</f>
        <v>Horoba Magdalena</v>
      </c>
      <c r="AA327" s="22" t="str">
        <f t="shared" si="62"/>
        <v>Makuch Jakub</v>
      </c>
      <c r="AB327" s="22">
        <f>(COUNTIF($AA$2:AA327,AA327)=1)*1+AB326</f>
        <v>323</v>
      </c>
      <c r="AC327" s="22" t="str">
        <f>VLOOKUP(AD327,'licencje PZTS'!$C$4:$K$1486,9,FALSE)</f>
        <v>"MKS SKARBEK Tarnowskie Góry"</v>
      </c>
      <c r="AD327" s="22" t="str">
        <f>INDEX($AA$2:$AA$900,MATCH(ROWS($Z$1:Z324),$AB$2:$AB$3900,0))</f>
        <v>Horoba Magdalena</v>
      </c>
    </row>
    <row r="328" spans="1:30" hidden="1" x14ac:dyDescent="0.25">
      <c r="A328" s="22" t="str">
        <f>IFERROR(INDEX($D$24:$D$1418,MATCH(ROWS($A$1:A305),$B$24:$B$741,0)),"")</f>
        <v/>
      </c>
      <c r="B328" s="54">
        <f>(COUNTIF($D$24:D328,D328)=1)*1+B327</f>
        <v>25</v>
      </c>
      <c r="C328" s="60" t="str">
        <f t="shared" si="52"/>
        <v>Młodzik</v>
      </c>
      <c r="D328" s="54" t="str">
        <f>IF(C328="","",'licencje PZTS'!B308)</f>
        <v>"MKS SKARBEK Tarnowskie Góry"</v>
      </c>
      <c r="E328" s="63" t="str">
        <f>IF(C328="","",VLOOKUP(F328,'licencje PZTS'!$G$3:$N$775,8,FALSE))</f>
        <v>Fronczek Olaf</v>
      </c>
      <c r="F328" s="22">
        <f>'licencje PZTS'!G308</f>
        <v>60662</v>
      </c>
      <c r="G328" s="62" t="str">
        <f t="shared" si="53"/>
        <v>Młodzik</v>
      </c>
      <c r="H328" s="62" t="str">
        <f>IF(G328="","",'licencje PZTS'!B308)</f>
        <v>"MKS SKARBEK Tarnowskie Góry"</v>
      </c>
      <c r="I328" s="22" t="str">
        <f>IF(G328="","",VLOOKUP(F328,'licencje PZTS'!$G$3:$N$1761,8,FALSE))</f>
        <v>Fronczek Olaf</v>
      </c>
      <c r="J328" s="22" t="str">
        <f>IFERROR(VLOOKUP(F328,'licencje PZTS'!$G$3:$N$775,7,FALSE),"")</f>
        <v>M</v>
      </c>
      <c r="K328" s="62">
        <f>IFERROR(VLOOKUP(F328,'licencje PZTS'!$G$3:$N$1761,4,FALSE),"")</f>
        <v>2014</v>
      </c>
      <c r="L328" s="22" t="str">
        <f t="shared" si="54"/>
        <v>Skrzat</v>
      </c>
      <c r="M328" s="22" t="str">
        <f t="shared" si="55"/>
        <v>Żak</v>
      </c>
      <c r="N328" s="22" t="str">
        <f t="shared" si="56"/>
        <v>Młodzik</v>
      </c>
      <c r="O328" s="22" t="str">
        <f t="shared" si="57"/>
        <v>Nie dotyczy</v>
      </c>
      <c r="P328" s="22" t="str">
        <f t="shared" si="58"/>
        <v>Nie dotyczy</v>
      </c>
      <c r="Q328" s="22" t="str">
        <f t="shared" si="59"/>
        <v>Nie dotyczy</v>
      </c>
      <c r="R328" s="22" t="str">
        <f t="shared" si="60"/>
        <v>Nie dotyczy</v>
      </c>
      <c r="S328" s="22" t="str">
        <f t="shared" si="61"/>
        <v>Nie dotyczy</v>
      </c>
      <c r="V328" s="22" t="str">
        <f t="shared" si="63"/>
        <v>Horoba Magdalena</v>
      </c>
      <c r="W328" s="22">
        <f>(COUNTIF($V$2:V328,V328)=1)*1+W327</f>
        <v>324</v>
      </c>
      <c r="X328" s="22" t="str">
        <f>VLOOKUP(Y328,'licencje PZTS'!$C$4:$K$1486,9,FALSE)</f>
        <v>"MKS SKARBEK Tarnowskie Góry"</v>
      </c>
      <c r="Y328" s="22" t="str">
        <f>INDEX($V$4:$V$900,MATCH(ROWS($U$1:U325),$W$4:$W$900,0))</f>
        <v>Gawinek Alicja</v>
      </c>
      <c r="AA328" s="22" t="str">
        <f t="shared" si="62"/>
        <v>Horoba Magdalena</v>
      </c>
      <c r="AB328" s="22">
        <f>(COUNTIF($AA$2:AA328,AA328)=1)*1+AB327</f>
        <v>324</v>
      </c>
      <c r="AC328" s="22" t="str">
        <f>VLOOKUP(AD328,'licencje PZTS'!$C$4:$K$1486,9,FALSE)</f>
        <v>"MKS SKARBEK Tarnowskie Góry"</v>
      </c>
      <c r="AD328" s="22" t="str">
        <f>INDEX($AA$2:$AA$900,MATCH(ROWS($Z$1:Z325),$AB$2:$AB$3900,0))</f>
        <v>Gawinek Alicja</v>
      </c>
    </row>
    <row r="329" spans="1:30" hidden="1" x14ac:dyDescent="0.25">
      <c r="A329" s="22" t="str">
        <f>IFERROR(INDEX($D$24:$D$1418,MATCH(ROWS($A$1:A306),$B$24:$B$741,0)),"")</f>
        <v/>
      </c>
      <c r="B329" s="54">
        <f>(COUNTIF($D$24:D329,D329)=1)*1+B328</f>
        <v>25</v>
      </c>
      <c r="C329" s="60" t="str">
        <f t="shared" si="52"/>
        <v>Młodzik</v>
      </c>
      <c r="D329" s="54" t="str">
        <f>IF(C329="","",'licencje PZTS'!B309)</f>
        <v>"MKS SKARBEK Tarnowskie Góry"</v>
      </c>
      <c r="E329" s="63" t="str">
        <f>IF(C329="","",VLOOKUP(F329,'licencje PZTS'!$G$3:$N$775,8,FALSE))</f>
        <v>Bojarum Bartosz</v>
      </c>
      <c r="F329" s="22">
        <f>'licencje PZTS'!G309</f>
        <v>60661</v>
      </c>
      <c r="G329" s="62" t="str">
        <f t="shared" si="53"/>
        <v>Młodzik</v>
      </c>
      <c r="H329" s="62" t="str">
        <f>IF(G329="","",'licencje PZTS'!B309)</f>
        <v>"MKS SKARBEK Tarnowskie Góry"</v>
      </c>
      <c r="I329" s="22" t="str">
        <f>IF(G329="","",VLOOKUP(F329,'licencje PZTS'!$G$3:$N$1761,8,FALSE))</f>
        <v>Bojarum Bartosz</v>
      </c>
      <c r="J329" s="22" t="str">
        <f>IFERROR(VLOOKUP(F329,'licencje PZTS'!$G$3:$N$775,7,FALSE),"")</f>
        <v>M</v>
      </c>
      <c r="K329" s="62">
        <f>IFERROR(VLOOKUP(F329,'licencje PZTS'!$G$3:$N$1761,4,FALSE),"")</f>
        <v>2014</v>
      </c>
      <c r="L329" s="22" t="str">
        <f t="shared" si="54"/>
        <v>Skrzat</v>
      </c>
      <c r="M329" s="22" t="str">
        <f t="shared" si="55"/>
        <v>Żak</v>
      </c>
      <c r="N329" s="22" t="str">
        <f t="shared" si="56"/>
        <v>Młodzik</v>
      </c>
      <c r="O329" s="22" t="str">
        <f t="shared" si="57"/>
        <v>Nie dotyczy</v>
      </c>
      <c r="P329" s="22" t="str">
        <f t="shared" si="58"/>
        <v>Nie dotyczy</v>
      </c>
      <c r="Q329" s="22" t="str">
        <f t="shared" si="59"/>
        <v>Nie dotyczy</v>
      </c>
      <c r="R329" s="22" t="str">
        <f t="shared" si="60"/>
        <v>Nie dotyczy</v>
      </c>
      <c r="S329" s="22" t="str">
        <f t="shared" si="61"/>
        <v>Nie dotyczy</v>
      </c>
      <c r="V329" s="22" t="str">
        <f t="shared" si="63"/>
        <v>Gawinek Alicja</v>
      </c>
      <c r="W329" s="22">
        <f>(COUNTIF($V$2:V329,V329)=1)*1+W328</f>
        <v>325</v>
      </c>
      <c r="X329" s="22" t="str">
        <f>VLOOKUP(Y329,'licencje PZTS'!$C$4:$K$1486,9,FALSE)</f>
        <v>"MKS SKARBEK Tarnowskie Góry"</v>
      </c>
      <c r="Y329" s="22" t="str">
        <f>INDEX($V$4:$V$900,MATCH(ROWS($U$1:U326),$W$4:$W$900,0))</f>
        <v>Gałecka Hanna</v>
      </c>
      <c r="AA329" s="22" t="str">
        <f t="shared" si="62"/>
        <v>Gawinek Alicja</v>
      </c>
      <c r="AB329" s="22">
        <f>(COUNTIF($AA$2:AA329,AA329)=1)*1+AB328</f>
        <v>325</v>
      </c>
      <c r="AC329" s="22" t="str">
        <f>VLOOKUP(AD329,'licencje PZTS'!$C$4:$K$1486,9,FALSE)</f>
        <v>"MKS SKARBEK Tarnowskie Góry"</v>
      </c>
      <c r="AD329" s="22" t="str">
        <f>INDEX($AA$2:$AA$900,MATCH(ROWS($Z$1:Z326),$AB$2:$AB$3900,0))</f>
        <v>Gałecka Hanna</v>
      </c>
    </row>
    <row r="330" spans="1:30" hidden="1" x14ac:dyDescent="0.25">
      <c r="A330" s="22" t="str">
        <f>IFERROR(INDEX($D$24:$D$1418,MATCH(ROWS($A$1:A307),$B$24:$B$741,0)),"")</f>
        <v/>
      </c>
      <c r="B330" s="54">
        <f>(COUNTIF($D$24:D330,D330)=1)*1+B329</f>
        <v>25</v>
      </c>
      <c r="C330" s="60" t="str">
        <f t="shared" si="52"/>
        <v>Młodzik</v>
      </c>
      <c r="D330" s="54" t="str">
        <f>IF(C330="","",'licencje PZTS'!B310)</f>
        <v>"MKS SKARBEK Tarnowskie Góry"</v>
      </c>
      <c r="E330" s="63" t="str">
        <f>IF(C330="","",VLOOKUP(F330,'licencje PZTS'!$G$3:$N$775,8,FALSE))</f>
        <v>Adweny Jan</v>
      </c>
      <c r="F330" s="22">
        <f>'licencje PZTS'!G310</f>
        <v>60660</v>
      </c>
      <c r="G330" s="62" t="str">
        <f t="shared" si="53"/>
        <v>Młodzik</v>
      </c>
      <c r="H330" s="62" t="str">
        <f>IF(G330="","",'licencje PZTS'!B310)</f>
        <v>"MKS SKARBEK Tarnowskie Góry"</v>
      </c>
      <c r="I330" s="22" t="str">
        <f>IF(G330="","",VLOOKUP(F330,'licencje PZTS'!$G$3:$N$1761,8,FALSE))</f>
        <v>Adweny Jan</v>
      </c>
      <c r="J330" s="22" t="str">
        <f>IFERROR(VLOOKUP(F330,'licencje PZTS'!$G$3:$N$775,7,FALSE),"")</f>
        <v>M</v>
      </c>
      <c r="K330" s="62">
        <f>IFERROR(VLOOKUP(F330,'licencje PZTS'!$G$3:$N$1761,4,FALSE),"")</f>
        <v>2014</v>
      </c>
      <c r="L330" s="22" t="str">
        <f t="shared" si="54"/>
        <v>Skrzat</v>
      </c>
      <c r="M330" s="22" t="str">
        <f t="shared" si="55"/>
        <v>Żak</v>
      </c>
      <c r="N330" s="22" t="str">
        <f t="shared" si="56"/>
        <v>Młodzik</v>
      </c>
      <c r="O330" s="22" t="str">
        <f t="shared" si="57"/>
        <v>Nie dotyczy</v>
      </c>
      <c r="P330" s="22" t="str">
        <f t="shared" si="58"/>
        <v>Nie dotyczy</v>
      </c>
      <c r="Q330" s="22" t="str">
        <f t="shared" si="59"/>
        <v>Nie dotyczy</v>
      </c>
      <c r="R330" s="22" t="str">
        <f t="shared" si="60"/>
        <v>Nie dotyczy</v>
      </c>
      <c r="S330" s="22" t="str">
        <f t="shared" si="61"/>
        <v>Nie dotyczy</v>
      </c>
      <c r="V330" s="22" t="str">
        <f t="shared" si="63"/>
        <v>Gałecka Hanna</v>
      </c>
      <c r="W330" s="22">
        <f>(COUNTIF($V$2:V330,V330)=1)*1+W329</f>
        <v>326</v>
      </c>
      <c r="X330" s="22" t="str">
        <f>VLOOKUP(Y330,'licencje PZTS'!$C$4:$K$1486,9,FALSE)</f>
        <v>"MKS SKARBEK Tarnowskie Góry"</v>
      </c>
      <c r="Y330" s="22" t="str">
        <f>INDEX($V$4:$V$900,MATCH(ROWS($U$1:U327),$W$4:$W$900,0))</f>
        <v>Dudek Tomasz</v>
      </c>
      <c r="AA330" s="22" t="str">
        <f t="shared" si="62"/>
        <v>Gałecka Hanna</v>
      </c>
      <c r="AB330" s="22">
        <f>(COUNTIF($AA$2:AA330,AA330)=1)*1+AB329</f>
        <v>326</v>
      </c>
      <c r="AC330" s="22" t="str">
        <f>VLOOKUP(AD330,'licencje PZTS'!$C$4:$K$1486,9,FALSE)</f>
        <v>"MKS SKARBEK Tarnowskie Góry"</v>
      </c>
      <c r="AD330" s="22" t="str">
        <f>INDEX($AA$2:$AA$900,MATCH(ROWS($Z$1:Z327),$AB$2:$AB$3900,0))</f>
        <v>Dudek Tomasz</v>
      </c>
    </row>
    <row r="331" spans="1:30" hidden="1" x14ac:dyDescent="0.25">
      <c r="A331" s="22" t="str">
        <f>IFERROR(INDEX($D$24:$D$1418,MATCH(ROWS($A$1:A308),$B$24:$B$741,0)),"")</f>
        <v/>
      </c>
      <c r="B331" s="54">
        <f>(COUNTIF($D$24:D331,D331)=1)*1+B330</f>
        <v>25</v>
      </c>
      <c r="C331" s="60" t="str">
        <f t="shared" si="52"/>
        <v>Młodzik</v>
      </c>
      <c r="D331" s="54" t="str">
        <f>IF(C331="","",'licencje PZTS'!B311)</f>
        <v>"MKS SKARBEK Tarnowskie Góry"</v>
      </c>
      <c r="E331" s="63" t="str">
        <f>IF(C331="","",VLOOKUP(F331,'licencje PZTS'!$G$3:$N$775,8,FALSE))</f>
        <v>Zych Pola</v>
      </c>
      <c r="F331" s="22">
        <f>'licencje PZTS'!G311</f>
        <v>60659</v>
      </c>
      <c r="G331" s="62" t="str">
        <f t="shared" si="53"/>
        <v>Młodzik</v>
      </c>
      <c r="H331" s="62" t="str">
        <f>IF(G331="","",'licencje PZTS'!B311)</f>
        <v>"MKS SKARBEK Tarnowskie Góry"</v>
      </c>
      <c r="I331" s="22" t="str">
        <f>IF(G331="","",VLOOKUP(F331,'licencje PZTS'!$G$3:$N$1761,8,FALSE))</f>
        <v>Zych Pola</v>
      </c>
      <c r="J331" s="22" t="str">
        <f>IFERROR(VLOOKUP(F331,'licencje PZTS'!$G$3:$N$775,7,FALSE),"")</f>
        <v>K</v>
      </c>
      <c r="K331" s="62">
        <f>IFERROR(VLOOKUP(F331,'licencje PZTS'!$G$3:$N$1761,4,FALSE),"")</f>
        <v>2014</v>
      </c>
      <c r="L331" s="22" t="str">
        <f t="shared" si="54"/>
        <v>Skrzat</v>
      </c>
      <c r="M331" s="22" t="str">
        <f t="shared" si="55"/>
        <v>Żak</v>
      </c>
      <c r="N331" s="22" t="str">
        <f t="shared" si="56"/>
        <v>Młodzik</v>
      </c>
      <c r="O331" s="22" t="str">
        <f t="shared" si="57"/>
        <v>Nie dotyczy</v>
      </c>
      <c r="P331" s="22" t="str">
        <f t="shared" si="58"/>
        <v>Nie dotyczy</v>
      </c>
      <c r="Q331" s="22" t="str">
        <f t="shared" si="59"/>
        <v>Nie dotyczy</v>
      </c>
      <c r="R331" s="22" t="str">
        <f t="shared" si="60"/>
        <v>Nie dotyczy</v>
      </c>
      <c r="S331" s="22" t="str">
        <f t="shared" si="61"/>
        <v>Nie dotyczy</v>
      </c>
      <c r="V331" s="22" t="str">
        <f t="shared" si="63"/>
        <v>Dudek Tomasz</v>
      </c>
      <c r="W331" s="22">
        <f>(COUNTIF($V$2:V331,V331)=1)*1+W330</f>
        <v>327</v>
      </c>
      <c r="X331" s="22" t="str">
        <f>VLOOKUP(Y331,'licencje PZTS'!$C$4:$K$1486,9,FALSE)</f>
        <v>"MKS SKARBEK Tarnowskie Góry"</v>
      </c>
      <c r="Y331" s="22" t="str">
        <f>INDEX($V$4:$V$900,MATCH(ROWS($U$1:U328),$W$4:$W$900,0))</f>
        <v>Cieszyńska Maja</v>
      </c>
      <c r="AA331" s="22" t="str">
        <f t="shared" si="62"/>
        <v>Dudek Tomasz</v>
      </c>
      <c r="AB331" s="22">
        <f>(COUNTIF($AA$2:AA331,AA331)=1)*1+AB330</f>
        <v>327</v>
      </c>
      <c r="AC331" s="22" t="str">
        <f>VLOOKUP(AD331,'licencje PZTS'!$C$4:$K$1486,9,FALSE)</f>
        <v>"MKS SKARBEK Tarnowskie Góry"</v>
      </c>
      <c r="AD331" s="22" t="str">
        <f>INDEX($AA$2:$AA$900,MATCH(ROWS($Z$1:Z328),$AB$2:$AB$3900,0))</f>
        <v>Cieszyńska Maja</v>
      </c>
    </row>
    <row r="332" spans="1:30" hidden="1" x14ac:dyDescent="0.25">
      <c r="A332" s="22" t="str">
        <f>IFERROR(INDEX($D$24:$D$1418,MATCH(ROWS($A$1:A309),$B$24:$B$741,0)),"")</f>
        <v/>
      </c>
      <c r="B332" s="54">
        <f>(COUNTIF($D$24:D332,D332)=1)*1+B331</f>
        <v>25</v>
      </c>
      <c r="C332" s="60" t="str">
        <f t="shared" si="52"/>
        <v>Młodzik</v>
      </c>
      <c r="D332" s="54" t="str">
        <f>IF(C332="","",'licencje PZTS'!B312)</f>
        <v>"MKS SKARBEK Tarnowskie Góry"</v>
      </c>
      <c r="E332" s="63" t="str">
        <f>IF(C332="","",VLOOKUP(F332,'licencje PZTS'!$G$3:$N$775,8,FALSE))</f>
        <v>Tafel Klementyna</v>
      </c>
      <c r="F332" s="22">
        <f>'licencje PZTS'!G312</f>
        <v>60658</v>
      </c>
      <c r="G332" s="62" t="str">
        <f t="shared" si="53"/>
        <v>Młodzik</v>
      </c>
      <c r="H332" s="62" t="str">
        <f>IF(G332="","",'licencje PZTS'!B312)</f>
        <v>"MKS SKARBEK Tarnowskie Góry"</v>
      </c>
      <c r="I332" s="22" t="str">
        <f>IF(G332="","",VLOOKUP(F332,'licencje PZTS'!$G$3:$N$1761,8,FALSE))</f>
        <v>Tafel Klementyna</v>
      </c>
      <c r="J332" s="22" t="str">
        <f>IFERROR(VLOOKUP(F332,'licencje PZTS'!$G$3:$N$775,7,FALSE),"")</f>
        <v>K</v>
      </c>
      <c r="K332" s="62">
        <f>IFERROR(VLOOKUP(F332,'licencje PZTS'!$G$3:$N$1761,4,FALSE),"")</f>
        <v>2014</v>
      </c>
      <c r="L332" s="22" t="str">
        <f t="shared" si="54"/>
        <v>Skrzat</v>
      </c>
      <c r="M332" s="22" t="str">
        <f t="shared" si="55"/>
        <v>Żak</v>
      </c>
      <c r="N332" s="22" t="str">
        <f t="shared" si="56"/>
        <v>Młodzik</v>
      </c>
      <c r="O332" s="22" t="str">
        <f t="shared" si="57"/>
        <v>Nie dotyczy</v>
      </c>
      <c r="P332" s="22" t="str">
        <f t="shared" si="58"/>
        <v>Nie dotyczy</v>
      </c>
      <c r="Q332" s="22" t="str">
        <f t="shared" si="59"/>
        <v>Nie dotyczy</v>
      </c>
      <c r="R332" s="22" t="str">
        <f t="shared" si="60"/>
        <v>Nie dotyczy</v>
      </c>
      <c r="S332" s="22" t="str">
        <f t="shared" si="61"/>
        <v>Nie dotyczy</v>
      </c>
      <c r="V332" s="22" t="str">
        <f t="shared" si="63"/>
        <v>Cieszyńska Maja</v>
      </c>
      <c r="W332" s="22">
        <f>(COUNTIF($V$2:V332,V332)=1)*1+W331</f>
        <v>328</v>
      </c>
      <c r="X332" s="22" t="str">
        <f>VLOOKUP(Y332,'licencje PZTS'!$C$4:$K$1486,9,FALSE)</f>
        <v>"MKS SKARBEK Tarnowskie Góry"</v>
      </c>
      <c r="Y332" s="22" t="str">
        <f>INDEX($V$4:$V$900,MATCH(ROWS($U$1:U329),$W$4:$W$900,0))</f>
        <v>Beker Gustaw</v>
      </c>
      <c r="AA332" s="22" t="str">
        <f t="shared" si="62"/>
        <v>Cieszyńska Maja</v>
      </c>
      <c r="AB332" s="22">
        <f>(COUNTIF($AA$2:AA332,AA332)=1)*1+AB331</f>
        <v>328</v>
      </c>
      <c r="AC332" s="22" t="str">
        <f>VLOOKUP(AD332,'licencje PZTS'!$C$4:$K$1486,9,FALSE)</f>
        <v>"MKS SKARBEK Tarnowskie Góry"</v>
      </c>
      <c r="AD332" s="22" t="str">
        <f>INDEX($AA$2:$AA$900,MATCH(ROWS($Z$1:Z329),$AB$2:$AB$3900,0))</f>
        <v>Beker Gustaw</v>
      </c>
    </row>
    <row r="333" spans="1:30" hidden="1" x14ac:dyDescent="0.25">
      <c r="A333" s="22" t="str">
        <f>IFERROR(INDEX($D$24:$D$1418,MATCH(ROWS($A$1:A310),$B$24:$B$741,0)),"")</f>
        <v/>
      </c>
      <c r="B333" s="54">
        <f>(COUNTIF($D$24:D333,D333)=1)*1+B332</f>
        <v>25</v>
      </c>
      <c r="C333" s="60" t="str">
        <f t="shared" si="52"/>
        <v>Młodzik</v>
      </c>
      <c r="D333" s="54" t="str">
        <f>IF(C333="","",'licencje PZTS'!B313)</f>
        <v>"MKS SKARBEK Tarnowskie Góry"</v>
      </c>
      <c r="E333" s="63" t="str">
        <f>IF(C333="","",VLOOKUP(F333,'licencje PZTS'!$G$3:$N$775,8,FALSE))</f>
        <v>Święcicko Maja</v>
      </c>
      <c r="F333" s="22">
        <f>'licencje PZTS'!G313</f>
        <v>60657</v>
      </c>
      <c r="G333" s="62" t="str">
        <f t="shared" si="53"/>
        <v>Młodzik</v>
      </c>
      <c r="H333" s="62" t="str">
        <f>IF(G333="","",'licencje PZTS'!B313)</f>
        <v>"MKS SKARBEK Tarnowskie Góry"</v>
      </c>
      <c r="I333" s="22" t="str">
        <f>IF(G333="","",VLOOKUP(F333,'licencje PZTS'!$G$3:$N$1761,8,FALSE))</f>
        <v>Święcicko Maja</v>
      </c>
      <c r="J333" s="22" t="str">
        <f>IFERROR(VLOOKUP(F333,'licencje PZTS'!$G$3:$N$775,7,FALSE),"")</f>
        <v>K</v>
      </c>
      <c r="K333" s="62">
        <f>IFERROR(VLOOKUP(F333,'licencje PZTS'!$G$3:$N$1761,4,FALSE),"")</f>
        <v>2014</v>
      </c>
      <c r="L333" s="22" t="str">
        <f t="shared" si="54"/>
        <v>Skrzat</v>
      </c>
      <c r="M333" s="22" t="str">
        <f t="shared" si="55"/>
        <v>Żak</v>
      </c>
      <c r="N333" s="22" t="str">
        <f t="shared" si="56"/>
        <v>Młodzik</v>
      </c>
      <c r="O333" s="22" t="str">
        <f t="shared" si="57"/>
        <v>Nie dotyczy</v>
      </c>
      <c r="P333" s="22" t="str">
        <f t="shared" si="58"/>
        <v>Nie dotyczy</v>
      </c>
      <c r="Q333" s="22" t="str">
        <f t="shared" si="59"/>
        <v>Nie dotyczy</v>
      </c>
      <c r="R333" s="22" t="str">
        <f t="shared" si="60"/>
        <v>Nie dotyczy</v>
      </c>
      <c r="S333" s="22" t="str">
        <f t="shared" si="61"/>
        <v>Nie dotyczy</v>
      </c>
      <c r="V333" s="22" t="str">
        <f t="shared" si="63"/>
        <v>Beker Gustaw</v>
      </c>
      <c r="W333" s="22">
        <f>(COUNTIF($V$2:V333,V333)=1)*1+W332</f>
        <v>329</v>
      </c>
      <c r="X333" s="22" t="str">
        <f>VLOOKUP(Y333,'licencje PZTS'!$C$4:$K$1486,9,FALSE)</f>
        <v>"MKS SKARBEK Tarnowskie Góry"</v>
      </c>
      <c r="Y333" s="22" t="str">
        <f>INDEX($V$4:$V$900,MATCH(ROWS($U$1:U330),$W$4:$W$900,0))</f>
        <v>Bartnik Emilia</v>
      </c>
      <c r="AA333" s="22" t="str">
        <f t="shared" si="62"/>
        <v>Beker Gustaw</v>
      </c>
      <c r="AB333" s="22">
        <f>(COUNTIF($AA$2:AA333,AA333)=1)*1+AB332</f>
        <v>329</v>
      </c>
      <c r="AC333" s="22" t="str">
        <f>VLOOKUP(AD333,'licencje PZTS'!$C$4:$K$1486,9,FALSE)</f>
        <v>"MKS SKARBEK Tarnowskie Góry"</v>
      </c>
      <c r="AD333" s="22" t="str">
        <f>INDEX($AA$2:$AA$900,MATCH(ROWS($Z$1:Z330),$AB$2:$AB$3900,0))</f>
        <v>Bartnik Emilia</v>
      </c>
    </row>
    <row r="334" spans="1:30" hidden="1" x14ac:dyDescent="0.25">
      <c r="A334" s="22" t="str">
        <f>IFERROR(INDEX($D$24:$D$1418,MATCH(ROWS($A$1:A311),$B$24:$B$741,0)),"")</f>
        <v/>
      </c>
      <c r="B334" s="54">
        <f>(COUNTIF($D$24:D334,D334)=1)*1+B333</f>
        <v>25</v>
      </c>
      <c r="C334" s="60" t="str">
        <f t="shared" si="52"/>
        <v>Młodzik</v>
      </c>
      <c r="D334" s="54" t="str">
        <f>IF(C334="","",'licencje PZTS'!B314)</f>
        <v>"MKS SKARBEK Tarnowskie Góry"</v>
      </c>
      <c r="E334" s="63" t="str">
        <f>IF(C334="","",VLOOKUP(F334,'licencje PZTS'!$G$3:$N$775,8,FALSE))</f>
        <v>Sznajder Sebastian</v>
      </c>
      <c r="F334" s="22">
        <f>'licencje PZTS'!G314</f>
        <v>60656</v>
      </c>
      <c r="G334" s="62" t="str">
        <f t="shared" si="53"/>
        <v>Młodzik</v>
      </c>
      <c r="H334" s="62" t="str">
        <f>IF(G334="","",'licencje PZTS'!B314)</f>
        <v>"MKS SKARBEK Tarnowskie Góry"</v>
      </c>
      <c r="I334" s="22" t="str">
        <f>IF(G334="","",VLOOKUP(F334,'licencje PZTS'!$G$3:$N$1761,8,FALSE))</f>
        <v>Sznajder Sebastian</v>
      </c>
      <c r="J334" s="22" t="str">
        <f>IFERROR(VLOOKUP(F334,'licencje PZTS'!$G$3:$N$775,7,FALSE),"")</f>
        <v>M</v>
      </c>
      <c r="K334" s="62">
        <f>IFERROR(VLOOKUP(F334,'licencje PZTS'!$G$3:$N$1761,4,FALSE),"")</f>
        <v>2014</v>
      </c>
      <c r="L334" s="22" t="str">
        <f t="shared" si="54"/>
        <v>Skrzat</v>
      </c>
      <c r="M334" s="22" t="str">
        <f t="shared" si="55"/>
        <v>Żak</v>
      </c>
      <c r="N334" s="22" t="str">
        <f t="shared" si="56"/>
        <v>Młodzik</v>
      </c>
      <c r="O334" s="22" t="str">
        <f t="shared" si="57"/>
        <v>Nie dotyczy</v>
      </c>
      <c r="P334" s="22" t="str">
        <f t="shared" si="58"/>
        <v>Nie dotyczy</v>
      </c>
      <c r="Q334" s="22" t="str">
        <f t="shared" si="59"/>
        <v>Nie dotyczy</v>
      </c>
      <c r="R334" s="22" t="str">
        <f t="shared" si="60"/>
        <v>Nie dotyczy</v>
      </c>
      <c r="S334" s="22" t="str">
        <f t="shared" si="61"/>
        <v>Nie dotyczy</v>
      </c>
      <c r="V334" s="22" t="str">
        <f t="shared" si="63"/>
        <v>Bartnik Emilia</v>
      </c>
      <c r="W334" s="22">
        <f>(COUNTIF($V$2:V334,V334)=1)*1+W333</f>
        <v>330</v>
      </c>
      <c r="X334" s="22" t="str">
        <f>VLOOKUP(Y334,'licencje PZTS'!$C$4:$K$1486,9,FALSE)</f>
        <v>"MKS SKARBEK Tarnowskie Góry"</v>
      </c>
      <c r="Y334" s="22" t="str">
        <f>INDEX($V$4:$V$900,MATCH(ROWS($U$1:U331),$W$4:$W$900,0))</f>
        <v>Wysocki Tomasz</v>
      </c>
      <c r="AA334" s="22" t="str">
        <f t="shared" si="62"/>
        <v>Bartnik Emilia</v>
      </c>
      <c r="AB334" s="22">
        <f>(COUNTIF($AA$2:AA334,AA334)=1)*1+AB333</f>
        <v>330</v>
      </c>
      <c r="AC334" s="22" t="str">
        <f>VLOOKUP(AD334,'licencje PZTS'!$C$4:$K$1486,9,FALSE)</f>
        <v>"MKS SKARBEK Tarnowskie Góry"</v>
      </c>
      <c r="AD334" s="22" t="str">
        <f>INDEX($AA$2:$AA$900,MATCH(ROWS($Z$1:Z331),$AB$2:$AB$3900,0))</f>
        <v>Wysocki Tomasz</v>
      </c>
    </row>
    <row r="335" spans="1:30" hidden="1" x14ac:dyDescent="0.25">
      <c r="A335" s="22" t="str">
        <f>IFERROR(INDEX($D$24:$D$1418,MATCH(ROWS($A$1:A312),$B$24:$B$741,0)),"")</f>
        <v/>
      </c>
      <c r="B335" s="54">
        <f>(COUNTIF($D$24:D335,D335)=1)*1+B334</f>
        <v>25</v>
      </c>
      <c r="C335" s="60" t="str">
        <f t="shared" si="52"/>
        <v>Młodzik</v>
      </c>
      <c r="D335" s="54" t="str">
        <f>IF(C335="","",'licencje PZTS'!B315)</f>
        <v>"MKS SKARBEK Tarnowskie Góry"</v>
      </c>
      <c r="E335" s="63" t="str">
        <f>IF(C335="","",VLOOKUP(F335,'licencje PZTS'!$G$3:$N$775,8,FALSE))</f>
        <v>Syguda Dominik</v>
      </c>
      <c r="F335" s="22">
        <f>'licencje PZTS'!G315</f>
        <v>60655</v>
      </c>
      <c r="G335" s="62" t="str">
        <f t="shared" si="53"/>
        <v>Młodzik</v>
      </c>
      <c r="H335" s="62" t="str">
        <f>IF(G335="","",'licencje PZTS'!B315)</f>
        <v>"MKS SKARBEK Tarnowskie Góry"</v>
      </c>
      <c r="I335" s="22" t="str">
        <f>IF(G335="","",VLOOKUP(F335,'licencje PZTS'!$G$3:$N$1761,8,FALSE))</f>
        <v>Syguda Dominik</v>
      </c>
      <c r="J335" s="22" t="str">
        <f>IFERROR(VLOOKUP(F335,'licencje PZTS'!$G$3:$N$775,7,FALSE),"")</f>
        <v>M</v>
      </c>
      <c r="K335" s="62">
        <f>IFERROR(VLOOKUP(F335,'licencje PZTS'!$G$3:$N$1761,4,FALSE),"")</f>
        <v>2014</v>
      </c>
      <c r="L335" s="22" t="str">
        <f t="shared" si="54"/>
        <v>Skrzat</v>
      </c>
      <c r="M335" s="22" t="str">
        <f t="shared" si="55"/>
        <v>Żak</v>
      </c>
      <c r="N335" s="22" t="str">
        <f t="shared" si="56"/>
        <v>Młodzik</v>
      </c>
      <c r="O335" s="22" t="str">
        <f t="shared" si="57"/>
        <v>Nie dotyczy</v>
      </c>
      <c r="P335" s="22" t="str">
        <f t="shared" si="58"/>
        <v>Nie dotyczy</v>
      </c>
      <c r="Q335" s="22" t="str">
        <f t="shared" si="59"/>
        <v>Nie dotyczy</v>
      </c>
      <c r="R335" s="22" t="str">
        <f t="shared" si="60"/>
        <v>Nie dotyczy</v>
      </c>
      <c r="S335" s="22" t="str">
        <f t="shared" si="61"/>
        <v>Nie dotyczy</v>
      </c>
      <c r="V335" s="22" t="str">
        <f t="shared" si="63"/>
        <v>Wysocki Tomasz</v>
      </c>
      <c r="W335" s="22">
        <f>(COUNTIF($V$2:V335,V335)=1)*1+W334</f>
        <v>331</v>
      </c>
      <c r="X335" s="22" t="str">
        <f>VLOOKUP(Y335,'licencje PZTS'!$C$4:$K$1486,9,FALSE)</f>
        <v>"MKS SKARBEK Tarnowskie Góry"</v>
      </c>
      <c r="Y335" s="22" t="str">
        <f>INDEX($V$4:$V$900,MATCH(ROWS($U$1:U332),$W$4:$W$900,0))</f>
        <v>Więcek Filip</v>
      </c>
      <c r="AA335" s="22" t="str">
        <f t="shared" si="62"/>
        <v>Wysocki Tomasz</v>
      </c>
      <c r="AB335" s="22">
        <f>(COUNTIF($AA$2:AA335,AA335)=1)*1+AB334</f>
        <v>331</v>
      </c>
      <c r="AC335" s="22" t="str">
        <f>VLOOKUP(AD335,'licencje PZTS'!$C$4:$K$1486,9,FALSE)</f>
        <v>"MKS SKARBEK Tarnowskie Góry"</v>
      </c>
      <c r="AD335" s="22" t="str">
        <f>INDEX($AA$2:$AA$900,MATCH(ROWS($Z$1:Z332),$AB$2:$AB$3900,0))</f>
        <v>Więcek Filip</v>
      </c>
    </row>
    <row r="336" spans="1:30" hidden="1" x14ac:dyDescent="0.25">
      <c r="A336" s="22" t="str">
        <f>IFERROR(INDEX($D$24:$D$1418,MATCH(ROWS($A$1:A313),$B$24:$B$741,0)),"")</f>
        <v/>
      </c>
      <c r="B336" s="54">
        <f>(COUNTIF($D$24:D336,D336)=1)*1+B335</f>
        <v>25</v>
      </c>
      <c r="C336" s="60" t="str">
        <f t="shared" si="52"/>
        <v>Młodzik</v>
      </c>
      <c r="D336" s="54" t="str">
        <f>IF(C336="","",'licencje PZTS'!B316)</f>
        <v>"MKS SKARBEK Tarnowskie Góry"</v>
      </c>
      <c r="E336" s="63" t="str">
        <f>IF(C336="","",VLOOKUP(F336,'licencje PZTS'!$G$3:$N$775,8,FALSE))</f>
        <v>Stolka Kinga</v>
      </c>
      <c r="F336" s="22">
        <f>'licencje PZTS'!G316</f>
        <v>60654</v>
      </c>
      <c r="G336" s="62" t="str">
        <f t="shared" si="53"/>
        <v>Młodzik</v>
      </c>
      <c r="H336" s="62" t="str">
        <f>IF(G336="","",'licencje PZTS'!B316)</f>
        <v>"MKS SKARBEK Tarnowskie Góry"</v>
      </c>
      <c r="I336" s="22" t="str">
        <f>IF(G336="","",VLOOKUP(F336,'licencje PZTS'!$G$3:$N$1761,8,FALSE))</f>
        <v>Stolka Kinga</v>
      </c>
      <c r="J336" s="22" t="str">
        <f>IFERROR(VLOOKUP(F336,'licencje PZTS'!$G$3:$N$775,7,FALSE),"")</f>
        <v>K</v>
      </c>
      <c r="K336" s="62">
        <f>IFERROR(VLOOKUP(F336,'licencje PZTS'!$G$3:$N$1761,4,FALSE),"")</f>
        <v>2014</v>
      </c>
      <c r="L336" s="22" t="str">
        <f t="shared" si="54"/>
        <v>Skrzat</v>
      </c>
      <c r="M336" s="22" t="str">
        <f t="shared" si="55"/>
        <v>Żak</v>
      </c>
      <c r="N336" s="22" t="str">
        <f t="shared" si="56"/>
        <v>Młodzik</v>
      </c>
      <c r="O336" s="22" t="str">
        <f t="shared" si="57"/>
        <v>Nie dotyczy</v>
      </c>
      <c r="P336" s="22" t="str">
        <f t="shared" si="58"/>
        <v>Nie dotyczy</v>
      </c>
      <c r="Q336" s="22" t="str">
        <f t="shared" si="59"/>
        <v>Nie dotyczy</v>
      </c>
      <c r="R336" s="22" t="str">
        <f t="shared" si="60"/>
        <v>Nie dotyczy</v>
      </c>
      <c r="S336" s="22" t="str">
        <f t="shared" si="61"/>
        <v>Nie dotyczy</v>
      </c>
      <c r="V336" s="22" t="str">
        <f t="shared" si="63"/>
        <v>Więcek Filip</v>
      </c>
      <c r="W336" s="22">
        <f>(COUNTIF($V$2:V336,V336)=1)*1+W335</f>
        <v>332</v>
      </c>
      <c r="X336" s="22" t="str">
        <f>VLOOKUP(Y336,'licencje PZTS'!$C$4:$K$1486,9,FALSE)</f>
        <v>"MKS SKARBEK Tarnowskie Góry"</v>
      </c>
      <c r="Y336" s="22" t="str">
        <f>INDEX($V$4:$V$900,MATCH(ROWS($U$1:U333),$W$4:$W$900,0))</f>
        <v>Wajda Ewelina</v>
      </c>
      <c r="AA336" s="22" t="str">
        <f t="shared" si="62"/>
        <v>Więcek Filip</v>
      </c>
      <c r="AB336" s="22">
        <f>(COUNTIF($AA$2:AA336,AA336)=1)*1+AB335</f>
        <v>332</v>
      </c>
      <c r="AC336" s="22" t="str">
        <f>VLOOKUP(AD336,'licencje PZTS'!$C$4:$K$1486,9,FALSE)</f>
        <v>"MKS SKARBEK Tarnowskie Góry"</v>
      </c>
      <c r="AD336" s="22" t="str">
        <f>INDEX($AA$2:$AA$900,MATCH(ROWS($Z$1:Z333),$AB$2:$AB$3900,0))</f>
        <v>Wajda Ewelina</v>
      </c>
    </row>
    <row r="337" spans="1:30" hidden="1" x14ac:dyDescent="0.25">
      <c r="A337" s="22" t="str">
        <f>IFERROR(INDEX($D$24:$D$1418,MATCH(ROWS($A$1:A314),$B$24:$B$741,0)),"")</f>
        <v/>
      </c>
      <c r="B337" s="54">
        <f>(COUNTIF($D$24:D337,D337)=1)*1+B336</f>
        <v>25</v>
      </c>
      <c r="C337" s="60" t="str">
        <f t="shared" si="52"/>
        <v>Młodzik</v>
      </c>
      <c r="D337" s="54" t="str">
        <f>IF(C337="","",'licencje PZTS'!B317)</f>
        <v>"MKS SKARBEK Tarnowskie Góry"</v>
      </c>
      <c r="E337" s="63" t="str">
        <f>IF(C337="","",VLOOKUP(F337,'licencje PZTS'!$G$3:$N$775,8,FALSE))</f>
        <v>Spałek Emilia</v>
      </c>
      <c r="F337" s="22">
        <f>'licencje PZTS'!G317</f>
        <v>60653</v>
      </c>
      <c r="G337" s="62" t="str">
        <f t="shared" si="53"/>
        <v>Młodzik</v>
      </c>
      <c r="H337" s="62" t="str">
        <f>IF(G337="","",'licencje PZTS'!B317)</f>
        <v>"MKS SKARBEK Tarnowskie Góry"</v>
      </c>
      <c r="I337" s="22" t="str">
        <f>IF(G337="","",VLOOKUP(F337,'licencje PZTS'!$G$3:$N$1761,8,FALSE))</f>
        <v>Spałek Emilia</v>
      </c>
      <c r="J337" s="22" t="str">
        <f>IFERROR(VLOOKUP(F337,'licencje PZTS'!$G$3:$N$775,7,FALSE),"")</f>
        <v>K</v>
      </c>
      <c r="K337" s="62">
        <f>IFERROR(VLOOKUP(F337,'licencje PZTS'!$G$3:$N$1761,4,FALSE),"")</f>
        <v>2014</v>
      </c>
      <c r="L337" s="22" t="str">
        <f t="shared" si="54"/>
        <v>Skrzat</v>
      </c>
      <c r="M337" s="22" t="str">
        <f t="shared" si="55"/>
        <v>Żak</v>
      </c>
      <c r="N337" s="22" t="str">
        <f t="shared" si="56"/>
        <v>Młodzik</v>
      </c>
      <c r="O337" s="22" t="str">
        <f t="shared" si="57"/>
        <v>Nie dotyczy</v>
      </c>
      <c r="P337" s="22" t="str">
        <f t="shared" si="58"/>
        <v>Nie dotyczy</v>
      </c>
      <c r="Q337" s="22" t="str">
        <f t="shared" si="59"/>
        <v>Nie dotyczy</v>
      </c>
      <c r="R337" s="22" t="str">
        <f t="shared" si="60"/>
        <v>Nie dotyczy</v>
      </c>
      <c r="S337" s="22" t="str">
        <f t="shared" si="61"/>
        <v>Nie dotyczy</v>
      </c>
      <c r="V337" s="22" t="str">
        <f t="shared" si="63"/>
        <v>Wajda Ewelina</v>
      </c>
      <c r="W337" s="22">
        <f>(COUNTIF($V$2:V337,V337)=1)*1+W336</f>
        <v>333</v>
      </c>
      <c r="X337" s="22" t="str">
        <f>VLOOKUP(Y337,'licencje PZTS'!$C$4:$K$1486,9,FALSE)</f>
        <v>"MKS SKARBEK Tarnowskie Góry"</v>
      </c>
      <c r="Y337" s="22" t="str">
        <f>INDEX($V$4:$V$900,MATCH(ROWS($U$1:U334),$W$4:$W$900,0))</f>
        <v>Siwoń Wojciech</v>
      </c>
      <c r="AA337" s="22" t="str">
        <f t="shared" si="62"/>
        <v>Wajda Ewelina</v>
      </c>
      <c r="AB337" s="22">
        <f>(COUNTIF($AA$2:AA337,AA337)=1)*1+AB336</f>
        <v>333</v>
      </c>
      <c r="AC337" s="22" t="str">
        <f>VLOOKUP(AD337,'licencje PZTS'!$C$4:$K$1486,9,FALSE)</f>
        <v>"MKS SKARBEK Tarnowskie Góry"</v>
      </c>
      <c r="AD337" s="22" t="str">
        <f>INDEX($AA$2:$AA$900,MATCH(ROWS($Z$1:Z334),$AB$2:$AB$3900,0))</f>
        <v>Siwoń Wojciech</v>
      </c>
    </row>
    <row r="338" spans="1:30" hidden="1" x14ac:dyDescent="0.25">
      <c r="A338" s="22" t="str">
        <f>IFERROR(INDEX($D$24:$D$1418,MATCH(ROWS($A$1:A315),$B$24:$B$741,0)),"")</f>
        <v/>
      </c>
      <c r="B338" s="54">
        <f>(COUNTIF($D$24:D338,D338)=1)*1+B337</f>
        <v>25</v>
      </c>
      <c r="C338" s="60" t="str">
        <f t="shared" si="52"/>
        <v>Młodzik</v>
      </c>
      <c r="D338" s="54" t="str">
        <f>IF(C338="","",'licencje PZTS'!B318)</f>
        <v>"MKS SKARBEK Tarnowskie Góry"</v>
      </c>
      <c r="E338" s="63" t="str">
        <f>IF(C338="","",VLOOKUP(F338,'licencje PZTS'!$G$3:$N$775,8,FALSE))</f>
        <v>Sobiński Jan</v>
      </c>
      <c r="F338" s="22">
        <f>'licencje PZTS'!G318</f>
        <v>60652</v>
      </c>
      <c r="G338" s="62" t="str">
        <f t="shared" si="53"/>
        <v>Młodzik</v>
      </c>
      <c r="H338" s="62" t="str">
        <f>IF(G338="","",'licencje PZTS'!B318)</f>
        <v>"MKS SKARBEK Tarnowskie Góry"</v>
      </c>
      <c r="I338" s="22" t="str">
        <f>IF(G338="","",VLOOKUP(F338,'licencje PZTS'!$G$3:$N$1761,8,FALSE))</f>
        <v>Sobiński Jan</v>
      </c>
      <c r="J338" s="22" t="str">
        <f>IFERROR(VLOOKUP(F338,'licencje PZTS'!$G$3:$N$775,7,FALSE),"")</f>
        <v>M</v>
      </c>
      <c r="K338" s="62">
        <f>IFERROR(VLOOKUP(F338,'licencje PZTS'!$G$3:$N$1761,4,FALSE),"")</f>
        <v>2014</v>
      </c>
      <c r="L338" s="22" t="str">
        <f t="shared" si="54"/>
        <v>Skrzat</v>
      </c>
      <c r="M338" s="22" t="str">
        <f t="shared" si="55"/>
        <v>Żak</v>
      </c>
      <c r="N338" s="22" t="str">
        <f t="shared" si="56"/>
        <v>Młodzik</v>
      </c>
      <c r="O338" s="22" t="str">
        <f t="shared" si="57"/>
        <v>Nie dotyczy</v>
      </c>
      <c r="P338" s="22" t="str">
        <f t="shared" si="58"/>
        <v>Nie dotyczy</v>
      </c>
      <c r="Q338" s="22" t="str">
        <f t="shared" si="59"/>
        <v>Nie dotyczy</v>
      </c>
      <c r="R338" s="22" t="str">
        <f t="shared" si="60"/>
        <v>Nie dotyczy</v>
      </c>
      <c r="S338" s="22" t="str">
        <f t="shared" si="61"/>
        <v>Nie dotyczy</v>
      </c>
      <c r="V338" s="22" t="str">
        <f t="shared" si="63"/>
        <v>Siwoń Wojciech</v>
      </c>
      <c r="W338" s="22">
        <f>(COUNTIF($V$2:V338,V338)=1)*1+W337</f>
        <v>334</v>
      </c>
      <c r="X338" s="22" t="str">
        <f>VLOOKUP(Y338,'licencje PZTS'!$C$4:$K$1486,9,FALSE)</f>
        <v>"MKS SKARBEK Tarnowskie Góry"</v>
      </c>
      <c r="Y338" s="22" t="str">
        <f>INDEX($V$4:$V$900,MATCH(ROWS($U$1:U335),$W$4:$W$900,0))</f>
        <v>Reczkin Radosław</v>
      </c>
      <c r="AA338" s="22" t="str">
        <f t="shared" si="62"/>
        <v>Siwoń Wojciech</v>
      </c>
      <c r="AB338" s="22">
        <f>(COUNTIF($AA$2:AA338,AA338)=1)*1+AB337</f>
        <v>334</v>
      </c>
      <c r="AC338" s="22" t="str">
        <f>VLOOKUP(AD338,'licencje PZTS'!$C$4:$K$1486,9,FALSE)</f>
        <v>"MKS SKARBEK Tarnowskie Góry"</v>
      </c>
      <c r="AD338" s="22" t="str">
        <f>INDEX($AA$2:$AA$900,MATCH(ROWS($Z$1:Z335),$AB$2:$AB$3900,0))</f>
        <v>Reczkin Radosław</v>
      </c>
    </row>
    <row r="339" spans="1:30" hidden="1" x14ac:dyDescent="0.25">
      <c r="A339" s="22" t="str">
        <f>IFERROR(INDEX($D$24:$D$1418,MATCH(ROWS($A$1:A316),$B$24:$B$741,0)),"")</f>
        <v/>
      </c>
      <c r="B339" s="54">
        <f>(COUNTIF($D$24:D339,D339)=1)*1+B338</f>
        <v>25</v>
      </c>
      <c r="C339" s="60" t="str">
        <f t="shared" si="52"/>
        <v>Młodzik</v>
      </c>
      <c r="D339" s="54" t="str">
        <f>IF(C339="","",'licencje PZTS'!B319)</f>
        <v>"MKS SKARBEK Tarnowskie Góry"</v>
      </c>
      <c r="E339" s="63" t="str">
        <f>IF(C339="","",VLOOKUP(F339,'licencje PZTS'!$G$3:$N$775,8,FALSE))</f>
        <v>Sarwińska Maja</v>
      </c>
      <c r="F339" s="22">
        <f>'licencje PZTS'!G319</f>
        <v>60651</v>
      </c>
      <c r="G339" s="62" t="str">
        <f t="shared" si="53"/>
        <v>Młodzik</v>
      </c>
      <c r="H339" s="62" t="str">
        <f>IF(G339="","",'licencje PZTS'!B319)</f>
        <v>"MKS SKARBEK Tarnowskie Góry"</v>
      </c>
      <c r="I339" s="22" t="str">
        <f>IF(G339="","",VLOOKUP(F339,'licencje PZTS'!$G$3:$N$1761,8,FALSE))</f>
        <v>Sarwińska Maja</v>
      </c>
      <c r="J339" s="22" t="str">
        <f>IFERROR(VLOOKUP(F339,'licencje PZTS'!$G$3:$N$775,7,FALSE),"")</f>
        <v>K</v>
      </c>
      <c r="K339" s="62">
        <f>IFERROR(VLOOKUP(F339,'licencje PZTS'!$G$3:$N$1761,4,FALSE),"")</f>
        <v>2014</v>
      </c>
      <c r="L339" s="22" t="str">
        <f t="shared" si="54"/>
        <v>Skrzat</v>
      </c>
      <c r="M339" s="22" t="str">
        <f t="shared" si="55"/>
        <v>Żak</v>
      </c>
      <c r="N339" s="22" t="str">
        <f t="shared" si="56"/>
        <v>Młodzik</v>
      </c>
      <c r="O339" s="22" t="str">
        <f t="shared" si="57"/>
        <v>Nie dotyczy</v>
      </c>
      <c r="P339" s="22" t="str">
        <f t="shared" si="58"/>
        <v>Nie dotyczy</v>
      </c>
      <c r="Q339" s="22" t="str">
        <f t="shared" si="59"/>
        <v>Nie dotyczy</v>
      </c>
      <c r="R339" s="22" t="str">
        <f t="shared" si="60"/>
        <v>Nie dotyczy</v>
      </c>
      <c r="S339" s="22" t="str">
        <f t="shared" si="61"/>
        <v>Nie dotyczy</v>
      </c>
      <c r="V339" s="22" t="str">
        <f t="shared" si="63"/>
        <v>Reczkin Radosław</v>
      </c>
      <c r="W339" s="22">
        <f>(COUNTIF($V$2:V339,V339)=1)*1+W338</f>
        <v>335</v>
      </c>
      <c r="X339" s="22" t="str">
        <f>VLOOKUP(Y339,'licencje PZTS'!$C$4:$K$1486,9,FALSE)</f>
        <v>"MKS SKARBEK Tarnowskie Góry"</v>
      </c>
      <c r="Y339" s="22" t="str">
        <f>INDEX($V$4:$V$900,MATCH(ROWS($U$1:U336),$W$4:$W$900,0))</f>
        <v>Peroński Piotr</v>
      </c>
      <c r="AA339" s="22" t="str">
        <f t="shared" si="62"/>
        <v>Reczkin Radosław</v>
      </c>
      <c r="AB339" s="22">
        <f>(COUNTIF($AA$2:AA339,AA339)=1)*1+AB338</f>
        <v>335</v>
      </c>
      <c r="AC339" s="22" t="str">
        <f>VLOOKUP(AD339,'licencje PZTS'!$C$4:$K$1486,9,FALSE)</f>
        <v>"MKS SKARBEK Tarnowskie Góry"</v>
      </c>
      <c r="AD339" s="22" t="str">
        <f>INDEX($AA$2:$AA$900,MATCH(ROWS($Z$1:Z336),$AB$2:$AB$3900,0))</f>
        <v>Peroński Piotr</v>
      </c>
    </row>
    <row r="340" spans="1:30" hidden="1" x14ac:dyDescent="0.25">
      <c r="A340" s="22" t="str">
        <f>IFERROR(INDEX($D$24:$D$1418,MATCH(ROWS($A$1:A317),$B$24:$B$741,0)),"")</f>
        <v/>
      </c>
      <c r="B340" s="54">
        <f>(COUNTIF($D$24:D340,D340)=1)*1+B339</f>
        <v>25</v>
      </c>
      <c r="C340" s="60" t="str">
        <f t="shared" si="52"/>
        <v>Młodzik</v>
      </c>
      <c r="D340" s="54" t="str">
        <f>IF(C340="","",'licencje PZTS'!B320)</f>
        <v>"MKS SKARBEK Tarnowskie Góry"</v>
      </c>
      <c r="E340" s="63" t="str">
        <f>IF(C340="","",VLOOKUP(F340,'licencje PZTS'!$G$3:$N$775,8,FALSE))</f>
        <v>Raczkowska Emilia</v>
      </c>
      <c r="F340" s="22">
        <f>'licencje PZTS'!G320</f>
        <v>60650</v>
      </c>
      <c r="G340" s="62" t="str">
        <f t="shared" si="53"/>
        <v>Młodzik</v>
      </c>
      <c r="H340" s="62" t="str">
        <f>IF(G340="","",'licencje PZTS'!B320)</f>
        <v>"MKS SKARBEK Tarnowskie Góry"</v>
      </c>
      <c r="I340" s="22" t="str">
        <f>IF(G340="","",VLOOKUP(F340,'licencje PZTS'!$G$3:$N$1761,8,FALSE))</f>
        <v>Raczkowska Emilia</v>
      </c>
      <c r="J340" s="22" t="str">
        <f>IFERROR(VLOOKUP(F340,'licencje PZTS'!$G$3:$N$775,7,FALSE),"")</f>
        <v>K</v>
      </c>
      <c r="K340" s="62">
        <f>IFERROR(VLOOKUP(F340,'licencje PZTS'!$G$3:$N$1761,4,FALSE),"")</f>
        <v>2014</v>
      </c>
      <c r="L340" s="22" t="str">
        <f t="shared" si="54"/>
        <v>Skrzat</v>
      </c>
      <c r="M340" s="22" t="str">
        <f t="shared" si="55"/>
        <v>Żak</v>
      </c>
      <c r="N340" s="22" t="str">
        <f t="shared" si="56"/>
        <v>Młodzik</v>
      </c>
      <c r="O340" s="22" t="str">
        <f t="shared" si="57"/>
        <v>Nie dotyczy</v>
      </c>
      <c r="P340" s="22" t="str">
        <f t="shared" si="58"/>
        <v>Nie dotyczy</v>
      </c>
      <c r="Q340" s="22" t="str">
        <f t="shared" si="59"/>
        <v>Nie dotyczy</v>
      </c>
      <c r="R340" s="22" t="str">
        <f t="shared" si="60"/>
        <v>Nie dotyczy</v>
      </c>
      <c r="S340" s="22" t="str">
        <f t="shared" si="61"/>
        <v>Nie dotyczy</v>
      </c>
      <c r="V340" s="22" t="str">
        <f t="shared" si="63"/>
        <v>Peroński Piotr</v>
      </c>
      <c r="W340" s="22">
        <f>(COUNTIF($V$2:V340,V340)=1)*1+W339</f>
        <v>336</v>
      </c>
      <c r="X340" s="22" t="str">
        <f>VLOOKUP(Y340,'licencje PZTS'!$C$4:$K$1486,9,FALSE)</f>
        <v>"MKS SKARBEK Tarnowskie Góry"</v>
      </c>
      <c r="Y340" s="22" t="str">
        <f>INDEX($V$4:$V$900,MATCH(ROWS($U$1:U337),$W$4:$W$900,0))</f>
        <v>Makowska Agata</v>
      </c>
      <c r="AA340" s="22" t="str">
        <f t="shared" si="62"/>
        <v>Peroński Piotr</v>
      </c>
      <c r="AB340" s="22">
        <f>(COUNTIF($AA$2:AA340,AA340)=1)*1+AB339</f>
        <v>336</v>
      </c>
      <c r="AC340" s="22" t="str">
        <f>VLOOKUP(AD340,'licencje PZTS'!$C$4:$K$1486,9,FALSE)</f>
        <v>"MKS SKARBEK Tarnowskie Góry"</v>
      </c>
      <c r="AD340" s="22" t="str">
        <f>INDEX($AA$2:$AA$900,MATCH(ROWS($Z$1:Z337),$AB$2:$AB$3900,0))</f>
        <v>Makowska Agata</v>
      </c>
    </row>
    <row r="341" spans="1:30" hidden="1" x14ac:dyDescent="0.25">
      <c r="A341" s="22" t="str">
        <f>IFERROR(INDEX($D$24:$D$1418,MATCH(ROWS($A$1:A318),$B$24:$B$741,0)),"")</f>
        <v/>
      </c>
      <c r="B341" s="54">
        <f>(COUNTIF($D$24:D341,D341)=1)*1+B340</f>
        <v>25</v>
      </c>
      <c r="C341" s="60" t="str">
        <f t="shared" si="52"/>
        <v>Młodzik</v>
      </c>
      <c r="D341" s="54" t="str">
        <f>IF(C341="","",'licencje PZTS'!B321)</f>
        <v>"MKS SKARBEK Tarnowskie Góry"</v>
      </c>
      <c r="E341" s="63" t="str">
        <f>IF(C341="","",VLOOKUP(F341,'licencje PZTS'!$G$3:$N$775,8,FALSE))</f>
        <v>Pliczko Michał</v>
      </c>
      <c r="F341" s="22">
        <f>'licencje PZTS'!G321</f>
        <v>60649</v>
      </c>
      <c r="G341" s="62" t="str">
        <f t="shared" si="53"/>
        <v>Młodzik</v>
      </c>
      <c r="H341" s="62" t="str">
        <f>IF(G341="","",'licencje PZTS'!B321)</f>
        <v>"MKS SKARBEK Tarnowskie Góry"</v>
      </c>
      <c r="I341" s="22" t="str">
        <f>IF(G341="","",VLOOKUP(F341,'licencje PZTS'!$G$3:$N$1761,8,FALSE))</f>
        <v>Pliczko Michał</v>
      </c>
      <c r="J341" s="22" t="str">
        <f>IFERROR(VLOOKUP(F341,'licencje PZTS'!$G$3:$N$775,7,FALSE),"")</f>
        <v>M</v>
      </c>
      <c r="K341" s="62">
        <f>IFERROR(VLOOKUP(F341,'licencje PZTS'!$G$3:$N$1761,4,FALSE),"")</f>
        <v>2014</v>
      </c>
      <c r="L341" s="22" t="str">
        <f t="shared" si="54"/>
        <v>Skrzat</v>
      </c>
      <c r="M341" s="22" t="str">
        <f t="shared" si="55"/>
        <v>Żak</v>
      </c>
      <c r="N341" s="22" t="str">
        <f t="shared" si="56"/>
        <v>Młodzik</v>
      </c>
      <c r="O341" s="22" t="str">
        <f t="shared" si="57"/>
        <v>Nie dotyczy</v>
      </c>
      <c r="P341" s="22" t="str">
        <f t="shared" si="58"/>
        <v>Nie dotyczy</v>
      </c>
      <c r="Q341" s="22" t="str">
        <f t="shared" si="59"/>
        <v>Nie dotyczy</v>
      </c>
      <c r="R341" s="22" t="str">
        <f t="shared" si="60"/>
        <v>Nie dotyczy</v>
      </c>
      <c r="S341" s="22" t="str">
        <f t="shared" si="61"/>
        <v>Nie dotyczy</v>
      </c>
      <c r="V341" s="22" t="str">
        <f t="shared" si="63"/>
        <v>Makowska Agata</v>
      </c>
      <c r="W341" s="22">
        <f>(COUNTIF($V$2:V341,V341)=1)*1+W340</f>
        <v>337</v>
      </c>
      <c r="X341" s="22" t="str">
        <f>VLOOKUP(Y341,'licencje PZTS'!$C$4:$K$1486,9,FALSE)</f>
        <v>"MKS SKARBEK Tarnowskie Góry"</v>
      </c>
      <c r="Y341" s="22" t="str">
        <f>INDEX($V$4:$V$900,MATCH(ROWS($U$1:U338),$W$4:$W$900,0))</f>
        <v>Lipok Maksymilian</v>
      </c>
      <c r="AA341" s="22" t="str">
        <f t="shared" si="62"/>
        <v>Makowska Agata</v>
      </c>
      <c r="AB341" s="22">
        <f>(COUNTIF($AA$2:AA341,AA341)=1)*1+AB340</f>
        <v>337</v>
      </c>
      <c r="AC341" s="22" t="str">
        <f>VLOOKUP(AD341,'licencje PZTS'!$C$4:$K$1486,9,FALSE)</f>
        <v>"MKS SKARBEK Tarnowskie Góry"</v>
      </c>
      <c r="AD341" s="22" t="str">
        <f>INDEX($AA$2:$AA$900,MATCH(ROWS($Z$1:Z338),$AB$2:$AB$3900,0))</f>
        <v>Lipok Maksymilian</v>
      </c>
    </row>
    <row r="342" spans="1:30" hidden="1" x14ac:dyDescent="0.25">
      <c r="A342" s="22" t="str">
        <f>IFERROR(INDEX($D$24:$D$1418,MATCH(ROWS($A$1:A319),$B$24:$B$741,0)),"")</f>
        <v/>
      </c>
      <c r="B342" s="54">
        <f>(COUNTIF($D$24:D342,D342)=1)*1+B341</f>
        <v>25</v>
      </c>
      <c r="C342" s="60" t="str">
        <f t="shared" si="52"/>
        <v>Młodzik</v>
      </c>
      <c r="D342" s="54" t="str">
        <f>IF(C342="","",'licencje PZTS'!B322)</f>
        <v>"MKS SKARBEK Tarnowskie Góry"</v>
      </c>
      <c r="E342" s="63" t="str">
        <f>IF(C342="","",VLOOKUP(F342,'licencje PZTS'!$G$3:$N$775,8,FALSE))</f>
        <v>Piontek Antoni</v>
      </c>
      <c r="F342" s="22">
        <f>'licencje PZTS'!G322</f>
        <v>60648</v>
      </c>
      <c r="G342" s="62" t="str">
        <f t="shared" si="53"/>
        <v>Młodzik</v>
      </c>
      <c r="H342" s="62" t="str">
        <f>IF(G342="","",'licencje PZTS'!B322)</f>
        <v>"MKS SKARBEK Tarnowskie Góry"</v>
      </c>
      <c r="I342" s="22" t="str">
        <f>IF(G342="","",VLOOKUP(F342,'licencje PZTS'!$G$3:$N$1761,8,FALSE))</f>
        <v>Piontek Antoni</v>
      </c>
      <c r="J342" s="22" t="str">
        <f>IFERROR(VLOOKUP(F342,'licencje PZTS'!$G$3:$N$775,7,FALSE),"")</f>
        <v>M</v>
      </c>
      <c r="K342" s="62">
        <f>IFERROR(VLOOKUP(F342,'licencje PZTS'!$G$3:$N$1761,4,FALSE),"")</f>
        <v>2014</v>
      </c>
      <c r="L342" s="22" t="str">
        <f t="shared" si="54"/>
        <v>Skrzat</v>
      </c>
      <c r="M342" s="22" t="str">
        <f t="shared" si="55"/>
        <v>Żak</v>
      </c>
      <c r="N342" s="22" t="str">
        <f t="shared" si="56"/>
        <v>Młodzik</v>
      </c>
      <c r="O342" s="22" t="str">
        <f t="shared" si="57"/>
        <v>Nie dotyczy</v>
      </c>
      <c r="P342" s="22" t="str">
        <f t="shared" si="58"/>
        <v>Nie dotyczy</v>
      </c>
      <c r="Q342" s="22" t="str">
        <f t="shared" si="59"/>
        <v>Nie dotyczy</v>
      </c>
      <c r="R342" s="22" t="str">
        <f t="shared" si="60"/>
        <v>Nie dotyczy</v>
      </c>
      <c r="S342" s="22" t="str">
        <f t="shared" si="61"/>
        <v>Nie dotyczy</v>
      </c>
      <c r="V342" s="22" t="str">
        <f t="shared" si="63"/>
        <v>Lipok Maksymilian</v>
      </c>
      <c r="W342" s="22">
        <f>(COUNTIF($V$2:V342,V342)=1)*1+W341</f>
        <v>338</v>
      </c>
      <c r="X342" s="22" t="str">
        <f>VLOOKUP(Y342,'licencje PZTS'!$C$4:$K$1486,9,FALSE)</f>
        <v>"MKS SKARBEK Tarnowskie Góry"</v>
      </c>
      <c r="Y342" s="22" t="str">
        <f>INDEX($V$4:$V$900,MATCH(ROWS($U$1:U339),$W$4:$W$900,0))</f>
        <v>Lekan Amelia</v>
      </c>
      <c r="AA342" s="22" t="str">
        <f t="shared" si="62"/>
        <v>Lipok Maksymilian</v>
      </c>
      <c r="AB342" s="22">
        <f>(COUNTIF($AA$2:AA342,AA342)=1)*1+AB341</f>
        <v>338</v>
      </c>
      <c r="AC342" s="22" t="str">
        <f>VLOOKUP(AD342,'licencje PZTS'!$C$4:$K$1486,9,FALSE)</f>
        <v>"MKS SKARBEK Tarnowskie Góry"</v>
      </c>
      <c r="AD342" s="22" t="str">
        <f>INDEX($AA$2:$AA$900,MATCH(ROWS($Z$1:Z339),$AB$2:$AB$3900,0))</f>
        <v>Lekan Amelia</v>
      </c>
    </row>
    <row r="343" spans="1:30" hidden="1" x14ac:dyDescent="0.25">
      <c r="A343" s="22" t="str">
        <f>IFERROR(INDEX($D$24:$D$1418,MATCH(ROWS($A$1:A320),$B$24:$B$741,0)),"")</f>
        <v/>
      </c>
      <c r="B343" s="54">
        <f>(COUNTIF($D$24:D343,D343)=1)*1+B342</f>
        <v>25</v>
      </c>
      <c r="C343" s="60" t="str">
        <f t="shared" si="52"/>
        <v>Młodzik</v>
      </c>
      <c r="D343" s="54" t="str">
        <f>IF(C343="","",'licencje PZTS'!B323)</f>
        <v>"MKS SKARBEK Tarnowskie Góry"</v>
      </c>
      <c r="E343" s="63" t="str">
        <f>IF(C343="","",VLOOKUP(F343,'licencje PZTS'!$G$3:$N$775,8,FALSE))</f>
        <v>Parkietny Kinga</v>
      </c>
      <c r="F343" s="22">
        <f>'licencje PZTS'!G323</f>
        <v>60646</v>
      </c>
      <c r="G343" s="62" t="str">
        <f t="shared" si="53"/>
        <v>Młodzik</v>
      </c>
      <c r="H343" s="62" t="str">
        <f>IF(G343="","",'licencje PZTS'!B323)</f>
        <v>"MKS SKARBEK Tarnowskie Góry"</v>
      </c>
      <c r="I343" s="22" t="str">
        <f>IF(G343="","",VLOOKUP(F343,'licencje PZTS'!$G$3:$N$1761,8,FALSE))</f>
        <v>Parkietny Kinga</v>
      </c>
      <c r="J343" s="22" t="str">
        <f>IFERROR(VLOOKUP(F343,'licencje PZTS'!$G$3:$N$775,7,FALSE),"")</f>
        <v>K</v>
      </c>
      <c r="K343" s="62">
        <f>IFERROR(VLOOKUP(F343,'licencje PZTS'!$G$3:$N$1761,4,FALSE),"")</f>
        <v>2014</v>
      </c>
      <c r="L343" s="22" t="str">
        <f t="shared" si="54"/>
        <v>Skrzat</v>
      </c>
      <c r="M343" s="22" t="str">
        <f t="shared" si="55"/>
        <v>Żak</v>
      </c>
      <c r="N343" s="22" t="str">
        <f t="shared" si="56"/>
        <v>Młodzik</v>
      </c>
      <c r="O343" s="22" t="str">
        <f t="shared" si="57"/>
        <v>Nie dotyczy</v>
      </c>
      <c r="P343" s="22" t="str">
        <f t="shared" si="58"/>
        <v>Nie dotyczy</v>
      </c>
      <c r="Q343" s="22" t="str">
        <f t="shared" si="59"/>
        <v>Nie dotyczy</v>
      </c>
      <c r="R343" s="22" t="str">
        <f t="shared" si="60"/>
        <v>Nie dotyczy</v>
      </c>
      <c r="S343" s="22" t="str">
        <f t="shared" si="61"/>
        <v>Nie dotyczy</v>
      </c>
      <c r="V343" s="22" t="str">
        <f t="shared" si="63"/>
        <v>Lekan Amelia</v>
      </c>
      <c r="W343" s="22">
        <f>(COUNTIF($V$2:V343,V343)=1)*1+W342</f>
        <v>339</v>
      </c>
      <c r="X343" s="22" t="str">
        <f>VLOOKUP(Y343,'licencje PZTS'!$C$4:$K$1486,9,FALSE)</f>
        <v>"MKS SKARBEK Tarnowskie Góry"</v>
      </c>
      <c r="Y343" s="22" t="str">
        <f>INDEX($V$4:$V$900,MATCH(ROWS($U$1:U340),$W$4:$W$900,0))</f>
        <v>Krytowska Zuzanna</v>
      </c>
      <c r="AA343" s="22" t="str">
        <f t="shared" si="62"/>
        <v>Lekan Amelia</v>
      </c>
      <c r="AB343" s="22">
        <f>(COUNTIF($AA$2:AA343,AA343)=1)*1+AB342</f>
        <v>339</v>
      </c>
      <c r="AC343" s="22" t="str">
        <f>VLOOKUP(AD343,'licencje PZTS'!$C$4:$K$1486,9,FALSE)</f>
        <v>"MKS SKARBEK Tarnowskie Góry"</v>
      </c>
      <c r="AD343" s="22" t="str">
        <f>INDEX($AA$2:$AA$900,MATCH(ROWS($Z$1:Z340),$AB$2:$AB$3900,0))</f>
        <v>Krytowska Zuzanna</v>
      </c>
    </row>
    <row r="344" spans="1:30" hidden="1" x14ac:dyDescent="0.25">
      <c r="A344" s="22" t="str">
        <f>IFERROR(INDEX($D$24:$D$1418,MATCH(ROWS($A$1:A321),$B$24:$B$741,0)),"")</f>
        <v/>
      </c>
      <c r="B344" s="54">
        <f>(COUNTIF($D$24:D344,D344)=1)*1+B343</f>
        <v>25</v>
      </c>
      <c r="C344" s="60" t="str">
        <f t="shared" ref="C344:C407" si="64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>Młodzik</v>
      </c>
      <c r="D344" s="54" t="str">
        <f>IF(C344="","",'licencje PZTS'!B324)</f>
        <v>"MKS SKARBEK Tarnowskie Góry"</v>
      </c>
      <c r="E344" s="63" t="str">
        <f>IF(C344="","",VLOOKUP(F344,'licencje PZTS'!$G$3:$N$775,8,FALSE))</f>
        <v>Panek Anna</v>
      </c>
      <c r="F344" s="22">
        <f>'licencje PZTS'!G324</f>
        <v>60645</v>
      </c>
      <c r="G344" s="62" t="str">
        <f t="shared" ref="G344:G407" si="65">IF(AND($F$3="Skrzat",OR(L344="Skrzat")),"Skrzat",IF(AND($F$3="Żak",OR(L344="Skrzat",M344="Żak")),"Żak",IF(AND($F$3="Młodzik",OR(L344="Skrzat",M344="Żak",N344="Młodzik")),"Młodzik",IF(AND($F$3="Kadet",OR(L344="nie",M344="nie",N344="nie",O344="Kadet")),"Kadet",IF(AND($F$3="Junior",OR(L344="nie",M344="nie",N344="nie",O344="nie",P344="Junior")),"Junior",IF(AND($F$3="Młodzieżowiec",OR(L344="nie",M344="nie",N344="nie",O344="nie",P344="nie",S344="Młodzieżowiec")),"Młodzieżowiec",IF(AND($F$3="Senior",OR(L344="Skrzat",M344="Żak",N344="Młodzik",O344="Kadet",P344="Junior",S344="Młodzieżowiec",Q344="Senior")),"Senior",IF(AND($F$3="Weteran",OR(L344="Nie",M344="Nie",N344="Nie",O344="Nie",P344="Nie",R344="Weteran")),"Weteran",""))))))))</f>
        <v>Młodzik</v>
      </c>
      <c r="H344" s="62" t="str">
        <f>IF(G344="","",'licencje PZTS'!B324)</f>
        <v>"MKS SKARBEK Tarnowskie Góry"</v>
      </c>
      <c r="I344" s="22" t="str">
        <f>IF(G344="","",VLOOKUP(F344,'licencje PZTS'!$G$3:$N$1761,8,FALSE))</f>
        <v>Panek Anna</v>
      </c>
      <c r="J344" s="22" t="str">
        <f>IFERROR(VLOOKUP(F344,'licencje PZTS'!$G$3:$N$775,7,FALSE),"")</f>
        <v>K</v>
      </c>
      <c r="K344" s="62">
        <f>IFERROR(VLOOKUP(F344,'licencje PZTS'!$G$3:$N$1761,4,FALSE),"")</f>
        <v>2014</v>
      </c>
      <c r="L344" s="22" t="str">
        <f t="shared" si="54"/>
        <v>Skrzat</v>
      </c>
      <c r="M344" s="22" t="str">
        <f t="shared" si="55"/>
        <v>Żak</v>
      </c>
      <c r="N344" s="22" t="str">
        <f t="shared" si="56"/>
        <v>Młodzik</v>
      </c>
      <c r="O344" s="22" t="str">
        <f t="shared" si="57"/>
        <v>Nie dotyczy</v>
      </c>
      <c r="P344" s="22" t="str">
        <f t="shared" si="58"/>
        <v>Nie dotyczy</v>
      </c>
      <c r="Q344" s="22" t="str">
        <f t="shared" si="59"/>
        <v>Nie dotyczy</v>
      </c>
      <c r="R344" s="22" t="str">
        <f t="shared" si="60"/>
        <v>Nie dotyczy</v>
      </c>
      <c r="S344" s="22" t="str">
        <f t="shared" si="61"/>
        <v>Nie dotyczy</v>
      </c>
      <c r="V344" s="22" t="str">
        <f t="shared" si="63"/>
        <v>Krytowska Zuzanna</v>
      </c>
      <c r="W344" s="22">
        <f>(COUNTIF($V$2:V344,V344)=1)*1+W343</f>
        <v>340</v>
      </c>
      <c r="X344" s="22" t="str">
        <f>VLOOKUP(Y344,'licencje PZTS'!$C$4:$K$1486,9,FALSE)</f>
        <v>"MKS SKARBEK Tarnowskie Góry"</v>
      </c>
      <c r="Y344" s="22" t="str">
        <f>INDEX($V$4:$V$900,MATCH(ROWS($U$1:U341),$W$4:$W$900,0))</f>
        <v>Kolricz Tomasz</v>
      </c>
      <c r="AA344" s="22" t="str">
        <f t="shared" si="62"/>
        <v>Krytowska Zuzanna</v>
      </c>
      <c r="AB344" s="22">
        <f>(COUNTIF($AA$2:AA344,AA344)=1)*1+AB343</f>
        <v>340</v>
      </c>
      <c r="AC344" s="22" t="str">
        <f>VLOOKUP(AD344,'licencje PZTS'!$C$4:$K$1486,9,FALSE)</f>
        <v>"MKS SKARBEK Tarnowskie Góry"</v>
      </c>
      <c r="AD344" s="22" t="str">
        <f>INDEX($AA$2:$AA$900,MATCH(ROWS($Z$1:Z341),$AB$2:$AB$3900,0))</f>
        <v>Kolricz Tomasz</v>
      </c>
    </row>
    <row r="345" spans="1:30" hidden="1" x14ac:dyDescent="0.25">
      <c r="A345" s="22" t="str">
        <f>IFERROR(INDEX($D$24:$D$1418,MATCH(ROWS($A$1:A322),$B$24:$B$741,0)),"")</f>
        <v/>
      </c>
      <c r="B345" s="54">
        <f>(COUNTIF($D$24:D345,D345)=1)*1+B344</f>
        <v>25</v>
      </c>
      <c r="C345" s="60" t="str">
        <f t="shared" si="64"/>
        <v>Młodzik</v>
      </c>
      <c r="D345" s="54" t="str">
        <f>IF(C345="","",'licencje PZTS'!B325)</f>
        <v>"MKS SKARBEK Tarnowskie Góry"</v>
      </c>
      <c r="E345" s="63" t="str">
        <f>IF(C345="","",VLOOKUP(F345,'licencje PZTS'!$G$3:$N$775,8,FALSE))</f>
        <v>Marszałkowski Ignacy</v>
      </c>
      <c r="F345" s="22">
        <f>'licencje PZTS'!G325</f>
        <v>60644</v>
      </c>
      <c r="G345" s="62" t="str">
        <f t="shared" si="65"/>
        <v>Młodzik</v>
      </c>
      <c r="H345" s="62" t="str">
        <f>IF(G345="","",'licencje PZTS'!B325)</f>
        <v>"MKS SKARBEK Tarnowskie Góry"</v>
      </c>
      <c r="I345" s="22" t="str">
        <f>IF(G345="","",VLOOKUP(F345,'licencje PZTS'!$G$3:$N$1761,8,FALSE))</f>
        <v>Marszałkowski Ignacy</v>
      </c>
      <c r="J345" s="22" t="str">
        <f>IFERROR(VLOOKUP(F345,'licencje PZTS'!$G$3:$N$775,7,FALSE),"")</f>
        <v>M</v>
      </c>
      <c r="K345" s="62">
        <f>IFERROR(VLOOKUP(F345,'licencje PZTS'!$G$3:$N$1761,4,FALSE),"")</f>
        <v>2014</v>
      </c>
      <c r="L345" s="22" t="str">
        <f t="shared" ref="L345:L408" si="66">IFERROR(IF($G$1-K345&lt;=9,"Skrzat",IF($G$1-K345&gt;9,"Nie dotyczy")),"")</f>
        <v>Skrzat</v>
      </c>
      <c r="M345" s="22" t="str">
        <f t="shared" ref="M345:M408" si="67">IFERROR(IF($G$1-K345&lt;=11,"Żak",IF($G$1-K345&gt;11,"Nie dotyczy")),"")</f>
        <v>Żak</v>
      </c>
      <c r="N345" s="22" t="str">
        <f t="shared" ref="N345:N408" si="68">IFERROR(IF($G$1-K345&lt;=13,"Młodzik",IF($G$1-K345&gt;13,"Nie dotyczy")),"")</f>
        <v>Młodzik</v>
      </c>
      <c r="O345" s="22" t="str">
        <f t="shared" ref="O345:O408" si="69">IFERROR(IF($G$1-K345=14,"Kadet",IF($G$1-K345=15,"Nie dotyczy",IF($G$1-K345&lt;14,"Nie dotyczy",IF($G$1-K345&gt;15,"Nie dotyczy")))),"")</f>
        <v>Nie dotyczy</v>
      </c>
      <c r="P345" s="22" t="str">
        <f t="shared" ref="P345:P408" si="70">IFERROR(IF($G$1-K345=18,"Junior",IF($G$1-K345=17,"Junior",IF($G$1-K345=16,"Junior",IF($G$1-K345&lt;16,"Nie dotyczy",IF($G$1-K345&gt;18,"Nie dotyczy"))))),"")</f>
        <v>Nie dotyczy</v>
      </c>
      <c r="Q345" s="22" t="str">
        <f t="shared" ref="Q345:Q408" si="71">IFERROR(IF($G$1-K345&gt;=10,"Senior",IF($G$1-K345&lt;10,"Nie dotyczy")),"")</f>
        <v>Nie dotyczy</v>
      </c>
      <c r="R345" s="22" t="str">
        <f t="shared" ref="R345:R408" si="72">IFERROR(IF($G$1-K345&gt;=40,"Weteran",IF($G$1-K345&lt;40,"Nie dotyczy")),"Nie dotyczy")</f>
        <v>Nie dotyczy</v>
      </c>
      <c r="S345" s="22" t="str">
        <f t="shared" ref="S345:S408" si="73">IFERROR(IF($G$1-K345=19,"Młodzieżowiec",IF($G$1-K345=20,"Młodzieżowiec",IF($G$1-K345=21,"Młodzieżowiec",IF($G$1-K345&lt;19,"Nie dotyczy",IF($G$1-K345&gt;21,"Nie dotyczy"))))),"")</f>
        <v>Nie dotyczy</v>
      </c>
      <c r="V345" s="22" t="str">
        <f t="shared" si="63"/>
        <v>Kolricz Tomasz</v>
      </c>
      <c r="W345" s="22">
        <f>(COUNTIF($V$2:V345,V345)=1)*1+W344</f>
        <v>341</v>
      </c>
      <c r="X345" s="22" t="str">
        <f>VLOOKUP(Y345,'licencje PZTS'!$C$4:$K$1486,9,FALSE)</f>
        <v>"MKS SKARBEK Tarnowskie Góry"</v>
      </c>
      <c r="Y345" s="22" t="str">
        <f>INDEX($V$4:$V$900,MATCH(ROWS($U$1:U342),$W$4:$W$900,0))</f>
        <v>Jergla Filip</v>
      </c>
      <c r="AA345" s="22" t="str">
        <f t="shared" si="62"/>
        <v>Kolricz Tomasz</v>
      </c>
      <c r="AB345" s="22">
        <f>(COUNTIF($AA$2:AA345,AA345)=1)*1+AB344</f>
        <v>341</v>
      </c>
      <c r="AC345" s="22" t="str">
        <f>VLOOKUP(AD345,'licencje PZTS'!$C$4:$K$1486,9,FALSE)</f>
        <v>"MKS SKARBEK Tarnowskie Góry"</v>
      </c>
      <c r="AD345" s="22" t="str">
        <f>INDEX($AA$2:$AA$900,MATCH(ROWS($Z$1:Z342),$AB$2:$AB$3900,0))</f>
        <v>Jergla Filip</v>
      </c>
    </row>
    <row r="346" spans="1:30" hidden="1" x14ac:dyDescent="0.25">
      <c r="A346" s="22" t="str">
        <f>IFERROR(INDEX($D$24:$D$1418,MATCH(ROWS($A$1:A323),$B$24:$B$741,0)),"")</f>
        <v/>
      </c>
      <c r="B346" s="54">
        <f>(COUNTIF($D$24:D346,D346)=1)*1+B345</f>
        <v>25</v>
      </c>
      <c r="C346" s="60" t="str">
        <f t="shared" si="64"/>
        <v>Młodzik</v>
      </c>
      <c r="D346" s="54" t="str">
        <f>IF(C346="","",'licencje PZTS'!B326)</f>
        <v>"MKS SKARBEK Tarnowskie Góry"</v>
      </c>
      <c r="E346" s="63" t="str">
        <f>IF(C346="","",VLOOKUP(F346,'licencje PZTS'!$G$3:$N$775,8,FALSE))</f>
        <v>Makuch Jakub</v>
      </c>
      <c r="F346" s="22">
        <f>'licencje PZTS'!G326</f>
        <v>60643</v>
      </c>
      <c r="G346" s="62" t="str">
        <f t="shared" si="65"/>
        <v>Młodzik</v>
      </c>
      <c r="H346" s="62" t="str">
        <f>IF(G346="","",'licencje PZTS'!B326)</f>
        <v>"MKS SKARBEK Tarnowskie Góry"</v>
      </c>
      <c r="I346" s="22" t="str">
        <f>IF(G346="","",VLOOKUP(F346,'licencje PZTS'!$G$3:$N$1761,8,FALSE))</f>
        <v>Makuch Jakub</v>
      </c>
      <c r="J346" s="22" t="str">
        <f>IFERROR(VLOOKUP(F346,'licencje PZTS'!$G$3:$N$775,7,FALSE),"")</f>
        <v>M</v>
      </c>
      <c r="K346" s="62">
        <f>IFERROR(VLOOKUP(F346,'licencje PZTS'!$G$3:$N$1761,4,FALSE),"")</f>
        <v>2014</v>
      </c>
      <c r="L346" s="22" t="str">
        <f t="shared" si="66"/>
        <v>Skrzat</v>
      </c>
      <c r="M346" s="22" t="str">
        <f t="shared" si="67"/>
        <v>Żak</v>
      </c>
      <c r="N346" s="22" t="str">
        <f t="shared" si="68"/>
        <v>Młodzik</v>
      </c>
      <c r="O346" s="22" t="str">
        <f t="shared" si="69"/>
        <v>Nie dotyczy</v>
      </c>
      <c r="P346" s="22" t="str">
        <f t="shared" si="70"/>
        <v>Nie dotyczy</v>
      </c>
      <c r="Q346" s="22" t="str">
        <f t="shared" si="71"/>
        <v>Nie dotyczy</v>
      </c>
      <c r="R346" s="22" t="str">
        <f t="shared" si="72"/>
        <v>Nie dotyczy</v>
      </c>
      <c r="S346" s="22" t="str">
        <f t="shared" si="73"/>
        <v>Nie dotyczy</v>
      </c>
      <c r="V346" s="22" t="str">
        <f t="shared" si="63"/>
        <v>Jergla Filip</v>
      </c>
      <c r="W346" s="22">
        <f>(COUNTIF($V$2:V346,V346)=1)*1+W345</f>
        <v>342</v>
      </c>
      <c r="X346" s="22" t="str">
        <f>VLOOKUP(Y346,'licencje PZTS'!$C$4:$K$1486,9,FALSE)</f>
        <v>"MKS SKARBEK Tarnowskie Góry"</v>
      </c>
      <c r="Y346" s="22" t="str">
        <f>INDEX($V$4:$V$900,MATCH(ROWS($U$1:U343),$W$4:$W$900,0))</f>
        <v>Iwanowicz Amelia</v>
      </c>
      <c r="AA346" s="22" t="str">
        <f t="shared" si="62"/>
        <v>Jergla Filip</v>
      </c>
      <c r="AB346" s="22">
        <f>(COUNTIF($AA$2:AA346,AA346)=1)*1+AB345</f>
        <v>342</v>
      </c>
      <c r="AC346" s="22" t="str">
        <f>VLOOKUP(AD346,'licencje PZTS'!$C$4:$K$1486,9,FALSE)</f>
        <v>"MKS SKARBEK Tarnowskie Góry"</v>
      </c>
      <c r="AD346" s="22" t="str">
        <f>INDEX($AA$2:$AA$900,MATCH(ROWS($Z$1:Z343),$AB$2:$AB$3900,0))</f>
        <v>Iwanowicz Amelia</v>
      </c>
    </row>
    <row r="347" spans="1:30" hidden="1" x14ac:dyDescent="0.25">
      <c r="A347" s="22" t="str">
        <f>IFERROR(INDEX($D$24:$D$1418,MATCH(ROWS($A$1:A324),$B$24:$B$741,0)),"")</f>
        <v/>
      </c>
      <c r="B347" s="54">
        <f>(COUNTIF($D$24:D347,D347)=1)*1+B346</f>
        <v>25</v>
      </c>
      <c r="C347" s="60" t="str">
        <f t="shared" si="64"/>
        <v>Młodzik</v>
      </c>
      <c r="D347" s="54" t="str">
        <f>IF(C347="","",'licencje PZTS'!B327)</f>
        <v>"MKS SKARBEK Tarnowskie Góry"</v>
      </c>
      <c r="E347" s="63" t="str">
        <f>IF(C347="","",VLOOKUP(F347,'licencje PZTS'!$G$3:$N$775,8,FALSE))</f>
        <v>Horoba Magdalena</v>
      </c>
      <c r="F347" s="22">
        <f>'licencje PZTS'!G327</f>
        <v>60642</v>
      </c>
      <c r="G347" s="62" t="str">
        <f t="shared" si="65"/>
        <v>Młodzik</v>
      </c>
      <c r="H347" s="62" t="str">
        <f>IF(G347="","",'licencje PZTS'!B327)</f>
        <v>"MKS SKARBEK Tarnowskie Góry"</v>
      </c>
      <c r="I347" s="22" t="str">
        <f>IF(G347="","",VLOOKUP(F347,'licencje PZTS'!$G$3:$N$1761,8,FALSE))</f>
        <v>Horoba Magdalena</v>
      </c>
      <c r="J347" s="22" t="str">
        <f>IFERROR(VLOOKUP(F347,'licencje PZTS'!$G$3:$N$775,7,FALSE),"")</f>
        <v>K</v>
      </c>
      <c r="K347" s="62">
        <f>IFERROR(VLOOKUP(F347,'licencje PZTS'!$G$3:$N$1761,4,FALSE),"")</f>
        <v>2014</v>
      </c>
      <c r="L347" s="22" t="str">
        <f t="shared" si="66"/>
        <v>Skrzat</v>
      </c>
      <c r="M347" s="22" t="str">
        <f t="shared" si="67"/>
        <v>Żak</v>
      </c>
      <c r="N347" s="22" t="str">
        <f t="shared" si="68"/>
        <v>Młodzik</v>
      </c>
      <c r="O347" s="22" t="str">
        <f t="shared" si="69"/>
        <v>Nie dotyczy</v>
      </c>
      <c r="P347" s="22" t="str">
        <f t="shared" si="70"/>
        <v>Nie dotyczy</v>
      </c>
      <c r="Q347" s="22" t="str">
        <f t="shared" si="71"/>
        <v>Nie dotyczy</v>
      </c>
      <c r="R347" s="22" t="str">
        <f t="shared" si="72"/>
        <v>Nie dotyczy</v>
      </c>
      <c r="S347" s="22" t="str">
        <f t="shared" si="73"/>
        <v>Nie dotyczy</v>
      </c>
      <c r="V347" s="22" t="str">
        <f t="shared" si="63"/>
        <v>Iwanowicz Amelia</v>
      </c>
      <c r="W347" s="22">
        <f>(COUNTIF($V$2:V347,V347)=1)*1+W346</f>
        <v>343</v>
      </c>
      <c r="X347" s="22" t="str">
        <f>VLOOKUP(Y347,'licencje PZTS'!$C$4:$K$1486,9,FALSE)</f>
        <v>"MKS SKARBEK Tarnowskie Góry"</v>
      </c>
      <c r="Y347" s="22" t="str">
        <f>INDEX($V$4:$V$900,MATCH(ROWS($U$1:U344),$W$4:$W$900,0))</f>
        <v>Hoffman Natalia</v>
      </c>
      <c r="AA347" s="22" t="str">
        <f t="shared" ref="AA347:AA410" si="74">VLOOKUP($F$3,$G366:$I4480,3,FALSE)</f>
        <v>Iwanowicz Amelia</v>
      </c>
      <c r="AB347" s="22">
        <f>(COUNTIF($AA$2:AA347,AA347)=1)*1+AB346</f>
        <v>343</v>
      </c>
      <c r="AC347" s="22" t="str">
        <f>VLOOKUP(AD347,'licencje PZTS'!$C$4:$K$1486,9,FALSE)</f>
        <v>"MKS SKARBEK Tarnowskie Góry"</v>
      </c>
      <c r="AD347" s="22" t="str">
        <f>INDEX($AA$2:$AA$900,MATCH(ROWS($Z$1:Z344),$AB$2:$AB$3900,0))</f>
        <v>Hoffman Natalia</v>
      </c>
    </row>
    <row r="348" spans="1:30" hidden="1" x14ac:dyDescent="0.25">
      <c r="A348" s="22" t="str">
        <f>IFERROR(INDEX($D$24:$D$1418,MATCH(ROWS($A$1:A325),$B$24:$B$741,0)),"")</f>
        <v/>
      </c>
      <c r="B348" s="54">
        <f>(COUNTIF($D$24:D348,D348)=1)*1+B347</f>
        <v>25</v>
      </c>
      <c r="C348" s="60" t="str">
        <f t="shared" si="64"/>
        <v>Młodzik</v>
      </c>
      <c r="D348" s="54" t="str">
        <f>IF(C348="","",'licencje PZTS'!B328)</f>
        <v>"MKS SKARBEK Tarnowskie Góry"</v>
      </c>
      <c r="E348" s="63" t="str">
        <f>IF(C348="","",VLOOKUP(F348,'licencje PZTS'!$G$3:$N$775,8,FALSE))</f>
        <v>Gawinek Alicja</v>
      </c>
      <c r="F348" s="22">
        <f>'licencje PZTS'!G328</f>
        <v>60641</v>
      </c>
      <c r="G348" s="62" t="str">
        <f t="shared" si="65"/>
        <v>Młodzik</v>
      </c>
      <c r="H348" s="62" t="str">
        <f>IF(G348="","",'licencje PZTS'!B328)</f>
        <v>"MKS SKARBEK Tarnowskie Góry"</v>
      </c>
      <c r="I348" s="22" t="str">
        <f>IF(G348="","",VLOOKUP(F348,'licencje PZTS'!$G$3:$N$1761,8,FALSE))</f>
        <v>Gawinek Alicja</v>
      </c>
      <c r="J348" s="22" t="str">
        <f>IFERROR(VLOOKUP(F348,'licencje PZTS'!$G$3:$N$775,7,FALSE),"")</f>
        <v>K</v>
      </c>
      <c r="K348" s="62">
        <f>IFERROR(VLOOKUP(F348,'licencje PZTS'!$G$3:$N$1761,4,FALSE),"")</f>
        <v>2014</v>
      </c>
      <c r="L348" s="22" t="str">
        <f t="shared" si="66"/>
        <v>Skrzat</v>
      </c>
      <c r="M348" s="22" t="str">
        <f t="shared" si="67"/>
        <v>Żak</v>
      </c>
      <c r="N348" s="22" t="str">
        <f t="shared" si="68"/>
        <v>Młodzik</v>
      </c>
      <c r="O348" s="22" t="str">
        <f t="shared" si="69"/>
        <v>Nie dotyczy</v>
      </c>
      <c r="P348" s="22" t="str">
        <f t="shared" si="70"/>
        <v>Nie dotyczy</v>
      </c>
      <c r="Q348" s="22" t="str">
        <f t="shared" si="71"/>
        <v>Nie dotyczy</v>
      </c>
      <c r="R348" s="22" t="str">
        <f t="shared" si="72"/>
        <v>Nie dotyczy</v>
      </c>
      <c r="S348" s="22" t="str">
        <f t="shared" si="73"/>
        <v>Nie dotyczy</v>
      </c>
      <c r="V348" s="22" t="str">
        <f t="shared" si="63"/>
        <v>Hoffman Natalia</v>
      </c>
      <c r="W348" s="22">
        <f>(COUNTIF($V$2:V348,V348)=1)*1+W347</f>
        <v>344</v>
      </c>
      <c r="X348" s="22" t="str">
        <f>VLOOKUP(Y348,'licencje PZTS'!$C$4:$K$1486,9,FALSE)</f>
        <v>"MKS SKARBEK Tarnowskie Góry"</v>
      </c>
      <c r="Y348" s="22" t="str">
        <f>INDEX($V$4:$V$900,MATCH(ROWS($U$1:U345),$W$4:$W$900,0))</f>
        <v>Hajda Maciej</v>
      </c>
      <c r="AA348" s="22" t="str">
        <f t="shared" si="74"/>
        <v>Hoffman Natalia</v>
      </c>
      <c r="AB348" s="22">
        <f>(COUNTIF($AA$2:AA348,AA348)=1)*1+AB347</f>
        <v>344</v>
      </c>
      <c r="AC348" s="22" t="str">
        <f>VLOOKUP(AD348,'licencje PZTS'!$C$4:$K$1486,9,FALSE)</f>
        <v>"MKS SKARBEK Tarnowskie Góry"</v>
      </c>
      <c r="AD348" s="22" t="str">
        <f>INDEX($AA$2:$AA$900,MATCH(ROWS($Z$1:Z345),$AB$2:$AB$3900,0))</f>
        <v>Hajda Maciej</v>
      </c>
    </row>
    <row r="349" spans="1:30" hidden="1" x14ac:dyDescent="0.25">
      <c r="A349" s="22" t="str">
        <f>IFERROR(INDEX($D$24:$D$1418,MATCH(ROWS($A$1:A326),$B$24:$B$741,0)),"")</f>
        <v/>
      </c>
      <c r="B349" s="54">
        <f>(COUNTIF($D$24:D349,D349)=1)*1+B348</f>
        <v>25</v>
      </c>
      <c r="C349" s="60" t="str">
        <f t="shared" si="64"/>
        <v>Młodzik</v>
      </c>
      <c r="D349" s="54" t="str">
        <f>IF(C349="","",'licencje PZTS'!B329)</f>
        <v>"MKS SKARBEK Tarnowskie Góry"</v>
      </c>
      <c r="E349" s="63" t="str">
        <f>IF(C349="","",VLOOKUP(F349,'licencje PZTS'!$G$3:$N$775,8,FALSE))</f>
        <v>Gałecka Hanna</v>
      </c>
      <c r="F349" s="22">
        <f>'licencje PZTS'!G329</f>
        <v>60640</v>
      </c>
      <c r="G349" s="62" t="str">
        <f t="shared" si="65"/>
        <v>Młodzik</v>
      </c>
      <c r="H349" s="62" t="str">
        <f>IF(G349="","",'licencje PZTS'!B329)</f>
        <v>"MKS SKARBEK Tarnowskie Góry"</v>
      </c>
      <c r="I349" s="22" t="str">
        <f>IF(G349="","",VLOOKUP(F349,'licencje PZTS'!$G$3:$N$1761,8,FALSE))</f>
        <v>Gałecka Hanna</v>
      </c>
      <c r="J349" s="22" t="str">
        <f>IFERROR(VLOOKUP(F349,'licencje PZTS'!$G$3:$N$775,7,FALSE),"")</f>
        <v>K</v>
      </c>
      <c r="K349" s="62">
        <f>IFERROR(VLOOKUP(F349,'licencje PZTS'!$G$3:$N$1761,4,FALSE),"")</f>
        <v>2014</v>
      </c>
      <c r="L349" s="22" t="str">
        <f t="shared" si="66"/>
        <v>Skrzat</v>
      </c>
      <c r="M349" s="22" t="str">
        <f t="shared" si="67"/>
        <v>Żak</v>
      </c>
      <c r="N349" s="22" t="str">
        <f t="shared" si="68"/>
        <v>Młodzik</v>
      </c>
      <c r="O349" s="22" t="str">
        <f t="shared" si="69"/>
        <v>Nie dotyczy</v>
      </c>
      <c r="P349" s="22" t="str">
        <f t="shared" si="70"/>
        <v>Nie dotyczy</v>
      </c>
      <c r="Q349" s="22" t="str">
        <f t="shared" si="71"/>
        <v>Nie dotyczy</v>
      </c>
      <c r="R349" s="22" t="str">
        <f t="shared" si="72"/>
        <v>Nie dotyczy</v>
      </c>
      <c r="S349" s="22" t="str">
        <f t="shared" si="73"/>
        <v>Nie dotyczy</v>
      </c>
      <c r="V349" s="22" t="str">
        <f t="shared" si="63"/>
        <v>Hajda Maciej</v>
      </c>
      <c r="W349" s="22">
        <f>(COUNTIF($V$2:V349,V349)=1)*1+W348</f>
        <v>345</v>
      </c>
      <c r="X349" s="22" t="str">
        <f>VLOOKUP(Y349,'licencje PZTS'!$C$4:$K$1486,9,FALSE)</f>
        <v>"MKS SKARBEK Tarnowskie Góry"</v>
      </c>
      <c r="Y349" s="22" t="str">
        <f>INDEX($V$4:$V$900,MATCH(ROWS($U$1:U346),$W$4:$W$900,0))</f>
        <v>Gardy Agata</v>
      </c>
      <c r="AA349" s="22" t="str">
        <f t="shared" si="74"/>
        <v>Hajda Maciej</v>
      </c>
      <c r="AB349" s="22">
        <f>(COUNTIF($AA$2:AA349,AA349)=1)*1+AB348</f>
        <v>345</v>
      </c>
      <c r="AC349" s="22" t="str">
        <f>VLOOKUP(AD349,'licencje PZTS'!$C$4:$K$1486,9,FALSE)</f>
        <v>"MKS SKARBEK Tarnowskie Góry"</v>
      </c>
      <c r="AD349" s="22" t="str">
        <f>INDEX($AA$2:$AA$900,MATCH(ROWS($Z$1:Z346),$AB$2:$AB$3900,0))</f>
        <v>Gardy Agata</v>
      </c>
    </row>
    <row r="350" spans="1:30" hidden="1" x14ac:dyDescent="0.25">
      <c r="A350" s="22" t="str">
        <f>IFERROR(INDEX($D$24:$D$1418,MATCH(ROWS($A$1:A327),$B$24:$B$741,0)),"")</f>
        <v/>
      </c>
      <c r="B350" s="54">
        <f>(COUNTIF($D$24:D350,D350)=1)*1+B349</f>
        <v>25</v>
      </c>
      <c r="C350" s="60" t="str">
        <f t="shared" si="64"/>
        <v>Młodzik</v>
      </c>
      <c r="D350" s="54" t="str">
        <f>IF(C350="","",'licencje PZTS'!B330)</f>
        <v>"MKS SKARBEK Tarnowskie Góry"</v>
      </c>
      <c r="E350" s="63" t="str">
        <f>IF(C350="","",VLOOKUP(F350,'licencje PZTS'!$G$3:$N$775,8,FALSE))</f>
        <v>Dudek Tomasz</v>
      </c>
      <c r="F350" s="22">
        <f>'licencje PZTS'!G330</f>
        <v>60639</v>
      </c>
      <c r="G350" s="62" t="str">
        <f t="shared" si="65"/>
        <v>Młodzik</v>
      </c>
      <c r="H350" s="62" t="str">
        <f>IF(G350="","",'licencje PZTS'!B330)</f>
        <v>"MKS SKARBEK Tarnowskie Góry"</v>
      </c>
      <c r="I350" s="22" t="str">
        <f>IF(G350="","",VLOOKUP(F350,'licencje PZTS'!$G$3:$N$1761,8,FALSE))</f>
        <v>Dudek Tomasz</v>
      </c>
      <c r="J350" s="22" t="str">
        <f>IFERROR(VLOOKUP(F350,'licencje PZTS'!$G$3:$N$775,7,FALSE),"")</f>
        <v>M</v>
      </c>
      <c r="K350" s="62">
        <f>IFERROR(VLOOKUP(F350,'licencje PZTS'!$G$3:$N$1761,4,FALSE),"")</f>
        <v>2014</v>
      </c>
      <c r="L350" s="22" t="str">
        <f t="shared" si="66"/>
        <v>Skrzat</v>
      </c>
      <c r="M350" s="22" t="str">
        <f t="shared" si="67"/>
        <v>Żak</v>
      </c>
      <c r="N350" s="22" t="str">
        <f t="shared" si="68"/>
        <v>Młodzik</v>
      </c>
      <c r="O350" s="22" t="str">
        <f t="shared" si="69"/>
        <v>Nie dotyczy</v>
      </c>
      <c r="P350" s="22" t="str">
        <f t="shared" si="70"/>
        <v>Nie dotyczy</v>
      </c>
      <c r="Q350" s="22" t="str">
        <f t="shared" si="71"/>
        <v>Nie dotyczy</v>
      </c>
      <c r="R350" s="22" t="str">
        <f t="shared" si="72"/>
        <v>Nie dotyczy</v>
      </c>
      <c r="S350" s="22" t="str">
        <f t="shared" si="73"/>
        <v>Nie dotyczy</v>
      </c>
      <c r="V350" s="22" t="str">
        <f t="shared" si="63"/>
        <v>Gardy Agata</v>
      </c>
      <c r="W350" s="22">
        <f>(COUNTIF($V$2:V350,V350)=1)*1+W349</f>
        <v>346</v>
      </c>
      <c r="X350" s="22" t="str">
        <f>VLOOKUP(Y350,'licencje PZTS'!$C$4:$K$1486,9,FALSE)</f>
        <v>"MKS SKARBEK Tarnowskie Góry"</v>
      </c>
      <c r="Y350" s="22" t="str">
        <f>INDEX($V$4:$V$900,MATCH(ROWS($U$1:U347),$W$4:$W$900,0))</f>
        <v>Ganc Wojciech</v>
      </c>
      <c r="AA350" s="22" t="str">
        <f t="shared" si="74"/>
        <v>Gardy Agata</v>
      </c>
      <c r="AB350" s="22">
        <f>(COUNTIF($AA$2:AA350,AA350)=1)*1+AB349</f>
        <v>346</v>
      </c>
      <c r="AC350" s="22" t="str">
        <f>VLOOKUP(AD350,'licencje PZTS'!$C$4:$K$1486,9,FALSE)</f>
        <v>"MKS SKARBEK Tarnowskie Góry"</v>
      </c>
      <c r="AD350" s="22" t="str">
        <f>INDEX($AA$2:$AA$900,MATCH(ROWS($Z$1:Z347),$AB$2:$AB$3900,0))</f>
        <v>Ganc Wojciech</v>
      </c>
    </row>
    <row r="351" spans="1:30" hidden="1" x14ac:dyDescent="0.25">
      <c r="A351" s="22" t="str">
        <f>IFERROR(INDEX($D$24:$D$1418,MATCH(ROWS($A$1:A328),$B$24:$B$741,0)),"")</f>
        <v/>
      </c>
      <c r="B351" s="54">
        <f>(COUNTIF($D$24:D351,D351)=1)*1+B350</f>
        <v>25</v>
      </c>
      <c r="C351" s="60" t="str">
        <f t="shared" si="64"/>
        <v>Młodzik</v>
      </c>
      <c r="D351" s="54" t="str">
        <f>IF(C351="","",'licencje PZTS'!B331)</f>
        <v>"MKS SKARBEK Tarnowskie Góry"</v>
      </c>
      <c r="E351" s="63" t="str">
        <f>IF(C351="","",VLOOKUP(F351,'licencje PZTS'!$G$3:$N$775,8,FALSE))</f>
        <v>Cieszyńska Maja</v>
      </c>
      <c r="F351" s="22">
        <f>'licencje PZTS'!G331</f>
        <v>60638</v>
      </c>
      <c r="G351" s="62" t="str">
        <f t="shared" si="65"/>
        <v>Młodzik</v>
      </c>
      <c r="H351" s="62" t="str">
        <f>IF(G351="","",'licencje PZTS'!B331)</f>
        <v>"MKS SKARBEK Tarnowskie Góry"</v>
      </c>
      <c r="I351" s="22" t="str">
        <f>IF(G351="","",VLOOKUP(F351,'licencje PZTS'!$G$3:$N$1761,8,FALSE))</f>
        <v>Cieszyńska Maja</v>
      </c>
      <c r="J351" s="22" t="str">
        <f>IFERROR(VLOOKUP(F351,'licencje PZTS'!$G$3:$N$775,7,FALSE),"")</f>
        <v>K</v>
      </c>
      <c r="K351" s="62">
        <f>IFERROR(VLOOKUP(F351,'licencje PZTS'!$G$3:$N$1761,4,FALSE),"")</f>
        <v>2014</v>
      </c>
      <c r="L351" s="22" t="str">
        <f t="shared" si="66"/>
        <v>Skrzat</v>
      </c>
      <c r="M351" s="22" t="str">
        <f t="shared" si="67"/>
        <v>Żak</v>
      </c>
      <c r="N351" s="22" t="str">
        <f t="shared" si="68"/>
        <v>Młodzik</v>
      </c>
      <c r="O351" s="22" t="str">
        <f t="shared" si="69"/>
        <v>Nie dotyczy</v>
      </c>
      <c r="P351" s="22" t="str">
        <f t="shared" si="70"/>
        <v>Nie dotyczy</v>
      </c>
      <c r="Q351" s="22" t="str">
        <f t="shared" si="71"/>
        <v>Nie dotyczy</v>
      </c>
      <c r="R351" s="22" t="str">
        <f t="shared" si="72"/>
        <v>Nie dotyczy</v>
      </c>
      <c r="S351" s="22" t="str">
        <f t="shared" si="73"/>
        <v>Nie dotyczy</v>
      </c>
      <c r="V351" s="22" t="str">
        <f t="shared" si="63"/>
        <v>Ganc Wojciech</v>
      </c>
      <c r="W351" s="22">
        <f>(COUNTIF($V$2:V351,V351)=1)*1+W350</f>
        <v>347</v>
      </c>
      <c r="X351" s="22" t="str">
        <f>VLOOKUP(Y351,'licencje PZTS'!$C$4:$K$1486,9,FALSE)</f>
        <v>"MKS SKARBEK Tarnowskie Góry"</v>
      </c>
      <c r="Y351" s="22" t="str">
        <f>INDEX($V$4:$V$900,MATCH(ROWS($U$1:U348),$W$4:$W$900,0))</f>
        <v>Duś Franciszek</v>
      </c>
      <c r="AA351" s="22" t="str">
        <f t="shared" si="74"/>
        <v>Ganc Wojciech</v>
      </c>
      <c r="AB351" s="22">
        <f>(COUNTIF($AA$2:AA351,AA351)=1)*1+AB350</f>
        <v>347</v>
      </c>
      <c r="AC351" s="22" t="str">
        <f>VLOOKUP(AD351,'licencje PZTS'!$C$4:$K$1486,9,FALSE)</f>
        <v>"MKS SKARBEK Tarnowskie Góry"</v>
      </c>
      <c r="AD351" s="22" t="str">
        <f>INDEX($AA$2:$AA$900,MATCH(ROWS($Z$1:Z348),$AB$2:$AB$3900,0))</f>
        <v>Duś Franciszek</v>
      </c>
    </row>
    <row r="352" spans="1:30" hidden="1" x14ac:dyDescent="0.25">
      <c r="A352" s="22" t="str">
        <f>IFERROR(INDEX($D$24:$D$1418,MATCH(ROWS($A$1:A329),$B$24:$B$741,0)),"")</f>
        <v/>
      </c>
      <c r="B352" s="54">
        <f>(COUNTIF($D$24:D352,D352)=1)*1+B351</f>
        <v>25</v>
      </c>
      <c r="C352" s="60" t="str">
        <f t="shared" si="64"/>
        <v>Młodzik</v>
      </c>
      <c r="D352" s="54" t="str">
        <f>IF(C352="","",'licencje PZTS'!B332)</f>
        <v>"MKS SKARBEK Tarnowskie Góry"</v>
      </c>
      <c r="E352" s="63" t="str">
        <f>IF(C352="","",VLOOKUP(F352,'licencje PZTS'!$G$3:$N$775,8,FALSE))</f>
        <v>Beker Gustaw</v>
      </c>
      <c r="F352" s="22">
        <f>'licencje PZTS'!G332</f>
        <v>60637</v>
      </c>
      <c r="G352" s="62" t="str">
        <f t="shared" si="65"/>
        <v>Młodzik</v>
      </c>
      <c r="H352" s="62" t="str">
        <f>IF(G352="","",'licencje PZTS'!B332)</f>
        <v>"MKS SKARBEK Tarnowskie Góry"</v>
      </c>
      <c r="I352" s="22" t="str">
        <f>IF(G352="","",VLOOKUP(F352,'licencje PZTS'!$G$3:$N$1761,8,FALSE))</f>
        <v>Beker Gustaw</v>
      </c>
      <c r="J352" s="22" t="str">
        <f>IFERROR(VLOOKUP(F352,'licencje PZTS'!$G$3:$N$775,7,FALSE),"")</f>
        <v>M</v>
      </c>
      <c r="K352" s="62">
        <f>IFERROR(VLOOKUP(F352,'licencje PZTS'!$G$3:$N$1761,4,FALSE),"")</f>
        <v>2014</v>
      </c>
      <c r="L352" s="22" t="str">
        <f t="shared" si="66"/>
        <v>Skrzat</v>
      </c>
      <c r="M352" s="22" t="str">
        <f t="shared" si="67"/>
        <v>Żak</v>
      </c>
      <c r="N352" s="22" t="str">
        <f t="shared" si="68"/>
        <v>Młodzik</v>
      </c>
      <c r="O352" s="22" t="str">
        <f t="shared" si="69"/>
        <v>Nie dotyczy</v>
      </c>
      <c r="P352" s="22" t="str">
        <f t="shared" si="70"/>
        <v>Nie dotyczy</v>
      </c>
      <c r="Q352" s="22" t="str">
        <f t="shared" si="71"/>
        <v>Nie dotyczy</v>
      </c>
      <c r="R352" s="22" t="str">
        <f t="shared" si="72"/>
        <v>Nie dotyczy</v>
      </c>
      <c r="S352" s="22" t="str">
        <f t="shared" si="73"/>
        <v>Nie dotyczy</v>
      </c>
      <c r="V352" s="22" t="str">
        <f t="shared" si="63"/>
        <v>Duś Franciszek</v>
      </c>
      <c r="W352" s="22">
        <f>(COUNTIF($V$2:V352,V352)=1)*1+W351</f>
        <v>348</v>
      </c>
      <c r="X352" s="22" t="str">
        <f>VLOOKUP(Y352,'licencje PZTS'!$C$4:$K$1486,9,FALSE)</f>
        <v>"MKS SKARBEK Tarnowskie Góry"</v>
      </c>
      <c r="Y352" s="22" t="str">
        <f>INDEX($V$4:$V$900,MATCH(ROWS($U$1:U349),$W$4:$W$900,0))</f>
        <v>Bystrzanowski Jan</v>
      </c>
      <c r="AA352" s="22" t="str">
        <f t="shared" si="74"/>
        <v>Duś Franciszek</v>
      </c>
      <c r="AB352" s="22">
        <f>(COUNTIF($AA$2:AA352,AA352)=1)*1+AB351</f>
        <v>348</v>
      </c>
      <c r="AC352" s="22" t="str">
        <f>VLOOKUP(AD352,'licencje PZTS'!$C$4:$K$1486,9,FALSE)</f>
        <v>"MKS SKARBEK Tarnowskie Góry"</v>
      </c>
      <c r="AD352" s="22" t="str">
        <f>INDEX($AA$2:$AA$900,MATCH(ROWS($Z$1:Z349),$AB$2:$AB$3900,0))</f>
        <v>Bystrzanowski Jan</v>
      </c>
    </row>
    <row r="353" spans="1:30" hidden="1" x14ac:dyDescent="0.25">
      <c r="A353" s="22" t="str">
        <f>IFERROR(INDEX($D$24:$D$1418,MATCH(ROWS($A$1:A330),$B$24:$B$741,0)),"")</f>
        <v/>
      </c>
      <c r="B353" s="54">
        <f>(COUNTIF($D$24:D353,D353)=1)*1+B352</f>
        <v>25</v>
      </c>
      <c r="C353" s="60" t="str">
        <f t="shared" si="64"/>
        <v>Młodzik</v>
      </c>
      <c r="D353" s="54" t="str">
        <f>IF(C353="","",'licencje PZTS'!B333)</f>
        <v>"MKS SKARBEK Tarnowskie Góry"</v>
      </c>
      <c r="E353" s="63" t="str">
        <f>IF(C353="","",VLOOKUP(F353,'licencje PZTS'!$G$3:$N$775,8,FALSE))</f>
        <v>Bartnik Emilia</v>
      </c>
      <c r="F353" s="22">
        <f>'licencje PZTS'!G333</f>
        <v>60636</v>
      </c>
      <c r="G353" s="62" t="str">
        <f t="shared" si="65"/>
        <v>Młodzik</v>
      </c>
      <c r="H353" s="62" t="str">
        <f>IF(G353="","",'licencje PZTS'!B333)</f>
        <v>"MKS SKARBEK Tarnowskie Góry"</v>
      </c>
      <c r="I353" s="22" t="str">
        <f>IF(G353="","",VLOOKUP(F353,'licencje PZTS'!$G$3:$N$1761,8,FALSE))</f>
        <v>Bartnik Emilia</v>
      </c>
      <c r="J353" s="22" t="str">
        <f>IFERROR(VLOOKUP(F353,'licencje PZTS'!$G$3:$N$775,7,FALSE),"")</f>
        <v>K</v>
      </c>
      <c r="K353" s="62">
        <f>IFERROR(VLOOKUP(F353,'licencje PZTS'!$G$3:$N$1761,4,FALSE),"")</f>
        <v>2014</v>
      </c>
      <c r="L353" s="22" t="str">
        <f t="shared" si="66"/>
        <v>Skrzat</v>
      </c>
      <c r="M353" s="22" t="str">
        <f t="shared" si="67"/>
        <v>Żak</v>
      </c>
      <c r="N353" s="22" t="str">
        <f t="shared" si="68"/>
        <v>Młodzik</v>
      </c>
      <c r="O353" s="22" t="str">
        <f t="shared" si="69"/>
        <v>Nie dotyczy</v>
      </c>
      <c r="P353" s="22" t="str">
        <f t="shared" si="70"/>
        <v>Nie dotyczy</v>
      </c>
      <c r="Q353" s="22" t="str">
        <f t="shared" si="71"/>
        <v>Nie dotyczy</v>
      </c>
      <c r="R353" s="22" t="str">
        <f t="shared" si="72"/>
        <v>Nie dotyczy</v>
      </c>
      <c r="S353" s="22" t="str">
        <f t="shared" si="73"/>
        <v>Nie dotyczy</v>
      </c>
      <c r="V353" s="22" t="str">
        <f t="shared" si="63"/>
        <v>Bystrzanowski Jan</v>
      </c>
      <c r="W353" s="22">
        <f>(COUNTIF($V$2:V353,V353)=1)*1+W352</f>
        <v>349</v>
      </c>
      <c r="X353" s="22" t="str">
        <f>VLOOKUP(Y353,'licencje PZTS'!$C$4:$K$1486,9,FALSE)</f>
        <v>"MKS SKARBEK Tarnowskie Góry"</v>
      </c>
      <c r="Y353" s="22" t="str">
        <f>INDEX($V$4:$V$900,MATCH(ROWS($U$1:U350),$W$4:$W$900,0))</f>
        <v>Bryl Tymoteusz</v>
      </c>
      <c r="AA353" s="22" t="str">
        <f t="shared" si="74"/>
        <v>Bystrzanowski Jan</v>
      </c>
      <c r="AB353" s="22">
        <f>(COUNTIF($AA$2:AA353,AA353)=1)*1+AB352</f>
        <v>349</v>
      </c>
      <c r="AC353" s="22" t="str">
        <f>VLOOKUP(AD353,'licencje PZTS'!$C$4:$K$1486,9,FALSE)</f>
        <v>"MKS SKARBEK Tarnowskie Góry"</v>
      </c>
      <c r="AD353" s="22" t="str">
        <f>INDEX($AA$2:$AA$900,MATCH(ROWS($Z$1:Z350),$AB$2:$AB$3900,0))</f>
        <v>Bryl Tymoteusz</v>
      </c>
    </row>
    <row r="354" spans="1:30" hidden="1" x14ac:dyDescent="0.25">
      <c r="A354" s="22" t="str">
        <f>IFERROR(INDEX($D$24:$D$1418,MATCH(ROWS($A$1:A331),$B$24:$B$741,0)),"")</f>
        <v/>
      </c>
      <c r="B354" s="54">
        <f>(COUNTIF($D$24:D354,D354)=1)*1+B353</f>
        <v>25</v>
      </c>
      <c r="C354" s="60" t="str">
        <f t="shared" si="64"/>
        <v>Młodzik</v>
      </c>
      <c r="D354" s="54" t="str">
        <f>IF(C354="","",'licencje PZTS'!B334)</f>
        <v>"MKS SKARBEK Tarnowskie Góry"</v>
      </c>
      <c r="E354" s="63" t="str">
        <f>IF(C354="","",VLOOKUP(F354,'licencje PZTS'!$G$3:$N$775,8,FALSE))</f>
        <v>Wysocki Tomasz</v>
      </c>
      <c r="F354" s="22">
        <f>'licencje PZTS'!G334</f>
        <v>60635</v>
      </c>
      <c r="G354" s="62" t="str">
        <f t="shared" si="65"/>
        <v>Młodzik</v>
      </c>
      <c r="H354" s="62" t="str">
        <f>IF(G354="","",'licencje PZTS'!B334)</f>
        <v>"MKS SKARBEK Tarnowskie Góry"</v>
      </c>
      <c r="I354" s="22" t="str">
        <f>IF(G354="","",VLOOKUP(F354,'licencje PZTS'!$G$3:$N$1761,8,FALSE))</f>
        <v>Wysocki Tomasz</v>
      </c>
      <c r="J354" s="22" t="str">
        <f>IFERROR(VLOOKUP(F354,'licencje PZTS'!$G$3:$N$775,7,FALSE),"")</f>
        <v>M</v>
      </c>
      <c r="K354" s="62">
        <f>IFERROR(VLOOKUP(F354,'licencje PZTS'!$G$3:$N$1761,4,FALSE),"")</f>
        <v>2014</v>
      </c>
      <c r="L354" s="22" t="str">
        <f t="shared" si="66"/>
        <v>Skrzat</v>
      </c>
      <c r="M354" s="22" t="str">
        <f t="shared" si="67"/>
        <v>Żak</v>
      </c>
      <c r="N354" s="22" t="str">
        <f t="shared" si="68"/>
        <v>Młodzik</v>
      </c>
      <c r="O354" s="22" t="str">
        <f t="shared" si="69"/>
        <v>Nie dotyczy</v>
      </c>
      <c r="P354" s="22" t="str">
        <f t="shared" si="70"/>
        <v>Nie dotyczy</v>
      </c>
      <c r="Q354" s="22" t="str">
        <f t="shared" si="71"/>
        <v>Nie dotyczy</v>
      </c>
      <c r="R354" s="22" t="str">
        <f t="shared" si="72"/>
        <v>Nie dotyczy</v>
      </c>
      <c r="S354" s="22" t="str">
        <f t="shared" si="73"/>
        <v>Nie dotyczy</v>
      </c>
      <c r="V354" s="22" t="str">
        <f t="shared" si="63"/>
        <v>Bryl Tymoteusz</v>
      </c>
      <c r="W354" s="22">
        <f>(COUNTIF($V$2:V354,V354)=1)*1+W353</f>
        <v>350</v>
      </c>
      <c r="X354" s="22" t="str">
        <f>VLOOKUP(Y354,'licencje PZTS'!$C$4:$K$1486,9,FALSE)</f>
        <v>"MKS SKARBEK Tarnowskie Góry"</v>
      </c>
      <c r="Y354" s="22" t="str">
        <f>INDEX($V$4:$V$900,MATCH(ROWS($U$1:U351),$W$4:$W$900,0))</f>
        <v>Drożyńska Matylda</v>
      </c>
      <c r="AA354" s="22" t="str">
        <f t="shared" si="74"/>
        <v>Bryl Tymoteusz</v>
      </c>
      <c r="AB354" s="22">
        <f>(COUNTIF($AA$2:AA354,AA354)=1)*1+AB353</f>
        <v>350</v>
      </c>
      <c r="AC354" s="22" t="str">
        <f>VLOOKUP(AD354,'licencje PZTS'!$C$4:$K$1486,9,FALSE)</f>
        <v>"MKS SKARBEK Tarnowskie Góry"</v>
      </c>
      <c r="AD354" s="22" t="str">
        <f>INDEX($AA$2:$AA$900,MATCH(ROWS($Z$1:Z351),$AB$2:$AB$3900,0))</f>
        <v>Drożyńska Matylda</v>
      </c>
    </row>
    <row r="355" spans="1:30" hidden="1" x14ac:dyDescent="0.25">
      <c r="A355" s="22" t="str">
        <f>IFERROR(INDEX($D$24:$D$1418,MATCH(ROWS($A$1:A332),$B$24:$B$741,0)),"")</f>
        <v/>
      </c>
      <c r="B355" s="54">
        <f>(COUNTIF($D$24:D355,D355)=1)*1+B354</f>
        <v>25</v>
      </c>
      <c r="C355" s="60" t="str">
        <f t="shared" si="64"/>
        <v>Młodzik</v>
      </c>
      <c r="D355" s="54" t="str">
        <f>IF(C355="","",'licencje PZTS'!B335)</f>
        <v>"MKS SKARBEK Tarnowskie Góry"</v>
      </c>
      <c r="E355" s="63" t="str">
        <f>IF(C355="","",VLOOKUP(F355,'licencje PZTS'!$G$3:$N$775,8,FALSE))</f>
        <v>Więcek Filip</v>
      </c>
      <c r="F355" s="22">
        <f>'licencje PZTS'!G335</f>
        <v>60634</v>
      </c>
      <c r="G355" s="62" t="str">
        <f t="shared" si="65"/>
        <v>Młodzik</v>
      </c>
      <c r="H355" s="62" t="str">
        <f>IF(G355="","",'licencje PZTS'!B335)</f>
        <v>"MKS SKARBEK Tarnowskie Góry"</v>
      </c>
      <c r="I355" s="22" t="str">
        <f>IF(G355="","",VLOOKUP(F355,'licencje PZTS'!$G$3:$N$1761,8,FALSE))</f>
        <v>Więcek Filip</v>
      </c>
      <c r="J355" s="22" t="str">
        <f>IFERROR(VLOOKUP(F355,'licencje PZTS'!$G$3:$N$775,7,FALSE),"")</f>
        <v>M</v>
      </c>
      <c r="K355" s="62">
        <f>IFERROR(VLOOKUP(F355,'licencje PZTS'!$G$3:$N$1761,4,FALSE),"")</f>
        <v>2014</v>
      </c>
      <c r="L355" s="22" t="str">
        <f t="shared" si="66"/>
        <v>Skrzat</v>
      </c>
      <c r="M355" s="22" t="str">
        <f t="shared" si="67"/>
        <v>Żak</v>
      </c>
      <c r="N355" s="22" t="str">
        <f t="shared" si="68"/>
        <v>Młodzik</v>
      </c>
      <c r="O355" s="22" t="str">
        <f t="shared" si="69"/>
        <v>Nie dotyczy</v>
      </c>
      <c r="P355" s="22" t="str">
        <f t="shared" si="70"/>
        <v>Nie dotyczy</v>
      </c>
      <c r="Q355" s="22" t="str">
        <f t="shared" si="71"/>
        <v>Nie dotyczy</v>
      </c>
      <c r="R355" s="22" t="str">
        <f t="shared" si="72"/>
        <v>Nie dotyczy</v>
      </c>
      <c r="S355" s="22" t="str">
        <f t="shared" si="73"/>
        <v>Nie dotyczy</v>
      </c>
      <c r="V355" s="22" t="str">
        <f t="shared" si="63"/>
        <v>Drożyńska Matylda</v>
      </c>
      <c r="W355" s="22">
        <f>(COUNTIF($V$2:V355,V355)=1)*1+W354</f>
        <v>351</v>
      </c>
      <c r="X355" s="22" t="str">
        <f>VLOOKUP(Y355,'licencje PZTS'!$C$4:$K$1486,9,FALSE)</f>
        <v>"MKS TAJFUN Kuźnia Raciborska"</v>
      </c>
      <c r="Y355" s="22" t="str">
        <f>INDEX($V$4:$V$900,MATCH(ROWS($U$1:U352),$W$4:$W$900,0))</f>
        <v>Głowski Jakub</v>
      </c>
      <c r="AA355" s="22" t="str">
        <f t="shared" si="74"/>
        <v>Drożyńska Matylda</v>
      </c>
      <c r="AB355" s="22">
        <f>(COUNTIF($AA$2:AA355,AA355)=1)*1+AB354</f>
        <v>351</v>
      </c>
      <c r="AC355" s="22" t="str">
        <f>VLOOKUP(AD355,'licencje PZTS'!$C$4:$K$1486,9,FALSE)</f>
        <v>"MKS TAJFUN Kuźnia Raciborska"</v>
      </c>
      <c r="AD355" s="22" t="str">
        <f>INDEX($AA$2:$AA$900,MATCH(ROWS($Z$1:Z352),$AB$2:$AB$3900,0))</f>
        <v>Głowski Jakub</v>
      </c>
    </row>
    <row r="356" spans="1:30" hidden="1" x14ac:dyDescent="0.25">
      <c r="A356" s="22" t="str">
        <f>IFERROR(INDEX($D$24:$D$1418,MATCH(ROWS($A$1:A333),$B$24:$B$741,0)),"")</f>
        <v/>
      </c>
      <c r="B356" s="54">
        <f>(COUNTIF($D$24:D356,D356)=1)*1+B355</f>
        <v>25</v>
      </c>
      <c r="C356" s="60" t="str">
        <f t="shared" si="64"/>
        <v>Młodzik</v>
      </c>
      <c r="D356" s="54" t="str">
        <f>IF(C356="","",'licencje PZTS'!B336)</f>
        <v>"MKS SKARBEK Tarnowskie Góry"</v>
      </c>
      <c r="E356" s="63" t="str">
        <f>IF(C356="","",VLOOKUP(F356,'licencje PZTS'!$G$3:$N$775,8,FALSE))</f>
        <v>Wajda Ewelina</v>
      </c>
      <c r="F356" s="22">
        <f>'licencje PZTS'!G336</f>
        <v>60633</v>
      </c>
      <c r="G356" s="62" t="str">
        <f t="shared" si="65"/>
        <v>Młodzik</v>
      </c>
      <c r="H356" s="62" t="str">
        <f>IF(G356="","",'licencje PZTS'!B336)</f>
        <v>"MKS SKARBEK Tarnowskie Góry"</v>
      </c>
      <c r="I356" s="22" t="str">
        <f>IF(G356="","",VLOOKUP(F356,'licencje PZTS'!$G$3:$N$1761,8,FALSE))</f>
        <v>Wajda Ewelina</v>
      </c>
      <c r="J356" s="22" t="str">
        <f>IFERROR(VLOOKUP(F356,'licencje PZTS'!$G$3:$N$775,7,FALSE),"")</f>
        <v>K</v>
      </c>
      <c r="K356" s="62">
        <f>IFERROR(VLOOKUP(F356,'licencje PZTS'!$G$3:$N$1761,4,FALSE),"")</f>
        <v>2014</v>
      </c>
      <c r="L356" s="22" t="str">
        <f t="shared" si="66"/>
        <v>Skrzat</v>
      </c>
      <c r="M356" s="22" t="str">
        <f t="shared" si="67"/>
        <v>Żak</v>
      </c>
      <c r="N356" s="22" t="str">
        <f t="shared" si="68"/>
        <v>Młodzik</v>
      </c>
      <c r="O356" s="22" t="str">
        <f t="shared" si="69"/>
        <v>Nie dotyczy</v>
      </c>
      <c r="P356" s="22" t="str">
        <f t="shared" si="70"/>
        <v>Nie dotyczy</v>
      </c>
      <c r="Q356" s="22" t="str">
        <f t="shared" si="71"/>
        <v>Nie dotyczy</v>
      </c>
      <c r="R356" s="22" t="str">
        <f t="shared" si="72"/>
        <v>Nie dotyczy</v>
      </c>
      <c r="S356" s="22" t="str">
        <f t="shared" si="73"/>
        <v>Nie dotyczy</v>
      </c>
      <c r="V356" s="22" t="str">
        <f t="shared" si="63"/>
        <v>Głowski Jakub</v>
      </c>
      <c r="W356" s="22">
        <f>(COUNTIF($V$2:V356,V356)=1)*1+W355</f>
        <v>352</v>
      </c>
      <c r="X356" s="22" t="str">
        <f>VLOOKUP(Y356,'licencje PZTS'!$C$4:$K$1486,9,FALSE)</f>
        <v>"MKS TAJFUN Kuźnia Raciborska"</v>
      </c>
      <c r="Y356" s="22" t="str">
        <f>INDEX($V$4:$V$900,MATCH(ROWS($U$1:U353),$W$4:$W$900,0))</f>
        <v>Bieniewski Patryk</v>
      </c>
      <c r="AA356" s="22" t="str">
        <f t="shared" si="74"/>
        <v>Głowski Jakub</v>
      </c>
      <c r="AB356" s="22">
        <f>(COUNTIF($AA$2:AA356,AA356)=1)*1+AB355</f>
        <v>352</v>
      </c>
      <c r="AC356" s="22" t="str">
        <f>VLOOKUP(AD356,'licencje PZTS'!$C$4:$K$1486,9,FALSE)</f>
        <v>"MKS TAJFUN Kuźnia Raciborska"</v>
      </c>
      <c r="AD356" s="22" t="str">
        <f>INDEX($AA$2:$AA$900,MATCH(ROWS($Z$1:Z353),$AB$2:$AB$3900,0))</f>
        <v>Bieniewski Patryk</v>
      </c>
    </row>
    <row r="357" spans="1:30" hidden="1" x14ac:dyDescent="0.25">
      <c r="A357" s="22" t="str">
        <f>IFERROR(INDEX($D$24:$D$1418,MATCH(ROWS($A$1:A334),$B$24:$B$741,0)),"")</f>
        <v/>
      </c>
      <c r="B357" s="54">
        <f>(COUNTIF($D$24:D357,D357)=1)*1+B356</f>
        <v>25</v>
      </c>
      <c r="C357" s="60" t="str">
        <f t="shared" si="64"/>
        <v>Młodzik</v>
      </c>
      <c r="D357" s="54" t="str">
        <f>IF(C357="","",'licencje PZTS'!B337)</f>
        <v>"MKS SKARBEK Tarnowskie Góry"</v>
      </c>
      <c r="E357" s="63" t="str">
        <f>IF(C357="","",VLOOKUP(F357,'licencje PZTS'!$G$3:$N$775,8,FALSE))</f>
        <v>Siwoń Wojciech</v>
      </c>
      <c r="F357" s="22">
        <f>'licencje PZTS'!G337</f>
        <v>60632</v>
      </c>
      <c r="G357" s="62" t="str">
        <f t="shared" si="65"/>
        <v>Młodzik</v>
      </c>
      <c r="H357" s="62" t="str">
        <f>IF(G357="","",'licencje PZTS'!B337)</f>
        <v>"MKS SKARBEK Tarnowskie Góry"</v>
      </c>
      <c r="I357" s="22" t="str">
        <f>IF(G357="","",VLOOKUP(F357,'licencje PZTS'!$G$3:$N$1761,8,FALSE))</f>
        <v>Siwoń Wojciech</v>
      </c>
      <c r="J357" s="22" t="str">
        <f>IFERROR(VLOOKUP(F357,'licencje PZTS'!$G$3:$N$775,7,FALSE),"")</f>
        <v>M</v>
      </c>
      <c r="K357" s="62">
        <f>IFERROR(VLOOKUP(F357,'licencje PZTS'!$G$3:$N$1761,4,FALSE),"")</f>
        <v>2014</v>
      </c>
      <c r="L357" s="22" t="str">
        <f t="shared" si="66"/>
        <v>Skrzat</v>
      </c>
      <c r="M357" s="22" t="str">
        <f t="shared" si="67"/>
        <v>Żak</v>
      </c>
      <c r="N357" s="22" t="str">
        <f t="shared" si="68"/>
        <v>Młodzik</v>
      </c>
      <c r="O357" s="22" t="str">
        <f t="shared" si="69"/>
        <v>Nie dotyczy</v>
      </c>
      <c r="P357" s="22" t="str">
        <f t="shared" si="70"/>
        <v>Nie dotyczy</v>
      </c>
      <c r="Q357" s="22" t="str">
        <f t="shared" si="71"/>
        <v>Nie dotyczy</v>
      </c>
      <c r="R357" s="22" t="str">
        <f t="shared" si="72"/>
        <v>Nie dotyczy</v>
      </c>
      <c r="S357" s="22" t="str">
        <f t="shared" si="73"/>
        <v>Nie dotyczy</v>
      </c>
      <c r="V357" s="22" t="str">
        <f t="shared" si="63"/>
        <v>Bieniewski Patryk</v>
      </c>
      <c r="W357" s="22">
        <f>(COUNTIF($V$2:V357,V357)=1)*1+W356</f>
        <v>353</v>
      </c>
      <c r="X357" s="22" t="str">
        <f>VLOOKUP(Y357,'licencje PZTS'!$C$4:$K$1486,9,FALSE)</f>
        <v>"MMKS Kędzierzyn-Koźle"</v>
      </c>
      <c r="Y357" s="22" t="str">
        <f>INDEX($V$4:$V$900,MATCH(ROWS($U$1:U354),$W$4:$W$900,0))</f>
        <v>Główka Marcin</v>
      </c>
      <c r="AA357" s="22" t="str">
        <f t="shared" si="74"/>
        <v>Bieniewski Patryk</v>
      </c>
      <c r="AB357" s="22">
        <f>(COUNTIF($AA$2:AA357,AA357)=1)*1+AB356</f>
        <v>353</v>
      </c>
      <c r="AC357" s="22" t="str">
        <f>VLOOKUP(AD357,'licencje PZTS'!$C$4:$K$1486,9,FALSE)</f>
        <v>"MMKS Kędzierzyn-Koźle"</v>
      </c>
      <c r="AD357" s="22" t="str">
        <f>INDEX($AA$2:$AA$900,MATCH(ROWS($Z$1:Z354),$AB$2:$AB$3900,0))</f>
        <v>Główka Marcin</v>
      </c>
    </row>
    <row r="358" spans="1:30" hidden="1" x14ac:dyDescent="0.25">
      <c r="A358" s="22" t="str">
        <f>IFERROR(INDEX($D$24:$D$1418,MATCH(ROWS($A$1:A335),$B$24:$B$741,0)),"")</f>
        <v/>
      </c>
      <c r="B358" s="54">
        <f>(COUNTIF($D$24:D358,D358)=1)*1+B357</f>
        <v>25</v>
      </c>
      <c r="C358" s="60" t="str">
        <f t="shared" si="64"/>
        <v>Młodzik</v>
      </c>
      <c r="D358" s="54" t="str">
        <f>IF(C358="","",'licencje PZTS'!B338)</f>
        <v>"MKS SKARBEK Tarnowskie Góry"</v>
      </c>
      <c r="E358" s="63" t="str">
        <f>IF(C358="","",VLOOKUP(F358,'licencje PZTS'!$G$3:$N$775,8,FALSE))</f>
        <v>Reczkin Radosław</v>
      </c>
      <c r="F358" s="22">
        <f>'licencje PZTS'!G338</f>
        <v>60631</v>
      </c>
      <c r="G358" s="62" t="str">
        <f t="shared" si="65"/>
        <v>Młodzik</v>
      </c>
      <c r="H358" s="62" t="str">
        <f>IF(G358="","",'licencje PZTS'!B338)</f>
        <v>"MKS SKARBEK Tarnowskie Góry"</v>
      </c>
      <c r="I358" s="22" t="str">
        <f>IF(G358="","",VLOOKUP(F358,'licencje PZTS'!$G$3:$N$1761,8,FALSE))</f>
        <v>Reczkin Radosław</v>
      </c>
      <c r="J358" s="22" t="str">
        <f>IFERROR(VLOOKUP(F358,'licencje PZTS'!$G$3:$N$775,7,FALSE),"")</f>
        <v>M</v>
      </c>
      <c r="K358" s="62">
        <f>IFERROR(VLOOKUP(F358,'licencje PZTS'!$G$3:$N$1761,4,FALSE),"")</f>
        <v>2014</v>
      </c>
      <c r="L358" s="22" t="str">
        <f t="shared" si="66"/>
        <v>Skrzat</v>
      </c>
      <c r="M358" s="22" t="str">
        <f t="shared" si="67"/>
        <v>Żak</v>
      </c>
      <c r="N358" s="22" t="str">
        <f t="shared" si="68"/>
        <v>Młodzik</v>
      </c>
      <c r="O358" s="22" t="str">
        <f t="shared" si="69"/>
        <v>Nie dotyczy</v>
      </c>
      <c r="P358" s="22" t="str">
        <f t="shared" si="70"/>
        <v>Nie dotyczy</v>
      </c>
      <c r="Q358" s="22" t="str">
        <f t="shared" si="71"/>
        <v>Nie dotyczy</v>
      </c>
      <c r="R358" s="22" t="str">
        <f t="shared" si="72"/>
        <v>Nie dotyczy</v>
      </c>
      <c r="S358" s="22" t="str">
        <f t="shared" si="73"/>
        <v>Nie dotyczy</v>
      </c>
      <c r="V358" s="22" t="str">
        <f t="shared" si="63"/>
        <v>Główka Marcin</v>
      </c>
      <c r="W358" s="22">
        <f>(COUNTIF($V$2:V358,V358)=1)*1+W357</f>
        <v>354</v>
      </c>
      <c r="X358" s="22" t="str">
        <f>VLOOKUP(Y358,'licencje PZTS'!$C$4:$K$1486,9,FALSE)</f>
        <v>"MMKS Kędzierzyn-Koźle"</v>
      </c>
      <c r="Y358" s="22" t="str">
        <f>INDEX($V$4:$V$900,MATCH(ROWS($U$1:U355),$W$4:$W$900,0))</f>
        <v>Stankiewicz Jacob</v>
      </c>
      <c r="AA358" s="22" t="str">
        <f t="shared" si="74"/>
        <v>Główka Marcin</v>
      </c>
      <c r="AB358" s="22">
        <f>(COUNTIF($AA$2:AA358,AA358)=1)*1+AB357</f>
        <v>354</v>
      </c>
      <c r="AC358" s="22" t="str">
        <f>VLOOKUP(AD358,'licencje PZTS'!$C$4:$K$1486,9,FALSE)</f>
        <v>"MMKS Kędzierzyn-Koźle"</v>
      </c>
      <c r="AD358" s="22" t="str">
        <f>INDEX($AA$2:$AA$900,MATCH(ROWS($Z$1:Z355),$AB$2:$AB$3900,0))</f>
        <v>Stankiewicz Jacob</v>
      </c>
    </row>
    <row r="359" spans="1:30" hidden="1" x14ac:dyDescent="0.25">
      <c r="A359" s="22" t="str">
        <f>IFERROR(INDEX($D$24:$D$1418,MATCH(ROWS($A$1:A336),$B$24:$B$741,0)),"")</f>
        <v/>
      </c>
      <c r="B359" s="54">
        <f>(COUNTIF($D$24:D359,D359)=1)*1+B358</f>
        <v>25</v>
      </c>
      <c r="C359" s="60" t="str">
        <f t="shared" si="64"/>
        <v>Młodzik</v>
      </c>
      <c r="D359" s="54" t="str">
        <f>IF(C359="","",'licencje PZTS'!B339)</f>
        <v>"MKS SKARBEK Tarnowskie Góry"</v>
      </c>
      <c r="E359" s="63" t="str">
        <f>IF(C359="","",VLOOKUP(F359,'licencje PZTS'!$G$3:$N$775,8,FALSE))</f>
        <v>Peroński Piotr</v>
      </c>
      <c r="F359" s="22">
        <f>'licencje PZTS'!G339</f>
        <v>60630</v>
      </c>
      <c r="G359" s="62" t="str">
        <f t="shared" si="65"/>
        <v>Młodzik</v>
      </c>
      <c r="H359" s="62" t="str">
        <f>IF(G359="","",'licencje PZTS'!B339)</f>
        <v>"MKS SKARBEK Tarnowskie Góry"</v>
      </c>
      <c r="I359" s="22" t="str">
        <f>IF(G359="","",VLOOKUP(F359,'licencje PZTS'!$G$3:$N$1761,8,FALSE))</f>
        <v>Peroński Piotr</v>
      </c>
      <c r="J359" s="22" t="str">
        <f>IFERROR(VLOOKUP(F359,'licencje PZTS'!$G$3:$N$775,7,FALSE),"")</f>
        <v>M</v>
      </c>
      <c r="K359" s="62">
        <f>IFERROR(VLOOKUP(F359,'licencje PZTS'!$G$3:$N$1761,4,FALSE),"")</f>
        <v>2014</v>
      </c>
      <c r="L359" s="22" t="str">
        <f t="shared" si="66"/>
        <v>Skrzat</v>
      </c>
      <c r="M359" s="22" t="str">
        <f t="shared" si="67"/>
        <v>Żak</v>
      </c>
      <c r="N359" s="22" t="str">
        <f t="shared" si="68"/>
        <v>Młodzik</v>
      </c>
      <c r="O359" s="22" t="str">
        <f t="shared" si="69"/>
        <v>Nie dotyczy</v>
      </c>
      <c r="P359" s="22" t="str">
        <f t="shared" si="70"/>
        <v>Nie dotyczy</v>
      </c>
      <c r="Q359" s="22" t="str">
        <f t="shared" si="71"/>
        <v>Nie dotyczy</v>
      </c>
      <c r="R359" s="22" t="str">
        <f t="shared" si="72"/>
        <v>Nie dotyczy</v>
      </c>
      <c r="S359" s="22" t="str">
        <f t="shared" si="73"/>
        <v>Nie dotyczy</v>
      </c>
      <c r="V359" s="22" t="str">
        <f t="shared" si="63"/>
        <v>Stankiewicz Jacob</v>
      </c>
      <c r="W359" s="22">
        <f>(COUNTIF($V$2:V359,V359)=1)*1+W358</f>
        <v>355</v>
      </c>
      <c r="X359" s="22" t="str">
        <f>VLOOKUP(Y359,'licencje PZTS'!$C$4:$K$1486,9,FALSE)</f>
        <v>"MMKS Kędzierzyn-Koźle"</v>
      </c>
      <c r="Y359" s="22" t="str">
        <f>INDEX($V$4:$V$900,MATCH(ROWS($U$1:U356),$W$4:$W$900,0))</f>
        <v>Śmiech Marcin</v>
      </c>
      <c r="AA359" s="22" t="str">
        <f t="shared" si="74"/>
        <v>Stankiewicz Jacob</v>
      </c>
      <c r="AB359" s="22">
        <f>(COUNTIF($AA$2:AA359,AA359)=1)*1+AB358</f>
        <v>355</v>
      </c>
      <c r="AC359" s="22" t="str">
        <f>VLOOKUP(AD359,'licencje PZTS'!$C$4:$K$1486,9,FALSE)</f>
        <v>"MMKS Kędzierzyn-Koźle"</v>
      </c>
      <c r="AD359" s="22" t="str">
        <f>INDEX($AA$2:$AA$900,MATCH(ROWS($Z$1:Z356),$AB$2:$AB$3900,0))</f>
        <v>Śmiech Marcin</v>
      </c>
    </row>
    <row r="360" spans="1:30" hidden="1" x14ac:dyDescent="0.25">
      <c r="A360" s="22" t="str">
        <f>IFERROR(INDEX($D$24:$D$1418,MATCH(ROWS($A$1:A337),$B$24:$B$741,0)),"")</f>
        <v/>
      </c>
      <c r="B360" s="54">
        <f>(COUNTIF($D$24:D360,D360)=1)*1+B359</f>
        <v>25</v>
      </c>
      <c r="C360" s="60" t="str">
        <f t="shared" si="64"/>
        <v>Młodzik</v>
      </c>
      <c r="D360" s="54" t="str">
        <f>IF(C360="","",'licencje PZTS'!B340)</f>
        <v>"MKS SKARBEK Tarnowskie Góry"</v>
      </c>
      <c r="E360" s="63" t="str">
        <f>IF(C360="","",VLOOKUP(F360,'licencje PZTS'!$G$3:$N$775,8,FALSE))</f>
        <v>Makowska Agata</v>
      </c>
      <c r="F360" s="22">
        <f>'licencje PZTS'!G340</f>
        <v>60629</v>
      </c>
      <c r="G360" s="62" t="str">
        <f t="shared" si="65"/>
        <v>Młodzik</v>
      </c>
      <c r="H360" s="62" t="str">
        <f>IF(G360="","",'licencje PZTS'!B340)</f>
        <v>"MKS SKARBEK Tarnowskie Góry"</v>
      </c>
      <c r="I360" s="22" t="str">
        <f>IF(G360="","",VLOOKUP(F360,'licencje PZTS'!$G$3:$N$1761,8,FALSE))</f>
        <v>Makowska Agata</v>
      </c>
      <c r="J360" s="22" t="str">
        <f>IFERROR(VLOOKUP(F360,'licencje PZTS'!$G$3:$N$775,7,FALSE),"")</f>
        <v>K</v>
      </c>
      <c r="K360" s="62">
        <f>IFERROR(VLOOKUP(F360,'licencje PZTS'!$G$3:$N$1761,4,FALSE),"")</f>
        <v>2014</v>
      </c>
      <c r="L360" s="22" t="str">
        <f t="shared" si="66"/>
        <v>Skrzat</v>
      </c>
      <c r="M360" s="22" t="str">
        <f t="shared" si="67"/>
        <v>Żak</v>
      </c>
      <c r="N360" s="22" t="str">
        <f t="shared" si="68"/>
        <v>Młodzik</v>
      </c>
      <c r="O360" s="22" t="str">
        <f t="shared" si="69"/>
        <v>Nie dotyczy</v>
      </c>
      <c r="P360" s="22" t="str">
        <f t="shared" si="70"/>
        <v>Nie dotyczy</v>
      </c>
      <c r="Q360" s="22" t="str">
        <f t="shared" si="71"/>
        <v>Nie dotyczy</v>
      </c>
      <c r="R360" s="22" t="str">
        <f t="shared" si="72"/>
        <v>Nie dotyczy</v>
      </c>
      <c r="S360" s="22" t="str">
        <f t="shared" si="73"/>
        <v>Nie dotyczy</v>
      </c>
      <c r="V360" s="22" t="str">
        <f t="shared" si="63"/>
        <v>Śmiech Marcin</v>
      </c>
      <c r="W360" s="22">
        <f>(COUNTIF($V$2:V360,V360)=1)*1+W359</f>
        <v>356</v>
      </c>
      <c r="X360" s="22" t="str">
        <f>VLOOKUP(Y360,'licencje PZTS'!$C$4:$K$1486,9,FALSE)</f>
        <v>"MMKS Kędzierzyn-Koźle"</v>
      </c>
      <c r="Y360" s="22" t="str">
        <f>INDEX($V$4:$V$900,MATCH(ROWS($U$1:U357),$W$4:$W$900,0))</f>
        <v>Łempicki Piotr</v>
      </c>
      <c r="AA360" s="22" t="str">
        <f t="shared" si="74"/>
        <v>Śmiech Marcin</v>
      </c>
      <c r="AB360" s="22">
        <f>(COUNTIF($AA$2:AA360,AA360)=1)*1+AB359</f>
        <v>356</v>
      </c>
      <c r="AC360" s="22" t="str">
        <f>VLOOKUP(AD360,'licencje PZTS'!$C$4:$K$1486,9,FALSE)</f>
        <v>"MMKS Kędzierzyn-Koźle"</v>
      </c>
      <c r="AD360" s="22" t="str">
        <f>INDEX($AA$2:$AA$900,MATCH(ROWS($Z$1:Z357),$AB$2:$AB$3900,0))</f>
        <v>Łempicki Piotr</v>
      </c>
    </row>
    <row r="361" spans="1:30" hidden="1" x14ac:dyDescent="0.25">
      <c r="A361" s="22" t="str">
        <f>IFERROR(INDEX($D$24:$D$1418,MATCH(ROWS($A$1:A338),$B$24:$B$741,0)),"")</f>
        <v/>
      </c>
      <c r="B361" s="54">
        <f>(COUNTIF($D$24:D361,D361)=1)*1+B360</f>
        <v>25</v>
      </c>
      <c r="C361" s="60" t="str">
        <f t="shared" si="64"/>
        <v>Młodzik</v>
      </c>
      <c r="D361" s="54" t="str">
        <f>IF(C361="","",'licencje PZTS'!B341)</f>
        <v>"MKS SKARBEK Tarnowskie Góry"</v>
      </c>
      <c r="E361" s="63" t="str">
        <f>IF(C361="","",VLOOKUP(F361,'licencje PZTS'!$G$3:$N$775,8,FALSE))</f>
        <v>Lipok Maksymilian</v>
      </c>
      <c r="F361" s="22">
        <f>'licencje PZTS'!G341</f>
        <v>60628</v>
      </c>
      <c r="G361" s="62" t="str">
        <f t="shared" si="65"/>
        <v>Młodzik</v>
      </c>
      <c r="H361" s="62" t="str">
        <f>IF(G361="","",'licencje PZTS'!B341)</f>
        <v>"MKS SKARBEK Tarnowskie Góry"</v>
      </c>
      <c r="I361" s="22" t="str">
        <f>IF(G361="","",VLOOKUP(F361,'licencje PZTS'!$G$3:$N$1761,8,FALSE))</f>
        <v>Lipok Maksymilian</v>
      </c>
      <c r="J361" s="22" t="str">
        <f>IFERROR(VLOOKUP(F361,'licencje PZTS'!$G$3:$N$775,7,FALSE),"")</f>
        <v>M</v>
      </c>
      <c r="K361" s="62">
        <f>IFERROR(VLOOKUP(F361,'licencje PZTS'!$G$3:$N$1761,4,FALSE),"")</f>
        <v>2014</v>
      </c>
      <c r="L361" s="22" t="str">
        <f t="shared" si="66"/>
        <v>Skrzat</v>
      </c>
      <c r="M361" s="22" t="str">
        <f t="shared" si="67"/>
        <v>Żak</v>
      </c>
      <c r="N361" s="22" t="str">
        <f t="shared" si="68"/>
        <v>Młodzik</v>
      </c>
      <c r="O361" s="22" t="str">
        <f t="shared" si="69"/>
        <v>Nie dotyczy</v>
      </c>
      <c r="P361" s="22" t="str">
        <f t="shared" si="70"/>
        <v>Nie dotyczy</v>
      </c>
      <c r="Q361" s="22" t="str">
        <f t="shared" si="71"/>
        <v>Nie dotyczy</v>
      </c>
      <c r="R361" s="22" t="str">
        <f t="shared" si="72"/>
        <v>Nie dotyczy</v>
      </c>
      <c r="S361" s="22" t="str">
        <f t="shared" si="73"/>
        <v>Nie dotyczy</v>
      </c>
      <c r="V361" s="22" t="str">
        <f t="shared" si="63"/>
        <v>Łempicki Piotr</v>
      </c>
      <c r="W361" s="22">
        <f>(COUNTIF($V$2:V361,V361)=1)*1+W360</f>
        <v>357</v>
      </c>
      <c r="X361" s="22" t="str">
        <f>VLOOKUP(Y361,'licencje PZTS'!$C$4:$K$1486,9,FALSE)</f>
        <v>"MOSIR Łaziska Górne"</v>
      </c>
      <c r="Y361" s="22" t="str">
        <f>INDEX($V$4:$V$900,MATCH(ROWS($U$1:U358),$W$4:$W$900,0))</f>
        <v>Zielezny Hanna</v>
      </c>
      <c r="AA361" s="22" t="str">
        <f t="shared" si="74"/>
        <v>Łempicki Piotr</v>
      </c>
      <c r="AB361" s="22">
        <f>(COUNTIF($AA$2:AA361,AA361)=1)*1+AB360</f>
        <v>357</v>
      </c>
      <c r="AC361" s="22" t="str">
        <f>VLOOKUP(AD361,'licencje PZTS'!$C$4:$K$1486,9,FALSE)</f>
        <v>"MOSIR Łaziska Górne"</v>
      </c>
      <c r="AD361" s="22" t="str">
        <f>INDEX($AA$2:$AA$900,MATCH(ROWS($Z$1:Z358),$AB$2:$AB$3900,0))</f>
        <v>Zielezny Hanna</v>
      </c>
    </row>
    <row r="362" spans="1:30" hidden="1" x14ac:dyDescent="0.25">
      <c r="A362" s="22" t="str">
        <f>IFERROR(INDEX($D$24:$D$1418,MATCH(ROWS($A$1:A339),$B$24:$B$741,0)),"")</f>
        <v/>
      </c>
      <c r="B362" s="54">
        <f>(COUNTIF($D$24:D362,D362)=1)*1+B361</f>
        <v>25</v>
      </c>
      <c r="C362" s="60" t="str">
        <f t="shared" si="64"/>
        <v>Młodzik</v>
      </c>
      <c r="D362" s="54" t="str">
        <f>IF(C362="","",'licencje PZTS'!B342)</f>
        <v>"MKS SKARBEK Tarnowskie Góry"</v>
      </c>
      <c r="E362" s="63" t="str">
        <f>IF(C362="","",VLOOKUP(F362,'licencje PZTS'!$G$3:$N$775,8,FALSE))</f>
        <v>Lekan Amelia</v>
      </c>
      <c r="F362" s="22">
        <f>'licencje PZTS'!G342</f>
        <v>60627</v>
      </c>
      <c r="G362" s="62" t="str">
        <f t="shared" si="65"/>
        <v>Młodzik</v>
      </c>
      <c r="H362" s="62" t="str">
        <f>IF(G362="","",'licencje PZTS'!B342)</f>
        <v>"MKS SKARBEK Tarnowskie Góry"</v>
      </c>
      <c r="I362" s="22" t="str">
        <f>IF(G362="","",VLOOKUP(F362,'licencje PZTS'!$G$3:$N$1761,8,FALSE))</f>
        <v>Lekan Amelia</v>
      </c>
      <c r="J362" s="22" t="str">
        <f>IFERROR(VLOOKUP(F362,'licencje PZTS'!$G$3:$N$775,7,FALSE),"")</f>
        <v>K</v>
      </c>
      <c r="K362" s="62">
        <f>IFERROR(VLOOKUP(F362,'licencje PZTS'!$G$3:$N$1761,4,FALSE),"")</f>
        <v>2014</v>
      </c>
      <c r="L362" s="22" t="str">
        <f t="shared" si="66"/>
        <v>Skrzat</v>
      </c>
      <c r="M362" s="22" t="str">
        <f t="shared" si="67"/>
        <v>Żak</v>
      </c>
      <c r="N362" s="22" t="str">
        <f t="shared" si="68"/>
        <v>Młodzik</v>
      </c>
      <c r="O362" s="22" t="str">
        <f t="shared" si="69"/>
        <v>Nie dotyczy</v>
      </c>
      <c r="P362" s="22" t="str">
        <f t="shared" si="70"/>
        <v>Nie dotyczy</v>
      </c>
      <c r="Q362" s="22" t="str">
        <f t="shared" si="71"/>
        <v>Nie dotyczy</v>
      </c>
      <c r="R362" s="22" t="str">
        <f t="shared" si="72"/>
        <v>Nie dotyczy</v>
      </c>
      <c r="S362" s="22" t="str">
        <f t="shared" si="73"/>
        <v>Nie dotyczy</v>
      </c>
      <c r="V362" s="22" t="str">
        <f t="shared" si="63"/>
        <v>Zielezny Hanna</v>
      </c>
      <c r="W362" s="22">
        <f>(COUNTIF($V$2:V362,V362)=1)*1+W361</f>
        <v>358</v>
      </c>
      <c r="X362" s="22" t="str">
        <f>VLOOKUP(Y362,'licencje PZTS'!$C$4:$K$1486,9,FALSE)</f>
        <v>"MOSIR Łaziska Górne"</v>
      </c>
      <c r="Y362" s="22" t="str">
        <f>INDEX($V$4:$V$900,MATCH(ROWS($U$1:U359),$W$4:$W$900,0))</f>
        <v>Bujar Jakub</v>
      </c>
      <c r="AA362" s="22" t="str">
        <f t="shared" si="74"/>
        <v>Zielezny Hanna</v>
      </c>
      <c r="AB362" s="22">
        <f>(COUNTIF($AA$2:AA362,AA362)=1)*1+AB361</f>
        <v>358</v>
      </c>
      <c r="AC362" s="22" t="str">
        <f>VLOOKUP(AD362,'licencje PZTS'!$C$4:$K$1486,9,FALSE)</f>
        <v>"MOSIR Łaziska Górne"</v>
      </c>
      <c r="AD362" s="22" t="str">
        <f>INDEX($AA$2:$AA$900,MATCH(ROWS($Z$1:Z359),$AB$2:$AB$3900,0))</f>
        <v>Bujar Jakub</v>
      </c>
    </row>
    <row r="363" spans="1:30" hidden="1" x14ac:dyDescent="0.25">
      <c r="A363" s="22" t="str">
        <f>IFERROR(INDEX($D$24:$D$1418,MATCH(ROWS($A$1:A340),$B$24:$B$741,0)),"")</f>
        <v/>
      </c>
      <c r="B363" s="54">
        <f>(COUNTIF($D$24:D363,D363)=1)*1+B362</f>
        <v>25</v>
      </c>
      <c r="C363" s="60" t="str">
        <f t="shared" si="64"/>
        <v>Młodzik</v>
      </c>
      <c r="D363" s="54" t="str">
        <f>IF(C363="","",'licencje PZTS'!B343)</f>
        <v>"MKS SKARBEK Tarnowskie Góry"</v>
      </c>
      <c r="E363" s="63" t="str">
        <f>IF(C363="","",VLOOKUP(F363,'licencje PZTS'!$G$3:$N$775,8,FALSE))</f>
        <v>Krytowska Zuzanna</v>
      </c>
      <c r="F363" s="22">
        <f>'licencje PZTS'!G343</f>
        <v>60626</v>
      </c>
      <c r="G363" s="62" t="str">
        <f t="shared" si="65"/>
        <v>Młodzik</v>
      </c>
      <c r="H363" s="62" t="str">
        <f>IF(G363="","",'licencje PZTS'!B343)</f>
        <v>"MKS SKARBEK Tarnowskie Góry"</v>
      </c>
      <c r="I363" s="22" t="str">
        <f>IF(G363="","",VLOOKUP(F363,'licencje PZTS'!$G$3:$N$1761,8,FALSE))</f>
        <v>Krytowska Zuzanna</v>
      </c>
      <c r="J363" s="22" t="str">
        <f>IFERROR(VLOOKUP(F363,'licencje PZTS'!$G$3:$N$775,7,FALSE),"")</f>
        <v>K</v>
      </c>
      <c r="K363" s="62">
        <f>IFERROR(VLOOKUP(F363,'licencje PZTS'!$G$3:$N$1761,4,FALSE),"")</f>
        <v>2014</v>
      </c>
      <c r="L363" s="22" t="str">
        <f t="shared" si="66"/>
        <v>Skrzat</v>
      </c>
      <c r="M363" s="22" t="str">
        <f t="shared" si="67"/>
        <v>Żak</v>
      </c>
      <c r="N363" s="22" t="str">
        <f t="shared" si="68"/>
        <v>Młodzik</v>
      </c>
      <c r="O363" s="22" t="str">
        <f t="shared" si="69"/>
        <v>Nie dotyczy</v>
      </c>
      <c r="P363" s="22" t="str">
        <f t="shared" si="70"/>
        <v>Nie dotyczy</v>
      </c>
      <c r="Q363" s="22" t="str">
        <f t="shared" si="71"/>
        <v>Nie dotyczy</v>
      </c>
      <c r="R363" s="22" t="str">
        <f t="shared" si="72"/>
        <v>Nie dotyczy</v>
      </c>
      <c r="S363" s="22" t="str">
        <f t="shared" si="73"/>
        <v>Nie dotyczy</v>
      </c>
      <c r="V363" s="22" t="str">
        <f t="shared" si="63"/>
        <v>Bujar Jakub</v>
      </c>
      <c r="W363" s="22">
        <f>(COUNTIF($V$2:V363,V363)=1)*1+W362</f>
        <v>359</v>
      </c>
      <c r="X363" s="22" t="str">
        <f>VLOOKUP(Y363,'licencje PZTS'!$C$4:$K$1486,9,FALSE)</f>
        <v>"MOSIR Łaziska Górne"</v>
      </c>
      <c r="Y363" s="22" t="str">
        <f>INDEX($V$4:$V$900,MATCH(ROWS($U$1:U360),$W$4:$W$900,0))</f>
        <v>Zielezny Agnieszka</v>
      </c>
      <c r="AA363" s="22" t="str">
        <f t="shared" si="74"/>
        <v>Bujar Jakub</v>
      </c>
      <c r="AB363" s="22">
        <f>(COUNTIF($AA$2:AA363,AA363)=1)*1+AB362</f>
        <v>359</v>
      </c>
      <c r="AC363" s="22" t="str">
        <f>VLOOKUP(AD363,'licencje PZTS'!$C$4:$K$1486,9,FALSE)</f>
        <v>"MOSIR Łaziska Górne"</v>
      </c>
      <c r="AD363" s="22" t="str">
        <f>INDEX($AA$2:$AA$900,MATCH(ROWS($Z$1:Z360),$AB$2:$AB$3900,0))</f>
        <v>Zielezny Agnieszka</v>
      </c>
    </row>
    <row r="364" spans="1:30" hidden="1" x14ac:dyDescent="0.25">
      <c r="A364" s="22" t="str">
        <f>IFERROR(INDEX($D$24:$D$1418,MATCH(ROWS($A$1:A341),$B$24:$B$741,0)),"")</f>
        <v/>
      </c>
      <c r="B364" s="54">
        <f>(COUNTIF($D$24:D364,D364)=1)*1+B363</f>
        <v>25</v>
      </c>
      <c r="C364" s="60" t="str">
        <f t="shared" si="64"/>
        <v>Młodzik</v>
      </c>
      <c r="D364" s="54" t="str">
        <f>IF(C364="","",'licencje PZTS'!B344)</f>
        <v>"MKS SKARBEK Tarnowskie Góry"</v>
      </c>
      <c r="E364" s="63" t="str">
        <f>IF(C364="","",VLOOKUP(F364,'licencje PZTS'!$G$3:$N$775,8,FALSE))</f>
        <v>Kolricz Tomasz</v>
      </c>
      <c r="F364" s="22">
        <f>'licencje PZTS'!G344</f>
        <v>60625</v>
      </c>
      <c r="G364" s="62" t="str">
        <f t="shared" si="65"/>
        <v>Młodzik</v>
      </c>
      <c r="H364" s="62" t="str">
        <f>IF(G364="","",'licencje PZTS'!B344)</f>
        <v>"MKS SKARBEK Tarnowskie Góry"</v>
      </c>
      <c r="I364" s="22" t="str">
        <f>IF(G364="","",VLOOKUP(F364,'licencje PZTS'!$G$3:$N$1761,8,FALSE))</f>
        <v>Kolricz Tomasz</v>
      </c>
      <c r="J364" s="22" t="str">
        <f>IFERROR(VLOOKUP(F364,'licencje PZTS'!$G$3:$N$775,7,FALSE),"")</f>
        <v>M</v>
      </c>
      <c r="K364" s="62">
        <f>IFERROR(VLOOKUP(F364,'licencje PZTS'!$G$3:$N$1761,4,FALSE),"")</f>
        <v>2014</v>
      </c>
      <c r="L364" s="22" t="str">
        <f t="shared" si="66"/>
        <v>Skrzat</v>
      </c>
      <c r="M364" s="22" t="str">
        <f t="shared" si="67"/>
        <v>Żak</v>
      </c>
      <c r="N364" s="22" t="str">
        <f t="shared" si="68"/>
        <v>Młodzik</v>
      </c>
      <c r="O364" s="22" t="str">
        <f t="shared" si="69"/>
        <v>Nie dotyczy</v>
      </c>
      <c r="P364" s="22" t="str">
        <f t="shared" si="70"/>
        <v>Nie dotyczy</v>
      </c>
      <c r="Q364" s="22" t="str">
        <f t="shared" si="71"/>
        <v>Nie dotyczy</v>
      </c>
      <c r="R364" s="22" t="str">
        <f t="shared" si="72"/>
        <v>Nie dotyczy</v>
      </c>
      <c r="S364" s="22" t="str">
        <f t="shared" si="73"/>
        <v>Nie dotyczy</v>
      </c>
      <c r="V364" s="22" t="str">
        <f t="shared" si="63"/>
        <v>Zielezny Agnieszka</v>
      </c>
      <c r="W364" s="22">
        <f>(COUNTIF($V$2:V364,V364)=1)*1+W363</f>
        <v>360</v>
      </c>
      <c r="X364" s="22" t="str">
        <f>VLOOKUP(Y364,'licencje PZTS'!$C$4:$K$1486,9,FALSE)</f>
        <v>"MOSIR Łaziska Górne"</v>
      </c>
      <c r="Y364" s="22" t="str">
        <f>INDEX($V$4:$V$900,MATCH(ROWS($U$1:U361),$W$4:$W$900,0))</f>
        <v>Michalczyk Igor</v>
      </c>
      <c r="AA364" s="22" t="str">
        <f t="shared" si="74"/>
        <v>Zielezny Agnieszka</v>
      </c>
      <c r="AB364" s="22">
        <f>(COUNTIF($AA$2:AA364,AA364)=1)*1+AB363</f>
        <v>360</v>
      </c>
      <c r="AC364" s="22" t="str">
        <f>VLOOKUP(AD364,'licencje PZTS'!$C$4:$K$1486,9,FALSE)</f>
        <v>"MOSIR Łaziska Górne"</v>
      </c>
      <c r="AD364" s="22" t="str">
        <f>INDEX($AA$2:$AA$900,MATCH(ROWS($Z$1:Z361),$AB$2:$AB$3900,0))</f>
        <v>Michalczyk Igor</v>
      </c>
    </row>
    <row r="365" spans="1:30" hidden="1" x14ac:dyDescent="0.25">
      <c r="A365" s="22" t="str">
        <f>IFERROR(INDEX($D$24:$D$1418,MATCH(ROWS($A$1:A342),$B$24:$B$741,0)),"")</f>
        <v/>
      </c>
      <c r="B365" s="54">
        <f>(COUNTIF($D$24:D365,D365)=1)*1+B364</f>
        <v>25</v>
      </c>
      <c r="C365" s="60" t="str">
        <f t="shared" si="64"/>
        <v>Młodzik</v>
      </c>
      <c r="D365" s="54" t="str">
        <f>IF(C365="","",'licencje PZTS'!B345)</f>
        <v>"MKS SKARBEK Tarnowskie Góry"</v>
      </c>
      <c r="E365" s="63" t="str">
        <f>IF(C365="","",VLOOKUP(F365,'licencje PZTS'!$G$3:$N$775,8,FALSE))</f>
        <v>Jergla Filip</v>
      </c>
      <c r="F365" s="22">
        <f>'licencje PZTS'!G345</f>
        <v>60623</v>
      </c>
      <c r="G365" s="62" t="str">
        <f t="shared" si="65"/>
        <v>Młodzik</v>
      </c>
      <c r="H365" s="62" t="str">
        <f>IF(G365="","",'licencje PZTS'!B345)</f>
        <v>"MKS SKARBEK Tarnowskie Góry"</v>
      </c>
      <c r="I365" s="22" t="str">
        <f>IF(G365="","",VLOOKUP(F365,'licencje PZTS'!$G$3:$N$1761,8,FALSE))</f>
        <v>Jergla Filip</v>
      </c>
      <c r="J365" s="22" t="str">
        <f>IFERROR(VLOOKUP(F365,'licencje PZTS'!$G$3:$N$775,7,FALSE),"")</f>
        <v>M</v>
      </c>
      <c r="K365" s="62">
        <f>IFERROR(VLOOKUP(F365,'licencje PZTS'!$G$3:$N$1761,4,FALSE),"")</f>
        <v>2014</v>
      </c>
      <c r="L365" s="22" t="str">
        <f t="shared" si="66"/>
        <v>Skrzat</v>
      </c>
      <c r="M365" s="22" t="str">
        <f t="shared" si="67"/>
        <v>Żak</v>
      </c>
      <c r="N365" s="22" t="str">
        <f t="shared" si="68"/>
        <v>Młodzik</v>
      </c>
      <c r="O365" s="22" t="str">
        <f t="shared" si="69"/>
        <v>Nie dotyczy</v>
      </c>
      <c r="P365" s="22" t="str">
        <f t="shared" si="70"/>
        <v>Nie dotyczy</v>
      </c>
      <c r="Q365" s="22" t="str">
        <f t="shared" si="71"/>
        <v>Nie dotyczy</v>
      </c>
      <c r="R365" s="22" t="str">
        <f t="shared" si="72"/>
        <v>Nie dotyczy</v>
      </c>
      <c r="S365" s="22" t="str">
        <f t="shared" si="73"/>
        <v>Nie dotyczy</v>
      </c>
      <c r="V365" s="22" t="str">
        <f t="shared" si="63"/>
        <v>Michalczyk Igor</v>
      </c>
      <c r="W365" s="22">
        <f>(COUNTIF($V$2:V365,V365)=1)*1+W364</f>
        <v>361</v>
      </c>
      <c r="X365" s="22" t="str">
        <f>VLOOKUP(Y365,'licencje PZTS'!$C$4:$K$1486,9,FALSE)</f>
        <v>"MOSIR Łaziska Górne"</v>
      </c>
      <c r="Y365" s="22" t="str">
        <f>INDEX($V$4:$V$900,MATCH(ROWS($U$1:U362),$W$4:$W$900,0))</f>
        <v>Marcisz Piotr</v>
      </c>
      <c r="AA365" s="22" t="str">
        <f t="shared" si="74"/>
        <v>Michalczyk Igor</v>
      </c>
      <c r="AB365" s="22">
        <f>(COUNTIF($AA$2:AA365,AA365)=1)*1+AB364</f>
        <v>361</v>
      </c>
      <c r="AC365" s="22" t="str">
        <f>VLOOKUP(AD365,'licencje PZTS'!$C$4:$K$1486,9,FALSE)</f>
        <v>"MOSIR Łaziska Górne"</v>
      </c>
      <c r="AD365" s="22" t="str">
        <f>INDEX($AA$2:$AA$900,MATCH(ROWS($Z$1:Z362),$AB$2:$AB$3900,0))</f>
        <v>Marcisz Piotr</v>
      </c>
    </row>
    <row r="366" spans="1:30" hidden="1" x14ac:dyDescent="0.25">
      <c r="A366" s="22" t="str">
        <f>IFERROR(INDEX($D$24:$D$1418,MATCH(ROWS($A$1:A343),$B$24:$B$741,0)),"")</f>
        <v/>
      </c>
      <c r="B366" s="54">
        <f>(COUNTIF($D$24:D366,D366)=1)*1+B365</f>
        <v>25</v>
      </c>
      <c r="C366" s="60" t="str">
        <f t="shared" si="64"/>
        <v>Młodzik</v>
      </c>
      <c r="D366" s="54" t="str">
        <f>IF(C366="","",'licencje PZTS'!B346)</f>
        <v>"MKS SKARBEK Tarnowskie Góry"</v>
      </c>
      <c r="E366" s="63" t="str">
        <f>IF(C366="","",VLOOKUP(F366,'licencje PZTS'!$G$3:$N$775,8,FALSE))</f>
        <v>Iwanowicz Amelia</v>
      </c>
      <c r="F366" s="22">
        <f>'licencje PZTS'!G346</f>
        <v>60622</v>
      </c>
      <c r="G366" s="62" t="str">
        <f t="shared" si="65"/>
        <v>Młodzik</v>
      </c>
      <c r="H366" s="62" t="str">
        <f>IF(G366="","",'licencje PZTS'!B346)</f>
        <v>"MKS SKARBEK Tarnowskie Góry"</v>
      </c>
      <c r="I366" s="22" t="str">
        <f>IF(G366="","",VLOOKUP(F366,'licencje PZTS'!$G$3:$N$1761,8,FALSE))</f>
        <v>Iwanowicz Amelia</v>
      </c>
      <c r="J366" s="22" t="str">
        <f>IFERROR(VLOOKUP(F366,'licencje PZTS'!$G$3:$N$775,7,FALSE),"")</f>
        <v>K</v>
      </c>
      <c r="K366" s="62">
        <f>IFERROR(VLOOKUP(F366,'licencje PZTS'!$G$3:$N$1761,4,FALSE),"")</f>
        <v>2014</v>
      </c>
      <c r="L366" s="22" t="str">
        <f t="shared" si="66"/>
        <v>Skrzat</v>
      </c>
      <c r="M366" s="22" t="str">
        <f t="shared" si="67"/>
        <v>Żak</v>
      </c>
      <c r="N366" s="22" t="str">
        <f t="shared" si="68"/>
        <v>Młodzik</v>
      </c>
      <c r="O366" s="22" t="str">
        <f t="shared" si="69"/>
        <v>Nie dotyczy</v>
      </c>
      <c r="P366" s="22" t="str">
        <f t="shared" si="70"/>
        <v>Nie dotyczy</v>
      </c>
      <c r="Q366" s="22" t="str">
        <f t="shared" si="71"/>
        <v>Nie dotyczy</v>
      </c>
      <c r="R366" s="22" t="str">
        <f t="shared" si="72"/>
        <v>Nie dotyczy</v>
      </c>
      <c r="S366" s="22" t="str">
        <f t="shared" si="73"/>
        <v>Nie dotyczy</v>
      </c>
      <c r="V366" s="22" t="str">
        <f t="shared" si="63"/>
        <v>Marcisz Piotr</v>
      </c>
      <c r="W366" s="22">
        <f>(COUNTIF($V$2:V366,V366)=1)*1+W365</f>
        <v>362</v>
      </c>
      <c r="X366" s="22" t="str">
        <f>VLOOKUP(Y366,'licencje PZTS'!$C$4:$K$1486,9,FALSE)</f>
        <v>"MOSIR Łaziska Górne"</v>
      </c>
      <c r="Y366" s="22" t="str">
        <f>INDEX($V$4:$V$900,MATCH(ROWS($U$1:U363),$W$4:$W$900,0))</f>
        <v>Wojtyczka Oskar</v>
      </c>
      <c r="AA366" s="22" t="str">
        <f t="shared" si="74"/>
        <v>Marcisz Piotr</v>
      </c>
      <c r="AB366" s="22">
        <f>(COUNTIF($AA$2:AA366,AA366)=1)*1+AB365</f>
        <v>362</v>
      </c>
      <c r="AC366" s="22" t="str">
        <f>VLOOKUP(AD366,'licencje PZTS'!$C$4:$K$1486,9,FALSE)</f>
        <v>"MOSIR Łaziska Górne"</v>
      </c>
      <c r="AD366" s="22" t="str">
        <f>INDEX($AA$2:$AA$900,MATCH(ROWS($Z$1:Z363),$AB$2:$AB$3900,0))</f>
        <v>Wojtyczka Oskar</v>
      </c>
    </row>
    <row r="367" spans="1:30" hidden="1" x14ac:dyDescent="0.25">
      <c r="A367" s="22" t="str">
        <f>IFERROR(INDEX($D$24:$D$1418,MATCH(ROWS($A$1:A344),$B$24:$B$741,0)),"")</f>
        <v/>
      </c>
      <c r="B367" s="54">
        <f>(COUNTIF($D$24:D367,D367)=1)*1+B366</f>
        <v>25</v>
      </c>
      <c r="C367" s="60" t="str">
        <f t="shared" si="64"/>
        <v>Młodzik</v>
      </c>
      <c r="D367" s="54" t="str">
        <f>IF(C367="","",'licencje PZTS'!B347)</f>
        <v>"MKS SKARBEK Tarnowskie Góry"</v>
      </c>
      <c r="E367" s="63" t="str">
        <f>IF(C367="","",VLOOKUP(F367,'licencje PZTS'!$G$3:$N$775,8,FALSE))</f>
        <v>Hoffman Natalia</v>
      </c>
      <c r="F367" s="22">
        <f>'licencje PZTS'!G347</f>
        <v>60621</v>
      </c>
      <c r="G367" s="62" t="str">
        <f t="shared" si="65"/>
        <v>Młodzik</v>
      </c>
      <c r="H367" s="62" t="str">
        <f>IF(G367="","",'licencje PZTS'!B347)</f>
        <v>"MKS SKARBEK Tarnowskie Góry"</v>
      </c>
      <c r="I367" s="22" t="str">
        <f>IF(G367="","",VLOOKUP(F367,'licencje PZTS'!$G$3:$N$1761,8,FALSE))</f>
        <v>Hoffman Natalia</v>
      </c>
      <c r="J367" s="22" t="str">
        <f>IFERROR(VLOOKUP(F367,'licencje PZTS'!$G$3:$N$775,7,FALSE),"")</f>
        <v>K</v>
      </c>
      <c r="K367" s="62">
        <f>IFERROR(VLOOKUP(F367,'licencje PZTS'!$G$3:$N$1761,4,FALSE),"")</f>
        <v>2014</v>
      </c>
      <c r="L367" s="22" t="str">
        <f t="shared" si="66"/>
        <v>Skrzat</v>
      </c>
      <c r="M367" s="22" t="str">
        <f t="shared" si="67"/>
        <v>Żak</v>
      </c>
      <c r="N367" s="22" t="str">
        <f t="shared" si="68"/>
        <v>Młodzik</v>
      </c>
      <c r="O367" s="22" t="str">
        <f t="shared" si="69"/>
        <v>Nie dotyczy</v>
      </c>
      <c r="P367" s="22" t="str">
        <f t="shared" si="70"/>
        <v>Nie dotyczy</v>
      </c>
      <c r="Q367" s="22" t="str">
        <f t="shared" si="71"/>
        <v>Nie dotyczy</v>
      </c>
      <c r="R367" s="22" t="str">
        <f t="shared" si="72"/>
        <v>Nie dotyczy</v>
      </c>
      <c r="S367" s="22" t="str">
        <f t="shared" si="73"/>
        <v>Nie dotyczy</v>
      </c>
      <c r="V367" s="22" t="str">
        <f t="shared" si="63"/>
        <v>Wojtyczka Oskar</v>
      </c>
      <c r="W367" s="22">
        <f>(COUNTIF($V$2:V367,V367)=1)*1+W366</f>
        <v>363</v>
      </c>
      <c r="X367" s="22" t="str">
        <f>VLOOKUP(Y367,'licencje PZTS'!$C$4:$K$1486,9,FALSE)</f>
        <v>"MOSIR Łaziska Górne"</v>
      </c>
      <c r="Y367" s="22" t="str">
        <f>INDEX($V$4:$V$900,MATCH(ROWS($U$1:U364),$W$4:$W$900,0))</f>
        <v>Juzoń Maksymilian</v>
      </c>
      <c r="AA367" s="22" t="str">
        <f t="shared" si="74"/>
        <v>Wojtyczka Oskar</v>
      </c>
      <c r="AB367" s="22">
        <f>(COUNTIF($AA$2:AA367,AA367)=1)*1+AB366</f>
        <v>363</v>
      </c>
      <c r="AC367" s="22" t="str">
        <f>VLOOKUP(AD367,'licencje PZTS'!$C$4:$K$1486,9,FALSE)</f>
        <v>"MOSIR Łaziska Górne"</v>
      </c>
      <c r="AD367" s="22" t="str">
        <f>INDEX($AA$2:$AA$900,MATCH(ROWS($Z$1:Z364),$AB$2:$AB$3900,0))</f>
        <v>Juzoń Maksymilian</v>
      </c>
    </row>
    <row r="368" spans="1:30" hidden="1" x14ac:dyDescent="0.25">
      <c r="A368" s="22" t="str">
        <f>IFERROR(INDEX($D$24:$D$1418,MATCH(ROWS($A$1:A345),$B$24:$B$741,0)),"")</f>
        <v/>
      </c>
      <c r="B368" s="54">
        <f>(COUNTIF($D$24:D368,D368)=1)*1+B367</f>
        <v>25</v>
      </c>
      <c r="C368" s="60" t="str">
        <f t="shared" si="64"/>
        <v>Młodzik</v>
      </c>
      <c r="D368" s="54" t="str">
        <f>IF(C368="","",'licencje PZTS'!B348)</f>
        <v>"MKS SKARBEK Tarnowskie Góry"</v>
      </c>
      <c r="E368" s="63" t="str">
        <f>IF(C368="","",VLOOKUP(F368,'licencje PZTS'!$G$3:$N$775,8,FALSE))</f>
        <v>Hajda Maciej</v>
      </c>
      <c r="F368" s="22">
        <f>'licencje PZTS'!G348</f>
        <v>60620</v>
      </c>
      <c r="G368" s="62" t="str">
        <f t="shared" si="65"/>
        <v>Młodzik</v>
      </c>
      <c r="H368" s="62" t="str">
        <f>IF(G368="","",'licencje PZTS'!B348)</f>
        <v>"MKS SKARBEK Tarnowskie Góry"</v>
      </c>
      <c r="I368" s="22" t="str">
        <f>IF(G368="","",VLOOKUP(F368,'licencje PZTS'!$G$3:$N$1761,8,FALSE))</f>
        <v>Hajda Maciej</v>
      </c>
      <c r="J368" s="22" t="str">
        <f>IFERROR(VLOOKUP(F368,'licencje PZTS'!$G$3:$N$775,7,FALSE),"")</f>
        <v>M</v>
      </c>
      <c r="K368" s="62">
        <f>IFERROR(VLOOKUP(F368,'licencje PZTS'!$G$3:$N$1761,4,FALSE),"")</f>
        <v>2014</v>
      </c>
      <c r="L368" s="22" t="str">
        <f t="shared" si="66"/>
        <v>Skrzat</v>
      </c>
      <c r="M368" s="22" t="str">
        <f t="shared" si="67"/>
        <v>Żak</v>
      </c>
      <c r="N368" s="22" t="str">
        <f t="shared" si="68"/>
        <v>Młodzik</v>
      </c>
      <c r="O368" s="22" t="str">
        <f t="shared" si="69"/>
        <v>Nie dotyczy</v>
      </c>
      <c r="P368" s="22" t="str">
        <f t="shared" si="70"/>
        <v>Nie dotyczy</v>
      </c>
      <c r="Q368" s="22" t="str">
        <f t="shared" si="71"/>
        <v>Nie dotyczy</v>
      </c>
      <c r="R368" s="22" t="str">
        <f t="shared" si="72"/>
        <v>Nie dotyczy</v>
      </c>
      <c r="S368" s="22" t="str">
        <f t="shared" si="73"/>
        <v>Nie dotyczy</v>
      </c>
      <c r="V368" s="22" t="str">
        <f t="shared" si="63"/>
        <v>Juzoń Maksymilian</v>
      </c>
      <c r="W368" s="22">
        <f>(COUNTIF($V$2:V368,V368)=1)*1+W367</f>
        <v>364</v>
      </c>
      <c r="X368" s="22" t="str">
        <f>VLOOKUP(Y368,'licencje PZTS'!$C$4:$K$1486,9,FALSE)</f>
        <v>"MOSIR Łaziska Górne"</v>
      </c>
      <c r="Y368" s="22" t="str">
        <f>INDEX($V$4:$V$900,MATCH(ROWS($U$1:U365),$W$4:$W$900,0))</f>
        <v>Bujar Kamila</v>
      </c>
      <c r="AA368" s="22" t="str">
        <f t="shared" si="74"/>
        <v>Juzoń Maksymilian</v>
      </c>
      <c r="AB368" s="22">
        <f>(COUNTIF($AA$2:AA368,AA368)=1)*1+AB367</f>
        <v>364</v>
      </c>
      <c r="AC368" s="22" t="str">
        <f>VLOOKUP(AD368,'licencje PZTS'!$C$4:$K$1486,9,FALSE)</f>
        <v>"MOSIR Łaziska Górne"</v>
      </c>
      <c r="AD368" s="22" t="str">
        <f>INDEX($AA$2:$AA$900,MATCH(ROWS($Z$1:Z365),$AB$2:$AB$3900,0))</f>
        <v>Bujar Kamila</v>
      </c>
    </row>
    <row r="369" spans="1:30" hidden="1" x14ac:dyDescent="0.25">
      <c r="A369" s="22" t="str">
        <f>IFERROR(INDEX($D$24:$D$1418,MATCH(ROWS($A$1:A346),$B$24:$B$741,0)),"")</f>
        <v/>
      </c>
      <c r="B369" s="54">
        <f>(COUNTIF($D$24:D369,D369)=1)*1+B368</f>
        <v>25</v>
      </c>
      <c r="C369" s="60" t="str">
        <f t="shared" si="64"/>
        <v>Młodzik</v>
      </c>
      <c r="D369" s="54" t="str">
        <f>IF(C369="","",'licencje PZTS'!B349)</f>
        <v>"MKS SKARBEK Tarnowskie Góry"</v>
      </c>
      <c r="E369" s="63" t="str">
        <f>IF(C369="","",VLOOKUP(F369,'licencje PZTS'!$G$3:$N$775,8,FALSE))</f>
        <v>Gardy Agata</v>
      </c>
      <c r="F369" s="22">
        <f>'licencje PZTS'!G349</f>
        <v>60619</v>
      </c>
      <c r="G369" s="62" t="str">
        <f t="shared" si="65"/>
        <v>Młodzik</v>
      </c>
      <c r="H369" s="62" t="str">
        <f>IF(G369="","",'licencje PZTS'!B349)</f>
        <v>"MKS SKARBEK Tarnowskie Góry"</v>
      </c>
      <c r="I369" s="22" t="str">
        <f>IF(G369="","",VLOOKUP(F369,'licencje PZTS'!$G$3:$N$1761,8,FALSE))</f>
        <v>Gardy Agata</v>
      </c>
      <c r="J369" s="22" t="str">
        <f>IFERROR(VLOOKUP(F369,'licencje PZTS'!$G$3:$N$775,7,FALSE),"")</f>
        <v>K</v>
      </c>
      <c r="K369" s="62">
        <f>IFERROR(VLOOKUP(F369,'licencje PZTS'!$G$3:$N$1761,4,FALSE),"")</f>
        <v>2014</v>
      </c>
      <c r="L369" s="22" t="str">
        <f t="shared" si="66"/>
        <v>Skrzat</v>
      </c>
      <c r="M369" s="22" t="str">
        <f t="shared" si="67"/>
        <v>Żak</v>
      </c>
      <c r="N369" s="22" t="str">
        <f t="shared" si="68"/>
        <v>Młodzik</v>
      </c>
      <c r="O369" s="22" t="str">
        <f t="shared" si="69"/>
        <v>Nie dotyczy</v>
      </c>
      <c r="P369" s="22" t="str">
        <f t="shared" si="70"/>
        <v>Nie dotyczy</v>
      </c>
      <c r="Q369" s="22" t="str">
        <f t="shared" si="71"/>
        <v>Nie dotyczy</v>
      </c>
      <c r="R369" s="22" t="str">
        <f t="shared" si="72"/>
        <v>Nie dotyczy</v>
      </c>
      <c r="S369" s="22" t="str">
        <f t="shared" si="73"/>
        <v>Nie dotyczy</v>
      </c>
      <c r="V369" s="22" t="str">
        <f t="shared" si="63"/>
        <v>Bujar Kamila</v>
      </c>
      <c r="W369" s="22">
        <f>(COUNTIF($V$2:V369,V369)=1)*1+W368</f>
        <v>365</v>
      </c>
      <c r="X369" s="22" t="str">
        <f>VLOOKUP(Y369,'licencje PZTS'!$C$4:$K$1486,9,FALSE)</f>
        <v>"MOSIR Łaziska Górne"</v>
      </c>
      <c r="Y369" s="22" t="str">
        <f>INDEX($V$4:$V$900,MATCH(ROWS($U$1:U366),$W$4:$W$900,0))</f>
        <v>Zielezny Stanisław</v>
      </c>
      <c r="AA369" s="22" t="str">
        <f t="shared" si="74"/>
        <v>Bujar Kamila</v>
      </c>
      <c r="AB369" s="22">
        <f>(COUNTIF($AA$2:AA369,AA369)=1)*1+AB368</f>
        <v>365</v>
      </c>
      <c r="AC369" s="22" t="str">
        <f>VLOOKUP(AD369,'licencje PZTS'!$C$4:$K$1486,9,FALSE)</f>
        <v>"MOSIR Łaziska Górne"</v>
      </c>
      <c r="AD369" s="22" t="str">
        <f>INDEX($AA$2:$AA$900,MATCH(ROWS($Z$1:Z366),$AB$2:$AB$3900,0))</f>
        <v>Zielezny Stanisław</v>
      </c>
    </row>
    <row r="370" spans="1:30" hidden="1" x14ac:dyDescent="0.25">
      <c r="A370" s="22" t="str">
        <f>IFERROR(INDEX($D$24:$D$1418,MATCH(ROWS($A$1:A347),$B$24:$B$741,0)),"")</f>
        <v/>
      </c>
      <c r="B370" s="54">
        <f>(COUNTIF($D$24:D370,D370)=1)*1+B369</f>
        <v>25</v>
      </c>
      <c r="C370" s="60" t="str">
        <f t="shared" si="64"/>
        <v>Młodzik</v>
      </c>
      <c r="D370" s="54" t="str">
        <f>IF(C370="","",'licencje PZTS'!B350)</f>
        <v>"MKS SKARBEK Tarnowskie Góry"</v>
      </c>
      <c r="E370" s="63" t="str">
        <f>IF(C370="","",VLOOKUP(F370,'licencje PZTS'!$G$3:$N$775,8,FALSE))</f>
        <v>Ganc Wojciech</v>
      </c>
      <c r="F370" s="22">
        <f>'licencje PZTS'!G350</f>
        <v>60618</v>
      </c>
      <c r="G370" s="62" t="str">
        <f t="shared" si="65"/>
        <v>Młodzik</v>
      </c>
      <c r="H370" s="62" t="str">
        <f>IF(G370="","",'licencje PZTS'!B350)</f>
        <v>"MKS SKARBEK Tarnowskie Góry"</v>
      </c>
      <c r="I370" s="22" t="str">
        <f>IF(G370="","",VLOOKUP(F370,'licencje PZTS'!$G$3:$N$1761,8,FALSE))</f>
        <v>Ganc Wojciech</v>
      </c>
      <c r="J370" s="22" t="str">
        <f>IFERROR(VLOOKUP(F370,'licencje PZTS'!$G$3:$N$775,7,FALSE),"")</f>
        <v>M</v>
      </c>
      <c r="K370" s="62">
        <f>IFERROR(VLOOKUP(F370,'licencje PZTS'!$G$3:$N$1761,4,FALSE),"")</f>
        <v>2014</v>
      </c>
      <c r="L370" s="22" t="str">
        <f t="shared" si="66"/>
        <v>Skrzat</v>
      </c>
      <c r="M370" s="22" t="str">
        <f t="shared" si="67"/>
        <v>Żak</v>
      </c>
      <c r="N370" s="22" t="str">
        <f t="shared" si="68"/>
        <v>Młodzik</v>
      </c>
      <c r="O370" s="22" t="str">
        <f t="shared" si="69"/>
        <v>Nie dotyczy</v>
      </c>
      <c r="P370" s="22" t="str">
        <f t="shared" si="70"/>
        <v>Nie dotyczy</v>
      </c>
      <c r="Q370" s="22" t="str">
        <f t="shared" si="71"/>
        <v>Nie dotyczy</v>
      </c>
      <c r="R370" s="22" t="str">
        <f t="shared" si="72"/>
        <v>Nie dotyczy</v>
      </c>
      <c r="S370" s="22" t="str">
        <f t="shared" si="73"/>
        <v>Nie dotyczy</v>
      </c>
      <c r="V370" s="22" t="str">
        <f t="shared" si="63"/>
        <v>Zielezny Stanisław</v>
      </c>
      <c r="W370" s="22">
        <f>(COUNTIF($V$2:V370,V370)=1)*1+W369</f>
        <v>366</v>
      </c>
      <c r="X370" s="22" t="str">
        <f>VLOOKUP(Y370,'licencje PZTS'!$C$4:$K$1486,9,FALSE)</f>
        <v>"MOSIR Łaziska Górne"</v>
      </c>
      <c r="Y370" s="22" t="str">
        <f>INDEX($V$4:$V$900,MATCH(ROWS($U$1:U367),$W$4:$W$900,0))</f>
        <v>Michalska Milena</v>
      </c>
      <c r="AA370" s="22" t="str">
        <f t="shared" si="74"/>
        <v>Zielezny Stanisław</v>
      </c>
      <c r="AB370" s="22">
        <f>(COUNTIF($AA$2:AA370,AA370)=1)*1+AB369</f>
        <v>366</v>
      </c>
      <c r="AC370" s="22" t="str">
        <f>VLOOKUP(AD370,'licencje PZTS'!$C$4:$K$1486,9,FALSE)</f>
        <v>"MOSIR Łaziska Górne"</v>
      </c>
      <c r="AD370" s="22" t="str">
        <f>INDEX($AA$2:$AA$900,MATCH(ROWS($Z$1:Z367),$AB$2:$AB$3900,0))</f>
        <v>Michalska Milena</v>
      </c>
    </row>
    <row r="371" spans="1:30" hidden="1" x14ac:dyDescent="0.25">
      <c r="A371" s="22" t="str">
        <f>IFERROR(INDEX($D$24:$D$1418,MATCH(ROWS($A$1:A348),$B$24:$B$741,0)),"")</f>
        <v/>
      </c>
      <c r="B371" s="54">
        <f>(COUNTIF($D$24:D371,D371)=1)*1+B370</f>
        <v>25</v>
      </c>
      <c r="C371" s="60" t="str">
        <f t="shared" si="64"/>
        <v>Młodzik</v>
      </c>
      <c r="D371" s="54" t="str">
        <f>IF(C371="","",'licencje PZTS'!B351)</f>
        <v>"MKS SKARBEK Tarnowskie Góry"</v>
      </c>
      <c r="E371" s="63" t="str">
        <f>IF(C371="","",VLOOKUP(F371,'licencje PZTS'!$G$3:$N$775,8,FALSE))</f>
        <v>Duś Franciszek</v>
      </c>
      <c r="F371" s="22">
        <f>'licencje PZTS'!G351</f>
        <v>60617</v>
      </c>
      <c r="G371" s="62" t="str">
        <f t="shared" si="65"/>
        <v>Młodzik</v>
      </c>
      <c r="H371" s="62" t="str">
        <f>IF(G371="","",'licencje PZTS'!B351)</f>
        <v>"MKS SKARBEK Tarnowskie Góry"</v>
      </c>
      <c r="I371" s="22" t="str">
        <f>IF(G371="","",VLOOKUP(F371,'licencje PZTS'!$G$3:$N$1761,8,FALSE))</f>
        <v>Duś Franciszek</v>
      </c>
      <c r="J371" s="22" t="str">
        <f>IFERROR(VLOOKUP(F371,'licencje PZTS'!$G$3:$N$775,7,FALSE),"")</f>
        <v>M</v>
      </c>
      <c r="K371" s="62">
        <f>IFERROR(VLOOKUP(F371,'licencje PZTS'!$G$3:$N$1761,4,FALSE),"")</f>
        <v>2014</v>
      </c>
      <c r="L371" s="22" t="str">
        <f t="shared" si="66"/>
        <v>Skrzat</v>
      </c>
      <c r="M371" s="22" t="str">
        <f t="shared" si="67"/>
        <v>Żak</v>
      </c>
      <c r="N371" s="22" t="str">
        <f t="shared" si="68"/>
        <v>Młodzik</v>
      </c>
      <c r="O371" s="22" t="str">
        <f t="shared" si="69"/>
        <v>Nie dotyczy</v>
      </c>
      <c r="P371" s="22" t="str">
        <f t="shared" si="70"/>
        <v>Nie dotyczy</v>
      </c>
      <c r="Q371" s="22" t="str">
        <f t="shared" si="71"/>
        <v>Nie dotyczy</v>
      </c>
      <c r="R371" s="22" t="str">
        <f t="shared" si="72"/>
        <v>Nie dotyczy</v>
      </c>
      <c r="S371" s="22" t="str">
        <f t="shared" si="73"/>
        <v>Nie dotyczy</v>
      </c>
      <c r="V371" s="22" t="str">
        <f t="shared" si="63"/>
        <v>Michalska Milena</v>
      </c>
      <c r="W371" s="22">
        <f>(COUNTIF($V$2:V371,V371)=1)*1+W370</f>
        <v>367</v>
      </c>
      <c r="X371" s="22" t="str">
        <f>VLOOKUP(Y371,'licencje PZTS'!$C$4:$K$1486,9,FALSE)</f>
        <v>"MOSM Tychy"</v>
      </c>
      <c r="Y371" s="22" t="str">
        <f>INDEX($V$4:$V$900,MATCH(ROWS($U$1:U368),$W$4:$W$900,0))</f>
        <v>Plewnia Emil</v>
      </c>
      <c r="AA371" s="22" t="str">
        <f t="shared" si="74"/>
        <v>Michalska Milena</v>
      </c>
      <c r="AB371" s="22">
        <f>(COUNTIF($AA$2:AA371,AA371)=1)*1+AB370</f>
        <v>367</v>
      </c>
      <c r="AC371" s="22" t="str">
        <f>VLOOKUP(AD371,'licencje PZTS'!$C$4:$K$1486,9,FALSE)</f>
        <v>"MOSM Tychy"</v>
      </c>
      <c r="AD371" s="22" t="str">
        <f>INDEX($AA$2:$AA$900,MATCH(ROWS($Z$1:Z368),$AB$2:$AB$3900,0))</f>
        <v>Plewnia Emil</v>
      </c>
    </row>
    <row r="372" spans="1:30" hidden="1" x14ac:dyDescent="0.25">
      <c r="A372" s="22" t="str">
        <f>IFERROR(INDEX($D$24:$D$1418,MATCH(ROWS($A$1:A349),$B$24:$B$741,0)),"")</f>
        <v/>
      </c>
      <c r="B372" s="54">
        <f>(COUNTIF($D$24:D372,D372)=1)*1+B371</f>
        <v>25</v>
      </c>
      <c r="C372" s="60" t="str">
        <f t="shared" si="64"/>
        <v>Młodzik</v>
      </c>
      <c r="D372" s="54" t="str">
        <f>IF(C372="","",'licencje PZTS'!B352)</f>
        <v>"MKS SKARBEK Tarnowskie Góry"</v>
      </c>
      <c r="E372" s="63" t="str">
        <f>IF(C372="","",VLOOKUP(F372,'licencje PZTS'!$G$3:$N$775,8,FALSE))</f>
        <v>Bystrzanowski Jan</v>
      </c>
      <c r="F372" s="22">
        <f>'licencje PZTS'!G352</f>
        <v>60616</v>
      </c>
      <c r="G372" s="62" t="str">
        <f t="shared" si="65"/>
        <v>Młodzik</v>
      </c>
      <c r="H372" s="62" t="str">
        <f>IF(G372="","",'licencje PZTS'!B352)</f>
        <v>"MKS SKARBEK Tarnowskie Góry"</v>
      </c>
      <c r="I372" s="22" t="str">
        <f>IF(G372="","",VLOOKUP(F372,'licencje PZTS'!$G$3:$N$1761,8,FALSE))</f>
        <v>Bystrzanowski Jan</v>
      </c>
      <c r="J372" s="22" t="str">
        <f>IFERROR(VLOOKUP(F372,'licencje PZTS'!$G$3:$N$775,7,FALSE),"")</f>
        <v>M</v>
      </c>
      <c r="K372" s="62">
        <f>IFERROR(VLOOKUP(F372,'licencje PZTS'!$G$3:$N$1761,4,FALSE),"")</f>
        <v>2014</v>
      </c>
      <c r="L372" s="22" t="str">
        <f t="shared" si="66"/>
        <v>Skrzat</v>
      </c>
      <c r="M372" s="22" t="str">
        <f t="shared" si="67"/>
        <v>Żak</v>
      </c>
      <c r="N372" s="22" t="str">
        <f t="shared" si="68"/>
        <v>Młodzik</v>
      </c>
      <c r="O372" s="22" t="str">
        <f t="shared" si="69"/>
        <v>Nie dotyczy</v>
      </c>
      <c r="P372" s="22" t="str">
        <f t="shared" si="70"/>
        <v>Nie dotyczy</v>
      </c>
      <c r="Q372" s="22" t="str">
        <f t="shared" si="71"/>
        <v>Nie dotyczy</v>
      </c>
      <c r="R372" s="22" t="str">
        <f t="shared" si="72"/>
        <v>Nie dotyczy</v>
      </c>
      <c r="S372" s="22" t="str">
        <f t="shared" si="73"/>
        <v>Nie dotyczy</v>
      </c>
      <c r="V372" s="22" t="str">
        <f t="shared" si="63"/>
        <v>Plewnia Emil</v>
      </c>
      <c r="W372" s="22">
        <f>(COUNTIF($V$2:V372,V372)=1)*1+W371</f>
        <v>368</v>
      </c>
      <c r="X372" s="22" t="str">
        <f>VLOOKUP(Y372,'licencje PZTS'!$C$4:$K$1486,9,FALSE)</f>
        <v>"MOSM Tychy"</v>
      </c>
      <c r="Y372" s="22" t="str">
        <f>INDEX($V$4:$V$900,MATCH(ROWS($U$1:U369),$W$4:$W$900,0))</f>
        <v>Pszczółka Wanda</v>
      </c>
      <c r="AA372" s="22" t="str">
        <f t="shared" si="74"/>
        <v>Plewnia Emil</v>
      </c>
      <c r="AB372" s="22">
        <f>(COUNTIF($AA$2:AA372,AA372)=1)*1+AB371</f>
        <v>368</v>
      </c>
      <c r="AC372" s="22" t="str">
        <f>VLOOKUP(AD372,'licencje PZTS'!$C$4:$K$1486,9,FALSE)</f>
        <v>"MOSM Tychy"</v>
      </c>
      <c r="AD372" s="22" t="str">
        <f>INDEX($AA$2:$AA$900,MATCH(ROWS($Z$1:Z369),$AB$2:$AB$3900,0))</f>
        <v>Pszczółka Wanda</v>
      </c>
    </row>
    <row r="373" spans="1:30" hidden="1" x14ac:dyDescent="0.25">
      <c r="A373" s="22" t="str">
        <f>IFERROR(INDEX($D$24:$D$1418,MATCH(ROWS($A$1:A350),$B$24:$B$741,0)),"")</f>
        <v/>
      </c>
      <c r="B373" s="54">
        <f>(COUNTIF($D$24:D373,D373)=1)*1+B372</f>
        <v>25</v>
      </c>
      <c r="C373" s="60" t="str">
        <f t="shared" si="64"/>
        <v>Młodzik</v>
      </c>
      <c r="D373" s="54" t="str">
        <f>IF(C373="","",'licencje PZTS'!B353)</f>
        <v>"MKS SKARBEK Tarnowskie Góry"</v>
      </c>
      <c r="E373" s="63" t="str">
        <f>IF(C373="","",VLOOKUP(F373,'licencje PZTS'!$G$3:$N$775,8,FALSE))</f>
        <v>Bryl Tymoteusz</v>
      </c>
      <c r="F373" s="22">
        <f>'licencje PZTS'!G353</f>
        <v>60615</v>
      </c>
      <c r="G373" s="62" t="str">
        <f t="shared" si="65"/>
        <v>Młodzik</v>
      </c>
      <c r="H373" s="62" t="str">
        <f>IF(G373="","",'licencje PZTS'!B353)</f>
        <v>"MKS SKARBEK Tarnowskie Góry"</v>
      </c>
      <c r="I373" s="22" t="str">
        <f>IF(G373="","",VLOOKUP(F373,'licencje PZTS'!$G$3:$N$1761,8,FALSE))</f>
        <v>Bryl Tymoteusz</v>
      </c>
      <c r="J373" s="22" t="str">
        <f>IFERROR(VLOOKUP(F373,'licencje PZTS'!$G$3:$N$775,7,FALSE),"")</f>
        <v>M</v>
      </c>
      <c r="K373" s="62">
        <f>IFERROR(VLOOKUP(F373,'licencje PZTS'!$G$3:$N$1761,4,FALSE),"")</f>
        <v>2014</v>
      </c>
      <c r="L373" s="22" t="str">
        <f t="shared" si="66"/>
        <v>Skrzat</v>
      </c>
      <c r="M373" s="22" t="str">
        <f t="shared" si="67"/>
        <v>Żak</v>
      </c>
      <c r="N373" s="22" t="str">
        <f t="shared" si="68"/>
        <v>Młodzik</v>
      </c>
      <c r="O373" s="22" t="str">
        <f t="shared" si="69"/>
        <v>Nie dotyczy</v>
      </c>
      <c r="P373" s="22" t="str">
        <f t="shared" si="70"/>
        <v>Nie dotyczy</v>
      </c>
      <c r="Q373" s="22" t="str">
        <f t="shared" si="71"/>
        <v>Nie dotyczy</v>
      </c>
      <c r="R373" s="22" t="str">
        <f t="shared" si="72"/>
        <v>Nie dotyczy</v>
      </c>
      <c r="S373" s="22" t="str">
        <f t="shared" si="73"/>
        <v>Nie dotyczy</v>
      </c>
      <c r="V373" s="22" t="str">
        <f t="shared" si="63"/>
        <v>Pszczółka Wanda</v>
      </c>
      <c r="W373" s="22">
        <f>(COUNTIF($V$2:V373,V373)=1)*1+W372</f>
        <v>369</v>
      </c>
      <c r="X373" s="22" t="str">
        <f>VLOOKUP(Y373,'licencje PZTS'!$C$4:$K$1486,9,FALSE)</f>
        <v>"MOSM Tychy"</v>
      </c>
      <c r="Y373" s="22" t="str">
        <f>INDEX($V$4:$V$900,MATCH(ROWS($U$1:U370),$W$4:$W$900,0))</f>
        <v>Świderski Adam</v>
      </c>
      <c r="AA373" s="22" t="str">
        <f t="shared" si="74"/>
        <v>Pszczółka Wanda</v>
      </c>
      <c r="AB373" s="22">
        <f>(COUNTIF($AA$2:AA373,AA373)=1)*1+AB372</f>
        <v>369</v>
      </c>
      <c r="AC373" s="22" t="str">
        <f>VLOOKUP(AD373,'licencje PZTS'!$C$4:$K$1486,9,FALSE)</f>
        <v>"MOSM Tychy"</v>
      </c>
      <c r="AD373" s="22" t="str">
        <f>INDEX($AA$2:$AA$900,MATCH(ROWS($Z$1:Z370),$AB$2:$AB$3900,0))</f>
        <v>Świderski Adam</v>
      </c>
    </row>
    <row r="374" spans="1:30" hidden="1" x14ac:dyDescent="0.25">
      <c r="A374" s="22" t="str">
        <f>IFERROR(INDEX($D$24:$D$1418,MATCH(ROWS($A$1:A351),$B$24:$B$741,0)),"")</f>
        <v/>
      </c>
      <c r="B374" s="54">
        <f>(COUNTIF($D$24:D374,D374)=1)*1+B373</f>
        <v>25</v>
      </c>
      <c r="C374" s="60" t="str">
        <f t="shared" si="64"/>
        <v>Młodzik</v>
      </c>
      <c r="D374" s="54" t="str">
        <f>IF(C374="","",'licencje PZTS'!B354)</f>
        <v>"MKS SKARBEK Tarnowskie Góry"</v>
      </c>
      <c r="E374" s="63" t="str">
        <f>IF(C374="","",VLOOKUP(F374,'licencje PZTS'!$G$3:$N$775,8,FALSE))</f>
        <v>Drożyńska Matylda</v>
      </c>
      <c r="F374" s="22">
        <f>'licencje PZTS'!G354</f>
        <v>60686</v>
      </c>
      <c r="G374" s="62" t="str">
        <f t="shared" si="65"/>
        <v>Młodzik</v>
      </c>
      <c r="H374" s="62" t="str">
        <f>IF(G374="","",'licencje PZTS'!B354)</f>
        <v>"MKS SKARBEK Tarnowskie Góry"</v>
      </c>
      <c r="I374" s="22" t="str">
        <f>IF(G374="","",VLOOKUP(F374,'licencje PZTS'!$G$3:$N$1761,8,FALSE))</f>
        <v>Drożyńska Matylda</v>
      </c>
      <c r="J374" s="22" t="str">
        <f>IFERROR(VLOOKUP(F374,'licencje PZTS'!$G$3:$N$775,7,FALSE),"")</f>
        <v>K</v>
      </c>
      <c r="K374" s="62">
        <f>IFERROR(VLOOKUP(F374,'licencje PZTS'!$G$3:$N$1761,4,FALSE),"")</f>
        <v>2015</v>
      </c>
      <c r="L374" s="22" t="str">
        <f t="shared" si="66"/>
        <v>Skrzat</v>
      </c>
      <c r="M374" s="22" t="str">
        <f t="shared" si="67"/>
        <v>Żak</v>
      </c>
      <c r="N374" s="22" t="str">
        <f t="shared" si="68"/>
        <v>Młodzik</v>
      </c>
      <c r="O374" s="22" t="str">
        <f t="shared" si="69"/>
        <v>Nie dotyczy</v>
      </c>
      <c r="P374" s="22" t="str">
        <f t="shared" si="70"/>
        <v>Nie dotyczy</v>
      </c>
      <c r="Q374" s="22" t="str">
        <f t="shared" si="71"/>
        <v>Nie dotyczy</v>
      </c>
      <c r="R374" s="22" t="str">
        <f t="shared" si="72"/>
        <v>Nie dotyczy</v>
      </c>
      <c r="S374" s="22" t="str">
        <f t="shared" si="73"/>
        <v>Nie dotyczy</v>
      </c>
      <c r="V374" s="22" t="str">
        <f t="shared" si="63"/>
        <v>Świderski Adam</v>
      </c>
      <c r="W374" s="22">
        <f>(COUNTIF($V$2:V374,V374)=1)*1+W373</f>
        <v>370</v>
      </c>
      <c r="X374" s="22" t="str">
        <f>VLOOKUP(Y374,'licencje PZTS'!$C$4:$K$1486,9,FALSE)</f>
        <v>"MOSM Tychy"</v>
      </c>
      <c r="Y374" s="22" t="str">
        <f>INDEX($V$4:$V$900,MATCH(ROWS($U$1:U371),$W$4:$W$900,0))</f>
        <v>Sadłowski Nikodem</v>
      </c>
      <c r="AA374" s="22" t="str">
        <f t="shared" si="74"/>
        <v>Świderski Adam</v>
      </c>
      <c r="AB374" s="22">
        <f>(COUNTIF($AA$2:AA374,AA374)=1)*1+AB373</f>
        <v>370</v>
      </c>
      <c r="AC374" s="22" t="str">
        <f>VLOOKUP(AD374,'licencje PZTS'!$C$4:$K$1486,9,FALSE)</f>
        <v>"MOSM Tychy"</v>
      </c>
      <c r="AD374" s="22" t="str">
        <f>INDEX($AA$2:$AA$900,MATCH(ROWS($Z$1:Z371),$AB$2:$AB$3900,0))</f>
        <v>Sadłowski Nikodem</v>
      </c>
    </row>
    <row r="375" spans="1:30" hidden="1" x14ac:dyDescent="0.25">
      <c r="A375" s="22" t="str">
        <f>IFERROR(INDEX($D$24:$D$1418,MATCH(ROWS($A$1:A352),$B$24:$B$741,0)),"")</f>
        <v/>
      </c>
      <c r="B375" s="54">
        <f>(COUNTIF($D$24:D375,D375)=1)*1+B374</f>
        <v>26</v>
      </c>
      <c r="C375" s="60" t="str">
        <f t="shared" si="64"/>
        <v>Młodzik</v>
      </c>
      <c r="D375" s="54" t="str">
        <f>IF(C375="","",'licencje PZTS'!B355)</f>
        <v>"MKS TAJFUN Kuźnia Raciborska"</v>
      </c>
      <c r="E375" s="63" t="str">
        <f>IF(C375="","",VLOOKUP(F375,'licencje PZTS'!$G$3:$N$775,8,FALSE))</f>
        <v>Głowski Jakub</v>
      </c>
      <c r="F375" s="22">
        <f>'licencje PZTS'!G355</f>
        <v>59975</v>
      </c>
      <c r="G375" s="62" t="str">
        <f t="shared" si="65"/>
        <v>Młodzik</v>
      </c>
      <c r="H375" s="62" t="str">
        <f>IF(G375="","",'licencje PZTS'!B355)</f>
        <v>"MKS TAJFUN Kuźnia Raciborska"</v>
      </c>
      <c r="I375" s="22" t="str">
        <f>IF(G375="","",VLOOKUP(F375,'licencje PZTS'!$G$3:$N$1761,8,FALSE))</f>
        <v>Głowski Jakub</v>
      </c>
      <c r="J375" s="22" t="str">
        <f>IFERROR(VLOOKUP(F375,'licencje PZTS'!$G$3:$N$775,7,FALSE),"")</f>
        <v>M</v>
      </c>
      <c r="K375" s="62">
        <f>IFERROR(VLOOKUP(F375,'licencje PZTS'!$G$3:$N$1761,4,FALSE),"")</f>
        <v>2010</v>
      </c>
      <c r="L375" s="22" t="str">
        <f t="shared" si="66"/>
        <v>Nie dotyczy</v>
      </c>
      <c r="M375" s="22" t="str">
        <f t="shared" si="67"/>
        <v>Nie dotyczy</v>
      </c>
      <c r="N375" s="22" t="str">
        <f t="shared" si="68"/>
        <v>Młodzik</v>
      </c>
      <c r="O375" s="22" t="str">
        <f t="shared" si="69"/>
        <v>Nie dotyczy</v>
      </c>
      <c r="P375" s="22" t="str">
        <f t="shared" si="70"/>
        <v>Nie dotyczy</v>
      </c>
      <c r="Q375" s="22" t="str">
        <f t="shared" si="71"/>
        <v>Senior</v>
      </c>
      <c r="R375" s="22" t="str">
        <f t="shared" si="72"/>
        <v>Nie dotyczy</v>
      </c>
      <c r="S375" s="22" t="str">
        <f t="shared" si="73"/>
        <v>Nie dotyczy</v>
      </c>
      <c r="V375" s="22" t="str">
        <f t="shared" si="63"/>
        <v>Sadłowski Nikodem</v>
      </c>
      <c r="W375" s="22">
        <f>(COUNTIF($V$2:V375,V375)=1)*1+W374</f>
        <v>371</v>
      </c>
      <c r="X375" s="22" t="str">
        <f>VLOOKUP(Y375,'licencje PZTS'!$C$4:$K$1486,9,FALSE)</f>
        <v>"MOSM Tychy"</v>
      </c>
      <c r="Y375" s="22" t="str">
        <f>INDEX($V$4:$V$900,MATCH(ROWS($U$1:U372),$W$4:$W$900,0))</f>
        <v>Kostyra Bartosz</v>
      </c>
      <c r="AA375" s="22" t="str">
        <f t="shared" si="74"/>
        <v>Sadłowski Nikodem</v>
      </c>
      <c r="AB375" s="22">
        <f>(COUNTIF($AA$2:AA375,AA375)=1)*1+AB374</f>
        <v>371</v>
      </c>
      <c r="AC375" s="22" t="str">
        <f>VLOOKUP(AD375,'licencje PZTS'!$C$4:$K$1486,9,FALSE)</f>
        <v>"MOSM Tychy"</v>
      </c>
      <c r="AD375" s="22" t="str">
        <f>INDEX($AA$2:$AA$900,MATCH(ROWS($Z$1:Z372),$AB$2:$AB$3900,0))</f>
        <v>Kostyra Bartosz</v>
      </c>
    </row>
    <row r="376" spans="1:30" hidden="1" x14ac:dyDescent="0.25">
      <c r="A376" s="22" t="str">
        <f>IFERROR(INDEX($D$24:$D$1418,MATCH(ROWS($A$1:A353),$B$24:$B$741,0)),"")</f>
        <v/>
      </c>
      <c r="B376" s="54">
        <f>(COUNTIF($D$24:D376,D376)=1)*1+B375</f>
        <v>26</v>
      </c>
      <c r="C376" s="60" t="str">
        <f t="shared" si="64"/>
        <v>Młodzik</v>
      </c>
      <c r="D376" s="54" t="str">
        <f>IF(C376="","",'licencje PZTS'!B356)</f>
        <v>"MKS TAJFUN Kuźnia Raciborska"</v>
      </c>
      <c r="E376" s="63" t="str">
        <f>IF(C376="","",VLOOKUP(F376,'licencje PZTS'!$G$3:$N$775,8,FALSE))</f>
        <v>Bieniewski Patryk</v>
      </c>
      <c r="F376" s="22">
        <f>'licencje PZTS'!G356</f>
        <v>59976</v>
      </c>
      <c r="G376" s="62" t="str">
        <f t="shared" si="65"/>
        <v>Młodzik</v>
      </c>
      <c r="H376" s="62" t="str">
        <f>IF(G376="","",'licencje PZTS'!B356)</f>
        <v>"MKS TAJFUN Kuźnia Raciborska"</v>
      </c>
      <c r="I376" s="22" t="str">
        <f>IF(G376="","",VLOOKUP(F376,'licencje PZTS'!$G$3:$N$1761,8,FALSE))</f>
        <v>Bieniewski Patryk</v>
      </c>
      <c r="J376" s="22" t="str">
        <f>IFERROR(VLOOKUP(F376,'licencje PZTS'!$G$3:$N$775,7,FALSE),"")</f>
        <v>M</v>
      </c>
      <c r="K376" s="62">
        <f>IFERROR(VLOOKUP(F376,'licencje PZTS'!$G$3:$N$1761,4,FALSE),"")</f>
        <v>2012</v>
      </c>
      <c r="L376" s="22" t="str">
        <f t="shared" si="66"/>
        <v>Nie dotyczy</v>
      </c>
      <c r="M376" s="22" t="str">
        <f t="shared" si="67"/>
        <v>Żak</v>
      </c>
      <c r="N376" s="22" t="str">
        <f t="shared" si="68"/>
        <v>Młodzik</v>
      </c>
      <c r="O376" s="22" t="str">
        <f t="shared" si="69"/>
        <v>Nie dotyczy</v>
      </c>
      <c r="P376" s="22" t="str">
        <f t="shared" si="70"/>
        <v>Nie dotyczy</v>
      </c>
      <c r="Q376" s="22" t="str">
        <f t="shared" si="71"/>
        <v>Senior</v>
      </c>
      <c r="R376" s="22" t="str">
        <f t="shared" si="72"/>
        <v>Nie dotyczy</v>
      </c>
      <c r="S376" s="22" t="str">
        <f t="shared" si="73"/>
        <v>Nie dotyczy</v>
      </c>
      <c r="V376" s="22" t="str">
        <f t="shared" si="63"/>
        <v>Kostyra Bartosz</v>
      </c>
      <c r="W376" s="22">
        <f>(COUNTIF($V$2:V376,V376)=1)*1+W375</f>
        <v>372</v>
      </c>
      <c r="X376" s="22" t="str">
        <f>VLOOKUP(Y376,'licencje PZTS'!$C$4:$K$1486,9,FALSE)</f>
        <v>"MOSM Tychy"</v>
      </c>
      <c r="Y376" s="22" t="str">
        <f>INDEX($V$4:$V$900,MATCH(ROWS($U$1:U373),$W$4:$W$900,0))</f>
        <v>Jachacy Hanna</v>
      </c>
      <c r="AA376" s="22" t="str">
        <f t="shared" si="74"/>
        <v>Kostyra Bartosz</v>
      </c>
      <c r="AB376" s="22">
        <f>(COUNTIF($AA$2:AA376,AA376)=1)*1+AB375</f>
        <v>372</v>
      </c>
      <c r="AC376" s="22" t="str">
        <f>VLOOKUP(AD376,'licencje PZTS'!$C$4:$K$1486,9,FALSE)</f>
        <v>"MOSM Tychy"</v>
      </c>
      <c r="AD376" s="22" t="str">
        <f>INDEX($AA$2:$AA$900,MATCH(ROWS($Z$1:Z373),$AB$2:$AB$3900,0))</f>
        <v>Jachacy Hanna</v>
      </c>
    </row>
    <row r="377" spans="1:30" hidden="1" x14ac:dyDescent="0.25">
      <c r="A377" s="22" t="str">
        <f>IFERROR(INDEX($D$24:$D$1418,MATCH(ROWS($A$1:A354),$B$24:$B$741,0)),"")</f>
        <v/>
      </c>
      <c r="B377" s="54">
        <f>(COUNTIF($D$24:D377,D377)=1)*1+B376</f>
        <v>27</v>
      </c>
      <c r="C377" s="60" t="str">
        <f t="shared" si="64"/>
        <v>Młodzik</v>
      </c>
      <c r="D377" s="54" t="str">
        <f>IF(C377="","",'licencje PZTS'!B357)</f>
        <v>"MMKS Kędzierzyn-Koźle"</v>
      </c>
      <c r="E377" s="63" t="str">
        <f>IF(C377="","",VLOOKUP(F377,'licencje PZTS'!$G$3:$N$775,8,FALSE))</f>
        <v>Główka Marcin</v>
      </c>
      <c r="F377" s="22">
        <f>'licencje PZTS'!G357</f>
        <v>59213</v>
      </c>
      <c r="G377" s="62" t="str">
        <f t="shared" si="65"/>
        <v>Młodzik</v>
      </c>
      <c r="H377" s="62" t="str">
        <f>IF(G377="","",'licencje PZTS'!B357)</f>
        <v>"MMKS Kędzierzyn-Koźle"</v>
      </c>
      <c r="I377" s="22" t="str">
        <f>IF(G377="","",VLOOKUP(F377,'licencje PZTS'!$G$3:$N$1761,8,FALSE))</f>
        <v>Główka Marcin</v>
      </c>
      <c r="J377" s="22" t="str">
        <f>IFERROR(VLOOKUP(F377,'licencje PZTS'!$G$3:$N$775,7,FALSE),"")</f>
        <v>M</v>
      </c>
      <c r="K377" s="62">
        <f>IFERROR(VLOOKUP(F377,'licencje PZTS'!$G$3:$N$1761,4,FALSE),"")</f>
        <v>2010</v>
      </c>
      <c r="L377" s="22" t="str">
        <f t="shared" si="66"/>
        <v>Nie dotyczy</v>
      </c>
      <c r="M377" s="22" t="str">
        <f t="shared" si="67"/>
        <v>Nie dotyczy</v>
      </c>
      <c r="N377" s="22" t="str">
        <f t="shared" si="68"/>
        <v>Młodzik</v>
      </c>
      <c r="O377" s="22" t="str">
        <f t="shared" si="69"/>
        <v>Nie dotyczy</v>
      </c>
      <c r="P377" s="22" t="str">
        <f t="shared" si="70"/>
        <v>Nie dotyczy</v>
      </c>
      <c r="Q377" s="22" t="str">
        <f t="shared" si="71"/>
        <v>Senior</v>
      </c>
      <c r="R377" s="22" t="str">
        <f t="shared" si="72"/>
        <v>Nie dotyczy</v>
      </c>
      <c r="S377" s="22" t="str">
        <f t="shared" si="73"/>
        <v>Nie dotyczy</v>
      </c>
      <c r="V377" s="22" t="str">
        <f t="shared" si="63"/>
        <v>Jachacy Hanna</v>
      </c>
      <c r="W377" s="22">
        <f>(COUNTIF($V$2:V377,V377)=1)*1+W376</f>
        <v>373</v>
      </c>
      <c r="X377" s="22" t="str">
        <f>VLOOKUP(Y377,'licencje PZTS'!$C$4:$K$1486,9,FALSE)</f>
        <v>"MOSM Tychy"</v>
      </c>
      <c r="Y377" s="22" t="str">
        <f>INDEX($V$4:$V$900,MATCH(ROWS($U$1:U374),$W$4:$W$900,0))</f>
        <v>Przyżycka Jagoda</v>
      </c>
      <c r="AA377" s="22" t="str">
        <f t="shared" si="74"/>
        <v>Jachacy Hanna</v>
      </c>
      <c r="AB377" s="22">
        <f>(COUNTIF($AA$2:AA377,AA377)=1)*1+AB376</f>
        <v>373</v>
      </c>
      <c r="AC377" s="22" t="str">
        <f>VLOOKUP(AD377,'licencje PZTS'!$C$4:$K$1486,9,FALSE)</f>
        <v>"MOSM Tychy"</v>
      </c>
      <c r="AD377" s="22" t="str">
        <f>INDEX($AA$2:$AA$900,MATCH(ROWS($Z$1:Z374),$AB$2:$AB$3900,0))</f>
        <v>Przyżycka Jagoda</v>
      </c>
    </row>
    <row r="378" spans="1:30" hidden="1" x14ac:dyDescent="0.25">
      <c r="A378" s="22" t="str">
        <f>IFERROR(INDEX($D$24:$D$1418,MATCH(ROWS($A$1:A355),$B$24:$B$741,0)),"")</f>
        <v/>
      </c>
      <c r="B378" s="54">
        <f>(COUNTIF($D$24:D378,D378)=1)*1+B377</f>
        <v>27</v>
      </c>
      <c r="C378" s="60" t="str">
        <f t="shared" si="64"/>
        <v>Młodzik</v>
      </c>
      <c r="D378" s="54" t="str">
        <f>IF(C378="","",'licencje PZTS'!B358)</f>
        <v>"MMKS Kędzierzyn-Koźle"</v>
      </c>
      <c r="E378" s="63" t="str">
        <f>IF(C378="","",VLOOKUP(F378,'licencje PZTS'!$G$3:$N$775,8,FALSE))</f>
        <v>Stankiewicz Jacob</v>
      </c>
      <c r="F378" s="22">
        <f>'licencje PZTS'!G358</f>
        <v>56775</v>
      </c>
      <c r="G378" s="62" t="str">
        <f t="shared" si="65"/>
        <v>Młodzik</v>
      </c>
      <c r="H378" s="62" t="str">
        <f>IF(G378="","",'licencje PZTS'!B358)</f>
        <v>"MMKS Kędzierzyn-Koźle"</v>
      </c>
      <c r="I378" s="22" t="str">
        <f>IF(G378="","",VLOOKUP(F378,'licencje PZTS'!$G$3:$N$1761,8,FALSE))</f>
        <v>Stankiewicz Jacob</v>
      </c>
      <c r="J378" s="22" t="str">
        <f>IFERROR(VLOOKUP(F378,'licencje PZTS'!$G$3:$N$775,7,FALSE),"")</f>
        <v>M</v>
      </c>
      <c r="K378" s="62">
        <f>IFERROR(VLOOKUP(F378,'licencje PZTS'!$G$3:$N$1761,4,FALSE),"")</f>
        <v>2012</v>
      </c>
      <c r="L378" s="22" t="str">
        <f t="shared" si="66"/>
        <v>Nie dotyczy</v>
      </c>
      <c r="M378" s="22" t="str">
        <f t="shared" si="67"/>
        <v>Żak</v>
      </c>
      <c r="N378" s="22" t="str">
        <f t="shared" si="68"/>
        <v>Młodzik</v>
      </c>
      <c r="O378" s="22" t="str">
        <f t="shared" si="69"/>
        <v>Nie dotyczy</v>
      </c>
      <c r="P378" s="22" t="str">
        <f t="shared" si="70"/>
        <v>Nie dotyczy</v>
      </c>
      <c r="Q378" s="22" t="str">
        <f t="shared" si="71"/>
        <v>Senior</v>
      </c>
      <c r="R378" s="22" t="str">
        <f t="shared" si="72"/>
        <v>Nie dotyczy</v>
      </c>
      <c r="S378" s="22" t="str">
        <f t="shared" si="73"/>
        <v>Nie dotyczy</v>
      </c>
      <c r="V378" s="22" t="str">
        <f t="shared" si="63"/>
        <v>Przyżycka Jagoda</v>
      </c>
      <c r="W378" s="22">
        <f>(COUNTIF($V$2:V378,V378)=1)*1+W377</f>
        <v>374</v>
      </c>
      <c r="X378" s="22" t="str">
        <f>VLOOKUP(Y378,'licencje PZTS'!$C$4:$K$1486,9,FALSE)</f>
        <v>"MOSM Tychy"</v>
      </c>
      <c r="Y378" s="22" t="str">
        <f>INDEX($V$4:$V$900,MATCH(ROWS($U$1:U375),$W$4:$W$900,0))</f>
        <v>Fryc Mateusz</v>
      </c>
      <c r="AA378" s="22" t="str">
        <f t="shared" si="74"/>
        <v>Przyżycka Jagoda</v>
      </c>
      <c r="AB378" s="22">
        <f>(COUNTIF($AA$2:AA378,AA378)=1)*1+AB377</f>
        <v>374</v>
      </c>
      <c r="AC378" s="22" t="str">
        <f>VLOOKUP(AD378,'licencje PZTS'!$C$4:$K$1486,9,FALSE)</f>
        <v>"MOSM Tychy"</v>
      </c>
      <c r="AD378" s="22" t="str">
        <f>INDEX($AA$2:$AA$900,MATCH(ROWS($Z$1:Z375),$AB$2:$AB$3900,0))</f>
        <v>Fryc Mateusz</v>
      </c>
    </row>
    <row r="379" spans="1:30" hidden="1" x14ac:dyDescent="0.25">
      <c r="A379" s="22" t="str">
        <f>IFERROR(INDEX($D$24:$D$1418,MATCH(ROWS($A$1:A356),$B$24:$B$741,0)),"")</f>
        <v/>
      </c>
      <c r="B379" s="54">
        <f>(COUNTIF($D$24:D379,D379)=1)*1+B378</f>
        <v>27</v>
      </c>
      <c r="C379" s="60" t="str">
        <f t="shared" si="64"/>
        <v>Młodzik</v>
      </c>
      <c r="D379" s="54" t="str">
        <f>IF(C379="","",'licencje PZTS'!B359)</f>
        <v>"MMKS Kędzierzyn-Koźle"</v>
      </c>
      <c r="E379" s="63" t="str">
        <f>IF(C379="","",VLOOKUP(F379,'licencje PZTS'!$G$3:$N$775,8,FALSE))</f>
        <v>Śmiech Marcin</v>
      </c>
      <c r="F379" s="22">
        <f>'licencje PZTS'!G359</f>
        <v>59214</v>
      </c>
      <c r="G379" s="62" t="str">
        <f t="shared" si="65"/>
        <v>Młodzik</v>
      </c>
      <c r="H379" s="62" t="str">
        <f>IF(G379="","",'licencje PZTS'!B359)</f>
        <v>"MMKS Kędzierzyn-Koźle"</v>
      </c>
      <c r="I379" s="22" t="str">
        <f>IF(G379="","",VLOOKUP(F379,'licencje PZTS'!$G$3:$N$1761,8,FALSE))</f>
        <v>Śmiech Marcin</v>
      </c>
      <c r="J379" s="22" t="str">
        <f>IFERROR(VLOOKUP(F379,'licencje PZTS'!$G$3:$N$775,7,FALSE),"")</f>
        <v>M</v>
      </c>
      <c r="K379" s="62">
        <f>IFERROR(VLOOKUP(F379,'licencje PZTS'!$G$3:$N$1761,4,FALSE),"")</f>
        <v>2013</v>
      </c>
      <c r="L379" s="22" t="str">
        <f t="shared" si="66"/>
        <v>Skrzat</v>
      </c>
      <c r="M379" s="22" t="str">
        <f t="shared" si="67"/>
        <v>Żak</v>
      </c>
      <c r="N379" s="22" t="str">
        <f t="shared" si="68"/>
        <v>Młodzik</v>
      </c>
      <c r="O379" s="22" t="str">
        <f t="shared" si="69"/>
        <v>Nie dotyczy</v>
      </c>
      <c r="P379" s="22" t="str">
        <f t="shared" si="70"/>
        <v>Nie dotyczy</v>
      </c>
      <c r="Q379" s="22" t="str">
        <f t="shared" si="71"/>
        <v>Nie dotyczy</v>
      </c>
      <c r="R379" s="22" t="str">
        <f t="shared" si="72"/>
        <v>Nie dotyczy</v>
      </c>
      <c r="S379" s="22" t="str">
        <f t="shared" si="73"/>
        <v>Nie dotyczy</v>
      </c>
      <c r="V379" s="22" t="str">
        <f t="shared" si="63"/>
        <v>Fryc Mateusz</v>
      </c>
      <c r="W379" s="22">
        <f>(COUNTIF($V$2:V379,V379)=1)*1+W378</f>
        <v>375</v>
      </c>
      <c r="X379" s="22" t="str">
        <f>VLOOKUP(Y379,'licencje PZTS'!$C$4:$K$1486,9,FALSE)</f>
        <v>"MOSM Tychy"</v>
      </c>
      <c r="Y379" s="22" t="str">
        <f>INDEX($V$4:$V$900,MATCH(ROWS($U$1:U376),$W$4:$W$900,0))</f>
        <v>Stasiak Iwo</v>
      </c>
      <c r="AA379" s="22" t="str">
        <f t="shared" si="74"/>
        <v>Fryc Mateusz</v>
      </c>
      <c r="AB379" s="22">
        <f>(COUNTIF($AA$2:AA379,AA379)=1)*1+AB378</f>
        <v>375</v>
      </c>
      <c r="AC379" s="22" t="str">
        <f>VLOOKUP(AD379,'licencje PZTS'!$C$4:$K$1486,9,FALSE)</f>
        <v>"MOSM Tychy"</v>
      </c>
      <c r="AD379" s="22" t="str">
        <f>INDEX($AA$2:$AA$900,MATCH(ROWS($Z$1:Z376),$AB$2:$AB$3900,0))</f>
        <v>Stasiak Iwo</v>
      </c>
    </row>
    <row r="380" spans="1:30" hidden="1" x14ac:dyDescent="0.25">
      <c r="A380" s="22" t="str">
        <f>IFERROR(INDEX($D$24:$D$1418,MATCH(ROWS($A$1:A357),$B$24:$B$741,0)),"")</f>
        <v/>
      </c>
      <c r="B380" s="54">
        <f>(COUNTIF($D$24:D380,D380)=1)*1+B379</f>
        <v>27</v>
      </c>
      <c r="C380" s="60" t="str">
        <f t="shared" si="64"/>
        <v>Młodzik</v>
      </c>
      <c r="D380" s="54" t="str">
        <f>IF(C380="","",'licencje PZTS'!B360)</f>
        <v>"MMKS Kędzierzyn-Koźle"</v>
      </c>
      <c r="E380" s="63" t="str">
        <f>IF(C380="","",VLOOKUP(F380,'licencje PZTS'!$G$3:$N$775,8,FALSE))</f>
        <v>Łempicki Piotr</v>
      </c>
      <c r="F380" s="22">
        <f>'licencje PZTS'!G360</f>
        <v>56776</v>
      </c>
      <c r="G380" s="62" t="str">
        <f t="shared" si="65"/>
        <v>Młodzik</v>
      </c>
      <c r="H380" s="62" t="str">
        <f>IF(G380="","",'licencje PZTS'!B360)</f>
        <v>"MMKS Kędzierzyn-Koźle"</v>
      </c>
      <c r="I380" s="22" t="str">
        <f>IF(G380="","",VLOOKUP(F380,'licencje PZTS'!$G$3:$N$1761,8,FALSE))</f>
        <v>Łempicki Piotr</v>
      </c>
      <c r="J380" s="22" t="str">
        <f>IFERROR(VLOOKUP(F380,'licencje PZTS'!$G$3:$N$775,7,FALSE),"")</f>
        <v>M</v>
      </c>
      <c r="K380" s="62">
        <f>IFERROR(VLOOKUP(F380,'licencje PZTS'!$G$3:$N$1761,4,FALSE),"")</f>
        <v>2013</v>
      </c>
      <c r="L380" s="22" t="str">
        <f t="shared" si="66"/>
        <v>Skrzat</v>
      </c>
      <c r="M380" s="22" t="str">
        <f t="shared" si="67"/>
        <v>Żak</v>
      </c>
      <c r="N380" s="22" t="str">
        <f t="shared" si="68"/>
        <v>Młodzik</v>
      </c>
      <c r="O380" s="22" t="str">
        <f t="shared" si="69"/>
        <v>Nie dotyczy</v>
      </c>
      <c r="P380" s="22" t="str">
        <f t="shared" si="70"/>
        <v>Nie dotyczy</v>
      </c>
      <c r="Q380" s="22" t="str">
        <f t="shared" si="71"/>
        <v>Nie dotyczy</v>
      </c>
      <c r="R380" s="22" t="str">
        <f t="shared" si="72"/>
        <v>Nie dotyczy</v>
      </c>
      <c r="S380" s="22" t="str">
        <f t="shared" si="73"/>
        <v>Nie dotyczy</v>
      </c>
      <c r="V380" s="22" t="str">
        <f t="shared" si="63"/>
        <v>Stasiak Iwo</v>
      </c>
      <c r="W380" s="22">
        <f>(COUNTIF($V$2:V380,V380)=1)*1+W379</f>
        <v>376</v>
      </c>
      <c r="X380" s="22" t="str">
        <f>VLOOKUP(Y380,'licencje PZTS'!$C$4:$K$1486,9,FALSE)</f>
        <v>"MOSM Tychy"</v>
      </c>
      <c r="Y380" s="22" t="str">
        <f>INDEX($V$4:$V$900,MATCH(ROWS($U$1:U377),$W$4:$W$900,0))</f>
        <v>Zbijowska Justyna</v>
      </c>
      <c r="AA380" s="22" t="str">
        <f t="shared" si="74"/>
        <v>Stasiak Iwo</v>
      </c>
      <c r="AB380" s="22">
        <f>(COUNTIF($AA$2:AA380,AA380)=1)*1+AB379</f>
        <v>376</v>
      </c>
      <c r="AC380" s="22" t="str">
        <f>VLOOKUP(AD380,'licencje PZTS'!$C$4:$K$1486,9,FALSE)</f>
        <v>"MOSM Tychy"</v>
      </c>
      <c r="AD380" s="22" t="str">
        <f>INDEX($AA$2:$AA$900,MATCH(ROWS($Z$1:Z377),$AB$2:$AB$3900,0))</f>
        <v>Zbijowska Justyna</v>
      </c>
    </row>
    <row r="381" spans="1:30" hidden="1" x14ac:dyDescent="0.25">
      <c r="A381" s="22" t="str">
        <f>IFERROR(INDEX($D$24:$D$1418,MATCH(ROWS($A$1:A358),$B$24:$B$741,0)),"")</f>
        <v/>
      </c>
      <c r="B381" s="54">
        <f>(COUNTIF($D$24:D381,D381)=1)*1+B380</f>
        <v>28</v>
      </c>
      <c r="C381" s="60" t="str">
        <f t="shared" si="64"/>
        <v>Młodzik</v>
      </c>
      <c r="D381" s="54" t="str">
        <f>IF(C381="","",'licencje PZTS'!B361)</f>
        <v>"MOSIR Łaziska Górne"</v>
      </c>
      <c r="E381" s="63" t="str">
        <f>IF(C381="","",VLOOKUP(F381,'licencje PZTS'!$G$3:$N$775,8,FALSE))</f>
        <v>Zielezny Hanna</v>
      </c>
      <c r="F381" s="22">
        <f>'licencje PZTS'!G361</f>
        <v>60844</v>
      </c>
      <c r="G381" s="62" t="str">
        <f t="shared" si="65"/>
        <v>Młodzik</v>
      </c>
      <c r="H381" s="62" t="str">
        <f>IF(G381="","",'licencje PZTS'!B361)</f>
        <v>"MOSIR Łaziska Górne"</v>
      </c>
      <c r="I381" s="22" t="str">
        <f>IF(G381="","",VLOOKUP(F381,'licencje PZTS'!$G$3:$N$1761,8,FALSE))</f>
        <v>Zielezny Hanna</v>
      </c>
      <c r="J381" s="22" t="str">
        <f>IFERROR(VLOOKUP(F381,'licencje PZTS'!$G$3:$N$775,7,FALSE),"")</f>
        <v>K</v>
      </c>
      <c r="K381" s="62">
        <f>IFERROR(VLOOKUP(F381,'licencje PZTS'!$G$3:$N$1761,4,FALSE),"")</f>
        <v>2009</v>
      </c>
      <c r="L381" s="22" t="str">
        <f t="shared" si="66"/>
        <v>Nie dotyczy</v>
      </c>
      <c r="M381" s="22" t="str">
        <f t="shared" si="67"/>
        <v>Nie dotyczy</v>
      </c>
      <c r="N381" s="22" t="str">
        <f t="shared" si="68"/>
        <v>Młodzik</v>
      </c>
      <c r="O381" s="22" t="str">
        <f t="shared" si="69"/>
        <v>Nie dotyczy</v>
      </c>
      <c r="P381" s="22" t="str">
        <f t="shared" si="70"/>
        <v>Nie dotyczy</v>
      </c>
      <c r="Q381" s="22" t="str">
        <f t="shared" si="71"/>
        <v>Senior</v>
      </c>
      <c r="R381" s="22" t="str">
        <f t="shared" si="72"/>
        <v>Nie dotyczy</v>
      </c>
      <c r="S381" s="22" t="str">
        <f t="shared" si="73"/>
        <v>Nie dotyczy</v>
      </c>
      <c r="V381" s="22" t="str">
        <f t="shared" si="63"/>
        <v>Zbijowska Justyna</v>
      </c>
      <c r="W381" s="22">
        <f>(COUNTIF($V$2:V381,V381)=1)*1+W380</f>
        <v>377</v>
      </c>
      <c r="X381" s="22" t="str">
        <f>VLOOKUP(Y381,'licencje PZTS'!$C$4:$K$1486,9,FALSE)</f>
        <v>"MOSM Tychy"</v>
      </c>
      <c r="Y381" s="22" t="str">
        <f>INDEX($V$4:$V$900,MATCH(ROWS($U$1:U378),$W$4:$W$900,0))</f>
        <v>Matląg Lena</v>
      </c>
      <c r="AA381" s="22" t="str">
        <f t="shared" si="74"/>
        <v>Zbijowska Justyna</v>
      </c>
      <c r="AB381" s="22">
        <f>(COUNTIF($AA$2:AA381,AA381)=1)*1+AB380</f>
        <v>377</v>
      </c>
      <c r="AC381" s="22" t="str">
        <f>VLOOKUP(AD381,'licencje PZTS'!$C$4:$K$1486,9,FALSE)</f>
        <v>"MOSM Tychy"</v>
      </c>
      <c r="AD381" s="22" t="str">
        <f>INDEX($AA$2:$AA$900,MATCH(ROWS($Z$1:Z378),$AB$2:$AB$3900,0))</f>
        <v>Matląg Lena</v>
      </c>
    </row>
    <row r="382" spans="1:30" hidden="1" x14ac:dyDescent="0.25">
      <c r="A382" s="22" t="str">
        <f>IFERROR(INDEX($D$24:$D$1418,MATCH(ROWS($A$1:A359),$B$24:$B$741,0)),"")</f>
        <v/>
      </c>
      <c r="B382" s="54">
        <f>(COUNTIF($D$24:D382,D382)=1)*1+B381</f>
        <v>28</v>
      </c>
      <c r="C382" s="60" t="str">
        <f t="shared" si="64"/>
        <v>Młodzik</v>
      </c>
      <c r="D382" s="54" t="str">
        <f>IF(C382="","",'licencje PZTS'!B362)</f>
        <v>"MOSIR Łaziska Górne"</v>
      </c>
      <c r="E382" s="63" t="str">
        <f>IF(C382="","",VLOOKUP(F382,'licencje PZTS'!$G$3:$N$775,8,FALSE))</f>
        <v>Bujar Jakub</v>
      </c>
      <c r="F382" s="22">
        <f>'licencje PZTS'!G362</f>
        <v>60838</v>
      </c>
      <c r="G382" s="62" t="str">
        <f t="shared" si="65"/>
        <v>Młodzik</v>
      </c>
      <c r="H382" s="62" t="str">
        <f>IF(G382="","",'licencje PZTS'!B362)</f>
        <v>"MOSIR Łaziska Górne"</v>
      </c>
      <c r="I382" s="22" t="str">
        <f>IF(G382="","",VLOOKUP(F382,'licencje PZTS'!$G$3:$N$1761,8,FALSE))</f>
        <v>Bujar Jakub</v>
      </c>
      <c r="J382" s="22" t="str">
        <f>IFERROR(VLOOKUP(F382,'licencje PZTS'!$G$3:$N$775,7,FALSE),"")</f>
        <v>M</v>
      </c>
      <c r="K382" s="62">
        <f>IFERROR(VLOOKUP(F382,'licencje PZTS'!$G$3:$N$1761,4,FALSE),"")</f>
        <v>2009</v>
      </c>
      <c r="L382" s="22" t="str">
        <f t="shared" si="66"/>
        <v>Nie dotyczy</v>
      </c>
      <c r="M382" s="22" t="str">
        <f t="shared" si="67"/>
        <v>Nie dotyczy</v>
      </c>
      <c r="N382" s="22" t="str">
        <f t="shared" si="68"/>
        <v>Młodzik</v>
      </c>
      <c r="O382" s="22" t="str">
        <f t="shared" si="69"/>
        <v>Nie dotyczy</v>
      </c>
      <c r="P382" s="22" t="str">
        <f t="shared" si="70"/>
        <v>Nie dotyczy</v>
      </c>
      <c r="Q382" s="22" t="str">
        <f t="shared" si="71"/>
        <v>Senior</v>
      </c>
      <c r="R382" s="22" t="str">
        <f t="shared" si="72"/>
        <v>Nie dotyczy</v>
      </c>
      <c r="S382" s="22" t="str">
        <f t="shared" si="73"/>
        <v>Nie dotyczy</v>
      </c>
      <c r="V382" s="22" t="str">
        <f t="shared" si="63"/>
        <v>Matląg Lena</v>
      </c>
      <c r="W382" s="22">
        <f>(COUNTIF($V$2:V382,V382)=1)*1+W381</f>
        <v>378</v>
      </c>
      <c r="X382" s="22" t="str">
        <f>VLOOKUP(Y382,'licencje PZTS'!$C$4:$K$1486,9,FALSE)</f>
        <v>"MOSM Tychy"</v>
      </c>
      <c r="Y382" s="22" t="str">
        <f>INDEX($V$4:$V$900,MATCH(ROWS($U$1:U379),$W$4:$W$900,0))</f>
        <v>Brzoza Aleksandra</v>
      </c>
      <c r="AA382" s="22" t="str">
        <f t="shared" si="74"/>
        <v>Matląg Lena</v>
      </c>
      <c r="AB382" s="22">
        <f>(COUNTIF($AA$2:AA382,AA382)=1)*1+AB381</f>
        <v>378</v>
      </c>
      <c r="AC382" s="22" t="str">
        <f>VLOOKUP(AD382,'licencje PZTS'!$C$4:$K$1486,9,FALSE)</f>
        <v>"MOSM Tychy"</v>
      </c>
      <c r="AD382" s="22" t="str">
        <f>INDEX($AA$2:$AA$900,MATCH(ROWS($Z$1:Z379),$AB$2:$AB$3900,0))</f>
        <v>Brzoza Aleksandra</v>
      </c>
    </row>
    <row r="383" spans="1:30" hidden="1" x14ac:dyDescent="0.25">
      <c r="A383" s="22" t="str">
        <f>IFERROR(INDEX($D$24:$D$1418,MATCH(ROWS($A$1:A360),$B$24:$B$741,0)),"")</f>
        <v/>
      </c>
      <c r="B383" s="54">
        <f>(COUNTIF($D$24:D383,D383)=1)*1+B382</f>
        <v>28</v>
      </c>
      <c r="C383" s="60" t="str">
        <f t="shared" si="64"/>
        <v>Młodzik</v>
      </c>
      <c r="D383" s="54" t="str">
        <f>IF(C383="","",'licencje PZTS'!B363)</f>
        <v>"MOSIR Łaziska Górne"</v>
      </c>
      <c r="E383" s="63" t="str">
        <f>IF(C383="","",VLOOKUP(F383,'licencje PZTS'!$G$3:$N$775,8,FALSE))</f>
        <v>Zielezny Agnieszka</v>
      </c>
      <c r="F383" s="22">
        <f>'licencje PZTS'!G363</f>
        <v>60843</v>
      </c>
      <c r="G383" s="62" t="str">
        <f t="shared" si="65"/>
        <v>Młodzik</v>
      </c>
      <c r="H383" s="62" t="str">
        <f>IF(G383="","",'licencje PZTS'!B363)</f>
        <v>"MOSIR Łaziska Górne"</v>
      </c>
      <c r="I383" s="22" t="str">
        <f>IF(G383="","",VLOOKUP(F383,'licencje PZTS'!$G$3:$N$1761,8,FALSE))</f>
        <v>Zielezny Agnieszka</v>
      </c>
      <c r="J383" s="22" t="str">
        <f>IFERROR(VLOOKUP(F383,'licencje PZTS'!$G$3:$N$775,7,FALSE),"")</f>
        <v>K</v>
      </c>
      <c r="K383" s="62">
        <f>IFERROR(VLOOKUP(F383,'licencje PZTS'!$G$3:$N$1761,4,FALSE),"")</f>
        <v>2011</v>
      </c>
      <c r="L383" s="22" t="str">
        <f t="shared" si="66"/>
        <v>Nie dotyczy</v>
      </c>
      <c r="M383" s="22" t="str">
        <f t="shared" si="67"/>
        <v>Żak</v>
      </c>
      <c r="N383" s="22" t="str">
        <f t="shared" si="68"/>
        <v>Młodzik</v>
      </c>
      <c r="O383" s="22" t="str">
        <f t="shared" si="69"/>
        <v>Nie dotyczy</v>
      </c>
      <c r="P383" s="22" t="str">
        <f t="shared" si="70"/>
        <v>Nie dotyczy</v>
      </c>
      <c r="Q383" s="22" t="str">
        <f t="shared" si="71"/>
        <v>Senior</v>
      </c>
      <c r="R383" s="22" t="str">
        <f t="shared" si="72"/>
        <v>Nie dotyczy</v>
      </c>
      <c r="S383" s="22" t="str">
        <f t="shared" si="73"/>
        <v>Nie dotyczy</v>
      </c>
      <c r="V383" s="22" t="str">
        <f t="shared" si="63"/>
        <v>Brzoza Aleksandra</v>
      </c>
      <c r="W383" s="22">
        <f>(COUNTIF($V$2:V383,V383)=1)*1+W382</f>
        <v>379</v>
      </c>
      <c r="X383" s="22" t="str">
        <f>VLOOKUP(Y383,'licencje PZTS'!$C$4:$K$1486,9,FALSE)</f>
        <v>"MOSM Tychy"</v>
      </c>
      <c r="Y383" s="22" t="str">
        <f>INDEX($V$4:$V$900,MATCH(ROWS($U$1:U380),$W$4:$W$900,0))</f>
        <v>Olejarz Adrian</v>
      </c>
      <c r="AA383" s="22" t="str">
        <f t="shared" si="74"/>
        <v>Brzoza Aleksandra</v>
      </c>
      <c r="AB383" s="22">
        <f>(COUNTIF($AA$2:AA383,AA383)=1)*1+AB382</f>
        <v>379</v>
      </c>
      <c r="AC383" s="22" t="str">
        <f>VLOOKUP(AD383,'licencje PZTS'!$C$4:$K$1486,9,FALSE)</f>
        <v>"MOSM Tychy"</v>
      </c>
      <c r="AD383" s="22" t="str">
        <f>INDEX($AA$2:$AA$900,MATCH(ROWS($Z$1:Z380),$AB$2:$AB$3900,0))</f>
        <v>Olejarz Adrian</v>
      </c>
    </row>
    <row r="384" spans="1:30" hidden="1" x14ac:dyDescent="0.25">
      <c r="A384" s="22" t="str">
        <f>IFERROR(INDEX($D$24:$D$1418,MATCH(ROWS($A$1:A361),$B$24:$B$741,0)),"")</f>
        <v/>
      </c>
      <c r="B384" s="54">
        <f>(COUNTIF($D$24:D384,D384)=1)*1+B383</f>
        <v>28</v>
      </c>
      <c r="C384" s="60" t="str">
        <f t="shared" si="64"/>
        <v>Młodzik</v>
      </c>
      <c r="D384" s="54" t="str">
        <f>IF(C384="","",'licencje PZTS'!B364)</f>
        <v>"MOSIR Łaziska Górne"</v>
      </c>
      <c r="E384" s="63" t="str">
        <f>IF(C384="","",VLOOKUP(F384,'licencje PZTS'!$G$3:$N$775,8,FALSE))</f>
        <v>Michalczyk Igor</v>
      </c>
      <c r="F384" s="22">
        <f>'licencje PZTS'!G364</f>
        <v>60842</v>
      </c>
      <c r="G384" s="62" t="str">
        <f t="shared" si="65"/>
        <v>Młodzik</v>
      </c>
      <c r="H384" s="62" t="str">
        <f>IF(G384="","",'licencje PZTS'!B364)</f>
        <v>"MOSIR Łaziska Górne"</v>
      </c>
      <c r="I384" s="22" t="str">
        <f>IF(G384="","",VLOOKUP(F384,'licencje PZTS'!$G$3:$N$1761,8,FALSE))</f>
        <v>Michalczyk Igor</v>
      </c>
      <c r="J384" s="22" t="str">
        <f>IFERROR(VLOOKUP(F384,'licencje PZTS'!$G$3:$N$775,7,FALSE),"")</f>
        <v>M</v>
      </c>
      <c r="K384" s="62">
        <f>IFERROR(VLOOKUP(F384,'licencje PZTS'!$G$3:$N$1761,4,FALSE),"")</f>
        <v>2011</v>
      </c>
      <c r="L384" s="22" t="str">
        <f t="shared" si="66"/>
        <v>Nie dotyczy</v>
      </c>
      <c r="M384" s="22" t="str">
        <f t="shared" si="67"/>
        <v>Żak</v>
      </c>
      <c r="N384" s="22" t="str">
        <f t="shared" si="68"/>
        <v>Młodzik</v>
      </c>
      <c r="O384" s="22" t="str">
        <f t="shared" si="69"/>
        <v>Nie dotyczy</v>
      </c>
      <c r="P384" s="22" t="str">
        <f t="shared" si="70"/>
        <v>Nie dotyczy</v>
      </c>
      <c r="Q384" s="22" t="str">
        <f t="shared" si="71"/>
        <v>Senior</v>
      </c>
      <c r="R384" s="22" t="str">
        <f t="shared" si="72"/>
        <v>Nie dotyczy</v>
      </c>
      <c r="S384" s="22" t="str">
        <f t="shared" si="73"/>
        <v>Nie dotyczy</v>
      </c>
      <c r="V384" s="22" t="str">
        <f t="shared" si="63"/>
        <v>Olejarz Adrian</v>
      </c>
      <c r="W384" s="22">
        <f>(COUNTIF($V$2:V384,V384)=1)*1+W383</f>
        <v>380</v>
      </c>
      <c r="X384" s="22" t="str">
        <f>VLOOKUP(Y384,'licencje PZTS'!$C$4:$K$1486,9,FALSE)</f>
        <v>"MOSM Tychy"</v>
      </c>
      <c r="Y384" s="22" t="str">
        <f>INDEX($V$4:$V$900,MATCH(ROWS($U$1:U381),$W$4:$W$900,0))</f>
        <v>Żmuda Oliwia</v>
      </c>
      <c r="AA384" s="22" t="str">
        <f t="shared" si="74"/>
        <v>Olejarz Adrian</v>
      </c>
      <c r="AB384" s="22">
        <f>(COUNTIF($AA$2:AA384,AA384)=1)*1+AB383</f>
        <v>380</v>
      </c>
      <c r="AC384" s="22" t="str">
        <f>VLOOKUP(AD384,'licencje PZTS'!$C$4:$K$1486,9,FALSE)</f>
        <v>"MOSM Tychy"</v>
      </c>
      <c r="AD384" s="22" t="str">
        <f>INDEX($AA$2:$AA$900,MATCH(ROWS($Z$1:Z381),$AB$2:$AB$3900,0))</f>
        <v>Żmuda Oliwia</v>
      </c>
    </row>
    <row r="385" spans="1:30" hidden="1" x14ac:dyDescent="0.25">
      <c r="A385" s="22" t="str">
        <f>IFERROR(INDEX($D$24:$D$1418,MATCH(ROWS($A$1:A362),$B$24:$B$741,0)),"")</f>
        <v/>
      </c>
      <c r="B385" s="54">
        <f>(COUNTIF($D$24:D385,D385)=1)*1+B384</f>
        <v>28</v>
      </c>
      <c r="C385" s="60" t="str">
        <f t="shared" si="64"/>
        <v>Młodzik</v>
      </c>
      <c r="D385" s="54" t="str">
        <f>IF(C385="","",'licencje PZTS'!B365)</f>
        <v>"MOSIR Łaziska Górne"</v>
      </c>
      <c r="E385" s="63" t="str">
        <f>IF(C385="","",VLOOKUP(F385,'licencje PZTS'!$G$3:$N$775,8,FALSE))</f>
        <v>Marcisz Piotr</v>
      </c>
      <c r="F385" s="22">
        <f>'licencje PZTS'!G365</f>
        <v>60841</v>
      </c>
      <c r="G385" s="62" t="str">
        <f t="shared" si="65"/>
        <v>Młodzik</v>
      </c>
      <c r="H385" s="62" t="str">
        <f>IF(G385="","",'licencje PZTS'!B365)</f>
        <v>"MOSIR Łaziska Górne"</v>
      </c>
      <c r="I385" s="22" t="str">
        <f>IF(G385="","",VLOOKUP(F385,'licencje PZTS'!$G$3:$N$1761,8,FALSE))</f>
        <v>Marcisz Piotr</v>
      </c>
      <c r="J385" s="22" t="str">
        <f>IFERROR(VLOOKUP(F385,'licencje PZTS'!$G$3:$N$775,7,FALSE),"")</f>
        <v>M</v>
      </c>
      <c r="K385" s="62">
        <f>IFERROR(VLOOKUP(F385,'licencje PZTS'!$G$3:$N$1761,4,FALSE),"")</f>
        <v>2011</v>
      </c>
      <c r="L385" s="22" t="str">
        <f t="shared" si="66"/>
        <v>Nie dotyczy</v>
      </c>
      <c r="M385" s="22" t="str">
        <f t="shared" si="67"/>
        <v>Żak</v>
      </c>
      <c r="N385" s="22" t="str">
        <f t="shared" si="68"/>
        <v>Młodzik</v>
      </c>
      <c r="O385" s="22" t="str">
        <f t="shared" si="69"/>
        <v>Nie dotyczy</v>
      </c>
      <c r="P385" s="22" t="str">
        <f t="shared" si="70"/>
        <v>Nie dotyczy</v>
      </c>
      <c r="Q385" s="22" t="str">
        <f t="shared" si="71"/>
        <v>Senior</v>
      </c>
      <c r="R385" s="22" t="str">
        <f t="shared" si="72"/>
        <v>Nie dotyczy</v>
      </c>
      <c r="S385" s="22" t="str">
        <f t="shared" si="73"/>
        <v>Nie dotyczy</v>
      </c>
      <c r="V385" s="22" t="str">
        <f t="shared" si="63"/>
        <v>Żmuda Oliwia</v>
      </c>
      <c r="W385" s="22">
        <f>(COUNTIF($V$2:V385,V385)=1)*1+W384</f>
        <v>381</v>
      </c>
      <c r="X385" s="22" t="str">
        <f>VLOOKUP(Y385,'licencje PZTS'!$C$4:$K$1486,9,FALSE)</f>
        <v>"MOSM Tychy"</v>
      </c>
      <c r="Y385" s="22" t="str">
        <f>INDEX($V$4:$V$900,MATCH(ROWS($U$1:U382),$W$4:$W$900,0))</f>
        <v>Mleczek Szymon</v>
      </c>
      <c r="AA385" s="22" t="str">
        <f t="shared" si="74"/>
        <v>Żmuda Oliwia</v>
      </c>
      <c r="AB385" s="22">
        <f>(COUNTIF($AA$2:AA385,AA385)=1)*1+AB384</f>
        <v>381</v>
      </c>
      <c r="AC385" s="22" t="str">
        <f>VLOOKUP(AD385,'licencje PZTS'!$C$4:$K$1486,9,FALSE)</f>
        <v>"MOSM Tychy"</v>
      </c>
      <c r="AD385" s="22" t="str">
        <f>INDEX($AA$2:$AA$900,MATCH(ROWS($Z$1:Z382),$AB$2:$AB$3900,0))</f>
        <v>Mleczek Szymon</v>
      </c>
    </row>
    <row r="386" spans="1:30" hidden="1" x14ac:dyDescent="0.25">
      <c r="A386" s="22" t="str">
        <f>IFERROR(INDEX($D$24:$D$1418,MATCH(ROWS($A$1:A363),$B$24:$B$741,0)),"")</f>
        <v/>
      </c>
      <c r="B386" s="54">
        <f>(COUNTIF($D$24:D386,D386)=1)*1+B385</f>
        <v>28</v>
      </c>
      <c r="C386" s="60" t="str">
        <f t="shared" si="64"/>
        <v>Młodzik</v>
      </c>
      <c r="D386" s="54" t="str">
        <f>IF(C386="","",'licencje PZTS'!B366)</f>
        <v>"MOSIR Łaziska Górne"</v>
      </c>
      <c r="E386" s="63" t="str">
        <f>IF(C386="","",VLOOKUP(F386,'licencje PZTS'!$G$3:$N$775,8,FALSE))</f>
        <v>Wojtyczka Oskar</v>
      </c>
      <c r="F386" s="22">
        <f>'licencje PZTS'!G366</f>
        <v>60840</v>
      </c>
      <c r="G386" s="62" t="str">
        <f t="shared" si="65"/>
        <v>Młodzik</v>
      </c>
      <c r="H386" s="62" t="str">
        <f>IF(G386="","",'licencje PZTS'!B366)</f>
        <v>"MOSIR Łaziska Górne"</v>
      </c>
      <c r="I386" s="22" t="str">
        <f>IF(G386="","",VLOOKUP(F386,'licencje PZTS'!$G$3:$N$1761,8,FALSE))</f>
        <v>Wojtyczka Oskar</v>
      </c>
      <c r="J386" s="22" t="str">
        <f>IFERROR(VLOOKUP(F386,'licencje PZTS'!$G$3:$N$775,7,FALSE),"")</f>
        <v>M</v>
      </c>
      <c r="K386" s="62">
        <f>IFERROR(VLOOKUP(F386,'licencje PZTS'!$G$3:$N$1761,4,FALSE),"")</f>
        <v>2011</v>
      </c>
      <c r="L386" s="22" t="str">
        <f t="shared" si="66"/>
        <v>Nie dotyczy</v>
      </c>
      <c r="M386" s="22" t="str">
        <f t="shared" si="67"/>
        <v>Żak</v>
      </c>
      <c r="N386" s="22" t="str">
        <f t="shared" si="68"/>
        <v>Młodzik</v>
      </c>
      <c r="O386" s="22" t="str">
        <f t="shared" si="69"/>
        <v>Nie dotyczy</v>
      </c>
      <c r="P386" s="22" t="str">
        <f t="shared" si="70"/>
        <v>Nie dotyczy</v>
      </c>
      <c r="Q386" s="22" t="str">
        <f t="shared" si="71"/>
        <v>Senior</v>
      </c>
      <c r="R386" s="22" t="str">
        <f t="shared" si="72"/>
        <v>Nie dotyczy</v>
      </c>
      <c r="S386" s="22" t="str">
        <f t="shared" si="73"/>
        <v>Nie dotyczy</v>
      </c>
      <c r="V386" s="22" t="str">
        <f t="shared" si="63"/>
        <v>Mleczek Szymon</v>
      </c>
      <c r="W386" s="22">
        <f>(COUNTIF($V$2:V386,V386)=1)*1+W385</f>
        <v>382</v>
      </c>
      <c r="X386" s="22" t="str">
        <f>VLOOKUP(Y386,'licencje PZTS'!$C$4:$K$1486,9,FALSE)</f>
        <v>"MOSM Tychy"</v>
      </c>
      <c r="Y386" s="22" t="str">
        <f>INDEX($V$4:$V$900,MATCH(ROWS($U$1:U383),$W$4:$W$900,0))</f>
        <v>Krzyżowska Julia</v>
      </c>
      <c r="AA386" s="22" t="str">
        <f t="shared" si="74"/>
        <v>Mleczek Szymon</v>
      </c>
      <c r="AB386" s="22">
        <f>(COUNTIF($AA$2:AA386,AA386)=1)*1+AB385</f>
        <v>382</v>
      </c>
      <c r="AC386" s="22" t="str">
        <f>VLOOKUP(AD386,'licencje PZTS'!$C$4:$K$1486,9,FALSE)</f>
        <v>"MOSM Tychy"</v>
      </c>
      <c r="AD386" s="22" t="str">
        <f>INDEX($AA$2:$AA$900,MATCH(ROWS($Z$1:Z383),$AB$2:$AB$3900,0))</f>
        <v>Krzyżowska Julia</v>
      </c>
    </row>
    <row r="387" spans="1:30" hidden="1" x14ac:dyDescent="0.25">
      <c r="A387" s="22" t="str">
        <f>IFERROR(INDEX($D$24:$D$1418,MATCH(ROWS($A$1:A364),$B$24:$B$741,0)),"")</f>
        <v/>
      </c>
      <c r="B387" s="54">
        <f>(COUNTIF($D$24:D387,D387)=1)*1+B386</f>
        <v>28</v>
      </c>
      <c r="C387" s="60" t="str">
        <f t="shared" si="64"/>
        <v>Młodzik</v>
      </c>
      <c r="D387" s="54" t="str">
        <f>IF(C387="","",'licencje PZTS'!B367)</f>
        <v>"MOSIR Łaziska Górne"</v>
      </c>
      <c r="E387" s="63" t="str">
        <f>IF(C387="","",VLOOKUP(F387,'licencje PZTS'!$G$3:$N$775,8,FALSE))</f>
        <v>Juzoń Maksymilian</v>
      </c>
      <c r="F387" s="22">
        <f>'licencje PZTS'!G367</f>
        <v>60839</v>
      </c>
      <c r="G387" s="62" t="str">
        <f t="shared" si="65"/>
        <v>Młodzik</v>
      </c>
      <c r="H387" s="62" t="str">
        <f>IF(G387="","",'licencje PZTS'!B367)</f>
        <v>"MOSIR Łaziska Górne"</v>
      </c>
      <c r="I387" s="22" t="str">
        <f>IF(G387="","",VLOOKUP(F387,'licencje PZTS'!$G$3:$N$1761,8,FALSE))</f>
        <v>Juzoń Maksymilian</v>
      </c>
      <c r="J387" s="22" t="str">
        <f>IFERROR(VLOOKUP(F387,'licencje PZTS'!$G$3:$N$775,7,FALSE),"")</f>
        <v>M</v>
      </c>
      <c r="K387" s="62">
        <f>IFERROR(VLOOKUP(F387,'licencje PZTS'!$G$3:$N$1761,4,FALSE),"")</f>
        <v>2011</v>
      </c>
      <c r="L387" s="22" t="str">
        <f t="shared" si="66"/>
        <v>Nie dotyczy</v>
      </c>
      <c r="M387" s="22" t="str">
        <f t="shared" si="67"/>
        <v>Żak</v>
      </c>
      <c r="N387" s="22" t="str">
        <f t="shared" si="68"/>
        <v>Młodzik</v>
      </c>
      <c r="O387" s="22" t="str">
        <f t="shared" si="69"/>
        <v>Nie dotyczy</v>
      </c>
      <c r="P387" s="22" t="str">
        <f t="shared" si="70"/>
        <v>Nie dotyczy</v>
      </c>
      <c r="Q387" s="22" t="str">
        <f t="shared" si="71"/>
        <v>Senior</v>
      </c>
      <c r="R387" s="22" t="str">
        <f t="shared" si="72"/>
        <v>Nie dotyczy</v>
      </c>
      <c r="S387" s="22" t="str">
        <f t="shared" si="73"/>
        <v>Nie dotyczy</v>
      </c>
      <c r="V387" s="22" t="str">
        <f t="shared" si="63"/>
        <v>Krzyżowska Julia</v>
      </c>
      <c r="W387" s="22">
        <f>(COUNTIF($V$2:V387,V387)=1)*1+W386</f>
        <v>383</v>
      </c>
      <c r="X387" s="22" t="str">
        <f>VLOOKUP(Y387,'licencje PZTS'!$C$4:$K$1486,9,FALSE)</f>
        <v>"MOSM Tychy"</v>
      </c>
      <c r="Y387" s="22" t="str">
        <f>INDEX($V$4:$V$900,MATCH(ROWS($U$1:U384),$W$4:$W$900,0))</f>
        <v>Pilarczyk Piotr</v>
      </c>
      <c r="AA387" s="22" t="str">
        <f t="shared" si="74"/>
        <v>Krzyżowska Julia</v>
      </c>
      <c r="AB387" s="22">
        <f>(COUNTIF($AA$2:AA387,AA387)=1)*1+AB386</f>
        <v>383</v>
      </c>
      <c r="AC387" s="22" t="str">
        <f>VLOOKUP(AD387,'licencje PZTS'!$C$4:$K$1486,9,FALSE)</f>
        <v>"MOSM Tychy"</v>
      </c>
      <c r="AD387" s="22" t="str">
        <f>INDEX($AA$2:$AA$900,MATCH(ROWS($Z$1:Z384),$AB$2:$AB$3900,0))</f>
        <v>Pilarczyk Piotr</v>
      </c>
    </row>
    <row r="388" spans="1:30" hidden="1" x14ac:dyDescent="0.25">
      <c r="A388" s="22" t="str">
        <f>IFERROR(INDEX($D$24:$D$1418,MATCH(ROWS($A$1:A365),$B$24:$B$741,0)),"")</f>
        <v/>
      </c>
      <c r="B388" s="54">
        <f>(COUNTIF($D$24:D388,D388)=1)*1+B387</f>
        <v>28</v>
      </c>
      <c r="C388" s="60" t="str">
        <f t="shared" si="64"/>
        <v>Młodzik</v>
      </c>
      <c r="D388" s="54" t="str">
        <f>IF(C388="","",'licencje PZTS'!B368)</f>
        <v>"MOSIR Łaziska Górne"</v>
      </c>
      <c r="E388" s="63" t="str">
        <f>IF(C388="","",VLOOKUP(F388,'licencje PZTS'!$G$3:$N$775,8,FALSE))</f>
        <v>Bujar Kamila</v>
      </c>
      <c r="F388" s="22">
        <f>'licencje PZTS'!G368</f>
        <v>58933</v>
      </c>
      <c r="G388" s="62" t="str">
        <f t="shared" si="65"/>
        <v>Młodzik</v>
      </c>
      <c r="H388" s="62" t="str">
        <f>IF(G388="","",'licencje PZTS'!B368)</f>
        <v>"MOSIR Łaziska Górne"</v>
      </c>
      <c r="I388" s="22" t="str">
        <f>IF(G388="","",VLOOKUP(F388,'licencje PZTS'!$G$3:$N$1761,8,FALSE))</f>
        <v>Bujar Kamila</v>
      </c>
      <c r="J388" s="22" t="str">
        <f>IFERROR(VLOOKUP(F388,'licencje PZTS'!$G$3:$N$775,7,FALSE),"")</f>
        <v>K</v>
      </c>
      <c r="K388" s="62">
        <f>IFERROR(VLOOKUP(F388,'licencje PZTS'!$G$3:$N$1761,4,FALSE),"")</f>
        <v>2013</v>
      </c>
      <c r="L388" s="22" t="str">
        <f t="shared" si="66"/>
        <v>Skrzat</v>
      </c>
      <c r="M388" s="22" t="str">
        <f t="shared" si="67"/>
        <v>Żak</v>
      </c>
      <c r="N388" s="22" t="str">
        <f t="shared" si="68"/>
        <v>Młodzik</v>
      </c>
      <c r="O388" s="22" t="str">
        <f t="shared" si="69"/>
        <v>Nie dotyczy</v>
      </c>
      <c r="P388" s="22" t="str">
        <f t="shared" si="70"/>
        <v>Nie dotyczy</v>
      </c>
      <c r="Q388" s="22" t="str">
        <f t="shared" si="71"/>
        <v>Nie dotyczy</v>
      </c>
      <c r="R388" s="22" t="str">
        <f t="shared" si="72"/>
        <v>Nie dotyczy</v>
      </c>
      <c r="S388" s="22" t="str">
        <f t="shared" si="73"/>
        <v>Nie dotyczy</v>
      </c>
      <c r="V388" s="22" t="str">
        <f t="shared" ref="V388:V444" si="75">VLOOKUP($F$3,$C407:$F2521,3,FALSE)</f>
        <v>Pilarczyk Piotr</v>
      </c>
      <c r="W388" s="22">
        <f>(COUNTIF($V$2:V388,V388)=1)*1+W387</f>
        <v>384</v>
      </c>
      <c r="X388" s="22" t="str">
        <f>VLOOKUP(Y388,'licencje PZTS'!$C$4:$K$1486,9,FALSE)</f>
        <v>"MOSM Tychy"</v>
      </c>
      <c r="Y388" s="22" t="str">
        <f>INDEX($V$4:$V$900,MATCH(ROWS($U$1:U385),$W$4:$W$900,0))</f>
        <v>Plewnia Nikola</v>
      </c>
      <c r="AA388" s="22" t="str">
        <f t="shared" si="74"/>
        <v>Pilarczyk Piotr</v>
      </c>
      <c r="AB388" s="22">
        <f>(COUNTIF($AA$2:AA388,AA388)=1)*1+AB387</f>
        <v>384</v>
      </c>
      <c r="AC388" s="22" t="str">
        <f>VLOOKUP(AD388,'licencje PZTS'!$C$4:$K$1486,9,FALSE)</f>
        <v>"MOSM Tychy"</v>
      </c>
      <c r="AD388" s="22" t="str">
        <f>INDEX($AA$2:$AA$900,MATCH(ROWS($Z$1:Z385),$AB$2:$AB$3900,0))</f>
        <v>Plewnia Nikola</v>
      </c>
    </row>
    <row r="389" spans="1:30" hidden="1" x14ac:dyDescent="0.25">
      <c r="A389" s="22" t="str">
        <f>IFERROR(INDEX($D$24:$D$1418,MATCH(ROWS($A$1:A366),$B$24:$B$741,0)),"")</f>
        <v/>
      </c>
      <c r="B389" s="54">
        <f>(COUNTIF($D$24:D389,D389)=1)*1+B388</f>
        <v>28</v>
      </c>
      <c r="C389" s="60" t="str">
        <f t="shared" si="64"/>
        <v>Młodzik</v>
      </c>
      <c r="D389" s="54" t="str">
        <f>IF(C389="","",'licencje PZTS'!B369)</f>
        <v>"MOSIR Łaziska Górne"</v>
      </c>
      <c r="E389" s="63" t="str">
        <f>IF(C389="","",VLOOKUP(F389,'licencje PZTS'!$G$3:$N$775,8,FALSE))</f>
        <v>Zielezny Stanisław</v>
      </c>
      <c r="F389" s="22">
        <f>'licencje PZTS'!G369</f>
        <v>60846</v>
      </c>
      <c r="G389" s="62" t="str">
        <f t="shared" si="65"/>
        <v>Młodzik</v>
      </c>
      <c r="H389" s="62" t="str">
        <f>IF(G389="","",'licencje PZTS'!B369)</f>
        <v>"MOSIR Łaziska Górne"</v>
      </c>
      <c r="I389" s="22" t="str">
        <f>IF(G389="","",VLOOKUP(F389,'licencje PZTS'!$G$3:$N$1761,8,FALSE))</f>
        <v>Zielezny Stanisław</v>
      </c>
      <c r="J389" s="22" t="str">
        <f>IFERROR(VLOOKUP(F389,'licencje PZTS'!$G$3:$N$775,7,FALSE),"")</f>
        <v>M</v>
      </c>
      <c r="K389" s="62">
        <f>IFERROR(VLOOKUP(F389,'licencje PZTS'!$G$3:$N$1761,4,FALSE),"")</f>
        <v>2013</v>
      </c>
      <c r="L389" s="22" t="str">
        <f t="shared" si="66"/>
        <v>Skrzat</v>
      </c>
      <c r="M389" s="22" t="str">
        <f t="shared" si="67"/>
        <v>Żak</v>
      </c>
      <c r="N389" s="22" t="str">
        <f t="shared" si="68"/>
        <v>Młodzik</v>
      </c>
      <c r="O389" s="22" t="str">
        <f t="shared" si="69"/>
        <v>Nie dotyczy</v>
      </c>
      <c r="P389" s="22" t="str">
        <f t="shared" si="70"/>
        <v>Nie dotyczy</v>
      </c>
      <c r="Q389" s="22" t="str">
        <f t="shared" si="71"/>
        <v>Nie dotyczy</v>
      </c>
      <c r="R389" s="22" t="str">
        <f t="shared" si="72"/>
        <v>Nie dotyczy</v>
      </c>
      <c r="S389" s="22" t="str">
        <f t="shared" si="73"/>
        <v>Nie dotyczy</v>
      </c>
      <c r="V389" s="22" t="str">
        <f t="shared" si="75"/>
        <v>Plewnia Nikola</v>
      </c>
      <c r="W389" s="22">
        <f>(COUNTIF($V$2:V389,V389)=1)*1+W388</f>
        <v>385</v>
      </c>
      <c r="X389" s="22" t="str">
        <f>VLOOKUP(Y389,'licencje PZTS'!$C$4:$K$1486,9,FALSE)</f>
        <v>"MOSM Tychy"</v>
      </c>
      <c r="Y389" s="22" t="str">
        <f>INDEX($V$4:$V$900,MATCH(ROWS($U$1:U386),$W$4:$W$900,0))</f>
        <v>Widz Sebastian</v>
      </c>
      <c r="AA389" s="22" t="str">
        <f t="shared" si="74"/>
        <v>Plewnia Nikola</v>
      </c>
      <c r="AB389" s="22">
        <f>(COUNTIF($AA$2:AA389,AA389)=1)*1+AB388</f>
        <v>385</v>
      </c>
      <c r="AC389" s="22" t="str">
        <f>VLOOKUP(AD389,'licencje PZTS'!$C$4:$K$1486,9,FALSE)</f>
        <v>"MOSM Tychy"</v>
      </c>
      <c r="AD389" s="22" t="str">
        <f>INDEX($AA$2:$AA$900,MATCH(ROWS($Z$1:Z386),$AB$2:$AB$3900,0))</f>
        <v>Widz Sebastian</v>
      </c>
    </row>
    <row r="390" spans="1:30" hidden="1" x14ac:dyDescent="0.25">
      <c r="A390" s="22" t="str">
        <f>IFERROR(INDEX($D$24:$D$1418,MATCH(ROWS($A$1:A367),$B$24:$B$741,0)),"")</f>
        <v/>
      </c>
      <c r="B390" s="54">
        <f>(COUNTIF($D$24:D390,D390)=1)*1+B389</f>
        <v>28</v>
      </c>
      <c r="C390" s="60" t="str">
        <f t="shared" si="64"/>
        <v>Młodzik</v>
      </c>
      <c r="D390" s="54" t="str">
        <f>IF(C390="","",'licencje PZTS'!B370)</f>
        <v>"MOSIR Łaziska Górne"</v>
      </c>
      <c r="E390" s="63" t="str">
        <f>IF(C390="","",VLOOKUP(F390,'licencje PZTS'!$G$3:$N$775,8,FALSE))</f>
        <v>Michalska Milena</v>
      </c>
      <c r="F390" s="22">
        <f>'licencje PZTS'!G370</f>
        <v>60845</v>
      </c>
      <c r="G390" s="62" t="str">
        <f t="shared" si="65"/>
        <v>Młodzik</v>
      </c>
      <c r="H390" s="62" t="str">
        <f>IF(G390="","",'licencje PZTS'!B370)</f>
        <v>"MOSIR Łaziska Górne"</v>
      </c>
      <c r="I390" s="22" t="str">
        <f>IF(G390="","",VLOOKUP(F390,'licencje PZTS'!$G$3:$N$1761,8,FALSE))</f>
        <v>Michalska Milena</v>
      </c>
      <c r="J390" s="22" t="str">
        <f>IFERROR(VLOOKUP(F390,'licencje PZTS'!$G$3:$N$775,7,FALSE),"")</f>
        <v>K</v>
      </c>
      <c r="K390" s="62">
        <f>IFERROR(VLOOKUP(F390,'licencje PZTS'!$G$3:$N$1761,4,FALSE),"")</f>
        <v>2013</v>
      </c>
      <c r="L390" s="22" t="str">
        <f t="shared" si="66"/>
        <v>Skrzat</v>
      </c>
      <c r="M390" s="22" t="str">
        <f t="shared" si="67"/>
        <v>Żak</v>
      </c>
      <c r="N390" s="22" t="str">
        <f t="shared" si="68"/>
        <v>Młodzik</v>
      </c>
      <c r="O390" s="22" t="str">
        <f t="shared" si="69"/>
        <v>Nie dotyczy</v>
      </c>
      <c r="P390" s="22" t="str">
        <f t="shared" si="70"/>
        <v>Nie dotyczy</v>
      </c>
      <c r="Q390" s="22" t="str">
        <f t="shared" si="71"/>
        <v>Nie dotyczy</v>
      </c>
      <c r="R390" s="22" t="str">
        <f t="shared" si="72"/>
        <v>Nie dotyczy</v>
      </c>
      <c r="S390" s="22" t="str">
        <f t="shared" si="73"/>
        <v>Nie dotyczy</v>
      </c>
      <c r="V390" s="22" t="str">
        <f t="shared" si="75"/>
        <v>Widz Sebastian</v>
      </c>
      <c r="W390" s="22">
        <f>(COUNTIF($V$2:V390,V390)=1)*1+W389</f>
        <v>386</v>
      </c>
      <c r="X390" s="22" t="str">
        <f>VLOOKUP(Y390,'licencje PZTS'!$C$4:$K$1486,9,FALSE)</f>
        <v>"MOSM Tychy"</v>
      </c>
      <c r="Y390" s="22" t="str">
        <f>INDEX($V$4:$V$900,MATCH(ROWS($U$1:U387),$W$4:$W$900,0))</f>
        <v>Bryś Emilia</v>
      </c>
      <c r="AA390" s="22" t="str">
        <f t="shared" si="74"/>
        <v>Widz Sebastian</v>
      </c>
      <c r="AB390" s="22">
        <f>(COUNTIF($AA$2:AA390,AA390)=1)*1+AB389</f>
        <v>386</v>
      </c>
      <c r="AC390" s="22" t="str">
        <f>VLOOKUP(AD390,'licencje PZTS'!$C$4:$K$1486,9,FALSE)</f>
        <v>"MOSM Tychy"</v>
      </c>
      <c r="AD390" s="22" t="str">
        <f>INDEX($AA$2:$AA$900,MATCH(ROWS($Z$1:Z387),$AB$2:$AB$3900,0))</f>
        <v>Bryś Emilia</v>
      </c>
    </row>
    <row r="391" spans="1:30" hidden="1" x14ac:dyDescent="0.25">
      <c r="A391" s="22" t="str">
        <f>IFERROR(INDEX($D$24:$D$1418,MATCH(ROWS($A$1:A368),$B$24:$B$741,0)),"")</f>
        <v/>
      </c>
      <c r="B391" s="54">
        <f>(COUNTIF($D$24:D391,D391)=1)*1+B390</f>
        <v>29</v>
      </c>
      <c r="C391" s="60" t="str">
        <f t="shared" si="64"/>
        <v>Młodzik</v>
      </c>
      <c r="D391" s="54" t="str">
        <f>IF(C391="","",'licencje PZTS'!B371)</f>
        <v>"MOSM Tychy"</v>
      </c>
      <c r="E391" s="63" t="str">
        <f>IF(C391="","",VLOOKUP(F391,'licencje PZTS'!$G$3:$N$775,8,FALSE))</f>
        <v>Plewnia Emil</v>
      </c>
      <c r="F391" s="22">
        <f>'licencje PZTS'!G371</f>
        <v>61199</v>
      </c>
      <c r="G391" s="62" t="str">
        <f t="shared" si="65"/>
        <v>Młodzik</v>
      </c>
      <c r="H391" s="62" t="str">
        <f>IF(G391="","",'licencje PZTS'!B371)</f>
        <v>"MOSM Tychy"</v>
      </c>
      <c r="I391" s="22" t="str">
        <f>IF(G391="","",VLOOKUP(F391,'licencje PZTS'!$G$3:$N$1761,8,FALSE))</f>
        <v>Plewnia Emil</v>
      </c>
      <c r="J391" s="22" t="str">
        <f>IFERROR(VLOOKUP(F391,'licencje PZTS'!$G$3:$N$775,7,FALSE),"")</f>
        <v>M</v>
      </c>
      <c r="K391" s="62">
        <f>IFERROR(VLOOKUP(F391,'licencje PZTS'!$G$3:$N$1761,4,FALSE),"")</f>
        <v>2009</v>
      </c>
      <c r="L391" s="22" t="str">
        <f t="shared" si="66"/>
        <v>Nie dotyczy</v>
      </c>
      <c r="M391" s="22" t="str">
        <f t="shared" si="67"/>
        <v>Nie dotyczy</v>
      </c>
      <c r="N391" s="22" t="str">
        <f t="shared" si="68"/>
        <v>Młodzik</v>
      </c>
      <c r="O391" s="22" t="str">
        <f t="shared" si="69"/>
        <v>Nie dotyczy</v>
      </c>
      <c r="P391" s="22" t="str">
        <f t="shared" si="70"/>
        <v>Nie dotyczy</v>
      </c>
      <c r="Q391" s="22" t="str">
        <f t="shared" si="71"/>
        <v>Senior</v>
      </c>
      <c r="R391" s="22" t="str">
        <f t="shared" si="72"/>
        <v>Nie dotyczy</v>
      </c>
      <c r="S391" s="22" t="str">
        <f t="shared" si="73"/>
        <v>Nie dotyczy</v>
      </c>
      <c r="V391" s="22" t="str">
        <f t="shared" si="75"/>
        <v>Bryś Emilia</v>
      </c>
      <c r="W391" s="22">
        <f>(COUNTIF($V$2:V391,V391)=1)*1+W390</f>
        <v>387</v>
      </c>
      <c r="X391" s="22" t="str">
        <f>VLOOKUP(Y391,'licencje PZTS'!$C$4:$K$1486,9,FALSE)</f>
        <v>"MOSM Tychy"</v>
      </c>
      <c r="Y391" s="22" t="str">
        <f>INDEX($V$4:$V$900,MATCH(ROWS($U$1:U388),$W$4:$W$900,0))</f>
        <v>Przyłucka Alicja</v>
      </c>
      <c r="AA391" s="22" t="str">
        <f t="shared" si="74"/>
        <v>Bryś Emilia</v>
      </c>
      <c r="AB391" s="22">
        <f>(COUNTIF($AA$2:AA391,AA391)=1)*1+AB390</f>
        <v>387</v>
      </c>
      <c r="AC391" s="22" t="str">
        <f>VLOOKUP(AD391,'licencje PZTS'!$C$4:$K$1486,9,FALSE)</f>
        <v>"MOSM Tychy"</v>
      </c>
      <c r="AD391" s="22" t="str">
        <f>INDEX($AA$2:$AA$900,MATCH(ROWS($Z$1:Z388),$AB$2:$AB$3900,0))</f>
        <v>Przyłucka Alicja</v>
      </c>
    </row>
    <row r="392" spans="1:30" hidden="1" x14ac:dyDescent="0.25">
      <c r="A392" s="22" t="str">
        <f>IFERROR(INDEX($D$24:$D$1418,MATCH(ROWS($A$1:A369),$B$24:$B$741,0)),"")</f>
        <v/>
      </c>
      <c r="B392" s="54">
        <f>(COUNTIF($D$24:D392,D392)=1)*1+B391</f>
        <v>29</v>
      </c>
      <c r="C392" s="60" t="str">
        <f t="shared" si="64"/>
        <v>Młodzik</v>
      </c>
      <c r="D392" s="54" t="str">
        <f>IF(C392="","",'licencje PZTS'!B372)</f>
        <v>"MOSM Tychy"</v>
      </c>
      <c r="E392" s="63" t="str">
        <f>IF(C392="","",VLOOKUP(F392,'licencje PZTS'!$G$3:$N$775,8,FALSE))</f>
        <v>Pszczółka Wanda</v>
      </c>
      <c r="F392" s="22">
        <f>'licencje PZTS'!G372</f>
        <v>55648</v>
      </c>
      <c r="G392" s="62" t="str">
        <f t="shared" si="65"/>
        <v>Młodzik</v>
      </c>
      <c r="H392" s="62" t="str">
        <f>IF(G392="","",'licencje PZTS'!B372)</f>
        <v>"MOSM Tychy"</v>
      </c>
      <c r="I392" s="22" t="str">
        <f>IF(G392="","",VLOOKUP(F392,'licencje PZTS'!$G$3:$N$1761,8,FALSE))</f>
        <v>Pszczółka Wanda</v>
      </c>
      <c r="J392" s="22" t="str">
        <f>IFERROR(VLOOKUP(F392,'licencje PZTS'!$G$3:$N$775,7,FALSE),"")</f>
        <v>K</v>
      </c>
      <c r="K392" s="62">
        <f>IFERROR(VLOOKUP(F392,'licencje PZTS'!$G$3:$N$1761,4,FALSE),"")</f>
        <v>2009</v>
      </c>
      <c r="L392" s="22" t="str">
        <f t="shared" si="66"/>
        <v>Nie dotyczy</v>
      </c>
      <c r="M392" s="22" t="str">
        <f t="shared" si="67"/>
        <v>Nie dotyczy</v>
      </c>
      <c r="N392" s="22" t="str">
        <f t="shared" si="68"/>
        <v>Młodzik</v>
      </c>
      <c r="O392" s="22" t="str">
        <f t="shared" si="69"/>
        <v>Nie dotyczy</v>
      </c>
      <c r="P392" s="22" t="str">
        <f t="shared" si="70"/>
        <v>Nie dotyczy</v>
      </c>
      <c r="Q392" s="22" t="str">
        <f t="shared" si="71"/>
        <v>Senior</v>
      </c>
      <c r="R392" s="22" t="str">
        <f t="shared" si="72"/>
        <v>Nie dotyczy</v>
      </c>
      <c r="S392" s="22" t="str">
        <f t="shared" si="73"/>
        <v>Nie dotyczy</v>
      </c>
      <c r="V392" s="22" t="str">
        <f t="shared" si="75"/>
        <v>Przyłucka Alicja</v>
      </c>
      <c r="W392" s="22">
        <f>(COUNTIF($V$2:V392,V392)=1)*1+W391</f>
        <v>388</v>
      </c>
      <c r="X392" s="22" t="str">
        <f>VLOOKUP(Y392,'licencje PZTS'!$C$4:$K$1486,9,FALSE)</f>
        <v>"MOSM Tychy"</v>
      </c>
      <c r="Y392" s="22" t="str">
        <f>INDEX($V$4:$V$900,MATCH(ROWS($U$1:U389),$W$4:$W$900,0))</f>
        <v>Mazelanik Stefan</v>
      </c>
      <c r="AA392" s="22" t="str">
        <f t="shared" si="74"/>
        <v>Przyłucka Alicja</v>
      </c>
      <c r="AB392" s="22">
        <f>(COUNTIF($AA$2:AA392,AA392)=1)*1+AB391</f>
        <v>388</v>
      </c>
      <c r="AC392" s="22" t="str">
        <f>VLOOKUP(AD392,'licencje PZTS'!$C$4:$K$1486,9,FALSE)</f>
        <v>"MOSM Tychy"</v>
      </c>
      <c r="AD392" s="22" t="str">
        <f>INDEX($AA$2:$AA$900,MATCH(ROWS($Z$1:Z389),$AB$2:$AB$3900,0))</f>
        <v>Mazelanik Stefan</v>
      </c>
    </row>
    <row r="393" spans="1:30" hidden="1" x14ac:dyDescent="0.25">
      <c r="A393" s="22" t="str">
        <f>IFERROR(INDEX($D$24:$D$1418,MATCH(ROWS($A$1:A370),$B$24:$B$741,0)),"")</f>
        <v/>
      </c>
      <c r="B393" s="54">
        <f>(COUNTIF($D$24:D393,D393)=1)*1+B392</f>
        <v>29</v>
      </c>
      <c r="C393" s="60" t="str">
        <f t="shared" si="64"/>
        <v>Młodzik</v>
      </c>
      <c r="D393" s="54" t="str">
        <f>IF(C393="","",'licencje PZTS'!B373)</f>
        <v>"MOSM Tychy"</v>
      </c>
      <c r="E393" s="63" t="str">
        <f>IF(C393="","",VLOOKUP(F393,'licencje PZTS'!$G$3:$N$775,8,FALSE))</f>
        <v>Świderski Adam</v>
      </c>
      <c r="F393" s="22">
        <f>'licencje PZTS'!G373</f>
        <v>59601</v>
      </c>
      <c r="G393" s="62" t="str">
        <f t="shared" si="65"/>
        <v>Młodzik</v>
      </c>
      <c r="H393" s="62" t="str">
        <f>IF(G393="","",'licencje PZTS'!B373)</f>
        <v>"MOSM Tychy"</v>
      </c>
      <c r="I393" s="22" t="str">
        <f>IF(G393="","",VLOOKUP(F393,'licencje PZTS'!$G$3:$N$1761,8,FALSE))</f>
        <v>Świderski Adam</v>
      </c>
      <c r="J393" s="22" t="str">
        <f>IFERROR(VLOOKUP(F393,'licencje PZTS'!$G$3:$N$775,7,FALSE),"")</f>
        <v>M</v>
      </c>
      <c r="K393" s="62">
        <f>IFERROR(VLOOKUP(F393,'licencje PZTS'!$G$3:$N$1761,4,FALSE),"")</f>
        <v>2009</v>
      </c>
      <c r="L393" s="22" t="str">
        <f t="shared" si="66"/>
        <v>Nie dotyczy</v>
      </c>
      <c r="M393" s="22" t="str">
        <f t="shared" si="67"/>
        <v>Nie dotyczy</v>
      </c>
      <c r="N393" s="22" t="str">
        <f t="shared" si="68"/>
        <v>Młodzik</v>
      </c>
      <c r="O393" s="22" t="str">
        <f t="shared" si="69"/>
        <v>Nie dotyczy</v>
      </c>
      <c r="P393" s="22" t="str">
        <f t="shared" si="70"/>
        <v>Nie dotyczy</v>
      </c>
      <c r="Q393" s="22" t="str">
        <f t="shared" si="71"/>
        <v>Senior</v>
      </c>
      <c r="R393" s="22" t="str">
        <f t="shared" si="72"/>
        <v>Nie dotyczy</v>
      </c>
      <c r="S393" s="22" t="str">
        <f t="shared" si="73"/>
        <v>Nie dotyczy</v>
      </c>
      <c r="V393" s="22" t="str">
        <f t="shared" si="75"/>
        <v>Mazelanik Stefan</v>
      </c>
      <c r="W393" s="22">
        <f>(COUNTIF($V$2:V393,V393)=1)*1+W392</f>
        <v>389</v>
      </c>
      <c r="X393" s="22" t="str">
        <f>VLOOKUP(Y393,'licencje PZTS'!$C$4:$K$1486,9,FALSE)</f>
        <v>"MOSM Tychy"</v>
      </c>
      <c r="Y393" s="22" t="str">
        <f>INDEX($V$4:$V$900,MATCH(ROWS($U$1:U390),$W$4:$W$900,0))</f>
        <v>Olejarz Szymon</v>
      </c>
      <c r="AA393" s="22" t="str">
        <f t="shared" si="74"/>
        <v>Mazelanik Stefan</v>
      </c>
      <c r="AB393" s="22">
        <f>(COUNTIF($AA$2:AA393,AA393)=1)*1+AB392</f>
        <v>389</v>
      </c>
      <c r="AC393" s="22" t="str">
        <f>VLOOKUP(AD393,'licencje PZTS'!$C$4:$K$1486,9,FALSE)</f>
        <v>"MOSM Tychy"</v>
      </c>
      <c r="AD393" s="22" t="str">
        <f>INDEX($AA$2:$AA$900,MATCH(ROWS($Z$1:Z390),$AB$2:$AB$3900,0))</f>
        <v>Olejarz Szymon</v>
      </c>
    </row>
    <row r="394" spans="1:30" hidden="1" x14ac:dyDescent="0.25">
      <c r="A394" s="22" t="str">
        <f>IFERROR(INDEX($D$24:$D$1418,MATCH(ROWS($A$1:A371),$B$24:$B$741,0)),"")</f>
        <v/>
      </c>
      <c r="B394" s="54">
        <f>(COUNTIF($D$24:D394,D394)=1)*1+B393</f>
        <v>29</v>
      </c>
      <c r="C394" s="60" t="str">
        <f t="shared" si="64"/>
        <v>Młodzik</v>
      </c>
      <c r="D394" s="54" t="str">
        <f>IF(C394="","",'licencje PZTS'!B374)</f>
        <v>"MOSM Tychy"</v>
      </c>
      <c r="E394" s="63" t="str">
        <f>IF(C394="","",VLOOKUP(F394,'licencje PZTS'!$G$3:$N$775,8,FALSE))</f>
        <v>Sadłowski Nikodem</v>
      </c>
      <c r="F394" s="22">
        <f>'licencje PZTS'!G374</f>
        <v>61202</v>
      </c>
      <c r="G394" s="62" t="str">
        <f t="shared" si="65"/>
        <v>Młodzik</v>
      </c>
      <c r="H394" s="62" t="str">
        <f>IF(G394="","",'licencje PZTS'!B374)</f>
        <v>"MOSM Tychy"</v>
      </c>
      <c r="I394" s="22" t="str">
        <f>IF(G394="","",VLOOKUP(F394,'licencje PZTS'!$G$3:$N$1761,8,FALSE))</f>
        <v>Sadłowski Nikodem</v>
      </c>
      <c r="J394" s="22" t="str">
        <f>IFERROR(VLOOKUP(F394,'licencje PZTS'!$G$3:$N$775,7,FALSE),"")</f>
        <v>M</v>
      </c>
      <c r="K394" s="62">
        <f>IFERROR(VLOOKUP(F394,'licencje PZTS'!$G$3:$N$1761,4,FALSE),"")</f>
        <v>2010</v>
      </c>
      <c r="L394" s="22" t="str">
        <f t="shared" si="66"/>
        <v>Nie dotyczy</v>
      </c>
      <c r="M394" s="22" t="str">
        <f t="shared" si="67"/>
        <v>Nie dotyczy</v>
      </c>
      <c r="N394" s="22" t="str">
        <f t="shared" si="68"/>
        <v>Młodzik</v>
      </c>
      <c r="O394" s="22" t="str">
        <f t="shared" si="69"/>
        <v>Nie dotyczy</v>
      </c>
      <c r="P394" s="22" t="str">
        <f t="shared" si="70"/>
        <v>Nie dotyczy</v>
      </c>
      <c r="Q394" s="22" t="str">
        <f t="shared" si="71"/>
        <v>Senior</v>
      </c>
      <c r="R394" s="22" t="str">
        <f t="shared" si="72"/>
        <v>Nie dotyczy</v>
      </c>
      <c r="S394" s="22" t="str">
        <f t="shared" si="73"/>
        <v>Nie dotyczy</v>
      </c>
      <c r="V394" s="22" t="str">
        <f t="shared" si="75"/>
        <v>Olejarz Szymon</v>
      </c>
      <c r="W394" s="22">
        <f>(COUNTIF($V$2:V394,V394)=1)*1+W393</f>
        <v>390</v>
      </c>
      <c r="X394" s="22" t="str">
        <f>VLOOKUP(Y394,'licencje PZTS'!$C$4:$K$1486,9,FALSE)</f>
        <v>"MOSM Tychy"</v>
      </c>
      <c r="Y394" s="22" t="str">
        <f>INDEX($V$4:$V$900,MATCH(ROWS($U$1:U391),$W$4:$W$900,0))</f>
        <v>Jachacy Julian</v>
      </c>
      <c r="AA394" s="22" t="str">
        <f t="shared" si="74"/>
        <v>Olejarz Szymon</v>
      </c>
      <c r="AB394" s="22">
        <f>(COUNTIF($AA$2:AA394,AA394)=1)*1+AB393</f>
        <v>390</v>
      </c>
      <c r="AC394" s="22" t="str">
        <f>VLOOKUP(AD394,'licencje PZTS'!$C$4:$K$1486,9,FALSE)</f>
        <v>"MOSM Tychy"</v>
      </c>
      <c r="AD394" s="22" t="str">
        <f>INDEX($AA$2:$AA$900,MATCH(ROWS($Z$1:Z391),$AB$2:$AB$3900,0))</f>
        <v>Jachacy Julian</v>
      </c>
    </row>
    <row r="395" spans="1:30" hidden="1" x14ac:dyDescent="0.25">
      <c r="A395" s="22" t="str">
        <f>IFERROR(INDEX($D$24:$D$1418,MATCH(ROWS($A$1:A372),$B$24:$B$741,0)),"")</f>
        <v/>
      </c>
      <c r="B395" s="54">
        <f>(COUNTIF($D$24:D395,D395)=1)*1+B394</f>
        <v>29</v>
      </c>
      <c r="C395" s="60" t="str">
        <f t="shared" si="64"/>
        <v>Młodzik</v>
      </c>
      <c r="D395" s="54" t="str">
        <f>IF(C395="","",'licencje PZTS'!B375)</f>
        <v>"MOSM Tychy"</v>
      </c>
      <c r="E395" s="63" t="str">
        <f>IF(C395="","",VLOOKUP(F395,'licencje PZTS'!$G$3:$N$775,8,FALSE))</f>
        <v>Kostyra Bartosz</v>
      </c>
      <c r="F395" s="22">
        <f>'licencje PZTS'!G375</f>
        <v>60724</v>
      </c>
      <c r="G395" s="62" t="str">
        <f t="shared" si="65"/>
        <v>Młodzik</v>
      </c>
      <c r="H395" s="62" t="str">
        <f>IF(G395="","",'licencje PZTS'!B375)</f>
        <v>"MOSM Tychy"</v>
      </c>
      <c r="I395" s="22" t="str">
        <f>IF(G395="","",VLOOKUP(F395,'licencje PZTS'!$G$3:$N$1761,8,FALSE))</f>
        <v>Kostyra Bartosz</v>
      </c>
      <c r="J395" s="22" t="str">
        <f>IFERROR(VLOOKUP(F395,'licencje PZTS'!$G$3:$N$775,7,FALSE),"")</f>
        <v>M</v>
      </c>
      <c r="K395" s="62">
        <f>IFERROR(VLOOKUP(F395,'licencje PZTS'!$G$3:$N$1761,4,FALSE),"")</f>
        <v>2010</v>
      </c>
      <c r="L395" s="22" t="str">
        <f t="shared" si="66"/>
        <v>Nie dotyczy</v>
      </c>
      <c r="M395" s="22" t="str">
        <f t="shared" si="67"/>
        <v>Nie dotyczy</v>
      </c>
      <c r="N395" s="22" t="str">
        <f t="shared" si="68"/>
        <v>Młodzik</v>
      </c>
      <c r="O395" s="22" t="str">
        <f t="shared" si="69"/>
        <v>Nie dotyczy</v>
      </c>
      <c r="P395" s="22" t="str">
        <f t="shared" si="70"/>
        <v>Nie dotyczy</v>
      </c>
      <c r="Q395" s="22" t="str">
        <f t="shared" si="71"/>
        <v>Senior</v>
      </c>
      <c r="R395" s="22" t="str">
        <f t="shared" si="72"/>
        <v>Nie dotyczy</v>
      </c>
      <c r="S395" s="22" t="str">
        <f t="shared" si="73"/>
        <v>Nie dotyczy</v>
      </c>
      <c r="V395" s="22" t="str">
        <f t="shared" si="75"/>
        <v>Jachacy Julian</v>
      </c>
      <c r="W395" s="22">
        <f>(COUNTIF($V$2:V395,V395)=1)*1+W394</f>
        <v>391</v>
      </c>
      <c r="X395" s="22" t="str">
        <f>VLOOKUP(Y395,'licencje PZTS'!$C$4:$K$1486,9,FALSE)</f>
        <v>"MOSM Tychy"</v>
      </c>
      <c r="Y395" s="22" t="str">
        <f>INDEX($V$4:$V$900,MATCH(ROWS($U$1:U392),$W$4:$W$900,0))</f>
        <v>Pypłacz Kaspian</v>
      </c>
      <c r="AA395" s="22" t="str">
        <f t="shared" si="74"/>
        <v>Jachacy Julian</v>
      </c>
      <c r="AB395" s="22">
        <f>(COUNTIF($AA$2:AA395,AA395)=1)*1+AB394</f>
        <v>391</v>
      </c>
      <c r="AC395" s="22" t="str">
        <f>VLOOKUP(AD395,'licencje PZTS'!$C$4:$K$1486,9,FALSE)</f>
        <v>"MOSM Tychy"</v>
      </c>
      <c r="AD395" s="22" t="str">
        <f>INDEX($AA$2:$AA$900,MATCH(ROWS($Z$1:Z392),$AB$2:$AB$3900,0))</f>
        <v>Pypłacz Kaspian</v>
      </c>
    </row>
    <row r="396" spans="1:30" hidden="1" x14ac:dyDescent="0.25">
      <c r="A396" s="22" t="str">
        <f>IFERROR(INDEX($D$24:$D$1418,MATCH(ROWS($A$1:A373),$B$24:$B$741,0)),"")</f>
        <v/>
      </c>
      <c r="B396" s="54">
        <f>(COUNTIF($D$24:D396,D396)=1)*1+B395</f>
        <v>29</v>
      </c>
      <c r="C396" s="60" t="str">
        <f t="shared" si="64"/>
        <v>Młodzik</v>
      </c>
      <c r="D396" s="54" t="str">
        <f>IF(C396="","",'licencje PZTS'!B376)</f>
        <v>"MOSM Tychy"</v>
      </c>
      <c r="E396" s="63" t="str">
        <f>IF(C396="","",VLOOKUP(F396,'licencje PZTS'!$G$3:$N$775,8,FALSE))</f>
        <v>Jachacy Hanna</v>
      </c>
      <c r="F396" s="22">
        <f>'licencje PZTS'!G376</f>
        <v>59600</v>
      </c>
      <c r="G396" s="62" t="str">
        <f t="shared" si="65"/>
        <v>Młodzik</v>
      </c>
      <c r="H396" s="62" t="str">
        <f>IF(G396="","",'licencje PZTS'!B376)</f>
        <v>"MOSM Tychy"</v>
      </c>
      <c r="I396" s="22" t="str">
        <f>IF(G396="","",VLOOKUP(F396,'licencje PZTS'!$G$3:$N$1761,8,FALSE))</f>
        <v>Jachacy Hanna</v>
      </c>
      <c r="J396" s="22" t="str">
        <f>IFERROR(VLOOKUP(F396,'licencje PZTS'!$G$3:$N$775,7,FALSE),"")</f>
        <v>K</v>
      </c>
      <c r="K396" s="62">
        <f>IFERROR(VLOOKUP(F396,'licencje PZTS'!$G$3:$N$1761,4,FALSE),"")</f>
        <v>2010</v>
      </c>
      <c r="L396" s="22" t="str">
        <f t="shared" si="66"/>
        <v>Nie dotyczy</v>
      </c>
      <c r="M396" s="22" t="str">
        <f t="shared" si="67"/>
        <v>Nie dotyczy</v>
      </c>
      <c r="N396" s="22" t="str">
        <f t="shared" si="68"/>
        <v>Młodzik</v>
      </c>
      <c r="O396" s="22" t="str">
        <f t="shared" si="69"/>
        <v>Nie dotyczy</v>
      </c>
      <c r="P396" s="22" t="str">
        <f t="shared" si="70"/>
        <v>Nie dotyczy</v>
      </c>
      <c r="Q396" s="22" t="str">
        <f t="shared" si="71"/>
        <v>Senior</v>
      </c>
      <c r="R396" s="22" t="str">
        <f t="shared" si="72"/>
        <v>Nie dotyczy</v>
      </c>
      <c r="S396" s="22" t="str">
        <f t="shared" si="73"/>
        <v>Nie dotyczy</v>
      </c>
      <c r="V396" s="22" t="str">
        <f t="shared" si="75"/>
        <v>Pypłacz Kaspian</v>
      </c>
      <c r="W396" s="22">
        <f>(COUNTIF($V$2:V396,V396)=1)*1+W395</f>
        <v>392</v>
      </c>
      <c r="X396" s="22" t="str">
        <f>VLOOKUP(Y396,'licencje PZTS'!$C$4:$K$1486,9,FALSE)</f>
        <v>"MOSM Tychy"</v>
      </c>
      <c r="Y396" s="22" t="str">
        <f>INDEX($V$4:$V$900,MATCH(ROWS($U$1:U393),$W$4:$W$900,0))</f>
        <v>Pypłacz Alicja</v>
      </c>
      <c r="AA396" s="22" t="str">
        <f t="shared" si="74"/>
        <v>Pypłacz Kaspian</v>
      </c>
      <c r="AB396" s="22">
        <f>(COUNTIF($AA$2:AA396,AA396)=1)*1+AB395</f>
        <v>392</v>
      </c>
      <c r="AC396" s="22" t="str">
        <f>VLOOKUP(AD396,'licencje PZTS'!$C$4:$K$1486,9,FALSE)</f>
        <v>"MOSM Tychy"</v>
      </c>
      <c r="AD396" s="22" t="str">
        <f>INDEX($AA$2:$AA$900,MATCH(ROWS($Z$1:Z393),$AB$2:$AB$3900,0))</f>
        <v>Pypłacz Alicja</v>
      </c>
    </row>
    <row r="397" spans="1:30" hidden="1" x14ac:dyDescent="0.25">
      <c r="A397" s="22" t="str">
        <f>IFERROR(INDEX($D$24:$D$1418,MATCH(ROWS($A$1:A374),$B$24:$B$741,0)),"")</f>
        <v/>
      </c>
      <c r="B397" s="54">
        <f>(COUNTIF($D$24:D397,D397)=1)*1+B396</f>
        <v>29</v>
      </c>
      <c r="C397" s="60" t="str">
        <f t="shared" si="64"/>
        <v>Młodzik</v>
      </c>
      <c r="D397" s="54" t="str">
        <f>IF(C397="","",'licencje PZTS'!B377)</f>
        <v>"MOSM Tychy"</v>
      </c>
      <c r="E397" s="63" t="str">
        <f>IF(C397="","",VLOOKUP(F397,'licencje PZTS'!$G$3:$N$775,8,FALSE))</f>
        <v>Przyżycka Jagoda</v>
      </c>
      <c r="F397" s="22">
        <f>'licencje PZTS'!G377</f>
        <v>61200</v>
      </c>
      <c r="G397" s="62" t="str">
        <f t="shared" si="65"/>
        <v>Młodzik</v>
      </c>
      <c r="H397" s="62" t="str">
        <f>IF(G397="","",'licencje PZTS'!B377)</f>
        <v>"MOSM Tychy"</v>
      </c>
      <c r="I397" s="22" t="str">
        <f>IF(G397="","",VLOOKUP(F397,'licencje PZTS'!$G$3:$N$1761,8,FALSE))</f>
        <v>Przyżycka Jagoda</v>
      </c>
      <c r="J397" s="22" t="str">
        <f>IFERROR(VLOOKUP(F397,'licencje PZTS'!$G$3:$N$775,7,FALSE),"")</f>
        <v>K</v>
      </c>
      <c r="K397" s="62">
        <f>IFERROR(VLOOKUP(F397,'licencje PZTS'!$G$3:$N$1761,4,FALSE),"")</f>
        <v>2011</v>
      </c>
      <c r="L397" s="22" t="str">
        <f t="shared" si="66"/>
        <v>Nie dotyczy</v>
      </c>
      <c r="M397" s="22" t="str">
        <f t="shared" si="67"/>
        <v>Żak</v>
      </c>
      <c r="N397" s="22" t="str">
        <f t="shared" si="68"/>
        <v>Młodzik</v>
      </c>
      <c r="O397" s="22" t="str">
        <f t="shared" si="69"/>
        <v>Nie dotyczy</v>
      </c>
      <c r="P397" s="22" t="str">
        <f t="shared" si="70"/>
        <v>Nie dotyczy</v>
      </c>
      <c r="Q397" s="22" t="str">
        <f t="shared" si="71"/>
        <v>Senior</v>
      </c>
      <c r="R397" s="22" t="str">
        <f t="shared" si="72"/>
        <v>Nie dotyczy</v>
      </c>
      <c r="S397" s="22" t="str">
        <f t="shared" si="73"/>
        <v>Nie dotyczy</v>
      </c>
      <c r="V397" s="22" t="str">
        <f t="shared" si="75"/>
        <v>Pypłacz Alicja</v>
      </c>
      <c r="W397" s="22">
        <f>(COUNTIF($V$2:V397,V397)=1)*1+W396</f>
        <v>393</v>
      </c>
      <c r="X397" s="22" t="str">
        <f>VLOOKUP(Y397,'licencje PZTS'!$C$4:$K$1486,9,FALSE)</f>
        <v>"MOSM Tychy"</v>
      </c>
      <c r="Y397" s="22" t="str">
        <f>INDEX($V$4:$V$900,MATCH(ROWS($U$1:U394),$W$4:$W$900,0))</f>
        <v>Bryś Maksymilian</v>
      </c>
      <c r="AA397" s="22" t="str">
        <f t="shared" si="74"/>
        <v>Pypłacz Alicja</v>
      </c>
      <c r="AB397" s="22">
        <f>(COUNTIF($AA$2:AA397,AA397)=1)*1+AB396</f>
        <v>393</v>
      </c>
      <c r="AC397" s="22" t="str">
        <f>VLOOKUP(AD397,'licencje PZTS'!$C$4:$K$1486,9,FALSE)</f>
        <v>"MOSM Tychy"</v>
      </c>
      <c r="AD397" s="22" t="str">
        <f>INDEX($AA$2:$AA$900,MATCH(ROWS($Z$1:Z394),$AB$2:$AB$3900,0))</f>
        <v>Bryś Maksymilian</v>
      </c>
    </row>
    <row r="398" spans="1:30" hidden="1" x14ac:dyDescent="0.25">
      <c r="A398" s="22" t="str">
        <f>IFERROR(INDEX($D$24:$D$1418,MATCH(ROWS($A$1:A375),$B$24:$B$741,0)),"")</f>
        <v/>
      </c>
      <c r="B398" s="54">
        <f>(COUNTIF($D$24:D398,D398)=1)*1+B397</f>
        <v>29</v>
      </c>
      <c r="C398" s="60" t="str">
        <f t="shared" si="64"/>
        <v>Młodzik</v>
      </c>
      <c r="D398" s="54" t="str">
        <f>IF(C398="","",'licencje PZTS'!B378)</f>
        <v>"MOSM Tychy"</v>
      </c>
      <c r="E398" s="63" t="str">
        <f>IF(C398="","",VLOOKUP(F398,'licencje PZTS'!$G$3:$N$775,8,FALSE))</f>
        <v>Fryc Mateusz</v>
      </c>
      <c r="F398" s="22">
        <f>'licencje PZTS'!G378</f>
        <v>60726</v>
      </c>
      <c r="G398" s="62" t="str">
        <f t="shared" si="65"/>
        <v>Młodzik</v>
      </c>
      <c r="H398" s="62" t="str">
        <f>IF(G398="","",'licencje PZTS'!B378)</f>
        <v>"MOSM Tychy"</v>
      </c>
      <c r="I398" s="22" t="str">
        <f>IF(G398="","",VLOOKUP(F398,'licencje PZTS'!$G$3:$N$1761,8,FALSE))</f>
        <v>Fryc Mateusz</v>
      </c>
      <c r="J398" s="22" t="str">
        <f>IFERROR(VLOOKUP(F398,'licencje PZTS'!$G$3:$N$775,7,FALSE),"")</f>
        <v>M</v>
      </c>
      <c r="K398" s="62">
        <f>IFERROR(VLOOKUP(F398,'licencje PZTS'!$G$3:$N$1761,4,FALSE),"")</f>
        <v>2011</v>
      </c>
      <c r="L398" s="22" t="str">
        <f t="shared" si="66"/>
        <v>Nie dotyczy</v>
      </c>
      <c r="M398" s="22" t="str">
        <f t="shared" si="67"/>
        <v>Żak</v>
      </c>
      <c r="N398" s="22" t="str">
        <f t="shared" si="68"/>
        <v>Młodzik</v>
      </c>
      <c r="O398" s="22" t="str">
        <f t="shared" si="69"/>
        <v>Nie dotyczy</v>
      </c>
      <c r="P398" s="22" t="str">
        <f t="shared" si="70"/>
        <v>Nie dotyczy</v>
      </c>
      <c r="Q398" s="22" t="str">
        <f t="shared" si="71"/>
        <v>Senior</v>
      </c>
      <c r="R398" s="22" t="str">
        <f t="shared" si="72"/>
        <v>Nie dotyczy</v>
      </c>
      <c r="S398" s="22" t="str">
        <f t="shared" si="73"/>
        <v>Nie dotyczy</v>
      </c>
      <c r="V398" s="22" t="str">
        <f t="shared" si="75"/>
        <v>Bryś Maksymilian</v>
      </c>
      <c r="W398" s="22">
        <f>(COUNTIF($V$2:V398,V398)=1)*1+W397</f>
        <v>394</v>
      </c>
      <c r="X398" s="22" t="str">
        <f>VLOOKUP(Y398,'licencje PZTS'!$C$4:$K$1486,9,FALSE)</f>
        <v>"MOSM Tychy"</v>
      </c>
      <c r="Y398" s="22" t="str">
        <f>INDEX($V$4:$V$900,MATCH(ROWS($U$1:U395),$W$4:$W$900,0))</f>
        <v>Kostyra Karol</v>
      </c>
      <c r="AA398" s="22" t="str">
        <f t="shared" si="74"/>
        <v>Bryś Maksymilian</v>
      </c>
      <c r="AB398" s="22">
        <f>(COUNTIF($AA$2:AA398,AA398)=1)*1+AB397</f>
        <v>394</v>
      </c>
      <c r="AC398" s="22" t="str">
        <f>VLOOKUP(AD398,'licencje PZTS'!$C$4:$K$1486,9,FALSE)</f>
        <v>"MOSM Tychy"</v>
      </c>
      <c r="AD398" s="22" t="str">
        <f>INDEX($AA$2:$AA$900,MATCH(ROWS($Z$1:Z395),$AB$2:$AB$3900,0))</f>
        <v>Kostyra Karol</v>
      </c>
    </row>
    <row r="399" spans="1:30" hidden="1" x14ac:dyDescent="0.25">
      <c r="A399" s="22" t="str">
        <f>IFERROR(INDEX($D$24:$D$1418,MATCH(ROWS($A$1:A376),$B$24:$B$741,0)),"")</f>
        <v/>
      </c>
      <c r="B399" s="54">
        <f>(COUNTIF($D$24:D399,D399)=1)*1+B398</f>
        <v>29</v>
      </c>
      <c r="C399" s="60" t="str">
        <f t="shared" si="64"/>
        <v>Młodzik</v>
      </c>
      <c r="D399" s="54" t="str">
        <f>IF(C399="","",'licencje PZTS'!B379)</f>
        <v>"MOSM Tychy"</v>
      </c>
      <c r="E399" s="63" t="str">
        <f>IF(C399="","",VLOOKUP(F399,'licencje PZTS'!$G$3:$N$775,8,FALSE))</f>
        <v>Stasiak Iwo</v>
      </c>
      <c r="F399" s="22">
        <f>'licencje PZTS'!G379</f>
        <v>60725</v>
      </c>
      <c r="G399" s="62" t="str">
        <f t="shared" si="65"/>
        <v>Młodzik</v>
      </c>
      <c r="H399" s="62" t="str">
        <f>IF(G399="","",'licencje PZTS'!B379)</f>
        <v>"MOSM Tychy"</v>
      </c>
      <c r="I399" s="22" t="str">
        <f>IF(G399="","",VLOOKUP(F399,'licencje PZTS'!$G$3:$N$1761,8,FALSE))</f>
        <v>Stasiak Iwo</v>
      </c>
      <c r="J399" s="22" t="str">
        <f>IFERROR(VLOOKUP(F399,'licencje PZTS'!$G$3:$N$775,7,FALSE),"")</f>
        <v>M</v>
      </c>
      <c r="K399" s="62">
        <f>IFERROR(VLOOKUP(F399,'licencje PZTS'!$G$3:$N$1761,4,FALSE),"")</f>
        <v>2011</v>
      </c>
      <c r="L399" s="22" t="str">
        <f t="shared" si="66"/>
        <v>Nie dotyczy</v>
      </c>
      <c r="M399" s="22" t="str">
        <f t="shared" si="67"/>
        <v>Żak</v>
      </c>
      <c r="N399" s="22" t="str">
        <f t="shared" si="68"/>
        <v>Młodzik</v>
      </c>
      <c r="O399" s="22" t="str">
        <f t="shared" si="69"/>
        <v>Nie dotyczy</v>
      </c>
      <c r="P399" s="22" t="str">
        <f t="shared" si="70"/>
        <v>Nie dotyczy</v>
      </c>
      <c r="Q399" s="22" t="str">
        <f t="shared" si="71"/>
        <v>Senior</v>
      </c>
      <c r="R399" s="22" t="str">
        <f t="shared" si="72"/>
        <v>Nie dotyczy</v>
      </c>
      <c r="S399" s="22" t="str">
        <f t="shared" si="73"/>
        <v>Nie dotyczy</v>
      </c>
      <c r="V399" s="22" t="str">
        <f t="shared" si="75"/>
        <v>Kostyra Karol</v>
      </c>
      <c r="W399" s="22">
        <f>(COUNTIF($V$2:V399,V399)=1)*1+W398</f>
        <v>395</v>
      </c>
      <c r="X399" s="22" t="str">
        <f>VLOOKUP(Y399,'licencje PZTS'!$C$4:$K$1486,9,FALSE)</f>
        <v>"MUKS JEDYNKA Pszów"</v>
      </c>
      <c r="Y399" s="22" t="str">
        <f>INDEX($V$4:$V$900,MATCH(ROWS($U$1:U396),$W$4:$W$900,0))</f>
        <v>Rusok Tobiasz</v>
      </c>
      <c r="AA399" s="22" t="str">
        <f t="shared" si="74"/>
        <v>Kostyra Karol</v>
      </c>
      <c r="AB399" s="22">
        <f>(COUNTIF($AA$2:AA399,AA399)=1)*1+AB398</f>
        <v>395</v>
      </c>
      <c r="AC399" s="22" t="str">
        <f>VLOOKUP(AD399,'licencje PZTS'!$C$4:$K$1486,9,FALSE)</f>
        <v>"MUKS JEDYNKA Pszów"</v>
      </c>
      <c r="AD399" s="22" t="str">
        <f>INDEX($AA$2:$AA$900,MATCH(ROWS($Z$1:Z396),$AB$2:$AB$3900,0))</f>
        <v>Rusok Tobiasz</v>
      </c>
    </row>
    <row r="400" spans="1:30" hidden="1" x14ac:dyDescent="0.25">
      <c r="A400" s="22" t="str">
        <f>IFERROR(INDEX($D$24:$D$1418,MATCH(ROWS($A$1:A377),$B$24:$B$741,0)),"")</f>
        <v/>
      </c>
      <c r="B400" s="54">
        <f>(COUNTIF($D$24:D400,D400)=1)*1+B399</f>
        <v>29</v>
      </c>
      <c r="C400" s="60" t="str">
        <f t="shared" si="64"/>
        <v>Młodzik</v>
      </c>
      <c r="D400" s="54" t="str">
        <f>IF(C400="","",'licencje PZTS'!B380)</f>
        <v>"MOSM Tychy"</v>
      </c>
      <c r="E400" s="63" t="str">
        <f>IF(C400="","",VLOOKUP(F400,'licencje PZTS'!$G$3:$N$775,8,FALSE))</f>
        <v>Zbijowska Justyna</v>
      </c>
      <c r="F400" s="22">
        <f>'licencje PZTS'!G380</f>
        <v>52872</v>
      </c>
      <c r="G400" s="62" t="str">
        <f t="shared" si="65"/>
        <v>Młodzik</v>
      </c>
      <c r="H400" s="62" t="str">
        <f>IF(G400="","",'licencje PZTS'!B380)</f>
        <v>"MOSM Tychy"</v>
      </c>
      <c r="I400" s="22" t="str">
        <f>IF(G400="","",VLOOKUP(F400,'licencje PZTS'!$G$3:$N$1761,8,FALSE))</f>
        <v>Zbijowska Justyna</v>
      </c>
      <c r="J400" s="22" t="str">
        <f>IFERROR(VLOOKUP(F400,'licencje PZTS'!$G$3:$N$775,7,FALSE),"")</f>
        <v>K</v>
      </c>
      <c r="K400" s="62">
        <f>IFERROR(VLOOKUP(F400,'licencje PZTS'!$G$3:$N$1761,4,FALSE),"")</f>
        <v>2011</v>
      </c>
      <c r="L400" s="22" t="str">
        <f t="shared" si="66"/>
        <v>Nie dotyczy</v>
      </c>
      <c r="M400" s="22" t="str">
        <f t="shared" si="67"/>
        <v>Żak</v>
      </c>
      <c r="N400" s="22" t="str">
        <f t="shared" si="68"/>
        <v>Młodzik</v>
      </c>
      <c r="O400" s="22" t="str">
        <f t="shared" si="69"/>
        <v>Nie dotyczy</v>
      </c>
      <c r="P400" s="22" t="str">
        <f t="shared" si="70"/>
        <v>Nie dotyczy</v>
      </c>
      <c r="Q400" s="22" t="str">
        <f t="shared" si="71"/>
        <v>Senior</v>
      </c>
      <c r="R400" s="22" t="str">
        <f t="shared" si="72"/>
        <v>Nie dotyczy</v>
      </c>
      <c r="S400" s="22" t="str">
        <f t="shared" si="73"/>
        <v>Nie dotyczy</v>
      </c>
      <c r="V400" s="22" t="str">
        <f t="shared" si="75"/>
        <v>Rusok Tobiasz</v>
      </c>
      <c r="W400" s="22">
        <f>(COUNTIF($V$2:V400,V400)=1)*1+W399</f>
        <v>396</v>
      </c>
      <c r="X400" s="22" t="str">
        <f>VLOOKUP(Y400,'licencje PZTS'!$C$4:$K$1486,9,FALSE)</f>
        <v>"MUKS JEDYNKA Pszów"</v>
      </c>
      <c r="Y400" s="22" t="str">
        <f>INDEX($V$4:$V$900,MATCH(ROWS($U$1:U397),$W$4:$W$900,0))</f>
        <v>Kulikowska Julia</v>
      </c>
      <c r="AA400" s="22" t="str">
        <f t="shared" si="74"/>
        <v>Rusok Tobiasz</v>
      </c>
      <c r="AB400" s="22">
        <f>(COUNTIF($AA$2:AA400,AA400)=1)*1+AB399</f>
        <v>396</v>
      </c>
      <c r="AC400" s="22" t="str">
        <f>VLOOKUP(AD400,'licencje PZTS'!$C$4:$K$1486,9,FALSE)</f>
        <v>"MUKS JEDYNKA Pszów"</v>
      </c>
      <c r="AD400" s="22" t="str">
        <f>INDEX($AA$2:$AA$900,MATCH(ROWS($Z$1:Z397),$AB$2:$AB$3900,0))</f>
        <v>Kulikowska Julia</v>
      </c>
    </row>
    <row r="401" spans="1:30" hidden="1" x14ac:dyDescent="0.25">
      <c r="A401" s="22" t="str">
        <f>IFERROR(INDEX($D$24:$D$1418,MATCH(ROWS($A$1:A378),$B$24:$B$741,0)),"")</f>
        <v/>
      </c>
      <c r="B401" s="54">
        <f>(COUNTIF($D$24:D401,D401)=1)*1+B400</f>
        <v>29</v>
      </c>
      <c r="C401" s="60" t="str">
        <f t="shared" si="64"/>
        <v>Młodzik</v>
      </c>
      <c r="D401" s="54" t="str">
        <f>IF(C401="","",'licencje PZTS'!B381)</f>
        <v>"MOSM Tychy"</v>
      </c>
      <c r="E401" s="63" t="str">
        <f>IF(C401="","",VLOOKUP(F401,'licencje PZTS'!$G$3:$N$775,8,FALSE))</f>
        <v>Matląg Lena</v>
      </c>
      <c r="F401" s="22">
        <f>'licencje PZTS'!G381</f>
        <v>50910</v>
      </c>
      <c r="G401" s="62" t="str">
        <f t="shared" si="65"/>
        <v>Młodzik</v>
      </c>
      <c r="H401" s="62" t="str">
        <f>IF(G401="","",'licencje PZTS'!B381)</f>
        <v>"MOSM Tychy"</v>
      </c>
      <c r="I401" s="22" t="str">
        <f>IF(G401="","",VLOOKUP(F401,'licencje PZTS'!$G$3:$N$1761,8,FALSE))</f>
        <v>Matląg Lena</v>
      </c>
      <c r="J401" s="22" t="str">
        <f>IFERROR(VLOOKUP(F401,'licencje PZTS'!$G$3:$N$775,7,FALSE),"")</f>
        <v>K</v>
      </c>
      <c r="K401" s="62">
        <f>IFERROR(VLOOKUP(F401,'licencje PZTS'!$G$3:$N$1761,4,FALSE),"")</f>
        <v>2011</v>
      </c>
      <c r="L401" s="22" t="str">
        <f t="shared" si="66"/>
        <v>Nie dotyczy</v>
      </c>
      <c r="M401" s="22" t="str">
        <f t="shared" si="67"/>
        <v>Żak</v>
      </c>
      <c r="N401" s="22" t="str">
        <f t="shared" si="68"/>
        <v>Młodzik</v>
      </c>
      <c r="O401" s="22" t="str">
        <f t="shared" si="69"/>
        <v>Nie dotyczy</v>
      </c>
      <c r="P401" s="22" t="str">
        <f t="shared" si="70"/>
        <v>Nie dotyczy</v>
      </c>
      <c r="Q401" s="22" t="str">
        <f t="shared" si="71"/>
        <v>Senior</v>
      </c>
      <c r="R401" s="22" t="str">
        <f t="shared" si="72"/>
        <v>Nie dotyczy</v>
      </c>
      <c r="S401" s="22" t="str">
        <f t="shared" si="73"/>
        <v>Nie dotyczy</v>
      </c>
      <c r="V401" s="22" t="str">
        <f t="shared" si="75"/>
        <v>Kulikowska Julia</v>
      </c>
      <c r="W401" s="22">
        <f>(COUNTIF($V$2:V401,V401)=1)*1+W400</f>
        <v>397</v>
      </c>
      <c r="X401" s="22" t="str">
        <f>VLOOKUP(Y401,'licencje PZTS'!$C$4:$K$1486,9,FALSE)</f>
        <v>"MUKS JEDYNKA Pszów"</v>
      </c>
      <c r="Y401" s="22" t="str">
        <f>INDEX($V$4:$V$900,MATCH(ROWS($U$1:U398),$W$4:$W$900,0))</f>
        <v>Chrupcała Hanna</v>
      </c>
      <c r="AA401" s="22" t="str">
        <f t="shared" si="74"/>
        <v>Kulikowska Julia</v>
      </c>
      <c r="AB401" s="22">
        <f>(COUNTIF($AA$2:AA401,AA401)=1)*1+AB400</f>
        <v>397</v>
      </c>
      <c r="AC401" s="22" t="str">
        <f>VLOOKUP(AD401,'licencje PZTS'!$C$4:$K$1486,9,FALSE)</f>
        <v>"MUKS JEDYNKA Pszów"</v>
      </c>
      <c r="AD401" s="22" t="str">
        <f>INDEX($AA$2:$AA$900,MATCH(ROWS($Z$1:Z398),$AB$2:$AB$3900,0))</f>
        <v>Chrupcała Hanna</v>
      </c>
    </row>
    <row r="402" spans="1:30" hidden="1" x14ac:dyDescent="0.25">
      <c r="A402" s="22" t="str">
        <f>IFERROR(INDEX($D$24:$D$1418,MATCH(ROWS($A$1:A379),$B$24:$B$741,0)),"")</f>
        <v/>
      </c>
      <c r="B402" s="54">
        <f>(COUNTIF($D$24:D402,D402)=1)*1+B401</f>
        <v>29</v>
      </c>
      <c r="C402" s="60" t="str">
        <f t="shared" si="64"/>
        <v>Młodzik</v>
      </c>
      <c r="D402" s="54" t="str">
        <f>IF(C402="","",'licencje PZTS'!B382)</f>
        <v>"MOSM Tychy"</v>
      </c>
      <c r="E402" s="63" t="str">
        <f>IF(C402="","",VLOOKUP(F402,'licencje PZTS'!$G$3:$N$775,8,FALSE))</f>
        <v>Brzoza Aleksandra</v>
      </c>
      <c r="F402" s="22">
        <f>'licencje PZTS'!G382</f>
        <v>50904</v>
      </c>
      <c r="G402" s="62" t="str">
        <f t="shared" si="65"/>
        <v>Młodzik</v>
      </c>
      <c r="H402" s="62" t="str">
        <f>IF(G402="","",'licencje PZTS'!B382)</f>
        <v>"MOSM Tychy"</v>
      </c>
      <c r="I402" s="22" t="str">
        <f>IF(G402="","",VLOOKUP(F402,'licencje PZTS'!$G$3:$N$1761,8,FALSE))</f>
        <v>Brzoza Aleksandra</v>
      </c>
      <c r="J402" s="22" t="str">
        <f>IFERROR(VLOOKUP(F402,'licencje PZTS'!$G$3:$N$775,7,FALSE),"")</f>
        <v>K</v>
      </c>
      <c r="K402" s="62">
        <f>IFERROR(VLOOKUP(F402,'licencje PZTS'!$G$3:$N$1761,4,FALSE),"")</f>
        <v>2011</v>
      </c>
      <c r="L402" s="22" t="str">
        <f t="shared" si="66"/>
        <v>Nie dotyczy</v>
      </c>
      <c r="M402" s="22" t="str">
        <f t="shared" si="67"/>
        <v>Żak</v>
      </c>
      <c r="N402" s="22" t="str">
        <f t="shared" si="68"/>
        <v>Młodzik</v>
      </c>
      <c r="O402" s="22" t="str">
        <f t="shared" si="69"/>
        <v>Nie dotyczy</v>
      </c>
      <c r="P402" s="22" t="str">
        <f t="shared" si="70"/>
        <v>Nie dotyczy</v>
      </c>
      <c r="Q402" s="22" t="str">
        <f t="shared" si="71"/>
        <v>Senior</v>
      </c>
      <c r="R402" s="22" t="str">
        <f t="shared" si="72"/>
        <v>Nie dotyczy</v>
      </c>
      <c r="S402" s="22" t="str">
        <f t="shared" si="73"/>
        <v>Nie dotyczy</v>
      </c>
      <c r="V402" s="22" t="str">
        <f t="shared" si="75"/>
        <v>Chrupcała Hanna</v>
      </c>
      <c r="W402" s="22">
        <f>(COUNTIF($V$2:V402,V402)=1)*1+W401</f>
        <v>398</v>
      </c>
      <c r="X402" s="22" t="str">
        <f>VLOOKUP(Y402,'licencje PZTS'!$C$4:$K$1486,9,FALSE)</f>
        <v>"MUKS JEDYNKA Pszów"</v>
      </c>
      <c r="Y402" s="22" t="str">
        <f>INDEX($V$4:$V$900,MATCH(ROWS($U$1:U399),$W$4:$W$900,0))</f>
        <v>Brachaczek Tymoteusz</v>
      </c>
      <c r="AA402" s="22" t="str">
        <f t="shared" si="74"/>
        <v>Chrupcała Hanna</v>
      </c>
      <c r="AB402" s="22">
        <f>(COUNTIF($AA$2:AA402,AA402)=1)*1+AB401</f>
        <v>398</v>
      </c>
      <c r="AC402" s="22" t="str">
        <f>VLOOKUP(AD402,'licencje PZTS'!$C$4:$K$1486,9,FALSE)</f>
        <v>"MUKS JEDYNKA Pszów"</v>
      </c>
      <c r="AD402" s="22" t="str">
        <f>INDEX($AA$2:$AA$900,MATCH(ROWS($Z$1:Z399),$AB$2:$AB$3900,0))</f>
        <v>Brachaczek Tymoteusz</v>
      </c>
    </row>
    <row r="403" spans="1:30" hidden="1" x14ac:dyDescent="0.25">
      <c r="A403" s="22" t="str">
        <f>IFERROR(INDEX($D$24:$D$1418,MATCH(ROWS($A$1:A380),$B$24:$B$741,0)),"")</f>
        <v/>
      </c>
      <c r="B403" s="54">
        <f>(COUNTIF($D$24:D403,D403)=1)*1+B402</f>
        <v>29</v>
      </c>
      <c r="C403" s="60" t="str">
        <f t="shared" si="64"/>
        <v>Młodzik</v>
      </c>
      <c r="D403" s="54" t="str">
        <f>IF(C403="","",'licencje PZTS'!B383)</f>
        <v>"MOSM Tychy"</v>
      </c>
      <c r="E403" s="63" t="str">
        <f>IF(C403="","",VLOOKUP(F403,'licencje PZTS'!$G$3:$N$775,8,FALSE))</f>
        <v>Olejarz Adrian</v>
      </c>
      <c r="F403" s="22">
        <f>'licencje PZTS'!G383</f>
        <v>59602</v>
      </c>
      <c r="G403" s="62" t="str">
        <f t="shared" si="65"/>
        <v>Młodzik</v>
      </c>
      <c r="H403" s="62" t="str">
        <f>IF(G403="","",'licencje PZTS'!B383)</f>
        <v>"MOSM Tychy"</v>
      </c>
      <c r="I403" s="22" t="str">
        <f>IF(G403="","",VLOOKUP(F403,'licencje PZTS'!$G$3:$N$1761,8,FALSE))</f>
        <v>Olejarz Adrian</v>
      </c>
      <c r="J403" s="22" t="str">
        <f>IFERROR(VLOOKUP(F403,'licencje PZTS'!$G$3:$N$775,7,FALSE),"")</f>
        <v>M</v>
      </c>
      <c r="K403" s="62">
        <f>IFERROR(VLOOKUP(F403,'licencje PZTS'!$G$3:$N$1761,4,FALSE),"")</f>
        <v>2011</v>
      </c>
      <c r="L403" s="22" t="str">
        <f t="shared" si="66"/>
        <v>Nie dotyczy</v>
      </c>
      <c r="M403" s="22" t="str">
        <f t="shared" si="67"/>
        <v>Żak</v>
      </c>
      <c r="N403" s="22" t="str">
        <f t="shared" si="68"/>
        <v>Młodzik</v>
      </c>
      <c r="O403" s="22" t="str">
        <f t="shared" si="69"/>
        <v>Nie dotyczy</v>
      </c>
      <c r="P403" s="22" t="str">
        <f t="shared" si="70"/>
        <v>Nie dotyczy</v>
      </c>
      <c r="Q403" s="22" t="str">
        <f t="shared" si="71"/>
        <v>Senior</v>
      </c>
      <c r="R403" s="22" t="str">
        <f t="shared" si="72"/>
        <v>Nie dotyczy</v>
      </c>
      <c r="S403" s="22" t="str">
        <f t="shared" si="73"/>
        <v>Nie dotyczy</v>
      </c>
      <c r="V403" s="22" t="str">
        <f t="shared" si="75"/>
        <v>Brachaczek Tymoteusz</v>
      </c>
      <c r="W403" s="22">
        <f>(COUNTIF($V$2:V403,V403)=1)*1+W402</f>
        <v>399</v>
      </c>
      <c r="X403" s="22" t="str">
        <f>VLOOKUP(Y403,'licencje PZTS'!$C$4:$K$1486,9,FALSE)</f>
        <v>"niestowarzyszony woj. śląskie"</v>
      </c>
      <c r="Y403" s="22" t="str">
        <f>INDEX($V$4:$V$900,MATCH(ROWS($U$1:U400),$W$4:$W$900,0))</f>
        <v>Mirek Jan</v>
      </c>
      <c r="AA403" s="22" t="str">
        <f t="shared" si="74"/>
        <v>Brachaczek Tymoteusz</v>
      </c>
      <c r="AB403" s="22">
        <f>(COUNTIF($AA$2:AA403,AA403)=1)*1+AB402</f>
        <v>399</v>
      </c>
      <c r="AC403" s="22" t="str">
        <f>VLOOKUP(AD403,'licencje PZTS'!$C$4:$K$1486,9,FALSE)</f>
        <v>"niestowarzyszony woj. śląskie"</v>
      </c>
      <c r="AD403" s="22" t="str">
        <f>INDEX($AA$2:$AA$900,MATCH(ROWS($Z$1:Z400),$AB$2:$AB$3900,0))</f>
        <v>Mirek Jan</v>
      </c>
    </row>
    <row r="404" spans="1:30" hidden="1" x14ac:dyDescent="0.25">
      <c r="A404" s="22" t="str">
        <f>IFERROR(INDEX($D$24:$D$1418,MATCH(ROWS($A$1:A381),$B$24:$B$741,0)),"")</f>
        <v/>
      </c>
      <c r="B404" s="54">
        <f>(COUNTIF($D$24:D404,D404)=1)*1+B403</f>
        <v>29</v>
      </c>
      <c r="C404" s="60" t="str">
        <f t="shared" si="64"/>
        <v>Młodzik</v>
      </c>
      <c r="D404" s="54" t="str">
        <f>IF(C404="","",'licencje PZTS'!B384)</f>
        <v>"MOSM Tychy"</v>
      </c>
      <c r="E404" s="63" t="str">
        <f>IF(C404="","",VLOOKUP(F404,'licencje PZTS'!$G$3:$N$775,8,FALSE))</f>
        <v>Żmuda Oliwia</v>
      </c>
      <c r="F404" s="22">
        <f>'licencje PZTS'!G384</f>
        <v>56720</v>
      </c>
      <c r="G404" s="62" t="str">
        <f t="shared" si="65"/>
        <v>Młodzik</v>
      </c>
      <c r="H404" s="62" t="str">
        <f>IF(G404="","",'licencje PZTS'!B384)</f>
        <v>"MOSM Tychy"</v>
      </c>
      <c r="I404" s="22" t="str">
        <f>IF(G404="","",VLOOKUP(F404,'licencje PZTS'!$G$3:$N$1761,8,FALSE))</f>
        <v>Żmuda Oliwia</v>
      </c>
      <c r="J404" s="22" t="str">
        <f>IFERROR(VLOOKUP(F404,'licencje PZTS'!$G$3:$N$775,7,FALSE),"")</f>
        <v>K</v>
      </c>
      <c r="K404" s="62">
        <f>IFERROR(VLOOKUP(F404,'licencje PZTS'!$G$3:$N$1761,4,FALSE),"")</f>
        <v>2011</v>
      </c>
      <c r="L404" s="22" t="str">
        <f t="shared" si="66"/>
        <v>Nie dotyczy</v>
      </c>
      <c r="M404" s="22" t="str">
        <f t="shared" si="67"/>
        <v>Żak</v>
      </c>
      <c r="N404" s="22" t="str">
        <f t="shared" si="68"/>
        <v>Młodzik</v>
      </c>
      <c r="O404" s="22" t="str">
        <f t="shared" si="69"/>
        <v>Nie dotyczy</v>
      </c>
      <c r="P404" s="22" t="str">
        <f t="shared" si="70"/>
        <v>Nie dotyczy</v>
      </c>
      <c r="Q404" s="22" t="str">
        <f t="shared" si="71"/>
        <v>Senior</v>
      </c>
      <c r="R404" s="22" t="str">
        <f t="shared" si="72"/>
        <v>Nie dotyczy</v>
      </c>
      <c r="S404" s="22" t="str">
        <f t="shared" si="73"/>
        <v>Nie dotyczy</v>
      </c>
      <c r="V404" s="22" t="str">
        <f t="shared" si="75"/>
        <v>Mirek Jan</v>
      </c>
      <c r="W404" s="22">
        <f>(COUNTIF($V$2:V404,V404)=1)*1+W403</f>
        <v>400</v>
      </c>
      <c r="X404" s="22" t="str">
        <f>VLOOKUP(Y404,'licencje PZTS'!$C$4:$K$1486,9,FALSE)</f>
        <v>"OKS Olesno"</v>
      </c>
      <c r="Y404" s="22" t="str">
        <f>INDEX($V$4:$V$900,MATCH(ROWS($U$1:U401),$W$4:$W$900,0))</f>
        <v>Mencel Tomasz</v>
      </c>
      <c r="AA404" s="22" t="str">
        <f t="shared" si="74"/>
        <v>Mirek Jan</v>
      </c>
      <c r="AB404" s="22">
        <f>(COUNTIF($AA$2:AA404,AA404)=1)*1+AB403</f>
        <v>400</v>
      </c>
      <c r="AC404" s="22" t="str">
        <f>VLOOKUP(AD404,'licencje PZTS'!$C$4:$K$1486,9,FALSE)</f>
        <v>"OKS Olesno"</v>
      </c>
      <c r="AD404" s="22" t="str">
        <f>INDEX($AA$2:$AA$900,MATCH(ROWS($Z$1:Z401),$AB$2:$AB$3900,0))</f>
        <v>Mencel Tomasz</v>
      </c>
    </row>
    <row r="405" spans="1:30" hidden="1" x14ac:dyDescent="0.25">
      <c r="A405" s="22" t="str">
        <f>IFERROR(INDEX($D$24:$D$1418,MATCH(ROWS($A$1:A382),$B$24:$B$741,0)),"")</f>
        <v/>
      </c>
      <c r="B405" s="54">
        <f>(COUNTIF($D$24:D405,D405)=1)*1+B404</f>
        <v>29</v>
      </c>
      <c r="C405" s="60" t="str">
        <f t="shared" si="64"/>
        <v>Młodzik</v>
      </c>
      <c r="D405" s="54" t="str">
        <f>IF(C405="","",'licencje PZTS'!B385)</f>
        <v>"MOSM Tychy"</v>
      </c>
      <c r="E405" s="63" t="str">
        <f>IF(C405="","",VLOOKUP(F405,'licencje PZTS'!$G$3:$N$775,8,FALSE))</f>
        <v>Mleczek Szymon</v>
      </c>
      <c r="F405" s="22">
        <f>'licencje PZTS'!G385</f>
        <v>59598</v>
      </c>
      <c r="G405" s="62" t="str">
        <f t="shared" si="65"/>
        <v>Młodzik</v>
      </c>
      <c r="H405" s="62" t="str">
        <f>IF(G405="","",'licencje PZTS'!B385)</f>
        <v>"MOSM Tychy"</v>
      </c>
      <c r="I405" s="22" t="str">
        <f>IF(G405="","",VLOOKUP(F405,'licencje PZTS'!$G$3:$N$1761,8,FALSE))</f>
        <v>Mleczek Szymon</v>
      </c>
      <c r="J405" s="22" t="str">
        <f>IFERROR(VLOOKUP(F405,'licencje PZTS'!$G$3:$N$775,7,FALSE),"")</f>
        <v>M</v>
      </c>
      <c r="K405" s="62">
        <f>IFERROR(VLOOKUP(F405,'licencje PZTS'!$G$3:$N$1761,4,FALSE),"")</f>
        <v>2011</v>
      </c>
      <c r="L405" s="22" t="str">
        <f t="shared" si="66"/>
        <v>Nie dotyczy</v>
      </c>
      <c r="M405" s="22" t="str">
        <f t="shared" si="67"/>
        <v>Żak</v>
      </c>
      <c r="N405" s="22" t="str">
        <f t="shared" si="68"/>
        <v>Młodzik</v>
      </c>
      <c r="O405" s="22" t="str">
        <f t="shared" si="69"/>
        <v>Nie dotyczy</v>
      </c>
      <c r="P405" s="22" t="str">
        <f t="shared" si="70"/>
        <v>Nie dotyczy</v>
      </c>
      <c r="Q405" s="22" t="str">
        <f t="shared" si="71"/>
        <v>Senior</v>
      </c>
      <c r="R405" s="22" t="str">
        <f t="shared" si="72"/>
        <v>Nie dotyczy</v>
      </c>
      <c r="S405" s="22" t="str">
        <f t="shared" si="73"/>
        <v>Nie dotyczy</v>
      </c>
      <c r="V405" s="22" t="str">
        <f t="shared" si="75"/>
        <v>Mencel Tomasz</v>
      </c>
      <c r="W405" s="22">
        <f>(COUNTIF($V$2:V405,V405)=1)*1+W404</f>
        <v>401</v>
      </c>
      <c r="X405" s="22" t="str">
        <f>VLOOKUP(Y405,'licencje PZTS'!$C$4:$K$1486,9,FALSE)</f>
        <v>"RKS CUKROWNIK Chybie"</v>
      </c>
      <c r="Y405" s="22" t="str">
        <f>INDEX($V$4:$V$900,MATCH(ROWS($U$1:U402),$W$4:$W$900,0))</f>
        <v>Herok Emilia</v>
      </c>
      <c r="AA405" s="22" t="str">
        <f t="shared" si="74"/>
        <v>Mencel Tomasz</v>
      </c>
      <c r="AB405" s="22">
        <f>(COUNTIF($AA$2:AA405,AA405)=1)*1+AB404</f>
        <v>401</v>
      </c>
      <c r="AC405" s="22" t="str">
        <f>VLOOKUP(AD405,'licencje PZTS'!$C$4:$K$1486,9,FALSE)</f>
        <v>"RKS CUKROWNIK Chybie"</v>
      </c>
      <c r="AD405" s="22" t="str">
        <f>INDEX($AA$2:$AA$900,MATCH(ROWS($Z$1:Z402),$AB$2:$AB$3900,0))</f>
        <v>Herok Emilia</v>
      </c>
    </row>
    <row r="406" spans="1:30" hidden="1" x14ac:dyDescent="0.25">
      <c r="A406" s="22" t="str">
        <f>IFERROR(INDEX($D$24:$D$1418,MATCH(ROWS($A$1:A383),$B$24:$B$741,0)),"")</f>
        <v/>
      </c>
      <c r="B406" s="54">
        <f>(COUNTIF($D$24:D406,D406)=1)*1+B405</f>
        <v>29</v>
      </c>
      <c r="C406" s="60" t="str">
        <f t="shared" si="64"/>
        <v>Młodzik</v>
      </c>
      <c r="D406" s="54" t="str">
        <f>IF(C406="","",'licencje PZTS'!B386)</f>
        <v>"MOSM Tychy"</v>
      </c>
      <c r="E406" s="63" t="str">
        <f>IF(C406="","",VLOOKUP(F406,'licencje PZTS'!$G$3:$N$775,8,FALSE))</f>
        <v>Krzyżowska Julia</v>
      </c>
      <c r="F406" s="22">
        <f>'licencje PZTS'!G386</f>
        <v>61201</v>
      </c>
      <c r="G406" s="62" t="str">
        <f t="shared" si="65"/>
        <v>Młodzik</v>
      </c>
      <c r="H406" s="62" t="str">
        <f>IF(G406="","",'licencje PZTS'!B386)</f>
        <v>"MOSM Tychy"</v>
      </c>
      <c r="I406" s="22" t="str">
        <f>IF(G406="","",VLOOKUP(F406,'licencje PZTS'!$G$3:$N$1761,8,FALSE))</f>
        <v>Krzyżowska Julia</v>
      </c>
      <c r="J406" s="22" t="str">
        <f>IFERROR(VLOOKUP(F406,'licencje PZTS'!$G$3:$N$775,7,FALSE),"")</f>
        <v>K</v>
      </c>
      <c r="K406" s="62">
        <f>IFERROR(VLOOKUP(F406,'licencje PZTS'!$G$3:$N$1761,4,FALSE),"")</f>
        <v>2012</v>
      </c>
      <c r="L406" s="22" t="str">
        <f t="shared" si="66"/>
        <v>Nie dotyczy</v>
      </c>
      <c r="M406" s="22" t="str">
        <f t="shared" si="67"/>
        <v>Żak</v>
      </c>
      <c r="N406" s="22" t="str">
        <f t="shared" si="68"/>
        <v>Młodzik</v>
      </c>
      <c r="O406" s="22" t="str">
        <f t="shared" si="69"/>
        <v>Nie dotyczy</v>
      </c>
      <c r="P406" s="22" t="str">
        <f t="shared" si="70"/>
        <v>Nie dotyczy</v>
      </c>
      <c r="Q406" s="22" t="str">
        <f t="shared" si="71"/>
        <v>Senior</v>
      </c>
      <c r="R406" s="22" t="str">
        <f t="shared" si="72"/>
        <v>Nie dotyczy</v>
      </c>
      <c r="S406" s="22" t="str">
        <f t="shared" si="73"/>
        <v>Nie dotyczy</v>
      </c>
      <c r="V406" s="22" t="str">
        <f t="shared" si="75"/>
        <v>Herok Emilia</v>
      </c>
      <c r="W406" s="22">
        <f>(COUNTIF($V$2:V406,V406)=1)*1+W405</f>
        <v>402</v>
      </c>
      <c r="X406" s="22" t="str">
        <f>VLOOKUP(Y406,'licencje PZTS'!$C$4:$K$1486,9,FALSE)</f>
        <v>"RKS CUKROWNIK Chybie"</v>
      </c>
      <c r="Y406" s="22" t="str">
        <f>INDEX($V$4:$V$900,MATCH(ROWS($U$1:U403),$W$4:$W$900,0))</f>
        <v>Włodarczyk Justyna</v>
      </c>
      <c r="AA406" s="22" t="str">
        <f t="shared" si="74"/>
        <v>Herok Emilia</v>
      </c>
      <c r="AB406" s="22">
        <f>(COUNTIF($AA$2:AA406,AA406)=1)*1+AB405</f>
        <v>402</v>
      </c>
      <c r="AC406" s="22" t="str">
        <f>VLOOKUP(AD406,'licencje PZTS'!$C$4:$K$1486,9,FALSE)</f>
        <v>"RKS CUKROWNIK Chybie"</v>
      </c>
      <c r="AD406" s="22" t="str">
        <f>INDEX($AA$2:$AA$900,MATCH(ROWS($Z$1:Z403),$AB$2:$AB$3900,0))</f>
        <v>Włodarczyk Justyna</v>
      </c>
    </row>
    <row r="407" spans="1:30" hidden="1" x14ac:dyDescent="0.25">
      <c r="A407" s="22" t="str">
        <f>IFERROR(INDEX($D$24:$D$1418,MATCH(ROWS($A$1:A384),$B$24:$B$741,0)),"")</f>
        <v/>
      </c>
      <c r="B407" s="54">
        <f>(COUNTIF($D$24:D407,D407)=1)*1+B406</f>
        <v>29</v>
      </c>
      <c r="C407" s="60" t="str">
        <f t="shared" si="64"/>
        <v>Młodzik</v>
      </c>
      <c r="D407" s="54" t="str">
        <f>IF(C407="","",'licencje PZTS'!B387)</f>
        <v>"MOSM Tychy"</v>
      </c>
      <c r="E407" s="63" t="str">
        <f>IF(C407="","",VLOOKUP(F407,'licencje PZTS'!$G$3:$N$775,8,FALSE))</f>
        <v>Pilarczyk Piotr</v>
      </c>
      <c r="F407" s="22">
        <f>'licencje PZTS'!G387</f>
        <v>60723</v>
      </c>
      <c r="G407" s="62" t="str">
        <f t="shared" si="65"/>
        <v>Młodzik</v>
      </c>
      <c r="H407" s="62" t="str">
        <f>IF(G407="","",'licencje PZTS'!B387)</f>
        <v>"MOSM Tychy"</v>
      </c>
      <c r="I407" s="22" t="str">
        <f>IF(G407="","",VLOOKUP(F407,'licencje PZTS'!$G$3:$N$1761,8,FALSE))</f>
        <v>Pilarczyk Piotr</v>
      </c>
      <c r="J407" s="22" t="str">
        <f>IFERROR(VLOOKUP(F407,'licencje PZTS'!$G$3:$N$775,7,FALSE),"")</f>
        <v>M</v>
      </c>
      <c r="K407" s="62">
        <f>IFERROR(VLOOKUP(F407,'licencje PZTS'!$G$3:$N$1761,4,FALSE),"")</f>
        <v>2012</v>
      </c>
      <c r="L407" s="22" t="str">
        <f t="shared" si="66"/>
        <v>Nie dotyczy</v>
      </c>
      <c r="M407" s="22" t="str">
        <f t="shared" si="67"/>
        <v>Żak</v>
      </c>
      <c r="N407" s="22" t="str">
        <f t="shared" si="68"/>
        <v>Młodzik</v>
      </c>
      <c r="O407" s="22" t="str">
        <f t="shared" si="69"/>
        <v>Nie dotyczy</v>
      </c>
      <c r="P407" s="22" t="str">
        <f t="shared" si="70"/>
        <v>Nie dotyczy</v>
      </c>
      <c r="Q407" s="22" t="str">
        <f t="shared" si="71"/>
        <v>Senior</v>
      </c>
      <c r="R407" s="22" t="str">
        <f t="shared" si="72"/>
        <v>Nie dotyczy</v>
      </c>
      <c r="S407" s="22" t="str">
        <f t="shared" si="73"/>
        <v>Nie dotyczy</v>
      </c>
      <c r="V407" s="22" t="str">
        <f t="shared" si="75"/>
        <v>Włodarczyk Justyna</v>
      </c>
      <c r="W407" s="22">
        <f>(COUNTIF($V$2:V407,V407)=1)*1+W406</f>
        <v>403</v>
      </c>
      <c r="X407" s="22" t="str">
        <f>VLOOKUP(Y407,'licencje PZTS'!$C$4:$K$1486,9,FALSE)</f>
        <v>"RKS CUKROWNIK Chybie"</v>
      </c>
      <c r="Y407" s="22" t="str">
        <f>INDEX($V$4:$V$900,MATCH(ROWS($U$1:U404),$W$4:$W$900,0))</f>
        <v>Herok Karolina</v>
      </c>
      <c r="AA407" s="22" t="str">
        <f t="shared" si="74"/>
        <v>Włodarczyk Justyna</v>
      </c>
      <c r="AB407" s="22">
        <f>(COUNTIF($AA$2:AA407,AA407)=1)*1+AB406</f>
        <v>403</v>
      </c>
      <c r="AC407" s="22" t="str">
        <f>VLOOKUP(AD407,'licencje PZTS'!$C$4:$K$1486,9,FALSE)</f>
        <v>"RKS CUKROWNIK Chybie"</v>
      </c>
      <c r="AD407" s="22" t="str">
        <f>INDEX($AA$2:$AA$900,MATCH(ROWS($Z$1:Z404),$AB$2:$AB$3900,0))</f>
        <v>Herok Karolina</v>
      </c>
    </row>
    <row r="408" spans="1:30" hidden="1" x14ac:dyDescent="0.25">
      <c r="A408" s="22" t="str">
        <f>IFERROR(INDEX($D$24:$D$1418,MATCH(ROWS($A$1:A385),$B$24:$B$741,0)),"")</f>
        <v/>
      </c>
      <c r="B408" s="54">
        <f>(COUNTIF($D$24:D408,D408)=1)*1+B407</f>
        <v>29</v>
      </c>
      <c r="C408" s="60" t="str">
        <f t="shared" ref="C408:C459" si="76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>Młodzik</v>
      </c>
      <c r="D408" s="54" t="str">
        <f>IF(C408="","",'licencje PZTS'!B388)</f>
        <v>"MOSM Tychy"</v>
      </c>
      <c r="E408" s="63" t="str">
        <f>IF(C408="","",VLOOKUP(F408,'licencje PZTS'!$G$3:$N$775,8,FALSE))</f>
        <v>Plewnia Nikola</v>
      </c>
      <c r="F408" s="22">
        <f>'licencje PZTS'!G388</f>
        <v>61204</v>
      </c>
      <c r="G408" s="62" t="str">
        <f t="shared" ref="G408:G471" si="77">IF(AND($F$3="Skrzat",OR(L408="Skrzat")),"Skrzat",IF(AND($F$3="Żak",OR(L408="Skrzat",M408="Żak")),"Żak",IF(AND($F$3="Młodzik",OR(L408="Skrzat",M408="Żak",N408="Młodzik")),"Młodzik",IF(AND($F$3="Kadet",OR(L408="nie",M408="nie",N408="nie",O408="Kadet")),"Kadet",IF(AND($F$3="Junior",OR(L408="nie",M408="nie",N408="nie",O408="nie",P408="Junior")),"Junior",IF(AND($F$3="Młodzieżowiec",OR(L408="nie",M408="nie",N408="nie",O408="nie",P408="nie",S408="Młodzieżowiec")),"Młodzieżowiec",IF(AND($F$3="Senior",OR(L408="Skrzat",M408="Żak",N408="Młodzik",O408="Kadet",P408="Junior",S408="Młodzieżowiec",Q408="Senior")),"Senior",IF(AND($F$3="Weteran",OR(L408="Nie",M408="Nie",N408="Nie",O408="Nie",P408="Nie",R408="Weteran")),"Weteran",""))))))))</f>
        <v>Młodzik</v>
      </c>
      <c r="H408" s="62" t="str">
        <f>IF(G408="","",'licencje PZTS'!B388)</f>
        <v>"MOSM Tychy"</v>
      </c>
      <c r="I408" s="22" t="str">
        <f>IF(G408="","",VLOOKUP(F408,'licencje PZTS'!$G$3:$N$1761,8,FALSE))</f>
        <v>Plewnia Nikola</v>
      </c>
      <c r="J408" s="22" t="str">
        <f>IFERROR(VLOOKUP(F408,'licencje PZTS'!$G$3:$N$775,7,FALSE),"")</f>
        <v>K</v>
      </c>
      <c r="K408" s="62">
        <f>IFERROR(VLOOKUP(F408,'licencje PZTS'!$G$3:$N$1761,4,FALSE),"")</f>
        <v>2013</v>
      </c>
      <c r="L408" s="22" t="str">
        <f t="shared" si="66"/>
        <v>Skrzat</v>
      </c>
      <c r="M408" s="22" t="str">
        <f t="shared" si="67"/>
        <v>Żak</v>
      </c>
      <c r="N408" s="22" t="str">
        <f t="shared" si="68"/>
        <v>Młodzik</v>
      </c>
      <c r="O408" s="22" t="str">
        <f t="shared" si="69"/>
        <v>Nie dotyczy</v>
      </c>
      <c r="P408" s="22" t="str">
        <f t="shared" si="70"/>
        <v>Nie dotyczy</v>
      </c>
      <c r="Q408" s="22" t="str">
        <f t="shared" si="71"/>
        <v>Nie dotyczy</v>
      </c>
      <c r="R408" s="22" t="str">
        <f t="shared" si="72"/>
        <v>Nie dotyczy</v>
      </c>
      <c r="S408" s="22" t="str">
        <f t="shared" si="73"/>
        <v>Nie dotyczy</v>
      </c>
      <c r="V408" s="22" t="str">
        <f t="shared" si="75"/>
        <v>Herok Karolina</v>
      </c>
      <c r="W408" s="22">
        <f>(COUNTIF($V$2:V408,V408)=1)*1+W407</f>
        <v>404</v>
      </c>
      <c r="X408" s="22" t="str">
        <f>VLOOKUP(Y408,'licencje PZTS'!$C$4:$K$1486,9,FALSE)</f>
        <v>"RKS CUKROWNIK Chybie"</v>
      </c>
      <c r="Y408" s="22" t="str">
        <f>INDEX($V$4:$V$900,MATCH(ROWS($U$1:U405),$W$4:$W$900,0))</f>
        <v>Bąk Klaudia</v>
      </c>
      <c r="AA408" s="22" t="str">
        <f t="shared" si="74"/>
        <v>Herok Karolina</v>
      </c>
      <c r="AB408" s="22">
        <f>(COUNTIF($AA$2:AA408,AA408)=1)*1+AB407</f>
        <v>404</v>
      </c>
      <c r="AC408" s="22" t="str">
        <f>VLOOKUP(AD408,'licencje PZTS'!$C$4:$K$1486,9,FALSE)</f>
        <v>"RKS CUKROWNIK Chybie"</v>
      </c>
      <c r="AD408" s="22" t="str">
        <f>INDEX($AA$2:$AA$900,MATCH(ROWS($Z$1:Z405),$AB$2:$AB$3900,0))</f>
        <v>Bąk Klaudia</v>
      </c>
    </row>
    <row r="409" spans="1:30" hidden="1" x14ac:dyDescent="0.25">
      <c r="A409" s="22" t="str">
        <f>IFERROR(INDEX($D$24:$D$1418,MATCH(ROWS($A$1:A386),$B$24:$B$741,0)),"")</f>
        <v/>
      </c>
      <c r="B409" s="54">
        <f>(COUNTIF($D$24:D409,D409)=1)*1+B408</f>
        <v>29</v>
      </c>
      <c r="C409" s="60" t="str">
        <f t="shared" si="76"/>
        <v>Młodzik</v>
      </c>
      <c r="D409" s="54" t="str">
        <f>IF(C409="","",'licencje PZTS'!B389)</f>
        <v>"MOSM Tychy"</v>
      </c>
      <c r="E409" s="63" t="str">
        <f>IF(C409="","",VLOOKUP(F409,'licencje PZTS'!$G$3:$N$775,8,FALSE))</f>
        <v>Widz Sebastian</v>
      </c>
      <c r="F409" s="22">
        <f>'licencje PZTS'!G389</f>
        <v>60728</v>
      </c>
      <c r="G409" s="62" t="str">
        <f t="shared" si="77"/>
        <v>Młodzik</v>
      </c>
      <c r="H409" s="62" t="str">
        <f>IF(G409="","",'licencje PZTS'!B389)</f>
        <v>"MOSM Tychy"</v>
      </c>
      <c r="I409" s="22" t="str">
        <f>IF(G409="","",VLOOKUP(F409,'licencje PZTS'!$G$3:$N$1761,8,FALSE))</f>
        <v>Widz Sebastian</v>
      </c>
      <c r="J409" s="22" t="str">
        <f>IFERROR(VLOOKUP(F409,'licencje PZTS'!$G$3:$N$775,7,FALSE),"")</f>
        <v>M</v>
      </c>
      <c r="K409" s="62">
        <f>IFERROR(VLOOKUP(F409,'licencje PZTS'!$G$3:$N$1761,4,FALSE),"")</f>
        <v>2013</v>
      </c>
      <c r="L409" s="22" t="str">
        <f t="shared" ref="L409:L460" si="78">IFERROR(IF($G$1-K409&lt;=9,"Skrzat",IF($G$1-K409&gt;9,"Nie dotyczy")),"")</f>
        <v>Skrzat</v>
      </c>
      <c r="M409" s="22" t="str">
        <f t="shared" ref="M409:M460" si="79">IFERROR(IF($G$1-K409&lt;=11,"Żak",IF($G$1-K409&gt;11,"Nie dotyczy")),"")</f>
        <v>Żak</v>
      </c>
      <c r="N409" s="22" t="str">
        <f t="shared" ref="N409:N460" si="80">IFERROR(IF($G$1-K409&lt;=13,"Młodzik",IF($G$1-K409&gt;13,"Nie dotyczy")),"")</f>
        <v>Młodzik</v>
      </c>
      <c r="O409" s="22" t="str">
        <f t="shared" ref="O409:O460" si="81">IFERROR(IF($G$1-K409=14,"Kadet",IF($G$1-K409=15,"Nie dotyczy",IF($G$1-K409&lt;14,"Nie dotyczy",IF($G$1-K409&gt;15,"Nie dotyczy")))),"")</f>
        <v>Nie dotyczy</v>
      </c>
      <c r="P409" s="22" t="str">
        <f t="shared" ref="P409:P460" si="82">IFERROR(IF($G$1-K409=18,"Junior",IF($G$1-K409=17,"Junior",IF($G$1-K409=16,"Junior",IF($G$1-K409&lt;16,"Nie dotyczy",IF($G$1-K409&gt;18,"Nie dotyczy"))))),"")</f>
        <v>Nie dotyczy</v>
      </c>
      <c r="Q409" s="22" t="str">
        <f t="shared" ref="Q409:Q460" si="83">IFERROR(IF($G$1-K409&gt;=10,"Senior",IF($G$1-K409&lt;10,"Nie dotyczy")),"")</f>
        <v>Nie dotyczy</v>
      </c>
      <c r="R409" s="22" t="str">
        <f t="shared" ref="R409:R460" si="84">IFERROR(IF($G$1-K409&gt;=40,"Weteran",IF($G$1-K409&lt;40,"Nie dotyczy")),"Nie dotyczy")</f>
        <v>Nie dotyczy</v>
      </c>
      <c r="S409" s="22" t="str">
        <f t="shared" ref="S409:S460" si="85">IFERROR(IF($G$1-K409=19,"Młodzieżowiec",IF($G$1-K409=20,"Młodzieżowiec",IF($G$1-K409=21,"Młodzieżowiec",IF($G$1-K409&lt;19,"Nie dotyczy",IF($G$1-K409&gt;21,"Nie dotyczy"))))),"")</f>
        <v>Nie dotyczy</v>
      </c>
      <c r="V409" s="22" t="str">
        <f t="shared" si="75"/>
        <v>Bąk Klaudia</v>
      </c>
      <c r="W409" s="22">
        <f>(COUNTIF($V$2:V409,V409)=1)*1+W408</f>
        <v>405</v>
      </c>
      <c r="X409" s="22" t="str">
        <f>VLOOKUP(Y409,'licencje PZTS'!$C$4:$K$1486,9,FALSE)</f>
        <v>"RKS CUKROWNIK Chybie"</v>
      </c>
      <c r="Y409" s="22" t="str">
        <f>INDEX($V$4:$V$900,MATCH(ROWS($U$1:U406),$W$4:$W$900,0))</f>
        <v>Pustelnik Lena</v>
      </c>
      <c r="AA409" s="22" t="str">
        <f t="shared" si="74"/>
        <v>Bąk Klaudia</v>
      </c>
      <c r="AB409" s="22">
        <f>(COUNTIF($AA$2:AA409,AA409)=1)*1+AB408</f>
        <v>405</v>
      </c>
      <c r="AC409" s="22" t="str">
        <f>VLOOKUP(AD409,'licencje PZTS'!$C$4:$K$1486,9,FALSE)</f>
        <v>"RKS CUKROWNIK Chybie"</v>
      </c>
      <c r="AD409" s="22" t="str">
        <f>INDEX($AA$2:$AA$900,MATCH(ROWS($Z$1:Z406),$AB$2:$AB$3900,0))</f>
        <v>Pustelnik Lena</v>
      </c>
    </row>
    <row r="410" spans="1:30" hidden="1" x14ac:dyDescent="0.25">
      <c r="A410" s="22" t="str">
        <f>IFERROR(INDEX($D$24:$D$1418,MATCH(ROWS($A$1:A387),$B$24:$B$741,0)),"")</f>
        <v/>
      </c>
      <c r="B410" s="54">
        <f>(COUNTIF($D$24:D410,D410)=1)*1+B409</f>
        <v>29</v>
      </c>
      <c r="C410" s="60" t="str">
        <f t="shared" si="76"/>
        <v>Młodzik</v>
      </c>
      <c r="D410" s="54" t="str">
        <f>IF(C410="","",'licencje PZTS'!B390)</f>
        <v>"MOSM Tychy"</v>
      </c>
      <c r="E410" s="63" t="str">
        <f>IF(C410="","",VLOOKUP(F410,'licencje PZTS'!$G$3:$N$775,8,FALSE))</f>
        <v>Bryś Emilia</v>
      </c>
      <c r="F410" s="22">
        <f>'licencje PZTS'!G390</f>
        <v>56721</v>
      </c>
      <c r="G410" s="62" t="str">
        <f t="shared" si="77"/>
        <v>Młodzik</v>
      </c>
      <c r="H410" s="62" t="str">
        <f>IF(G410="","",'licencje PZTS'!B390)</f>
        <v>"MOSM Tychy"</v>
      </c>
      <c r="I410" s="22" t="str">
        <f>IF(G410="","",VLOOKUP(F410,'licencje PZTS'!$G$3:$N$1761,8,FALSE))</f>
        <v>Bryś Emilia</v>
      </c>
      <c r="J410" s="22" t="str">
        <f>IFERROR(VLOOKUP(F410,'licencje PZTS'!$G$3:$N$775,7,FALSE),"")</f>
        <v>K</v>
      </c>
      <c r="K410" s="62">
        <f>IFERROR(VLOOKUP(F410,'licencje PZTS'!$G$3:$N$1761,4,FALSE),"")</f>
        <v>2013</v>
      </c>
      <c r="L410" s="22" t="str">
        <f t="shared" si="78"/>
        <v>Skrzat</v>
      </c>
      <c r="M410" s="22" t="str">
        <f t="shared" si="79"/>
        <v>Żak</v>
      </c>
      <c r="N410" s="22" t="str">
        <f t="shared" si="80"/>
        <v>Młodzik</v>
      </c>
      <c r="O410" s="22" t="str">
        <f t="shared" si="81"/>
        <v>Nie dotyczy</v>
      </c>
      <c r="P410" s="22" t="str">
        <f t="shared" si="82"/>
        <v>Nie dotyczy</v>
      </c>
      <c r="Q410" s="22" t="str">
        <f t="shared" si="83"/>
        <v>Nie dotyczy</v>
      </c>
      <c r="R410" s="22" t="str">
        <f t="shared" si="84"/>
        <v>Nie dotyczy</v>
      </c>
      <c r="S410" s="22" t="str">
        <f t="shared" si="85"/>
        <v>Nie dotyczy</v>
      </c>
      <c r="V410" s="22" t="str">
        <f t="shared" si="75"/>
        <v>Pustelnik Lena</v>
      </c>
      <c r="W410" s="22">
        <f>(COUNTIF($V$2:V410,V410)=1)*1+W409</f>
        <v>406</v>
      </c>
      <c r="X410" s="22" t="str">
        <f>VLOOKUP(Y410,'licencje PZTS'!$C$4:$K$1486,9,FALSE)</f>
        <v>"RKS CUKROWNIK Chybie"</v>
      </c>
      <c r="Y410" s="22" t="str">
        <f>INDEX($V$4:$V$900,MATCH(ROWS($U$1:U407),$W$4:$W$900,0))</f>
        <v>Kuboszek Maja</v>
      </c>
      <c r="AA410" s="22" t="str">
        <f t="shared" si="74"/>
        <v>Pustelnik Lena</v>
      </c>
      <c r="AB410" s="22">
        <f>(COUNTIF($AA$2:AA410,AA410)=1)*1+AB409</f>
        <v>406</v>
      </c>
      <c r="AC410" s="22" t="str">
        <f>VLOOKUP(AD410,'licencje PZTS'!$C$4:$K$1486,9,FALSE)</f>
        <v>"RKS CUKROWNIK Chybie"</v>
      </c>
      <c r="AD410" s="22" t="str">
        <f>INDEX($AA$2:$AA$900,MATCH(ROWS($Z$1:Z407),$AB$2:$AB$3900,0))</f>
        <v>Kuboszek Maja</v>
      </c>
    </row>
    <row r="411" spans="1:30" hidden="1" x14ac:dyDescent="0.25">
      <c r="A411" s="22" t="str">
        <f>IFERROR(INDEX($D$24:$D$1418,MATCH(ROWS($A$1:A388),$B$24:$B$741,0)),"")</f>
        <v/>
      </c>
      <c r="B411" s="54">
        <f>(COUNTIF($D$24:D411,D411)=1)*1+B410</f>
        <v>29</v>
      </c>
      <c r="C411" s="60" t="str">
        <f t="shared" si="76"/>
        <v>Młodzik</v>
      </c>
      <c r="D411" s="54" t="str">
        <f>IF(C411="","",'licencje PZTS'!B391)</f>
        <v>"MOSM Tychy"</v>
      </c>
      <c r="E411" s="63" t="str">
        <f>IF(C411="","",VLOOKUP(F411,'licencje PZTS'!$G$3:$N$775,8,FALSE))</f>
        <v>Przyłucka Alicja</v>
      </c>
      <c r="F411" s="22">
        <f>'licencje PZTS'!G391</f>
        <v>59597</v>
      </c>
      <c r="G411" s="62" t="str">
        <f t="shared" si="77"/>
        <v>Młodzik</v>
      </c>
      <c r="H411" s="62" t="str">
        <f>IF(G411="","",'licencje PZTS'!B391)</f>
        <v>"MOSM Tychy"</v>
      </c>
      <c r="I411" s="22" t="str">
        <f>IF(G411="","",VLOOKUP(F411,'licencje PZTS'!$G$3:$N$1761,8,FALSE))</f>
        <v>Przyłucka Alicja</v>
      </c>
      <c r="J411" s="22" t="str">
        <f>IFERROR(VLOOKUP(F411,'licencje PZTS'!$G$3:$N$775,7,FALSE),"")</f>
        <v>K</v>
      </c>
      <c r="K411" s="62">
        <f>IFERROR(VLOOKUP(F411,'licencje PZTS'!$G$3:$N$1761,4,FALSE),"")</f>
        <v>2013</v>
      </c>
      <c r="L411" s="22" t="str">
        <f t="shared" si="78"/>
        <v>Skrzat</v>
      </c>
      <c r="M411" s="22" t="str">
        <f t="shared" si="79"/>
        <v>Żak</v>
      </c>
      <c r="N411" s="22" t="str">
        <f t="shared" si="80"/>
        <v>Młodzik</v>
      </c>
      <c r="O411" s="22" t="str">
        <f t="shared" si="81"/>
        <v>Nie dotyczy</v>
      </c>
      <c r="P411" s="22" t="str">
        <f t="shared" si="82"/>
        <v>Nie dotyczy</v>
      </c>
      <c r="Q411" s="22" t="str">
        <f t="shared" si="83"/>
        <v>Nie dotyczy</v>
      </c>
      <c r="R411" s="22" t="str">
        <f t="shared" si="84"/>
        <v>Nie dotyczy</v>
      </c>
      <c r="S411" s="22" t="str">
        <f t="shared" si="85"/>
        <v>Nie dotyczy</v>
      </c>
      <c r="V411" s="22" t="str">
        <f t="shared" si="75"/>
        <v>Kuboszek Maja</v>
      </c>
      <c r="W411" s="22">
        <f>(COUNTIF($V$2:V411,V411)=1)*1+W410</f>
        <v>407</v>
      </c>
      <c r="X411" s="22" t="str">
        <f>VLOOKUP(Y411,'licencje PZTS'!$C$4:$K$1486,9,FALSE)</f>
        <v>"RKS CUKROWNIK Chybie"</v>
      </c>
      <c r="Y411" s="22" t="str">
        <f>INDEX($V$4:$V$900,MATCH(ROWS($U$1:U408),$W$4:$W$900,0))</f>
        <v>Kucz Martyna</v>
      </c>
      <c r="AA411" s="22" t="str">
        <f t="shared" ref="AA411:AA474" si="86">VLOOKUP($F$3,$G430:$I4544,3,FALSE)</f>
        <v>Kuboszek Maja</v>
      </c>
      <c r="AB411" s="22">
        <f>(COUNTIF($AA$2:AA411,AA411)=1)*1+AB410</f>
        <v>407</v>
      </c>
      <c r="AC411" s="22" t="str">
        <f>VLOOKUP(AD411,'licencje PZTS'!$C$4:$K$1486,9,FALSE)</f>
        <v>"RKS CUKROWNIK Chybie"</v>
      </c>
      <c r="AD411" s="22" t="str">
        <f>INDEX($AA$2:$AA$900,MATCH(ROWS($Z$1:Z408),$AB$2:$AB$3900,0))</f>
        <v>Kucz Martyna</v>
      </c>
    </row>
    <row r="412" spans="1:30" hidden="1" x14ac:dyDescent="0.25">
      <c r="A412" s="22" t="str">
        <f>IFERROR(INDEX($D$24:$D$1418,MATCH(ROWS($A$1:A389),$B$24:$B$741,0)),"")</f>
        <v/>
      </c>
      <c r="B412" s="54">
        <f>(COUNTIF($D$24:D412,D412)=1)*1+B411</f>
        <v>29</v>
      </c>
      <c r="C412" s="60" t="str">
        <f t="shared" si="76"/>
        <v>Młodzik</v>
      </c>
      <c r="D412" s="54" t="str">
        <f>IF(C412="","",'licencje PZTS'!B392)</f>
        <v>"MOSM Tychy"</v>
      </c>
      <c r="E412" s="63" t="str">
        <f>IF(C412="","",VLOOKUP(F412,'licencje PZTS'!$G$3:$N$775,8,FALSE))</f>
        <v>Mazelanik Stefan</v>
      </c>
      <c r="F412" s="22">
        <f>'licencje PZTS'!G392</f>
        <v>61203</v>
      </c>
      <c r="G412" s="62" t="str">
        <f t="shared" si="77"/>
        <v>Młodzik</v>
      </c>
      <c r="H412" s="62" t="str">
        <f>IF(G412="","",'licencje PZTS'!B392)</f>
        <v>"MOSM Tychy"</v>
      </c>
      <c r="I412" s="22" t="str">
        <f>IF(G412="","",VLOOKUP(F412,'licencje PZTS'!$G$3:$N$1761,8,FALSE))</f>
        <v>Mazelanik Stefan</v>
      </c>
      <c r="J412" s="22" t="str">
        <f>IFERROR(VLOOKUP(F412,'licencje PZTS'!$G$3:$N$775,7,FALSE),"")</f>
        <v>M</v>
      </c>
      <c r="K412" s="62">
        <f>IFERROR(VLOOKUP(F412,'licencje PZTS'!$G$3:$N$1761,4,FALSE),"")</f>
        <v>2014</v>
      </c>
      <c r="L412" s="22" t="str">
        <f t="shared" si="78"/>
        <v>Skrzat</v>
      </c>
      <c r="M412" s="22" t="str">
        <f t="shared" si="79"/>
        <v>Żak</v>
      </c>
      <c r="N412" s="22" t="str">
        <f t="shared" si="80"/>
        <v>Młodzik</v>
      </c>
      <c r="O412" s="22" t="str">
        <f t="shared" si="81"/>
        <v>Nie dotyczy</v>
      </c>
      <c r="P412" s="22" t="str">
        <f t="shared" si="82"/>
        <v>Nie dotyczy</v>
      </c>
      <c r="Q412" s="22" t="str">
        <f t="shared" si="83"/>
        <v>Nie dotyczy</v>
      </c>
      <c r="R412" s="22" t="str">
        <f t="shared" si="84"/>
        <v>Nie dotyczy</v>
      </c>
      <c r="S412" s="22" t="str">
        <f t="shared" si="85"/>
        <v>Nie dotyczy</v>
      </c>
      <c r="V412" s="22" t="str">
        <f t="shared" si="75"/>
        <v>Kucz Martyna</v>
      </c>
      <c r="W412" s="22">
        <f>(COUNTIF($V$2:V412,V412)=1)*1+W411</f>
        <v>408</v>
      </c>
      <c r="X412" s="22" t="str">
        <f>VLOOKUP(Y412,'licencje PZTS'!$C$4:$K$1486,9,FALSE)</f>
        <v>"RKS CUKROWNIK Chybie"</v>
      </c>
      <c r="Y412" s="22" t="str">
        <f>INDEX($V$4:$V$900,MATCH(ROWS($U$1:U409),$W$4:$W$900,0))</f>
        <v>Kuboszek Nicola</v>
      </c>
      <c r="AA412" s="22" t="str">
        <f t="shared" si="86"/>
        <v>Kucz Martyna</v>
      </c>
      <c r="AB412" s="22">
        <f>(COUNTIF($AA$2:AA412,AA412)=1)*1+AB411</f>
        <v>408</v>
      </c>
      <c r="AC412" s="22" t="str">
        <f>VLOOKUP(AD412,'licencje PZTS'!$C$4:$K$1486,9,FALSE)</f>
        <v>"RKS CUKROWNIK Chybie"</v>
      </c>
      <c r="AD412" s="22" t="str">
        <f>INDEX($AA$2:$AA$900,MATCH(ROWS($Z$1:Z409),$AB$2:$AB$3900,0))</f>
        <v>Kuboszek Nicola</v>
      </c>
    </row>
    <row r="413" spans="1:30" hidden="1" x14ac:dyDescent="0.25">
      <c r="A413" s="22" t="str">
        <f>IFERROR(INDEX($D$24:$D$1418,MATCH(ROWS($A$1:A390),$B$24:$B$741,0)),"")</f>
        <v/>
      </c>
      <c r="B413" s="54">
        <f>(COUNTIF($D$24:D413,D413)=1)*1+B412</f>
        <v>29</v>
      </c>
      <c r="C413" s="60" t="str">
        <f t="shared" si="76"/>
        <v>Młodzik</v>
      </c>
      <c r="D413" s="54" t="str">
        <f>IF(C413="","",'licencje PZTS'!B393)</f>
        <v>"MOSM Tychy"</v>
      </c>
      <c r="E413" s="63" t="str">
        <f>IF(C413="","",VLOOKUP(F413,'licencje PZTS'!$G$3:$N$775,8,FALSE))</f>
        <v>Olejarz Szymon</v>
      </c>
      <c r="F413" s="22">
        <f>'licencje PZTS'!G393</f>
        <v>59596</v>
      </c>
      <c r="G413" s="62" t="str">
        <f t="shared" si="77"/>
        <v>Młodzik</v>
      </c>
      <c r="H413" s="62" t="str">
        <f>IF(G413="","",'licencje PZTS'!B393)</f>
        <v>"MOSM Tychy"</v>
      </c>
      <c r="I413" s="22" t="str">
        <f>IF(G413="","",VLOOKUP(F413,'licencje PZTS'!$G$3:$N$1761,8,FALSE))</f>
        <v>Olejarz Szymon</v>
      </c>
      <c r="J413" s="22" t="str">
        <f>IFERROR(VLOOKUP(F413,'licencje PZTS'!$G$3:$N$775,7,FALSE),"")</f>
        <v>M</v>
      </c>
      <c r="K413" s="62">
        <f>IFERROR(VLOOKUP(F413,'licencje PZTS'!$G$3:$N$1761,4,FALSE),"")</f>
        <v>2014</v>
      </c>
      <c r="L413" s="22" t="str">
        <f t="shared" si="78"/>
        <v>Skrzat</v>
      </c>
      <c r="M413" s="22" t="str">
        <f t="shared" si="79"/>
        <v>Żak</v>
      </c>
      <c r="N413" s="22" t="str">
        <f t="shared" si="80"/>
        <v>Młodzik</v>
      </c>
      <c r="O413" s="22" t="str">
        <f t="shared" si="81"/>
        <v>Nie dotyczy</v>
      </c>
      <c r="P413" s="22" t="str">
        <f t="shared" si="82"/>
        <v>Nie dotyczy</v>
      </c>
      <c r="Q413" s="22" t="str">
        <f t="shared" si="83"/>
        <v>Nie dotyczy</v>
      </c>
      <c r="R413" s="22" t="str">
        <f t="shared" si="84"/>
        <v>Nie dotyczy</v>
      </c>
      <c r="S413" s="22" t="str">
        <f t="shared" si="85"/>
        <v>Nie dotyczy</v>
      </c>
      <c r="V413" s="22" t="str">
        <f t="shared" si="75"/>
        <v>Kuboszek Nicola</v>
      </c>
      <c r="W413" s="22">
        <f>(COUNTIF($V$2:V413,V413)=1)*1+W412</f>
        <v>409</v>
      </c>
      <c r="X413" s="22" t="str">
        <f>VLOOKUP(Y413,'licencje PZTS'!$C$4:$K$1486,9,FALSE)</f>
        <v>"SKS LUKS Nysa"</v>
      </c>
      <c r="Y413" s="22" t="str">
        <f>INDEX($V$4:$V$900,MATCH(ROWS($U$1:U410),$W$4:$W$900,0))</f>
        <v>Malec Martyna</v>
      </c>
      <c r="AA413" s="22" t="str">
        <f t="shared" si="86"/>
        <v>Kuboszek Nicola</v>
      </c>
      <c r="AB413" s="22">
        <f>(COUNTIF($AA$2:AA413,AA413)=1)*1+AB412</f>
        <v>409</v>
      </c>
      <c r="AC413" s="22" t="str">
        <f>VLOOKUP(AD413,'licencje PZTS'!$C$4:$K$1486,9,FALSE)</f>
        <v>"SKS LUKS Nysa"</v>
      </c>
      <c r="AD413" s="22" t="str">
        <f>INDEX($AA$2:$AA$900,MATCH(ROWS($Z$1:Z410),$AB$2:$AB$3900,0))</f>
        <v>Malec Martyna</v>
      </c>
    </row>
    <row r="414" spans="1:30" hidden="1" x14ac:dyDescent="0.25">
      <c r="A414" s="22" t="str">
        <f>IFERROR(INDEX($D$24:$D$1418,MATCH(ROWS($A$1:A391),$B$24:$B$741,0)),"")</f>
        <v/>
      </c>
      <c r="B414" s="54">
        <f>(COUNTIF($D$24:D414,D414)=1)*1+B413</f>
        <v>29</v>
      </c>
      <c r="C414" s="60" t="str">
        <f t="shared" si="76"/>
        <v>Młodzik</v>
      </c>
      <c r="D414" s="54" t="str">
        <f>IF(C414="","",'licencje PZTS'!B394)</f>
        <v>"MOSM Tychy"</v>
      </c>
      <c r="E414" s="63" t="str">
        <f>IF(C414="","",VLOOKUP(F414,'licencje PZTS'!$G$3:$N$775,8,FALSE))</f>
        <v>Jachacy Julian</v>
      </c>
      <c r="F414" s="22">
        <f>'licencje PZTS'!G394</f>
        <v>59595</v>
      </c>
      <c r="G414" s="62" t="str">
        <f t="shared" si="77"/>
        <v>Młodzik</v>
      </c>
      <c r="H414" s="62" t="str">
        <f>IF(G414="","",'licencje PZTS'!B394)</f>
        <v>"MOSM Tychy"</v>
      </c>
      <c r="I414" s="22" t="str">
        <f>IF(G414="","",VLOOKUP(F414,'licencje PZTS'!$G$3:$N$1761,8,FALSE))</f>
        <v>Jachacy Julian</v>
      </c>
      <c r="J414" s="22" t="str">
        <f>IFERROR(VLOOKUP(F414,'licencje PZTS'!$G$3:$N$775,7,FALSE),"")</f>
        <v>M</v>
      </c>
      <c r="K414" s="62">
        <f>IFERROR(VLOOKUP(F414,'licencje PZTS'!$G$3:$N$1761,4,FALSE),"")</f>
        <v>2014</v>
      </c>
      <c r="L414" s="22" t="str">
        <f t="shared" si="78"/>
        <v>Skrzat</v>
      </c>
      <c r="M414" s="22" t="str">
        <f t="shared" si="79"/>
        <v>Żak</v>
      </c>
      <c r="N414" s="22" t="str">
        <f t="shared" si="80"/>
        <v>Młodzik</v>
      </c>
      <c r="O414" s="22" t="str">
        <f t="shared" si="81"/>
        <v>Nie dotyczy</v>
      </c>
      <c r="P414" s="22" t="str">
        <f t="shared" si="82"/>
        <v>Nie dotyczy</v>
      </c>
      <c r="Q414" s="22" t="str">
        <f t="shared" si="83"/>
        <v>Nie dotyczy</v>
      </c>
      <c r="R414" s="22" t="str">
        <f t="shared" si="84"/>
        <v>Nie dotyczy</v>
      </c>
      <c r="S414" s="22" t="str">
        <f t="shared" si="85"/>
        <v>Nie dotyczy</v>
      </c>
      <c r="V414" s="22" t="str">
        <f t="shared" si="75"/>
        <v>Malec Martyna</v>
      </c>
      <c r="W414" s="22">
        <f>(COUNTIF($V$2:V414,V414)=1)*1+W413</f>
        <v>410</v>
      </c>
      <c r="X414" s="22" t="str">
        <f>VLOOKUP(Y414,'licencje PZTS'!$C$4:$K$1486,9,FALSE)</f>
        <v>"STS Brynica"</v>
      </c>
      <c r="Y414" s="22" t="str">
        <f>INDEX($V$4:$V$900,MATCH(ROWS($U$1:U411),$W$4:$W$900,0))</f>
        <v>Cebula Łukasz</v>
      </c>
      <c r="AA414" s="22" t="str">
        <f t="shared" si="86"/>
        <v>Malec Martyna</v>
      </c>
      <c r="AB414" s="22">
        <f>(COUNTIF($AA$2:AA414,AA414)=1)*1+AB413</f>
        <v>410</v>
      </c>
      <c r="AC414" s="22" t="str">
        <f>VLOOKUP(AD414,'licencje PZTS'!$C$4:$K$1486,9,FALSE)</f>
        <v>"STS Brynica"</v>
      </c>
      <c r="AD414" s="22" t="str">
        <f>INDEX($AA$2:$AA$900,MATCH(ROWS($Z$1:Z411),$AB$2:$AB$3900,0))</f>
        <v>Cebula Łukasz</v>
      </c>
    </row>
    <row r="415" spans="1:30" hidden="1" x14ac:dyDescent="0.25">
      <c r="A415" s="22" t="str">
        <f>IFERROR(INDEX($D$24:$D$1418,MATCH(ROWS($A$1:A392),$B$24:$B$741,0)),"")</f>
        <v/>
      </c>
      <c r="B415" s="54">
        <f>(COUNTIF($D$24:D415,D415)=1)*1+B414</f>
        <v>29</v>
      </c>
      <c r="C415" s="60" t="str">
        <f t="shared" si="76"/>
        <v>Młodzik</v>
      </c>
      <c r="D415" s="54" t="str">
        <f>IF(C415="","",'licencje PZTS'!B395)</f>
        <v>"MOSM Tychy"</v>
      </c>
      <c r="E415" s="63" t="str">
        <f>IF(C415="","",VLOOKUP(F415,'licencje PZTS'!$G$3:$N$775,8,FALSE))</f>
        <v>Pypłacz Kaspian</v>
      </c>
      <c r="F415" s="22">
        <f>'licencje PZTS'!G395</f>
        <v>60730</v>
      </c>
      <c r="G415" s="62" t="str">
        <f t="shared" si="77"/>
        <v>Młodzik</v>
      </c>
      <c r="H415" s="62" t="str">
        <f>IF(G415="","",'licencje PZTS'!B395)</f>
        <v>"MOSM Tychy"</v>
      </c>
      <c r="I415" s="22" t="str">
        <f>IF(G415="","",VLOOKUP(F415,'licencje PZTS'!$G$3:$N$1761,8,FALSE))</f>
        <v>Pypłacz Kaspian</v>
      </c>
      <c r="J415" s="22" t="str">
        <f>IFERROR(VLOOKUP(F415,'licencje PZTS'!$G$3:$N$775,7,FALSE),"")</f>
        <v>M</v>
      </c>
      <c r="K415" s="62">
        <f>IFERROR(VLOOKUP(F415,'licencje PZTS'!$G$3:$N$1761,4,FALSE),"")</f>
        <v>2015</v>
      </c>
      <c r="L415" s="22" t="str">
        <f t="shared" si="78"/>
        <v>Skrzat</v>
      </c>
      <c r="M415" s="22" t="str">
        <f t="shared" si="79"/>
        <v>Żak</v>
      </c>
      <c r="N415" s="22" t="str">
        <f t="shared" si="80"/>
        <v>Młodzik</v>
      </c>
      <c r="O415" s="22" t="str">
        <f t="shared" si="81"/>
        <v>Nie dotyczy</v>
      </c>
      <c r="P415" s="22" t="str">
        <f t="shared" si="82"/>
        <v>Nie dotyczy</v>
      </c>
      <c r="Q415" s="22" t="str">
        <f t="shared" si="83"/>
        <v>Nie dotyczy</v>
      </c>
      <c r="R415" s="22" t="str">
        <f t="shared" si="84"/>
        <v>Nie dotyczy</v>
      </c>
      <c r="S415" s="22" t="str">
        <f t="shared" si="85"/>
        <v>Nie dotyczy</v>
      </c>
      <c r="V415" s="22" t="str">
        <f t="shared" si="75"/>
        <v>Cebula Łukasz</v>
      </c>
      <c r="W415" s="22">
        <f>(COUNTIF($V$2:V415,V415)=1)*1+W414</f>
        <v>411</v>
      </c>
      <c r="X415" s="22" t="str">
        <f>VLOOKUP(Y415,'licencje PZTS'!$C$4:$K$1486,9,FALSE)</f>
        <v>"STS Brynica"</v>
      </c>
      <c r="Y415" s="22" t="str">
        <f>INDEX($V$4:$V$900,MATCH(ROWS($U$1:U412),$W$4:$W$900,0))</f>
        <v>Sochor Olga</v>
      </c>
      <c r="AA415" s="22" t="str">
        <f t="shared" si="86"/>
        <v>Cebula Łukasz</v>
      </c>
      <c r="AB415" s="22">
        <f>(COUNTIF($AA$2:AA415,AA415)=1)*1+AB414</f>
        <v>411</v>
      </c>
      <c r="AC415" s="22" t="str">
        <f>VLOOKUP(AD415,'licencje PZTS'!$C$4:$K$1486,9,FALSE)</f>
        <v>"STS Brynica"</v>
      </c>
      <c r="AD415" s="22" t="str">
        <f>INDEX($AA$2:$AA$900,MATCH(ROWS($Z$1:Z412),$AB$2:$AB$3900,0))</f>
        <v>Sochor Olga</v>
      </c>
    </row>
    <row r="416" spans="1:30" hidden="1" x14ac:dyDescent="0.25">
      <c r="A416" s="22" t="str">
        <f>IFERROR(INDEX($D$24:$D$1418,MATCH(ROWS($A$1:A393),$B$24:$B$741,0)),"")</f>
        <v/>
      </c>
      <c r="B416" s="54">
        <f>(COUNTIF($D$24:D416,D416)=1)*1+B415</f>
        <v>29</v>
      </c>
      <c r="C416" s="60" t="str">
        <f t="shared" si="76"/>
        <v>Młodzik</v>
      </c>
      <c r="D416" s="54" t="str">
        <f>IF(C416="","",'licencje PZTS'!B396)</f>
        <v>"MOSM Tychy"</v>
      </c>
      <c r="E416" s="63" t="str">
        <f>IF(C416="","",VLOOKUP(F416,'licencje PZTS'!$G$3:$N$775,8,FALSE))</f>
        <v>Pypłacz Alicja</v>
      </c>
      <c r="F416" s="22">
        <f>'licencje PZTS'!G396</f>
        <v>60729</v>
      </c>
      <c r="G416" s="62" t="str">
        <f t="shared" si="77"/>
        <v>Młodzik</v>
      </c>
      <c r="H416" s="62" t="str">
        <f>IF(G416="","",'licencje PZTS'!B396)</f>
        <v>"MOSM Tychy"</v>
      </c>
      <c r="I416" s="22" t="str">
        <f>IF(G416="","",VLOOKUP(F416,'licencje PZTS'!$G$3:$N$1761,8,FALSE))</f>
        <v>Pypłacz Alicja</v>
      </c>
      <c r="J416" s="22" t="str">
        <f>IFERROR(VLOOKUP(F416,'licencje PZTS'!$G$3:$N$775,7,FALSE),"")</f>
        <v>K</v>
      </c>
      <c r="K416" s="62">
        <f>IFERROR(VLOOKUP(F416,'licencje PZTS'!$G$3:$N$1761,4,FALSE),"")</f>
        <v>2015</v>
      </c>
      <c r="L416" s="22" t="str">
        <f t="shared" si="78"/>
        <v>Skrzat</v>
      </c>
      <c r="M416" s="22" t="str">
        <f t="shared" si="79"/>
        <v>Żak</v>
      </c>
      <c r="N416" s="22" t="str">
        <f t="shared" si="80"/>
        <v>Młodzik</v>
      </c>
      <c r="O416" s="22" t="str">
        <f t="shared" si="81"/>
        <v>Nie dotyczy</v>
      </c>
      <c r="P416" s="22" t="str">
        <f t="shared" si="82"/>
        <v>Nie dotyczy</v>
      </c>
      <c r="Q416" s="22" t="str">
        <f t="shared" si="83"/>
        <v>Nie dotyczy</v>
      </c>
      <c r="R416" s="22" t="str">
        <f t="shared" si="84"/>
        <v>Nie dotyczy</v>
      </c>
      <c r="S416" s="22" t="str">
        <f t="shared" si="85"/>
        <v>Nie dotyczy</v>
      </c>
      <c r="V416" s="22" t="str">
        <f t="shared" si="75"/>
        <v>Sochor Olga</v>
      </c>
      <c r="W416" s="22">
        <f>(COUNTIF($V$2:V416,V416)=1)*1+W415</f>
        <v>412</v>
      </c>
      <c r="X416" s="22" t="str">
        <f>VLOOKUP(Y416,'licencje PZTS'!$C$4:$K$1486,9,FALSE)</f>
        <v>"STS Brynica"</v>
      </c>
      <c r="Y416" s="22" t="str">
        <f>INDEX($V$4:$V$900,MATCH(ROWS($U$1:U413),$W$4:$W$900,0))</f>
        <v>Gruszka Wojciech</v>
      </c>
      <c r="AA416" s="22" t="str">
        <f t="shared" si="86"/>
        <v>Sochor Olga</v>
      </c>
      <c r="AB416" s="22">
        <f>(COUNTIF($AA$2:AA416,AA416)=1)*1+AB415</f>
        <v>412</v>
      </c>
      <c r="AC416" s="22" t="str">
        <f>VLOOKUP(AD416,'licencje PZTS'!$C$4:$K$1486,9,FALSE)</f>
        <v>"STS Brynica"</v>
      </c>
      <c r="AD416" s="22" t="str">
        <f>INDEX($AA$2:$AA$900,MATCH(ROWS($Z$1:Z413),$AB$2:$AB$3900,0))</f>
        <v>Gruszka Wojciech</v>
      </c>
    </row>
    <row r="417" spans="1:30" hidden="1" x14ac:dyDescent="0.25">
      <c r="A417" s="22" t="str">
        <f>IFERROR(INDEX($D$24:$D$1418,MATCH(ROWS($A$1:A394),$B$24:$B$741,0)),"")</f>
        <v/>
      </c>
      <c r="B417" s="54">
        <f>(COUNTIF($D$24:D417,D417)=1)*1+B416</f>
        <v>29</v>
      </c>
      <c r="C417" s="60" t="str">
        <f t="shared" si="76"/>
        <v>Młodzik</v>
      </c>
      <c r="D417" s="54" t="str">
        <f>IF(C417="","",'licencje PZTS'!B397)</f>
        <v>"MOSM Tychy"</v>
      </c>
      <c r="E417" s="63" t="str">
        <f>IF(C417="","",VLOOKUP(F417,'licencje PZTS'!$G$3:$N$775,8,FALSE))</f>
        <v>Bryś Maksymilian</v>
      </c>
      <c r="F417" s="22">
        <f>'licencje PZTS'!G397</f>
        <v>56722</v>
      </c>
      <c r="G417" s="62" t="str">
        <f t="shared" si="77"/>
        <v>Młodzik</v>
      </c>
      <c r="H417" s="62" t="str">
        <f>IF(G417="","",'licencje PZTS'!B397)</f>
        <v>"MOSM Tychy"</v>
      </c>
      <c r="I417" s="22" t="str">
        <f>IF(G417="","",VLOOKUP(F417,'licencje PZTS'!$G$3:$N$1761,8,FALSE))</f>
        <v>Bryś Maksymilian</v>
      </c>
      <c r="J417" s="22" t="str">
        <f>IFERROR(VLOOKUP(F417,'licencje PZTS'!$G$3:$N$775,7,FALSE),"")</f>
        <v>M</v>
      </c>
      <c r="K417" s="62">
        <f>IFERROR(VLOOKUP(F417,'licencje PZTS'!$G$3:$N$1761,4,FALSE),"")</f>
        <v>2016</v>
      </c>
      <c r="L417" s="22" t="str">
        <f t="shared" si="78"/>
        <v>Skrzat</v>
      </c>
      <c r="M417" s="22" t="str">
        <f t="shared" si="79"/>
        <v>Żak</v>
      </c>
      <c r="N417" s="22" t="str">
        <f t="shared" si="80"/>
        <v>Młodzik</v>
      </c>
      <c r="O417" s="22" t="str">
        <f t="shared" si="81"/>
        <v>Nie dotyczy</v>
      </c>
      <c r="P417" s="22" t="str">
        <f t="shared" si="82"/>
        <v>Nie dotyczy</v>
      </c>
      <c r="Q417" s="22" t="str">
        <f t="shared" si="83"/>
        <v>Nie dotyczy</v>
      </c>
      <c r="R417" s="22" t="str">
        <f t="shared" si="84"/>
        <v>Nie dotyczy</v>
      </c>
      <c r="S417" s="22" t="str">
        <f t="shared" si="85"/>
        <v>Nie dotyczy</v>
      </c>
      <c r="V417" s="22" t="str">
        <f t="shared" si="75"/>
        <v>Gruszka Wojciech</v>
      </c>
      <c r="W417" s="22">
        <f>(COUNTIF($V$2:V417,V417)=1)*1+W416</f>
        <v>413</v>
      </c>
      <c r="X417" s="22" t="str">
        <f>VLOOKUP(Y417,'licencje PZTS'!$C$4:$K$1486,9,FALSE)</f>
        <v>"STS Brynica"</v>
      </c>
      <c r="Y417" s="22" t="str">
        <f>INDEX($V$4:$V$900,MATCH(ROWS($U$1:U414),$W$4:$W$900,0))</f>
        <v>Czech Michał</v>
      </c>
      <c r="AA417" s="22" t="str">
        <f t="shared" si="86"/>
        <v>Gruszka Wojciech</v>
      </c>
      <c r="AB417" s="22">
        <f>(COUNTIF($AA$2:AA417,AA417)=1)*1+AB416</f>
        <v>413</v>
      </c>
      <c r="AC417" s="22" t="str">
        <f>VLOOKUP(AD417,'licencje PZTS'!$C$4:$K$1486,9,FALSE)</f>
        <v>"STS Brynica"</v>
      </c>
      <c r="AD417" s="22" t="str">
        <f>INDEX($AA$2:$AA$900,MATCH(ROWS($Z$1:Z414),$AB$2:$AB$3900,0))</f>
        <v>Czech Michał</v>
      </c>
    </row>
    <row r="418" spans="1:30" hidden="1" x14ac:dyDescent="0.25">
      <c r="A418" s="22" t="str">
        <f>IFERROR(INDEX($D$24:$D$1418,MATCH(ROWS($A$1:A395),$B$24:$B$741,0)),"")</f>
        <v/>
      </c>
      <c r="B418" s="54">
        <f>(COUNTIF($D$24:D418,D418)=1)*1+B417</f>
        <v>29</v>
      </c>
      <c r="C418" s="60" t="str">
        <f t="shared" si="76"/>
        <v>Młodzik</v>
      </c>
      <c r="D418" s="54" t="str">
        <f>IF(C418="","",'licencje PZTS'!B398)</f>
        <v>"MOSM Tychy"</v>
      </c>
      <c r="E418" s="63" t="str">
        <f>IF(C418="","",VLOOKUP(F418,'licencje PZTS'!$G$3:$N$775,8,FALSE))</f>
        <v>Kostyra Karol</v>
      </c>
      <c r="F418" s="22">
        <f>'licencje PZTS'!G398</f>
        <v>60727</v>
      </c>
      <c r="G418" s="62" t="str">
        <f t="shared" si="77"/>
        <v>Młodzik</v>
      </c>
      <c r="H418" s="62" t="str">
        <f>IF(G418="","",'licencje PZTS'!B398)</f>
        <v>"MOSM Tychy"</v>
      </c>
      <c r="I418" s="22" t="str">
        <f>IF(G418="","",VLOOKUP(F418,'licencje PZTS'!$G$3:$N$1761,8,FALSE))</f>
        <v>Kostyra Karol</v>
      </c>
      <c r="J418" s="22" t="str">
        <f>IFERROR(VLOOKUP(F418,'licencje PZTS'!$G$3:$N$775,7,FALSE),"")</f>
        <v>M</v>
      </c>
      <c r="K418" s="62">
        <f>IFERROR(VLOOKUP(F418,'licencje PZTS'!$G$3:$N$1761,4,FALSE),"")</f>
        <v>2017</v>
      </c>
      <c r="L418" s="22" t="str">
        <f t="shared" si="78"/>
        <v>Skrzat</v>
      </c>
      <c r="M418" s="22" t="str">
        <f t="shared" si="79"/>
        <v>Żak</v>
      </c>
      <c r="N418" s="22" t="str">
        <f t="shared" si="80"/>
        <v>Młodzik</v>
      </c>
      <c r="O418" s="22" t="str">
        <f t="shared" si="81"/>
        <v>Nie dotyczy</v>
      </c>
      <c r="P418" s="22" t="str">
        <f t="shared" si="82"/>
        <v>Nie dotyczy</v>
      </c>
      <c r="Q418" s="22" t="str">
        <f t="shared" si="83"/>
        <v>Nie dotyczy</v>
      </c>
      <c r="R418" s="22" t="str">
        <f t="shared" si="84"/>
        <v>Nie dotyczy</v>
      </c>
      <c r="S418" s="22" t="str">
        <f t="shared" si="85"/>
        <v>Nie dotyczy</v>
      </c>
      <c r="V418" s="22" t="str">
        <f t="shared" si="75"/>
        <v>Czech Michał</v>
      </c>
      <c r="W418" s="22">
        <f>(COUNTIF($V$2:V418,V418)=1)*1+W417</f>
        <v>414</v>
      </c>
      <c r="X418" s="22" t="str">
        <f>VLOOKUP(Y418,'licencje PZTS'!$C$4:$K$1486,9,FALSE)</f>
        <v>"STS Brynica"</v>
      </c>
      <c r="Y418" s="22" t="str">
        <f>INDEX($V$4:$V$900,MATCH(ROWS($U$1:U415),$W$4:$W$900,0))</f>
        <v>Brzana Antoni</v>
      </c>
      <c r="AA418" s="22" t="str">
        <f t="shared" si="86"/>
        <v>Czech Michał</v>
      </c>
      <c r="AB418" s="22">
        <f>(COUNTIF($AA$2:AA418,AA418)=1)*1+AB417</f>
        <v>414</v>
      </c>
      <c r="AC418" s="22" t="str">
        <f>VLOOKUP(AD418,'licencje PZTS'!$C$4:$K$1486,9,FALSE)</f>
        <v>"STS Brynica"</v>
      </c>
      <c r="AD418" s="22" t="str">
        <f>INDEX($AA$2:$AA$900,MATCH(ROWS($Z$1:Z415),$AB$2:$AB$3900,0))</f>
        <v>Brzana Antoni</v>
      </c>
    </row>
    <row r="419" spans="1:30" hidden="1" x14ac:dyDescent="0.25">
      <c r="A419" s="22" t="str">
        <f>IFERROR(INDEX($D$24:$D$1418,MATCH(ROWS($A$1:A396),$B$24:$B$741,0)),"")</f>
        <v/>
      </c>
      <c r="B419" s="54">
        <f>(COUNTIF($D$24:D419,D419)=1)*1+B418</f>
        <v>30</v>
      </c>
      <c r="C419" s="60" t="str">
        <f t="shared" si="76"/>
        <v>Młodzik</v>
      </c>
      <c r="D419" s="54" t="str">
        <f>IF(C419="","",'licencje PZTS'!B399)</f>
        <v>"MUKS JEDYNKA Pszów"</v>
      </c>
      <c r="E419" s="63" t="str">
        <f>IF(C419="","",VLOOKUP(F419,'licencje PZTS'!$G$3:$N$775,8,FALSE))</f>
        <v>Rusok Tobiasz</v>
      </c>
      <c r="F419" s="22">
        <f>'licencje PZTS'!G399</f>
        <v>45662</v>
      </c>
      <c r="G419" s="62" t="str">
        <f t="shared" si="77"/>
        <v>Młodzik</v>
      </c>
      <c r="H419" s="62" t="str">
        <f>IF(G419="","",'licencje PZTS'!B399)</f>
        <v>"MUKS JEDYNKA Pszów"</v>
      </c>
      <c r="I419" s="22" t="str">
        <f>IF(G419="","",VLOOKUP(F419,'licencje PZTS'!$G$3:$N$1761,8,FALSE))</f>
        <v>Rusok Tobiasz</v>
      </c>
      <c r="J419" s="22" t="str">
        <f>IFERROR(VLOOKUP(F419,'licencje PZTS'!$G$3:$N$775,7,FALSE),"")</f>
        <v>M</v>
      </c>
      <c r="K419" s="62">
        <f>IFERROR(VLOOKUP(F419,'licencje PZTS'!$G$3:$N$1761,4,FALSE),"")</f>
        <v>2009</v>
      </c>
      <c r="L419" s="22" t="str">
        <f t="shared" si="78"/>
        <v>Nie dotyczy</v>
      </c>
      <c r="M419" s="22" t="str">
        <f t="shared" si="79"/>
        <v>Nie dotyczy</v>
      </c>
      <c r="N419" s="22" t="str">
        <f t="shared" si="80"/>
        <v>Młodzik</v>
      </c>
      <c r="O419" s="22" t="str">
        <f t="shared" si="81"/>
        <v>Nie dotyczy</v>
      </c>
      <c r="P419" s="22" t="str">
        <f t="shared" si="82"/>
        <v>Nie dotyczy</v>
      </c>
      <c r="Q419" s="22" t="str">
        <f t="shared" si="83"/>
        <v>Senior</v>
      </c>
      <c r="R419" s="22" t="str">
        <f t="shared" si="84"/>
        <v>Nie dotyczy</v>
      </c>
      <c r="S419" s="22" t="str">
        <f t="shared" si="85"/>
        <v>Nie dotyczy</v>
      </c>
      <c r="V419" s="22" t="str">
        <f t="shared" si="75"/>
        <v>Brzana Antoni</v>
      </c>
      <c r="W419" s="22">
        <f>(COUNTIF($V$2:V419,V419)=1)*1+W418</f>
        <v>415</v>
      </c>
      <c r="X419" s="22" t="str">
        <f>VLOOKUP(Y419,'licencje PZTS'!$C$4:$K$1486,9,FALSE)</f>
        <v>"STS Brynica"</v>
      </c>
      <c r="Y419" s="22" t="str">
        <f>INDEX($V$4:$V$900,MATCH(ROWS($U$1:U416),$W$4:$W$900,0))</f>
        <v>Żelazko Malwina</v>
      </c>
      <c r="AA419" s="22" t="str">
        <f t="shared" si="86"/>
        <v>Brzana Antoni</v>
      </c>
      <c r="AB419" s="22">
        <f>(COUNTIF($AA$2:AA419,AA419)=1)*1+AB418</f>
        <v>415</v>
      </c>
      <c r="AC419" s="22" t="str">
        <f>VLOOKUP(AD419,'licencje PZTS'!$C$4:$K$1486,9,FALSE)</f>
        <v>"STS Brynica"</v>
      </c>
      <c r="AD419" s="22" t="str">
        <f>INDEX($AA$2:$AA$900,MATCH(ROWS($Z$1:Z416),$AB$2:$AB$3900,0))</f>
        <v>Żelazko Malwina</v>
      </c>
    </row>
    <row r="420" spans="1:30" hidden="1" x14ac:dyDescent="0.25">
      <c r="A420" s="22" t="str">
        <f>IFERROR(INDEX($D$24:$D$1418,MATCH(ROWS($A$1:A397),$B$24:$B$741,0)),"")</f>
        <v/>
      </c>
      <c r="B420" s="54">
        <f>(COUNTIF($D$24:D420,D420)=1)*1+B419</f>
        <v>30</v>
      </c>
      <c r="C420" s="60" t="str">
        <f t="shared" si="76"/>
        <v>Młodzik</v>
      </c>
      <c r="D420" s="54" t="str">
        <f>IF(C420="","",'licencje PZTS'!B400)</f>
        <v>"MUKS JEDYNKA Pszów"</v>
      </c>
      <c r="E420" s="63" t="str">
        <f>IF(C420="","",VLOOKUP(F420,'licencje PZTS'!$G$3:$N$775,8,FALSE))</f>
        <v>Kulikowska Julia</v>
      </c>
      <c r="F420" s="22">
        <f>'licencje PZTS'!G400</f>
        <v>54011</v>
      </c>
      <c r="G420" s="62" t="str">
        <f t="shared" si="77"/>
        <v>Młodzik</v>
      </c>
      <c r="H420" s="62" t="str">
        <f>IF(G420="","",'licencje PZTS'!B400)</f>
        <v>"MUKS JEDYNKA Pszów"</v>
      </c>
      <c r="I420" s="22" t="str">
        <f>IF(G420="","",VLOOKUP(F420,'licencje PZTS'!$G$3:$N$1761,8,FALSE))</f>
        <v>Kulikowska Julia</v>
      </c>
      <c r="J420" s="22" t="str">
        <f>IFERROR(VLOOKUP(F420,'licencje PZTS'!$G$3:$N$775,7,FALSE),"")</f>
        <v>K</v>
      </c>
      <c r="K420" s="62">
        <f>IFERROR(VLOOKUP(F420,'licencje PZTS'!$G$3:$N$1761,4,FALSE),"")</f>
        <v>2009</v>
      </c>
      <c r="L420" s="22" t="str">
        <f t="shared" si="78"/>
        <v>Nie dotyczy</v>
      </c>
      <c r="M420" s="22" t="str">
        <f t="shared" si="79"/>
        <v>Nie dotyczy</v>
      </c>
      <c r="N420" s="22" t="str">
        <f t="shared" si="80"/>
        <v>Młodzik</v>
      </c>
      <c r="O420" s="22" t="str">
        <f t="shared" si="81"/>
        <v>Nie dotyczy</v>
      </c>
      <c r="P420" s="22" t="str">
        <f t="shared" si="82"/>
        <v>Nie dotyczy</v>
      </c>
      <c r="Q420" s="22" t="str">
        <f t="shared" si="83"/>
        <v>Senior</v>
      </c>
      <c r="R420" s="22" t="str">
        <f t="shared" si="84"/>
        <v>Nie dotyczy</v>
      </c>
      <c r="S420" s="22" t="str">
        <f t="shared" si="85"/>
        <v>Nie dotyczy</v>
      </c>
      <c r="V420" s="22" t="str">
        <f t="shared" si="75"/>
        <v>Żelazko Malwina</v>
      </c>
      <c r="W420" s="22">
        <f>(COUNTIF($V$2:V420,V420)=1)*1+W419</f>
        <v>416</v>
      </c>
      <c r="X420" s="22" t="str">
        <f>VLOOKUP(Y420,'licencje PZTS'!$C$4:$K$1486,9,FALSE)</f>
        <v>"STS Brynica"</v>
      </c>
      <c r="Y420" s="22" t="str">
        <f>INDEX($V$4:$V$900,MATCH(ROWS($U$1:U417),$W$4:$W$900,0))</f>
        <v>Weber Franciszek</v>
      </c>
      <c r="AA420" s="22" t="str">
        <f t="shared" si="86"/>
        <v>Żelazko Malwina</v>
      </c>
      <c r="AB420" s="22">
        <f>(COUNTIF($AA$2:AA420,AA420)=1)*1+AB419</f>
        <v>416</v>
      </c>
      <c r="AC420" s="22" t="str">
        <f>VLOOKUP(AD420,'licencje PZTS'!$C$4:$K$1486,9,FALSE)</f>
        <v>"STS Brynica"</v>
      </c>
      <c r="AD420" s="22" t="str">
        <f>INDEX($AA$2:$AA$900,MATCH(ROWS($Z$1:Z417),$AB$2:$AB$3900,0))</f>
        <v>Weber Franciszek</v>
      </c>
    </row>
    <row r="421" spans="1:30" hidden="1" x14ac:dyDescent="0.25">
      <c r="A421" s="22" t="str">
        <f>IFERROR(INDEX($D$24:$D$1418,MATCH(ROWS($A$1:A398),$B$24:$B$741,0)),"")</f>
        <v/>
      </c>
      <c r="B421" s="54">
        <f>(COUNTIF($D$24:D421,D421)=1)*1+B420</f>
        <v>30</v>
      </c>
      <c r="C421" s="60" t="str">
        <f t="shared" si="76"/>
        <v>Młodzik</v>
      </c>
      <c r="D421" s="54" t="str">
        <f>IF(C421="","",'licencje PZTS'!B401)</f>
        <v>"MUKS JEDYNKA Pszów"</v>
      </c>
      <c r="E421" s="63" t="str">
        <f>IF(C421="","",VLOOKUP(F421,'licencje PZTS'!$G$3:$N$775,8,FALSE))</f>
        <v>Chrupcała Hanna</v>
      </c>
      <c r="F421" s="22">
        <f>'licencje PZTS'!G401</f>
        <v>46663</v>
      </c>
      <c r="G421" s="62" t="str">
        <f t="shared" si="77"/>
        <v>Młodzik</v>
      </c>
      <c r="H421" s="62" t="str">
        <f>IF(G421="","",'licencje PZTS'!B401)</f>
        <v>"MUKS JEDYNKA Pszów"</v>
      </c>
      <c r="I421" s="22" t="str">
        <f>IF(G421="","",VLOOKUP(F421,'licencje PZTS'!$G$3:$N$1761,8,FALSE))</f>
        <v>Chrupcała Hanna</v>
      </c>
      <c r="J421" s="22" t="str">
        <f>IFERROR(VLOOKUP(F421,'licencje PZTS'!$G$3:$N$775,7,FALSE),"")</f>
        <v>K</v>
      </c>
      <c r="K421" s="62">
        <f>IFERROR(VLOOKUP(F421,'licencje PZTS'!$G$3:$N$1761,4,FALSE),"")</f>
        <v>2009</v>
      </c>
      <c r="L421" s="22" t="str">
        <f t="shared" si="78"/>
        <v>Nie dotyczy</v>
      </c>
      <c r="M421" s="22" t="str">
        <f t="shared" si="79"/>
        <v>Nie dotyczy</v>
      </c>
      <c r="N421" s="22" t="str">
        <f t="shared" si="80"/>
        <v>Młodzik</v>
      </c>
      <c r="O421" s="22" t="str">
        <f t="shared" si="81"/>
        <v>Nie dotyczy</v>
      </c>
      <c r="P421" s="22" t="str">
        <f t="shared" si="82"/>
        <v>Nie dotyczy</v>
      </c>
      <c r="Q421" s="22" t="str">
        <f t="shared" si="83"/>
        <v>Senior</v>
      </c>
      <c r="R421" s="22" t="str">
        <f t="shared" si="84"/>
        <v>Nie dotyczy</v>
      </c>
      <c r="S421" s="22" t="str">
        <f t="shared" si="85"/>
        <v>Nie dotyczy</v>
      </c>
      <c r="V421" s="22" t="str">
        <f t="shared" si="75"/>
        <v>Weber Franciszek</v>
      </c>
      <c r="W421" s="22">
        <f>(COUNTIF($V$2:V421,V421)=1)*1+W420</f>
        <v>417</v>
      </c>
      <c r="X421" s="22" t="str">
        <f>VLOOKUP(Y421,'licencje PZTS'!$C$4:$K$1486,9,FALSE)</f>
        <v>"STS Brynica"</v>
      </c>
      <c r="Y421" s="22" t="str">
        <f>INDEX($V$4:$V$900,MATCH(ROWS($U$1:U418),$W$4:$W$900,0))</f>
        <v>Wenzke Emilia</v>
      </c>
      <c r="AA421" s="22" t="str">
        <f t="shared" si="86"/>
        <v>Weber Franciszek</v>
      </c>
      <c r="AB421" s="22">
        <f>(COUNTIF($AA$2:AA421,AA421)=1)*1+AB420</f>
        <v>417</v>
      </c>
      <c r="AC421" s="22" t="str">
        <f>VLOOKUP(AD421,'licencje PZTS'!$C$4:$K$1486,9,FALSE)</f>
        <v>"STS Brynica"</v>
      </c>
      <c r="AD421" s="22" t="str">
        <f>INDEX($AA$2:$AA$900,MATCH(ROWS($Z$1:Z418),$AB$2:$AB$3900,0))</f>
        <v>Wenzke Emilia</v>
      </c>
    </row>
    <row r="422" spans="1:30" hidden="1" x14ac:dyDescent="0.25">
      <c r="A422" s="22" t="str">
        <f>IFERROR(INDEX($D$24:$D$1418,MATCH(ROWS($A$1:A399),$B$24:$B$741,0)),"")</f>
        <v/>
      </c>
      <c r="B422" s="54">
        <f>(COUNTIF($D$24:D422,D422)=1)*1+B421</f>
        <v>30</v>
      </c>
      <c r="C422" s="60" t="str">
        <f t="shared" si="76"/>
        <v>Młodzik</v>
      </c>
      <c r="D422" s="54" t="str">
        <f>IF(C422="","",'licencje PZTS'!B402)</f>
        <v>"MUKS JEDYNKA Pszów"</v>
      </c>
      <c r="E422" s="63" t="str">
        <f>IF(C422="","",VLOOKUP(F422,'licencje PZTS'!$G$3:$N$775,8,FALSE))</f>
        <v>Brachaczek Tymoteusz</v>
      </c>
      <c r="F422" s="22">
        <f>'licencje PZTS'!G402</f>
        <v>51982</v>
      </c>
      <c r="G422" s="62" t="str">
        <f t="shared" si="77"/>
        <v>Młodzik</v>
      </c>
      <c r="H422" s="62" t="str">
        <f>IF(G422="","",'licencje PZTS'!B402)</f>
        <v>"MUKS JEDYNKA Pszów"</v>
      </c>
      <c r="I422" s="22" t="str">
        <f>IF(G422="","",VLOOKUP(F422,'licencje PZTS'!$G$3:$N$1761,8,FALSE))</f>
        <v>Brachaczek Tymoteusz</v>
      </c>
      <c r="J422" s="22" t="str">
        <f>IFERROR(VLOOKUP(F422,'licencje PZTS'!$G$3:$N$775,7,FALSE),"")</f>
        <v>M</v>
      </c>
      <c r="K422" s="62">
        <f>IFERROR(VLOOKUP(F422,'licencje PZTS'!$G$3:$N$1761,4,FALSE),"")</f>
        <v>2011</v>
      </c>
      <c r="L422" s="22" t="str">
        <f t="shared" si="78"/>
        <v>Nie dotyczy</v>
      </c>
      <c r="M422" s="22" t="str">
        <f t="shared" si="79"/>
        <v>Żak</v>
      </c>
      <c r="N422" s="22" t="str">
        <f t="shared" si="80"/>
        <v>Młodzik</v>
      </c>
      <c r="O422" s="22" t="str">
        <f t="shared" si="81"/>
        <v>Nie dotyczy</v>
      </c>
      <c r="P422" s="22" t="str">
        <f t="shared" si="82"/>
        <v>Nie dotyczy</v>
      </c>
      <c r="Q422" s="22" t="str">
        <f t="shared" si="83"/>
        <v>Senior</v>
      </c>
      <c r="R422" s="22" t="str">
        <f t="shared" si="84"/>
        <v>Nie dotyczy</v>
      </c>
      <c r="S422" s="22" t="str">
        <f t="shared" si="85"/>
        <v>Nie dotyczy</v>
      </c>
      <c r="V422" s="22" t="str">
        <f t="shared" si="75"/>
        <v>Wenzke Emilia</v>
      </c>
      <c r="W422" s="22">
        <f>(COUNTIF($V$2:V422,V422)=1)*1+W421</f>
        <v>418</v>
      </c>
      <c r="X422" s="22" t="str">
        <f>VLOOKUP(Y422,'licencje PZTS'!$C$4:$K$1486,9,FALSE)</f>
        <v>"STS Brynica"</v>
      </c>
      <c r="Y422" s="22" t="str">
        <f>INDEX($V$4:$V$900,MATCH(ROWS($U$1:U419),$W$4:$W$900,0))</f>
        <v>Owsiak Tomasz</v>
      </c>
      <c r="AA422" s="22" t="str">
        <f t="shared" si="86"/>
        <v>Wenzke Emilia</v>
      </c>
      <c r="AB422" s="22">
        <f>(COUNTIF($AA$2:AA422,AA422)=1)*1+AB421</f>
        <v>418</v>
      </c>
      <c r="AC422" s="22" t="str">
        <f>VLOOKUP(AD422,'licencje PZTS'!$C$4:$K$1486,9,FALSE)</f>
        <v>"STS Brynica"</v>
      </c>
      <c r="AD422" s="22" t="str">
        <f>INDEX($AA$2:$AA$900,MATCH(ROWS($Z$1:Z419),$AB$2:$AB$3900,0))</f>
        <v>Owsiak Tomasz</v>
      </c>
    </row>
    <row r="423" spans="1:30" hidden="1" x14ac:dyDescent="0.25">
      <c r="A423" s="22" t="str">
        <f>IFERROR(INDEX($D$24:$D$1418,MATCH(ROWS($A$1:A400),$B$24:$B$741,0)),"")</f>
        <v/>
      </c>
      <c r="B423" s="54">
        <f>(COUNTIF($D$24:D423,D423)=1)*1+B422</f>
        <v>31</v>
      </c>
      <c r="C423" s="60" t="str">
        <f t="shared" si="76"/>
        <v>Młodzik</v>
      </c>
      <c r="D423" s="54" t="str">
        <f>IF(C423="","",'licencje PZTS'!B403)</f>
        <v>"niestowarzyszony woj. śląskie"</v>
      </c>
      <c r="E423" s="63" t="str">
        <f>IF(C423="","",VLOOKUP(F423,'licencje PZTS'!$G$3:$N$775,8,FALSE))</f>
        <v>Mirek Jan</v>
      </c>
      <c r="F423" s="22">
        <f>'licencje PZTS'!G403</f>
        <v>51275</v>
      </c>
      <c r="G423" s="62" t="str">
        <f t="shared" si="77"/>
        <v>Młodzik</v>
      </c>
      <c r="H423" s="62" t="str">
        <f>IF(G423="","",'licencje PZTS'!B403)</f>
        <v>"niestowarzyszony woj. śląskie"</v>
      </c>
      <c r="I423" s="22" t="str">
        <f>IF(G423="","",VLOOKUP(F423,'licencje PZTS'!$G$3:$N$1761,8,FALSE))</f>
        <v>Mirek Jan</v>
      </c>
      <c r="J423" s="22" t="str">
        <f>IFERROR(VLOOKUP(F423,'licencje PZTS'!$G$3:$N$775,7,FALSE),"")</f>
        <v>M</v>
      </c>
      <c r="K423" s="62">
        <f>IFERROR(VLOOKUP(F423,'licencje PZTS'!$G$3:$N$1761,4,FALSE),"")</f>
        <v>2012</v>
      </c>
      <c r="L423" s="22" t="str">
        <f t="shared" si="78"/>
        <v>Nie dotyczy</v>
      </c>
      <c r="M423" s="22" t="str">
        <f t="shared" si="79"/>
        <v>Żak</v>
      </c>
      <c r="N423" s="22" t="str">
        <f t="shared" si="80"/>
        <v>Młodzik</v>
      </c>
      <c r="O423" s="22" t="str">
        <f t="shared" si="81"/>
        <v>Nie dotyczy</v>
      </c>
      <c r="P423" s="22" t="str">
        <f t="shared" si="82"/>
        <v>Nie dotyczy</v>
      </c>
      <c r="Q423" s="22" t="str">
        <f t="shared" si="83"/>
        <v>Senior</v>
      </c>
      <c r="R423" s="22" t="str">
        <f t="shared" si="84"/>
        <v>Nie dotyczy</v>
      </c>
      <c r="S423" s="22" t="str">
        <f t="shared" si="85"/>
        <v>Nie dotyczy</v>
      </c>
      <c r="V423" s="22" t="str">
        <f t="shared" si="75"/>
        <v>Owsiak Tomasz</v>
      </c>
      <c r="W423" s="22">
        <f>(COUNTIF($V$2:V423,V423)=1)*1+W422</f>
        <v>419</v>
      </c>
      <c r="X423" s="22" t="str">
        <f>VLOOKUP(Y423,'licencje PZTS'!$C$4:$K$1486,9,FALSE)</f>
        <v>"STS Brynica"</v>
      </c>
      <c r="Y423" s="22" t="str">
        <f>INDEX($V$4:$V$900,MATCH(ROWS($U$1:U420),$W$4:$W$900,0))</f>
        <v>Glados Łukasz</v>
      </c>
      <c r="AA423" s="22" t="str">
        <f t="shared" si="86"/>
        <v>Owsiak Tomasz</v>
      </c>
      <c r="AB423" s="22">
        <f>(COUNTIF($AA$2:AA423,AA423)=1)*1+AB422</f>
        <v>419</v>
      </c>
      <c r="AC423" s="22" t="str">
        <f>VLOOKUP(AD423,'licencje PZTS'!$C$4:$K$1486,9,FALSE)</f>
        <v>"STS Brynica"</v>
      </c>
      <c r="AD423" s="22" t="str">
        <f>INDEX($AA$2:$AA$900,MATCH(ROWS($Z$1:Z420),$AB$2:$AB$3900,0))</f>
        <v>Glados Łukasz</v>
      </c>
    </row>
    <row r="424" spans="1:30" hidden="1" x14ac:dyDescent="0.25">
      <c r="A424" s="22" t="str">
        <f>IFERROR(INDEX($D$24:$D$1418,MATCH(ROWS($A$1:A401),$B$24:$B$741,0)),"")</f>
        <v/>
      </c>
      <c r="B424" s="54">
        <f>(COUNTIF($D$24:D424,D424)=1)*1+B423</f>
        <v>32</v>
      </c>
      <c r="C424" s="60" t="str">
        <f t="shared" si="76"/>
        <v>Młodzik</v>
      </c>
      <c r="D424" s="54" t="str">
        <f>IF(C424="","",'licencje PZTS'!B404)</f>
        <v>"OKS Olesno"</v>
      </c>
      <c r="E424" s="63" t="str">
        <f>IF(C424="","",VLOOKUP(F424,'licencje PZTS'!$G$3:$N$775,8,FALSE))</f>
        <v>Mencel Tomasz</v>
      </c>
      <c r="F424" s="22">
        <f>'licencje PZTS'!G404</f>
        <v>45784</v>
      </c>
      <c r="G424" s="62" t="str">
        <f t="shared" si="77"/>
        <v>Młodzik</v>
      </c>
      <c r="H424" s="62" t="str">
        <f>IF(G424="","",'licencje PZTS'!B404)</f>
        <v>"OKS Olesno"</v>
      </c>
      <c r="I424" s="22" t="str">
        <f>IF(G424="","",VLOOKUP(F424,'licencje PZTS'!$G$3:$N$1761,8,FALSE))</f>
        <v>Mencel Tomasz</v>
      </c>
      <c r="J424" s="22" t="str">
        <f>IFERROR(VLOOKUP(F424,'licencje PZTS'!$G$3:$N$775,7,FALSE),"")</f>
        <v>M</v>
      </c>
      <c r="K424" s="62">
        <f>IFERROR(VLOOKUP(F424,'licencje PZTS'!$G$3:$N$1761,4,FALSE),"")</f>
        <v>2009</v>
      </c>
      <c r="L424" s="22" t="str">
        <f t="shared" si="78"/>
        <v>Nie dotyczy</v>
      </c>
      <c r="M424" s="22" t="str">
        <f t="shared" si="79"/>
        <v>Nie dotyczy</v>
      </c>
      <c r="N424" s="22" t="str">
        <f t="shared" si="80"/>
        <v>Młodzik</v>
      </c>
      <c r="O424" s="22" t="str">
        <f t="shared" si="81"/>
        <v>Nie dotyczy</v>
      </c>
      <c r="P424" s="22" t="str">
        <f t="shared" si="82"/>
        <v>Nie dotyczy</v>
      </c>
      <c r="Q424" s="22" t="str">
        <f t="shared" si="83"/>
        <v>Senior</v>
      </c>
      <c r="R424" s="22" t="str">
        <f t="shared" si="84"/>
        <v>Nie dotyczy</v>
      </c>
      <c r="S424" s="22" t="str">
        <f t="shared" si="85"/>
        <v>Nie dotyczy</v>
      </c>
      <c r="V424" s="22" t="str">
        <f t="shared" si="75"/>
        <v>Glados Łukasz</v>
      </c>
      <c r="W424" s="22">
        <f>(COUNTIF($V$2:V424,V424)=1)*1+W423</f>
        <v>420</v>
      </c>
      <c r="X424" s="22" t="str">
        <f>VLOOKUP(Y424,'licencje PZTS'!$C$4:$K$1486,9,FALSE)</f>
        <v>"STS Brynica"</v>
      </c>
      <c r="Y424" s="22" t="str">
        <f>INDEX($V$4:$V$900,MATCH(ROWS($U$1:U421),$W$4:$W$900,0))</f>
        <v>Cebula Sebastian</v>
      </c>
      <c r="AA424" s="22" t="str">
        <f t="shared" si="86"/>
        <v>Glados Łukasz</v>
      </c>
      <c r="AB424" s="22">
        <f>(COUNTIF($AA$2:AA424,AA424)=1)*1+AB423</f>
        <v>420</v>
      </c>
      <c r="AC424" s="22" t="str">
        <f>VLOOKUP(AD424,'licencje PZTS'!$C$4:$K$1486,9,FALSE)</f>
        <v>"STS Brynica"</v>
      </c>
      <c r="AD424" s="22" t="str">
        <f>INDEX($AA$2:$AA$900,MATCH(ROWS($Z$1:Z421),$AB$2:$AB$3900,0))</f>
        <v>Cebula Sebastian</v>
      </c>
    </row>
    <row r="425" spans="1:30" hidden="1" x14ac:dyDescent="0.25">
      <c r="A425" s="22" t="str">
        <f>IFERROR(INDEX($D$24:$D$1418,MATCH(ROWS($A$1:A402),$B$24:$B$741,0)),"")</f>
        <v/>
      </c>
      <c r="B425" s="54">
        <f>(COUNTIF($D$24:D425,D425)=1)*1+B424</f>
        <v>33</v>
      </c>
      <c r="C425" s="60" t="str">
        <f t="shared" si="76"/>
        <v>Młodzik</v>
      </c>
      <c r="D425" s="54" t="str">
        <f>IF(C425="","",'licencje PZTS'!B405)</f>
        <v>"RKS CUKROWNIK Chybie"</v>
      </c>
      <c r="E425" s="63" t="str">
        <f>IF(C425="","",VLOOKUP(F425,'licencje PZTS'!$G$3:$N$775,8,FALSE))</f>
        <v>Herok Emilia</v>
      </c>
      <c r="F425" s="22">
        <f>'licencje PZTS'!G405</f>
        <v>47059</v>
      </c>
      <c r="G425" s="62" t="str">
        <f t="shared" si="77"/>
        <v>Młodzik</v>
      </c>
      <c r="H425" s="62" t="str">
        <f>IF(G425="","",'licencje PZTS'!B405)</f>
        <v>"RKS CUKROWNIK Chybie"</v>
      </c>
      <c r="I425" s="22" t="str">
        <f>IF(G425="","",VLOOKUP(F425,'licencje PZTS'!$G$3:$N$1761,8,FALSE))</f>
        <v>Herok Emilia</v>
      </c>
      <c r="J425" s="22" t="str">
        <f>IFERROR(VLOOKUP(F425,'licencje PZTS'!$G$3:$N$775,7,FALSE),"")</f>
        <v>K</v>
      </c>
      <c r="K425" s="62">
        <f>IFERROR(VLOOKUP(F425,'licencje PZTS'!$G$3:$N$1761,4,FALSE),"")</f>
        <v>2009</v>
      </c>
      <c r="L425" s="22" t="str">
        <f t="shared" si="78"/>
        <v>Nie dotyczy</v>
      </c>
      <c r="M425" s="22" t="str">
        <f t="shared" si="79"/>
        <v>Nie dotyczy</v>
      </c>
      <c r="N425" s="22" t="str">
        <f t="shared" si="80"/>
        <v>Młodzik</v>
      </c>
      <c r="O425" s="22" t="str">
        <f t="shared" si="81"/>
        <v>Nie dotyczy</v>
      </c>
      <c r="P425" s="22" t="str">
        <f t="shared" si="82"/>
        <v>Nie dotyczy</v>
      </c>
      <c r="Q425" s="22" t="str">
        <f t="shared" si="83"/>
        <v>Senior</v>
      </c>
      <c r="R425" s="22" t="str">
        <f t="shared" si="84"/>
        <v>Nie dotyczy</v>
      </c>
      <c r="S425" s="22" t="str">
        <f t="shared" si="85"/>
        <v>Nie dotyczy</v>
      </c>
      <c r="V425" s="22" t="str">
        <f t="shared" si="75"/>
        <v>Cebula Sebastian</v>
      </c>
      <c r="W425" s="22">
        <f>(COUNTIF($V$2:V425,V425)=1)*1+W424</f>
        <v>421</v>
      </c>
      <c r="X425" s="22" t="str">
        <f>VLOOKUP(Y425,'licencje PZTS'!$C$4:$K$1486,9,FALSE)</f>
        <v>"STS Brynica"</v>
      </c>
      <c r="Y425" s="22" t="str">
        <f>INDEX($V$4:$V$900,MATCH(ROWS($U$1:U422),$W$4:$W$900,0))</f>
        <v>Kohlbrenner Tomasz</v>
      </c>
      <c r="AA425" s="22" t="str">
        <f t="shared" si="86"/>
        <v>Cebula Sebastian</v>
      </c>
      <c r="AB425" s="22">
        <f>(COUNTIF($AA$2:AA425,AA425)=1)*1+AB424</f>
        <v>421</v>
      </c>
      <c r="AC425" s="22" t="str">
        <f>VLOOKUP(AD425,'licencje PZTS'!$C$4:$K$1486,9,FALSE)</f>
        <v>"STS Brynica"</v>
      </c>
      <c r="AD425" s="22" t="str">
        <f>INDEX($AA$2:$AA$900,MATCH(ROWS($Z$1:Z422),$AB$2:$AB$3900,0))</f>
        <v>Kohlbrenner Tomasz</v>
      </c>
    </row>
    <row r="426" spans="1:30" hidden="1" x14ac:dyDescent="0.25">
      <c r="A426" s="22" t="str">
        <f>IFERROR(INDEX($D$24:$D$1418,MATCH(ROWS($A$1:A403),$B$24:$B$741,0)),"")</f>
        <v/>
      </c>
      <c r="B426" s="54">
        <f>(COUNTIF($D$24:D426,D426)=1)*1+B425</f>
        <v>33</v>
      </c>
      <c r="C426" s="60" t="str">
        <f t="shared" si="76"/>
        <v>Młodzik</v>
      </c>
      <c r="D426" s="54" t="str">
        <f>IF(C426="","",'licencje PZTS'!B406)</f>
        <v>"RKS CUKROWNIK Chybie"</v>
      </c>
      <c r="E426" s="63" t="str">
        <f>IF(C426="","",VLOOKUP(F426,'licencje PZTS'!$G$3:$N$775,8,FALSE))</f>
        <v>Włodarczyk Justyna</v>
      </c>
      <c r="F426" s="22">
        <f>'licencje PZTS'!G406</f>
        <v>51731</v>
      </c>
      <c r="G426" s="62" t="str">
        <f t="shared" si="77"/>
        <v>Młodzik</v>
      </c>
      <c r="H426" s="62" t="str">
        <f>IF(G426="","",'licencje PZTS'!B406)</f>
        <v>"RKS CUKROWNIK Chybie"</v>
      </c>
      <c r="I426" s="22" t="str">
        <f>IF(G426="","",VLOOKUP(F426,'licencje PZTS'!$G$3:$N$1761,8,FALSE))</f>
        <v>Włodarczyk Justyna</v>
      </c>
      <c r="J426" s="22" t="str">
        <f>IFERROR(VLOOKUP(F426,'licencje PZTS'!$G$3:$N$775,7,FALSE),"")</f>
        <v>K</v>
      </c>
      <c r="K426" s="62">
        <f>IFERROR(VLOOKUP(F426,'licencje PZTS'!$G$3:$N$1761,4,FALSE),"")</f>
        <v>2010</v>
      </c>
      <c r="L426" s="22" t="str">
        <f t="shared" si="78"/>
        <v>Nie dotyczy</v>
      </c>
      <c r="M426" s="22" t="str">
        <f t="shared" si="79"/>
        <v>Nie dotyczy</v>
      </c>
      <c r="N426" s="22" t="str">
        <f t="shared" si="80"/>
        <v>Młodzik</v>
      </c>
      <c r="O426" s="22" t="str">
        <f t="shared" si="81"/>
        <v>Nie dotyczy</v>
      </c>
      <c r="P426" s="22" t="str">
        <f t="shared" si="82"/>
        <v>Nie dotyczy</v>
      </c>
      <c r="Q426" s="22" t="str">
        <f t="shared" si="83"/>
        <v>Senior</v>
      </c>
      <c r="R426" s="22" t="str">
        <f t="shared" si="84"/>
        <v>Nie dotyczy</v>
      </c>
      <c r="S426" s="22" t="str">
        <f t="shared" si="85"/>
        <v>Nie dotyczy</v>
      </c>
      <c r="V426" s="22" t="str">
        <f t="shared" si="75"/>
        <v>Kohlbrenner Tomasz</v>
      </c>
      <c r="W426" s="22">
        <f>(COUNTIF($V$2:V426,V426)=1)*1+W425</f>
        <v>422</v>
      </c>
      <c r="X426" s="22" t="str">
        <f>VLOOKUP(Y426,'licencje PZTS'!$C$4:$K$1486,9,FALSE)</f>
        <v>"STS Brynica"</v>
      </c>
      <c r="Y426" s="22" t="str">
        <f>INDEX($V$4:$V$900,MATCH(ROWS($U$1:U423),$W$4:$W$900,0))</f>
        <v>Marszolek Julia</v>
      </c>
      <c r="AA426" s="22" t="str">
        <f t="shared" si="86"/>
        <v>Kohlbrenner Tomasz</v>
      </c>
      <c r="AB426" s="22">
        <f>(COUNTIF($AA$2:AA426,AA426)=1)*1+AB425</f>
        <v>422</v>
      </c>
      <c r="AC426" s="22" t="str">
        <f>VLOOKUP(AD426,'licencje PZTS'!$C$4:$K$1486,9,FALSE)</f>
        <v>"STS Brynica"</v>
      </c>
      <c r="AD426" s="22" t="str">
        <f>INDEX($AA$2:$AA$900,MATCH(ROWS($Z$1:Z423),$AB$2:$AB$3900,0))</f>
        <v>Marszolek Julia</v>
      </c>
    </row>
    <row r="427" spans="1:30" hidden="1" x14ac:dyDescent="0.25">
      <c r="A427" s="22" t="str">
        <f>IFERROR(INDEX($D$24:$D$1418,MATCH(ROWS($A$1:A404),$B$24:$B$741,0)),"")</f>
        <v/>
      </c>
      <c r="B427" s="54">
        <f>(COUNTIF($D$24:D427,D427)=1)*1+B426</f>
        <v>33</v>
      </c>
      <c r="C427" s="60" t="str">
        <f t="shared" si="76"/>
        <v>Młodzik</v>
      </c>
      <c r="D427" s="54" t="str">
        <f>IF(C427="","",'licencje PZTS'!B407)</f>
        <v>"RKS CUKROWNIK Chybie"</v>
      </c>
      <c r="E427" s="63" t="str">
        <f>IF(C427="","",VLOOKUP(F427,'licencje PZTS'!$G$3:$N$775,8,FALSE))</f>
        <v>Herok Karolina</v>
      </c>
      <c r="F427" s="22">
        <f>'licencje PZTS'!G407</f>
        <v>47061</v>
      </c>
      <c r="G427" s="62" t="str">
        <f t="shared" si="77"/>
        <v>Młodzik</v>
      </c>
      <c r="H427" s="62" t="str">
        <f>IF(G427="","",'licencje PZTS'!B407)</f>
        <v>"RKS CUKROWNIK Chybie"</v>
      </c>
      <c r="I427" s="22" t="str">
        <f>IF(G427="","",VLOOKUP(F427,'licencje PZTS'!$G$3:$N$1761,8,FALSE))</f>
        <v>Herok Karolina</v>
      </c>
      <c r="J427" s="22" t="str">
        <f>IFERROR(VLOOKUP(F427,'licencje PZTS'!$G$3:$N$775,7,FALSE),"")</f>
        <v>K</v>
      </c>
      <c r="K427" s="62">
        <f>IFERROR(VLOOKUP(F427,'licencje PZTS'!$G$3:$N$1761,4,FALSE),"")</f>
        <v>2010</v>
      </c>
      <c r="L427" s="22" t="str">
        <f t="shared" si="78"/>
        <v>Nie dotyczy</v>
      </c>
      <c r="M427" s="22" t="str">
        <f t="shared" si="79"/>
        <v>Nie dotyczy</v>
      </c>
      <c r="N427" s="22" t="str">
        <f t="shared" si="80"/>
        <v>Młodzik</v>
      </c>
      <c r="O427" s="22" t="str">
        <f t="shared" si="81"/>
        <v>Nie dotyczy</v>
      </c>
      <c r="P427" s="22" t="str">
        <f t="shared" si="82"/>
        <v>Nie dotyczy</v>
      </c>
      <c r="Q427" s="22" t="str">
        <f t="shared" si="83"/>
        <v>Senior</v>
      </c>
      <c r="R427" s="22" t="str">
        <f t="shared" si="84"/>
        <v>Nie dotyczy</v>
      </c>
      <c r="S427" s="22" t="str">
        <f t="shared" si="85"/>
        <v>Nie dotyczy</v>
      </c>
      <c r="V427" s="22" t="str">
        <f t="shared" si="75"/>
        <v>Marszolek Julia</v>
      </c>
      <c r="W427" s="22">
        <f>(COUNTIF($V$2:V427,V427)=1)*1+W426</f>
        <v>423</v>
      </c>
      <c r="X427" s="22" t="str">
        <f>VLOOKUP(Y427,'licencje PZTS'!$C$4:$K$1486,9,FALSE)</f>
        <v>"STS Brynica"</v>
      </c>
      <c r="Y427" s="22" t="str">
        <f>INDEX($V$4:$V$900,MATCH(ROWS($U$1:U424),$W$4:$W$900,0))</f>
        <v>Skupień Maja</v>
      </c>
      <c r="AA427" s="22" t="str">
        <f t="shared" si="86"/>
        <v>Marszolek Julia</v>
      </c>
      <c r="AB427" s="22">
        <f>(COUNTIF($AA$2:AA427,AA427)=1)*1+AB426</f>
        <v>423</v>
      </c>
      <c r="AC427" s="22" t="str">
        <f>VLOOKUP(AD427,'licencje PZTS'!$C$4:$K$1486,9,FALSE)</f>
        <v>"STS Brynica"</v>
      </c>
      <c r="AD427" s="22" t="str">
        <f>INDEX($AA$2:$AA$900,MATCH(ROWS($Z$1:Z424),$AB$2:$AB$3900,0))</f>
        <v>Skupień Maja</v>
      </c>
    </row>
    <row r="428" spans="1:30" hidden="1" x14ac:dyDescent="0.25">
      <c r="A428" s="22" t="str">
        <f>IFERROR(INDEX($D$24:$D$1418,MATCH(ROWS($A$1:A405),$B$24:$B$741,0)),"")</f>
        <v/>
      </c>
      <c r="B428" s="54">
        <f>(COUNTIF($D$24:D428,D428)=1)*1+B427</f>
        <v>33</v>
      </c>
      <c r="C428" s="60" t="str">
        <f t="shared" si="76"/>
        <v>Młodzik</v>
      </c>
      <c r="D428" s="54" t="str">
        <f>IF(C428="","",'licencje PZTS'!B408)</f>
        <v>"RKS CUKROWNIK Chybie"</v>
      </c>
      <c r="E428" s="63" t="str">
        <f>IF(C428="","",VLOOKUP(F428,'licencje PZTS'!$G$3:$N$775,8,FALSE))</f>
        <v>Bąk Klaudia</v>
      </c>
      <c r="F428" s="22">
        <f>'licencje PZTS'!G408</f>
        <v>47058</v>
      </c>
      <c r="G428" s="62" t="str">
        <f t="shared" si="77"/>
        <v>Młodzik</v>
      </c>
      <c r="H428" s="62" t="str">
        <f>IF(G428="","",'licencje PZTS'!B408)</f>
        <v>"RKS CUKROWNIK Chybie"</v>
      </c>
      <c r="I428" s="22" t="str">
        <f>IF(G428="","",VLOOKUP(F428,'licencje PZTS'!$G$3:$N$1761,8,FALSE))</f>
        <v>Bąk Klaudia</v>
      </c>
      <c r="J428" s="22" t="str">
        <f>IFERROR(VLOOKUP(F428,'licencje PZTS'!$G$3:$N$775,7,FALSE),"")</f>
        <v>K</v>
      </c>
      <c r="K428" s="62">
        <f>IFERROR(VLOOKUP(F428,'licencje PZTS'!$G$3:$N$1761,4,FALSE),"")</f>
        <v>2010</v>
      </c>
      <c r="L428" s="22" t="str">
        <f t="shared" si="78"/>
        <v>Nie dotyczy</v>
      </c>
      <c r="M428" s="22" t="str">
        <f t="shared" si="79"/>
        <v>Nie dotyczy</v>
      </c>
      <c r="N428" s="22" t="str">
        <f t="shared" si="80"/>
        <v>Młodzik</v>
      </c>
      <c r="O428" s="22" t="str">
        <f t="shared" si="81"/>
        <v>Nie dotyczy</v>
      </c>
      <c r="P428" s="22" t="str">
        <f t="shared" si="82"/>
        <v>Nie dotyczy</v>
      </c>
      <c r="Q428" s="22" t="str">
        <f t="shared" si="83"/>
        <v>Senior</v>
      </c>
      <c r="R428" s="22" t="str">
        <f t="shared" si="84"/>
        <v>Nie dotyczy</v>
      </c>
      <c r="S428" s="22" t="str">
        <f t="shared" si="85"/>
        <v>Nie dotyczy</v>
      </c>
      <c r="V428" s="22" t="str">
        <f t="shared" si="75"/>
        <v>Skupień Maja</v>
      </c>
      <c r="W428" s="22">
        <f>(COUNTIF($V$2:V428,V428)=1)*1+W427</f>
        <v>424</v>
      </c>
      <c r="X428" s="22" t="str">
        <f>VLOOKUP(Y428,'licencje PZTS'!$C$4:$K$1486,9,FALSE)</f>
        <v>"STS Brynica"</v>
      </c>
      <c r="Y428" s="22" t="str">
        <f>INDEX($V$4:$V$900,MATCH(ROWS($U$1:U425),$W$4:$W$900,0))</f>
        <v>Święcicki Wojciech</v>
      </c>
      <c r="AA428" s="22" t="str">
        <f t="shared" si="86"/>
        <v>Skupień Maja</v>
      </c>
      <c r="AB428" s="22">
        <f>(COUNTIF($AA$2:AA428,AA428)=1)*1+AB427</f>
        <v>424</v>
      </c>
      <c r="AC428" s="22" t="str">
        <f>VLOOKUP(AD428,'licencje PZTS'!$C$4:$K$1486,9,FALSE)</f>
        <v>"STS Brynica"</v>
      </c>
      <c r="AD428" s="22" t="str">
        <f>INDEX($AA$2:$AA$900,MATCH(ROWS($Z$1:Z425),$AB$2:$AB$3900,0))</f>
        <v>Święcicki Wojciech</v>
      </c>
    </row>
    <row r="429" spans="1:30" hidden="1" x14ac:dyDescent="0.25">
      <c r="A429" s="22" t="str">
        <f>IFERROR(INDEX($D$24:$D$1418,MATCH(ROWS($A$1:A406),$B$24:$B$741,0)),"")</f>
        <v/>
      </c>
      <c r="B429" s="54">
        <f>(COUNTIF($D$24:D429,D429)=1)*1+B428</f>
        <v>33</v>
      </c>
      <c r="C429" s="60" t="str">
        <f t="shared" si="76"/>
        <v>Młodzik</v>
      </c>
      <c r="D429" s="54" t="str">
        <f>IF(C429="","",'licencje PZTS'!B409)</f>
        <v>"RKS CUKROWNIK Chybie"</v>
      </c>
      <c r="E429" s="63" t="str">
        <f>IF(C429="","",VLOOKUP(F429,'licencje PZTS'!$G$3:$N$775,8,FALSE))</f>
        <v>Pustelnik Lena</v>
      </c>
      <c r="F429" s="22">
        <f>'licencje PZTS'!G409</f>
        <v>54111</v>
      </c>
      <c r="G429" s="62" t="str">
        <f t="shared" si="77"/>
        <v>Młodzik</v>
      </c>
      <c r="H429" s="62" t="str">
        <f>IF(G429="","",'licencje PZTS'!B409)</f>
        <v>"RKS CUKROWNIK Chybie"</v>
      </c>
      <c r="I429" s="22" t="str">
        <f>IF(G429="","",VLOOKUP(F429,'licencje PZTS'!$G$3:$N$1761,8,FALSE))</f>
        <v>Pustelnik Lena</v>
      </c>
      <c r="J429" s="22" t="str">
        <f>IFERROR(VLOOKUP(F429,'licencje PZTS'!$G$3:$N$775,7,FALSE),"")</f>
        <v>K</v>
      </c>
      <c r="K429" s="62">
        <f>IFERROR(VLOOKUP(F429,'licencje PZTS'!$G$3:$N$1761,4,FALSE),"")</f>
        <v>2012</v>
      </c>
      <c r="L429" s="22" t="str">
        <f t="shared" si="78"/>
        <v>Nie dotyczy</v>
      </c>
      <c r="M429" s="22" t="str">
        <f t="shared" si="79"/>
        <v>Żak</v>
      </c>
      <c r="N429" s="22" t="str">
        <f t="shared" si="80"/>
        <v>Młodzik</v>
      </c>
      <c r="O429" s="22" t="str">
        <f t="shared" si="81"/>
        <v>Nie dotyczy</v>
      </c>
      <c r="P429" s="22" t="str">
        <f t="shared" si="82"/>
        <v>Nie dotyczy</v>
      </c>
      <c r="Q429" s="22" t="str">
        <f t="shared" si="83"/>
        <v>Senior</v>
      </c>
      <c r="R429" s="22" t="str">
        <f t="shared" si="84"/>
        <v>Nie dotyczy</v>
      </c>
      <c r="S429" s="22" t="str">
        <f t="shared" si="85"/>
        <v>Nie dotyczy</v>
      </c>
      <c r="V429" s="22" t="str">
        <f t="shared" si="75"/>
        <v>Święcicki Wojciech</v>
      </c>
      <c r="W429" s="22">
        <f>(COUNTIF($V$2:V429,V429)=1)*1+W428</f>
        <v>425</v>
      </c>
      <c r="X429" s="22" t="str">
        <f>VLOOKUP(Y429,'licencje PZTS'!$C$4:$K$1486,9,FALSE)</f>
        <v>"STS Brynica"</v>
      </c>
      <c r="Y429" s="22" t="str">
        <f>INDEX($V$4:$V$900,MATCH(ROWS($U$1:U426),$W$4:$W$900,0))</f>
        <v>Brzana Franciszek</v>
      </c>
      <c r="AA429" s="22" t="str">
        <f t="shared" si="86"/>
        <v>Święcicki Wojciech</v>
      </c>
      <c r="AB429" s="22">
        <f>(COUNTIF($AA$2:AA429,AA429)=1)*1+AB428</f>
        <v>425</v>
      </c>
      <c r="AC429" s="22" t="str">
        <f>VLOOKUP(AD429,'licencje PZTS'!$C$4:$K$1486,9,FALSE)</f>
        <v>"STS Brynica"</v>
      </c>
      <c r="AD429" s="22" t="str">
        <f>INDEX($AA$2:$AA$900,MATCH(ROWS($Z$1:Z426),$AB$2:$AB$3900,0))</f>
        <v>Brzana Franciszek</v>
      </c>
    </row>
    <row r="430" spans="1:30" hidden="1" x14ac:dyDescent="0.25">
      <c r="A430" s="22" t="str">
        <f>IFERROR(INDEX($D$24:$D$1418,MATCH(ROWS($A$1:A407),$B$24:$B$741,0)),"")</f>
        <v/>
      </c>
      <c r="B430" s="54">
        <f>(COUNTIF($D$24:D430,D430)=1)*1+B429</f>
        <v>33</v>
      </c>
      <c r="C430" s="60" t="str">
        <f t="shared" si="76"/>
        <v>Młodzik</v>
      </c>
      <c r="D430" s="54" t="str">
        <f>IF(C430="","",'licencje PZTS'!B410)</f>
        <v>"RKS CUKROWNIK Chybie"</v>
      </c>
      <c r="E430" s="63" t="str">
        <f>IF(C430="","",VLOOKUP(F430,'licencje PZTS'!$G$3:$N$775,8,FALSE))</f>
        <v>Kuboszek Maja</v>
      </c>
      <c r="F430" s="22">
        <f>'licencje PZTS'!G410</f>
        <v>54110</v>
      </c>
      <c r="G430" s="62" t="str">
        <f t="shared" si="77"/>
        <v>Młodzik</v>
      </c>
      <c r="H430" s="62" t="str">
        <f>IF(G430="","",'licencje PZTS'!B410)</f>
        <v>"RKS CUKROWNIK Chybie"</v>
      </c>
      <c r="I430" s="22" t="str">
        <f>IF(G430="","",VLOOKUP(F430,'licencje PZTS'!$G$3:$N$1761,8,FALSE))</f>
        <v>Kuboszek Maja</v>
      </c>
      <c r="J430" s="22" t="str">
        <f>IFERROR(VLOOKUP(F430,'licencje PZTS'!$G$3:$N$775,7,FALSE),"")</f>
        <v>K</v>
      </c>
      <c r="K430" s="62">
        <f>IFERROR(VLOOKUP(F430,'licencje PZTS'!$G$3:$N$1761,4,FALSE),"")</f>
        <v>2012</v>
      </c>
      <c r="L430" s="22" t="str">
        <f t="shared" si="78"/>
        <v>Nie dotyczy</v>
      </c>
      <c r="M430" s="22" t="str">
        <f t="shared" si="79"/>
        <v>Żak</v>
      </c>
      <c r="N430" s="22" t="str">
        <f t="shared" si="80"/>
        <v>Młodzik</v>
      </c>
      <c r="O430" s="22" t="str">
        <f t="shared" si="81"/>
        <v>Nie dotyczy</v>
      </c>
      <c r="P430" s="22" t="str">
        <f t="shared" si="82"/>
        <v>Nie dotyczy</v>
      </c>
      <c r="Q430" s="22" t="str">
        <f t="shared" si="83"/>
        <v>Senior</v>
      </c>
      <c r="R430" s="22" t="str">
        <f t="shared" si="84"/>
        <v>Nie dotyczy</v>
      </c>
      <c r="S430" s="22" t="str">
        <f t="shared" si="85"/>
        <v>Nie dotyczy</v>
      </c>
      <c r="V430" s="22" t="str">
        <f t="shared" si="75"/>
        <v>Brzana Franciszek</v>
      </c>
      <c r="W430" s="22">
        <f>(COUNTIF($V$2:V430,V430)=1)*1+W429</f>
        <v>426</v>
      </c>
      <c r="X430" s="22" t="str">
        <f>VLOOKUP(Y430,'licencje PZTS'!$C$4:$K$1486,9,FALSE)</f>
        <v>"STS Brynica"</v>
      </c>
      <c r="Y430" s="22" t="str">
        <f>INDEX($V$4:$V$900,MATCH(ROWS($U$1:U427),$W$4:$W$900,0))</f>
        <v>Kowalska Alicja</v>
      </c>
      <c r="AA430" s="22" t="str">
        <f t="shared" si="86"/>
        <v>Brzana Franciszek</v>
      </c>
      <c r="AB430" s="22">
        <f>(COUNTIF($AA$2:AA430,AA430)=1)*1+AB429</f>
        <v>426</v>
      </c>
      <c r="AC430" s="22" t="str">
        <f>VLOOKUP(AD430,'licencje PZTS'!$C$4:$K$1486,9,FALSE)</f>
        <v>"STS Brynica"</v>
      </c>
      <c r="AD430" s="22" t="str">
        <f>INDEX($AA$2:$AA$900,MATCH(ROWS($Z$1:Z427),$AB$2:$AB$3900,0))</f>
        <v>Kowalska Alicja</v>
      </c>
    </row>
    <row r="431" spans="1:30" hidden="1" x14ac:dyDescent="0.25">
      <c r="A431" s="22" t="str">
        <f>IFERROR(INDEX($D$24:$D$1418,MATCH(ROWS($A$1:A408),$B$24:$B$741,0)),"")</f>
        <v/>
      </c>
      <c r="B431" s="54">
        <f>(COUNTIF($D$24:D431,D431)=1)*1+B430</f>
        <v>33</v>
      </c>
      <c r="C431" s="60" t="str">
        <f t="shared" si="76"/>
        <v>Młodzik</v>
      </c>
      <c r="D431" s="54" t="str">
        <f>IF(C431="","",'licencje PZTS'!B411)</f>
        <v>"RKS CUKROWNIK Chybie"</v>
      </c>
      <c r="E431" s="63" t="str">
        <f>IF(C431="","",VLOOKUP(F431,'licencje PZTS'!$G$3:$N$775,8,FALSE))</f>
        <v>Kucz Martyna</v>
      </c>
      <c r="F431" s="22">
        <f>'licencje PZTS'!G411</f>
        <v>61068</v>
      </c>
      <c r="G431" s="62" t="str">
        <f t="shared" si="77"/>
        <v>Młodzik</v>
      </c>
      <c r="H431" s="62" t="str">
        <f>IF(G431="","",'licencje PZTS'!B411)</f>
        <v>"RKS CUKROWNIK Chybie"</v>
      </c>
      <c r="I431" s="22" t="str">
        <f>IF(G431="","",VLOOKUP(F431,'licencje PZTS'!$G$3:$N$1761,8,FALSE))</f>
        <v>Kucz Martyna</v>
      </c>
      <c r="J431" s="22" t="str">
        <f>IFERROR(VLOOKUP(F431,'licencje PZTS'!$G$3:$N$775,7,FALSE),"")</f>
        <v>K</v>
      </c>
      <c r="K431" s="62">
        <f>IFERROR(VLOOKUP(F431,'licencje PZTS'!$G$3:$N$1761,4,FALSE),"")</f>
        <v>2013</v>
      </c>
      <c r="L431" s="22" t="str">
        <f t="shared" si="78"/>
        <v>Skrzat</v>
      </c>
      <c r="M431" s="22" t="str">
        <f t="shared" si="79"/>
        <v>Żak</v>
      </c>
      <c r="N431" s="22" t="str">
        <f t="shared" si="80"/>
        <v>Młodzik</v>
      </c>
      <c r="O431" s="22" t="str">
        <f t="shared" si="81"/>
        <v>Nie dotyczy</v>
      </c>
      <c r="P431" s="22" t="str">
        <f t="shared" si="82"/>
        <v>Nie dotyczy</v>
      </c>
      <c r="Q431" s="22" t="str">
        <f t="shared" si="83"/>
        <v>Nie dotyczy</v>
      </c>
      <c r="R431" s="22" t="str">
        <f t="shared" si="84"/>
        <v>Nie dotyczy</v>
      </c>
      <c r="S431" s="22" t="str">
        <f t="shared" si="85"/>
        <v>Nie dotyczy</v>
      </c>
      <c r="V431" s="22" t="str">
        <f t="shared" si="75"/>
        <v>Kowalska Alicja</v>
      </c>
      <c r="W431" s="22">
        <f>(COUNTIF($V$2:V431,V431)=1)*1+W430</f>
        <v>427</v>
      </c>
      <c r="X431" s="22" t="str">
        <f>VLOOKUP(Y431,'licencje PZTS'!$C$4:$K$1486,9,FALSE)</f>
        <v>"STS Brynica"</v>
      </c>
      <c r="Y431" s="22" t="str">
        <f>INDEX($V$4:$V$900,MATCH(ROWS($U$1:U428),$W$4:$W$900,0))</f>
        <v>Sochor Florian</v>
      </c>
      <c r="AA431" s="22" t="str">
        <f t="shared" si="86"/>
        <v>Kowalska Alicja</v>
      </c>
      <c r="AB431" s="22">
        <f>(COUNTIF($AA$2:AA431,AA431)=1)*1+AB430</f>
        <v>427</v>
      </c>
      <c r="AC431" s="22" t="str">
        <f>VLOOKUP(AD431,'licencje PZTS'!$C$4:$K$1486,9,FALSE)</f>
        <v>"STS Brynica"</v>
      </c>
      <c r="AD431" s="22" t="str">
        <f>INDEX($AA$2:$AA$900,MATCH(ROWS($Z$1:Z428),$AB$2:$AB$3900,0))</f>
        <v>Sochor Florian</v>
      </c>
    </row>
    <row r="432" spans="1:30" hidden="1" x14ac:dyDescent="0.25">
      <c r="A432" s="22" t="str">
        <f>IFERROR(INDEX($D$24:$D$1418,MATCH(ROWS($A$1:A409),$B$24:$B$741,0)),"")</f>
        <v/>
      </c>
      <c r="B432" s="54">
        <f>(COUNTIF($D$24:D432,D432)=1)*1+B431</f>
        <v>33</v>
      </c>
      <c r="C432" s="60" t="str">
        <f t="shared" si="76"/>
        <v>Młodzik</v>
      </c>
      <c r="D432" s="54" t="str">
        <f>IF(C432="","",'licencje PZTS'!B412)</f>
        <v>"RKS CUKROWNIK Chybie"</v>
      </c>
      <c r="E432" s="63" t="str">
        <f>IF(C432="","",VLOOKUP(F432,'licencje PZTS'!$G$3:$N$775,8,FALSE))</f>
        <v>Kuboszek Nicola</v>
      </c>
      <c r="F432" s="22">
        <f>'licencje PZTS'!G412</f>
        <v>56163</v>
      </c>
      <c r="G432" s="62" t="str">
        <f t="shared" si="77"/>
        <v>Młodzik</v>
      </c>
      <c r="H432" s="62" t="str">
        <f>IF(G432="","",'licencje PZTS'!B412)</f>
        <v>"RKS CUKROWNIK Chybie"</v>
      </c>
      <c r="I432" s="22" t="str">
        <f>IF(G432="","",VLOOKUP(F432,'licencje PZTS'!$G$3:$N$1761,8,FALSE))</f>
        <v>Kuboszek Nicola</v>
      </c>
      <c r="J432" s="22" t="str">
        <f>IFERROR(VLOOKUP(F432,'licencje PZTS'!$G$3:$N$775,7,FALSE),"")</f>
        <v>K</v>
      </c>
      <c r="K432" s="62">
        <f>IFERROR(VLOOKUP(F432,'licencje PZTS'!$G$3:$N$1761,4,FALSE),"")</f>
        <v>2013</v>
      </c>
      <c r="L432" s="22" t="str">
        <f t="shared" si="78"/>
        <v>Skrzat</v>
      </c>
      <c r="M432" s="22" t="str">
        <f t="shared" si="79"/>
        <v>Żak</v>
      </c>
      <c r="N432" s="22" t="str">
        <f t="shared" si="80"/>
        <v>Młodzik</v>
      </c>
      <c r="O432" s="22" t="str">
        <f t="shared" si="81"/>
        <v>Nie dotyczy</v>
      </c>
      <c r="P432" s="22" t="str">
        <f t="shared" si="82"/>
        <v>Nie dotyczy</v>
      </c>
      <c r="Q432" s="22" t="str">
        <f t="shared" si="83"/>
        <v>Nie dotyczy</v>
      </c>
      <c r="R432" s="22" t="str">
        <f t="shared" si="84"/>
        <v>Nie dotyczy</v>
      </c>
      <c r="S432" s="22" t="str">
        <f t="shared" si="85"/>
        <v>Nie dotyczy</v>
      </c>
      <c r="V432" s="22" t="str">
        <f t="shared" si="75"/>
        <v>Sochor Florian</v>
      </c>
      <c r="W432" s="22">
        <f>(COUNTIF($V$2:V432,V432)=1)*1+W431</f>
        <v>428</v>
      </c>
      <c r="X432" s="22" t="str">
        <f>VLOOKUP(Y432,'licencje PZTS'!$C$4:$K$1486,9,FALSE)</f>
        <v>"STS Brynica"</v>
      </c>
      <c r="Y432" s="22" t="str">
        <f>INDEX($V$4:$V$900,MATCH(ROWS($U$1:U429),$W$4:$W$900,0))</f>
        <v>Soszyński Bartosz</v>
      </c>
      <c r="AA432" s="22" t="str">
        <f t="shared" si="86"/>
        <v>Sochor Florian</v>
      </c>
      <c r="AB432" s="22">
        <f>(COUNTIF($AA$2:AA432,AA432)=1)*1+AB431</f>
        <v>428</v>
      </c>
      <c r="AC432" s="22" t="str">
        <f>VLOOKUP(AD432,'licencje PZTS'!$C$4:$K$1486,9,FALSE)</f>
        <v>"STS Brynica"</v>
      </c>
      <c r="AD432" s="22" t="str">
        <f>INDEX($AA$2:$AA$900,MATCH(ROWS($Z$1:Z429),$AB$2:$AB$3900,0))</f>
        <v>Soszyński Bartosz</v>
      </c>
    </row>
    <row r="433" spans="1:30" hidden="1" x14ac:dyDescent="0.25">
      <c r="A433" s="22" t="str">
        <f>IFERROR(INDEX($D$24:$D$1418,MATCH(ROWS($A$1:A410),$B$24:$B$741,0)),"")</f>
        <v/>
      </c>
      <c r="B433" s="54">
        <f>(COUNTIF($D$24:D433,D433)=1)*1+B432</f>
        <v>34</v>
      </c>
      <c r="C433" s="60" t="str">
        <f t="shared" si="76"/>
        <v>Młodzik</v>
      </c>
      <c r="D433" s="54" t="str">
        <f>IF(C433="","",'licencje PZTS'!B413)</f>
        <v>"SKS LUKS Nysa"</v>
      </c>
      <c r="E433" s="63" t="str">
        <f>IF(C433="","",VLOOKUP(F433,'licencje PZTS'!$G$3:$N$775,8,FALSE))</f>
        <v>Malec Martyna</v>
      </c>
      <c r="F433" s="22">
        <f>'licencje PZTS'!G413</f>
        <v>48951</v>
      </c>
      <c r="G433" s="62" t="str">
        <f t="shared" si="77"/>
        <v>Młodzik</v>
      </c>
      <c r="H433" s="62" t="str">
        <f>IF(G433="","",'licencje PZTS'!B413)</f>
        <v>"SKS LUKS Nysa"</v>
      </c>
      <c r="I433" s="22" t="str">
        <f>IF(G433="","",VLOOKUP(F433,'licencje PZTS'!$G$3:$N$1761,8,FALSE))</f>
        <v>Malec Martyna</v>
      </c>
      <c r="J433" s="22" t="str">
        <f>IFERROR(VLOOKUP(F433,'licencje PZTS'!$G$3:$N$775,7,FALSE),"")</f>
        <v>K</v>
      </c>
      <c r="K433" s="62">
        <f>IFERROR(VLOOKUP(F433,'licencje PZTS'!$G$3:$N$1761,4,FALSE),"")</f>
        <v>2010</v>
      </c>
      <c r="L433" s="22" t="str">
        <f t="shared" si="78"/>
        <v>Nie dotyczy</v>
      </c>
      <c r="M433" s="22" t="str">
        <f t="shared" si="79"/>
        <v>Nie dotyczy</v>
      </c>
      <c r="N433" s="22" t="str">
        <f t="shared" si="80"/>
        <v>Młodzik</v>
      </c>
      <c r="O433" s="22" t="str">
        <f t="shared" si="81"/>
        <v>Nie dotyczy</v>
      </c>
      <c r="P433" s="22" t="str">
        <f t="shared" si="82"/>
        <v>Nie dotyczy</v>
      </c>
      <c r="Q433" s="22" t="str">
        <f t="shared" si="83"/>
        <v>Senior</v>
      </c>
      <c r="R433" s="22" t="str">
        <f t="shared" si="84"/>
        <v>Nie dotyczy</v>
      </c>
      <c r="S433" s="22" t="str">
        <f t="shared" si="85"/>
        <v>Nie dotyczy</v>
      </c>
      <c r="V433" s="22" t="str">
        <f t="shared" si="75"/>
        <v>Soszyński Bartosz</v>
      </c>
      <c r="W433" s="22">
        <f>(COUNTIF($V$2:V433,V433)=1)*1+W432</f>
        <v>429</v>
      </c>
      <c r="X433" s="22" t="str">
        <f>VLOOKUP(Y433,'licencje PZTS'!$C$4:$K$1486,9,FALSE)</f>
        <v>"STS Brynica"</v>
      </c>
      <c r="Y433" s="22" t="str">
        <f>INDEX($V$4:$V$900,MATCH(ROWS($U$1:U430),$W$4:$W$900,0))</f>
        <v>Nanko Łukasz</v>
      </c>
      <c r="AA433" s="22" t="str">
        <f t="shared" si="86"/>
        <v>Soszyński Bartosz</v>
      </c>
      <c r="AB433" s="22">
        <f>(COUNTIF($AA$2:AA433,AA433)=1)*1+AB432</f>
        <v>429</v>
      </c>
      <c r="AC433" s="22" t="str">
        <f>VLOOKUP(AD433,'licencje PZTS'!$C$4:$K$1486,9,FALSE)</f>
        <v>"STS Brynica"</v>
      </c>
      <c r="AD433" s="22" t="str">
        <f>INDEX($AA$2:$AA$900,MATCH(ROWS($Z$1:Z430),$AB$2:$AB$3900,0))</f>
        <v>Nanko Łukasz</v>
      </c>
    </row>
    <row r="434" spans="1:30" hidden="1" x14ac:dyDescent="0.25">
      <c r="A434" s="22" t="str">
        <f>IFERROR(INDEX($D$24:$D$1418,MATCH(ROWS($A$1:A411),$B$24:$B$741,0)),"")</f>
        <v/>
      </c>
      <c r="B434" s="54">
        <f>(COUNTIF($D$24:D434,D434)=1)*1+B433</f>
        <v>35</v>
      </c>
      <c r="C434" s="60" t="str">
        <f t="shared" si="76"/>
        <v>Młodzik</v>
      </c>
      <c r="D434" s="54" t="str">
        <f>IF(C434="","",'licencje PZTS'!B414)</f>
        <v>"STS Brynica"</v>
      </c>
      <c r="E434" s="63" t="str">
        <f>IF(C434="","",VLOOKUP(F434,'licencje PZTS'!$G$3:$N$775,8,FALSE))</f>
        <v>Cebula Łukasz</v>
      </c>
      <c r="F434" s="22">
        <f>'licencje PZTS'!G414</f>
        <v>54376</v>
      </c>
      <c r="G434" s="62" t="str">
        <f t="shared" si="77"/>
        <v>Młodzik</v>
      </c>
      <c r="H434" s="62" t="str">
        <f>IF(G434="","",'licencje PZTS'!B414)</f>
        <v>"STS Brynica"</v>
      </c>
      <c r="I434" s="22" t="str">
        <f>IF(G434="","",VLOOKUP(F434,'licencje PZTS'!$G$3:$N$1761,8,FALSE))</f>
        <v>Cebula Łukasz</v>
      </c>
      <c r="J434" s="22" t="str">
        <f>IFERROR(VLOOKUP(F434,'licencje PZTS'!$G$3:$N$775,7,FALSE),"")</f>
        <v>M</v>
      </c>
      <c r="K434" s="62">
        <f>IFERROR(VLOOKUP(F434,'licencje PZTS'!$G$3:$N$1761,4,FALSE),"")</f>
        <v>2009</v>
      </c>
      <c r="L434" s="22" t="str">
        <f t="shared" si="78"/>
        <v>Nie dotyczy</v>
      </c>
      <c r="M434" s="22" t="str">
        <f t="shared" si="79"/>
        <v>Nie dotyczy</v>
      </c>
      <c r="N434" s="22" t="str">
        <f t="shared" si="80"/>
        <v>Młodzik</v>
      </c>
      <c r="O434" s="22" t="str">
        <f t="shared" si="81"/>
        <v>Nie dotyczy</v>
      </c>
      <c r="P434" s="22" t="str">
        <f t="shared" si="82"/>
        <v>Nie dotyczy</v>
      </c>
      <c r="Q434" s="22" t="str">
        <f t="shared" si="83"/>
        <v>Senior</v>
      </c>
      <c r="R434" s="22" t="str">
        <f t="shared" si="84"/>
        <v>Nie dotyczy</v>
      </c>
      <c r="S434" s="22" t="str">
        <f t="shared" si="85"/>
        <v>Nie dotyczy</v>
      </c>
      <c r="V434" s="22" t="str">
        <f t="shared" si="75"/>
        <v>Nanko Łukasz</v>
      </c>
      <c r="W434" s="22">
        <f>(COUNTIF($V$2:V434,V434)=1)*1+W433</f>
        <v>430</v>
      </c>
      <c r="X434" s="22" t="str">
        <f>VLOOKUP(Y434,'licencje PZTS'!$C$4:$K$1486,9,FALSE)</f>
        <v>"STS GMINA Strzelce Opolskie"</v>
      </c>
      <c r="Y434" s="22" t="str">
        <f>INDEX($V$4:$V$900,MATCH(ROWS($U$1:U431),$W$4:$W$900,0))</f>
        <v>Piontek Aleksander</v>
      </c>
      <c r="AA434" s="22" t="str">
        <f t="shared" si="86"/>
        <v>Nanko Łukasz</v>
      </c>
      <c r="AB434" s="22">
        <f>(COUNTIF($AA$2:AA434,AA434)=1)*1+AB433</f>
        <v>430</v>
      </c>
      <c r="AC434" s="22" t="str">
        <f>VLOOKUP(AD434,'licencje PZTS'!$C$4:$K$1486,9,FALSE)</f>
        <v>"STS GMINA Strzelce Opolskie"</v>
      </c>
      <c r="AD434" s="22" t="str">
        <f>INDEX($AA$2:$AA$900,MATCH(ROWS($Z$1:Z431),$AB$2:$AB$3900,0))</f>
        <v>Piontek Aleksander</v>
      </c>
    </row>
    <row r="435" spans="1:30" hidden="1" x14ac:dyDescent="0.25">
      <c r="A435" s="22" t="str">
        <f>IFERROR(INDEX($D$24:$D$1418,MATCH(ROWS($A$1:A412),$B$24:$B$741,0)),"")</f>
        <v/>
      </c>
      <c r="B435" s="54">
        <f>(COUNTIF($D$24:D435,D435)=1)*1+B434</f>
        <v>35</v>
      </c>
      <c r="C435" s="60" t="str">
        <f t="shared" si="76"/>
        <v>Młodzik</v>
      </c>
      <c r="D435" s="54" t="str">
        <f>IF(C435="","",'licencje PZTS'!B415)</f>
        <v>"STS Brynica"</v>
      </c>
      <c r="E435" s="63" t="str">
        <f>IF(C435="","",VLOOKUP(F435,'licencje PZTS'!$G$3:$N$775,8,FALSE))</f>
        <v>Sochor Olga</v>
      </c>
      <c r="F435" s="22">
        <f>'licencje PZTS'!G415</f>
        <v>59753</v>
      </c>
      <c r="G435" s="62" t="str">
        <f t="shared" si="77"/>
        <v>Młodzik</v>
      </c>
      <c r="H435" s="62" t="str">
        <f>IF(G435="","",'licencje PZTS'!B415)</f>
        <v>"STS Brynica"</v>
      </c>
      <c r="I435" s="22" t="str">
        <f>IF(G435="","",VLOOKUP(F435,'licencje PZTS'!$G$3:$N$1761,8,FALSE))</f>
        <v>Sochor Olga</v>
      </c>
      <c r="J435" s="22" t="str">
        <f>IFERROR(VLOOKUP(F435,'licencje PZTS'!$G$3:$N$775,7,FALSE),"")</f>
        <v>K</v>
      </c>
      <c r="K435" s="62">
        <f>IFERROR(VLOOKUP(F435,'licencje PZTS'!$G$3:$N$1761,4,FALSE),"")</f>
        <v>2010</v>
      </c>
      <c r="L435" s="22" t="str">
        <f t="shared" si="78"/>
        <v>Nie dotyczy</v>
      </c>
      <c r="M435" s="22" t="str">
        <f t="shared" si="79"/>
        <v>Nie dotyczy</v>
      </c>
      <c r="N435" s="22" t="str">
        <f t="shared" si="80"/>
        <v>Młodzik</v>
      </c>
      <c r="O435" s="22" t="str">
        <f t="shared" si="81"/>
        <v>Nie dotyczy</v>
      </c>
      <c r="P435" s="22" t="str">
        <f t="shared" si="82"/>
        <v>Nie dotyczy</v>
      </c>
      <c r="Q435" s="22" t="str">
        <f t="shared" si="83"/>
        <v>Senior</v>
      </c>
      <c r="R435" s="22" t="str">
        <f t="shared" si="84"/>
        <v>Nie dotyczy</v>
      </c>
      <c r="S435" s="22" t="str">
        <f t="shared" si="85"/>
        <v>Nie dotyczy</v>
      </c>
      <c r="V435" s="22" t="str">
        <f t="shared" si="75"/>
        <v>Piontek Aleksander</v>
      </c>
      <c r="W435" s="22">
        <f>(COUNTIF($V$2:V435,V435)=1)*1+W434</f>
        <v>431</v>
      </c>
      <c r="X435" s="22" t="str">
        <f>VLOOKUP(Y435,'licencje PZTS'!$C$4:$K$1486,9,FALSE)</f>
        <v>"STS GMINA Strzelce Opolskie"</v>
      </c>
      <c r="Y435" s="22" t="str">
        <f>INDEX($V$4:$V$900,MATCH(ROWS($U$1:U432),$W$4:$W$900,0))</f>
        <v>Wieczorek Dawid</v>
      </c>
      <c r="AA435" s="22" t="str">
        <f t="shared" si="86"/>
        <v>Piontek Aleksander</v>
      </c>
      <c r="AB435" s="22">
        <f>(COUNTIF($AA$2:AA435,AA435)=1)*1+AB434</f>
        <v>431</v>
      </c>
      <c r="AC435" s="22" t="str">
        <f>VLOOKUP(AD435,'licencje PZTS'!$C$4:$K$1486,9,FALSE)</f>
        <v>"STS GMINA Strzelce Opolskie"</v>
      </c>
      <c r="AD435" s="22" t="str">
        <f>INDEX($AA$2:$AA$900,MATCH(ROWS($Z$1:Z432),$AB$2:$AB$3900,0))</f>
        <v>Wieczorek Dawid</v>
      </c>
    </row>
    <row r="436" spans="1:30" hidden="1" x14ac:dyDescent="0.25">
      <c r="A436" s="22" t="str">
        <f>IFERROR(INDEX($D$24:$D$1418,MATCH(ROWS($A$1:A413),$B$24:$B$741,0)),"")</f>
        <v/>
      </c>
      <c r="B436" s="54">
        <f>(COUNTIF($D$24:D436,D436)=1)*1+B435</f>
        <v>35</v>
      </c>
      <c r="C436" s="60" t="str">
        <f t="shared" si="76"/>
        <v>Młodzik</v>
      </c>
      <c r="D436" s="54" t="str">
        <f>IF(C436="","",'licencje PZTS'!B416)</f>
        <v>"STS Brynica"</v>
      </c>
      <c r="E436" s="63" t="str">
        <f>IF(C436="","",VLOOKUP(F436,'licencje PZTS'!$G$3:$N$775,8,FALSE))</f>
        <v>Gruszka Wojciech</v>
      </c>
      <c r="F436" s="22">
        <f>'licencje PZTS'!G416</f>
        <v>52008</v>
      </c>
      <c r="G436" s="62" t="str">
        <f t="shared" si="77"/>
        <v>Młodzik</v>
      </c>
      <c r="H436" s="62" t="str">
        <f>IF(G436="","",'licencje PZTS'!B416)</f>
        <v>"STS Brynica"</v>
      </c>
      <c r="I436" s="22" t="str">
        <f>IF(G436="","",VLOOKUP(F436,'licencje PZTS'!$G$3:$N$1761,8,FALSE))</f>
        <v>Gruszka Wojciech</v>
      </c>
      <c r="J436" s="22" t="str">
        <f>IFERROR(VLOOKUP(F436,'licencje PZTS'!$G$3:$N$775,7,FALSE),"")</f>
        <v>M</v>
      </c>
      <c r="K436" s="62">
        <f>IFERROR(VLOOKUP(F436,'licencje PZTS'!$G$3:$N$1761,4,FALSE),"")</f>
        <v>2010</v>
      </c>
      <c r="L436" s="22" t="str">
        <f t="shared" si="78"/>
        <v>Nie dotyczy</v>
      </c>
      <c r="M436" s="22" t="str">
        <f t="shared" si="79"/>
        <v>Nie dotyczy</v>
      </c>
      <c r="N436" s="22" t="str">
        <f t="shared" si="80"/>
        <v>Młodzik</v>
      </c>
      <c r="O436" s="22" t="str">
        <f t="shared" si="81"/>
        <v>Nie dotyczy</v>
      </c>
      <c r="P436" s="22" t="str">
        <f t="shared" si="82"/>
        <v>Nie dotyczy</v>
      </c>
      <c r="Q436" s="22" t="str">
        <f t="shared" si="83"/>
        <v>Senior</v>
      </c>
      <c r="R436" s="22" t="str">
        <f t="shared" si="84"/>
        <v>Nie dotyczy</v>
      </c>
      <c r="S436" s="22" t="str">
        <f t="shared" si="85"/>
        <v>Nie dotyczy</v>
      </c>
      <c r="V436" s="22" t="str">
        <f t="shared" si="75"/>
        <v>Wieczorek Dawid</v>
      </c>
      <c r="W436" s="22">
        <f>(COUNTIF($V$2:V436,V436)=1)*1+W435</f>
        <v>432</v>
      </c>
      <c r="X436" s="22" t="str">
        <f>VLOOKUP(Y436,'licencje PZTS'!$C$4:$K$1486,9,FALSE)</f>
        <v>"STS GMINA Strzelce Opolskie"</v>
      </c>
      <c r="Y436" s="22" t="str">
        <f>INDEX($V$4:$V$900,MATCH(ROWS($U$1:U433),$W$4:$W$900,0))</f>
        <v>Polok Michał</v>
      </c>
      <c r="AA436" s="22" t="str">
        <f t="shared" si="86"/>
        <v>Wieczorek Dawid</v>
      </c>
      <c r="AB436" s="22">
        <f>(COUNTIF($AA$2:AA436,AA436)=1)*1+AB435</f>
        <v>432</v>
      </c>
      <c r="AC436" s="22" t="str">
        <f>VLOOKUP(AD436,'licencje PZTS'!$C$4:$K$1486,9,FALSE)</f>
        <v>"STS GMINA Strzelce Opolskie"</v>
      </c>
      <c r="AD436" s="22" t="str">
        <f>INDEX($AA$2:$AA$900,MATCH(ROWS($Z$1:Z433),$AB$2:$AB$3900,0))</f>
        <v>Polok Michał</v>
      </c>
    </row>
    <row r="437" spans="1:30" hidden="1" x14ac:dyDescent="0.25">
      <c r="A437" s="22" t="str">
        <f>IFERROR(INDEX($D$24:$D$1418,MATCH(ROWS($A$1:A414),$B$24:$B$741,0)),"")</f>
        <v/>
      </c>
      <c r="B437" s="54">
        <f>(COUNTIF($D$24:D437,D437)=1)*1+B436</f>
        <v>35</v>
      </c>
      <c r="C437" s="60" t="str">
        <f t="shared" si="76"/>
        <v>Młodzik</v>
      </c>
      <c r="D437" s="54" t="str">
        <f>IF(C437="","",'licencje PZTS'!B417)</f>
        <v>"STS Brynica"</v>
      </c>
      <c r="E437" s="63" t="str">
        <f>IF(C437="","",VLOOKUP(F437,'licencje PZTS'!$G$3:$N$775,8,FALSE))</f>
        <v>Czech Michał</v>
      </c>
      <c r="F437" s="22">
        <f>'licencje PZTS'!G417</f>
        <v>49547</v>
      </c>
      <c r="G437" s="62" t="str">
        <f t="shared" si="77"/>
        <v>Młodzik</v>
      </c>
      <c r="H437" s="62" t="str">
        <f>IF(G437="","",'licencje PZTS'!B417)</f>
        <v>"STS Brynica"</v>
      </c>
      <c r="I437" s="22" t="str">
        <f>IF(G437="","",VLOOKUP(F437,'licencje PZTS'!$G$3:$N$1761,8,FALSE))</f>
        <v>Czech Michał</v>
      </c>
      <c r="J437" s="22" t="str">
        <f>IFERROR(VLOOKUP(F437,'licencje PZTS'!$G$3:$N$775,7,FALSE),"")</f>
        <v>M</v>
      </c>
      <c r="K437" s="62">
        <f>IFERROR(VLOOKUP(F437,'licencje PZTS'!$G$3:$N$1761,4,FALSE),"")</f>
        <v>2010</v>
      </c>
      <c r="L437" s="22" t="str">
        <f t="shared" si="78"/>
        <v>Nie dotyczy</v>
      </c>
      <c r="M437" s="22" t="str">
        <f t="shared" si="79"/>
        <v>Nie dotyczy</v>
      </c>
      <c r="N437" s="22" t="str">
        <f t="shared" si="80"/>
        <v>Młodzik</v>
      </c>
      <c r="O437" s="22" t="str">
        <f t="shared" si="81"/>
        <v>Nie dotyczy</v>
      </c>
      <c r="P437" s="22" t="str">
        <f t="shared" si="82"/>
        <v>Nie dotyczy</v>
      </c>
      <c r="Q437" s="22" t="str">
        <f t="shared" si="83"/>
        <v>Senior</v>
      </c>
      <c r="R437" s="22" t="str">
        <f t="shared" si="84"/>
        <v>Nie dotyczy</v>
      </c>
      <c r="S437" s="22" t="str">
        <f t="shared" si="85"/>
        <v>Nie dotyczy</v>
      </c>
      <c r="V437" s="22" t="str">
        <f t="shared" si="75"/>
        <v>Polok Michał</v>
      </c>
      <c r="W437" s="22">
        <f>(COUNTIF($V$2:V437,V437)=1)*1+W436</f>
        <v>433</v>
      </c>
      <c r="X437" s="22" t="str">
        <f>VLOOKUP(Y437,'licencje PZTS'!$C$4:$K$1486,9,FALSE)</f>
        <v>"STS GMINA Strzelce Opolskie"</v>
      </c>
      <c r="Y437" s="22" t="str">
        <f>INDEX($V$4:$V$900,MATCH(ROWS($U$1:U434),$W$4:$W$900,0))</f>
        <v>Mandok Marcel</v>
      </c>
      <c r="AA437" s="22" t="str">
        <f t="shared" si="86"/>
        <v>Polok Michał</v>
      </c>
      <c r="AB437" s="22">
        <f>(COUNTIF($AA$2:AA437,AA437)=1)*1+AB436</f>
        <v>433</v>
      </c>
      <c r="AC437" s="22" t="str">
        <f>VLOOKUP(AD437,'licencje PZTS'!$C$4:$K$1486,9,FALSE)</f>
        <v>"STS GMINA Strzelce Opolskie"</v>
      </c>
      <c r="AD437" s="22" t="str">
        <f>INDEX($AA$2:$AA$900,MATCH(ROWS($Z$1:Z434),$AB$2:$AB$3900,0))</f>
        <v>Mandok Marcel</v>
      </c>
    </row>
    <row r="438" spans="1:30" hidden="1" x14ac:dyDescent="0.25">
      <c r="A438" s="22" t="str">
        <f>IFERROR(INDEX($D$24:$D$1418,MATCH(ROWS($A$1:A415),$B$24:$B$741,0)),"")</f>
        <v/>
      </c>
      <c r="B438" s="54">
        <f>(COUNTIF($D$24:D438,D438)=1)*1+B437</f>
        <v>35</v>
      </c>
      <c r="C438" s="60" t="str">
        <f t="shared" si="76"/>
        <v>Młodzik</v>
      </c>
      <c r="D438" s="54" t="str">
        <f>IF(C438="","",'licencje PZTS'!B418)</f>
        <v>"STS Brynica"</v>
      </c>
      <c r="E438" s="63" t="str">
        <f>IF(C438="","",VLOOKUP(F438,'licencje PZTS'!$G$3:$N$775,8,FALSE))</f>
        <v>Brzana Antoni</v>
      </c>
      <c r="F438" s="22">
        <f>'licencje PZTS'!G418</f>
        <v>54375</v>
      </c>
      <c r="G438" s="62" t="str">
        <f t="shared" si="77"/>
        <v>Młodzik</v>
      </c>
      <c r="H438" s="62" t="str">
        <f>IF(G438="","",'licencje PZTS'!B418)</f>
        <v>"STS Brynica"</v>
      </c>
      <c r="I438" s="22" t="str">
        <f>IF(G438="","",VLOOKUP(F438,'licencje PZTS'!$G$3:$N$1761,8,FALSE))</f>
        <v>Brzana Antoni</v>
      </c>
      <c r="J438" s="22" t="str">
        <f>IFERROR(VLOOKUP(F438,'licencje PZTS'!$G$3:$N$775,7,FALSE),"")</f>
        <v>M</v>
      </c>
      <c r="K438" s="62">
        <f>IFERROR(VLOOKUP(F438,'licencje PZTS'!$G$3:$N$1761,4,FALSE),"")</f>
        <v>2010</v>
      </c>
      <c r="L438" s="22" t="str">
        <f t="shared" si="78"/>
        <v>Nie dotyczy</v>
      </c>
      <c r="M438" s="22" t="str">
        <f t="shared" si="79"/>
        <v>Nie dotyczy</v>
      </c>
      <c r="N438" s="22" t="str">
        <f t="shared" si="80"/>
        <v>Młodzik</v>
      </c>
      <c r="O438" s="22" t="str">
        <f t="shared" si="81"/>
        <v>Nie dotyczy</v>
      </c>
      <c r="P438" s="22" t="str">
        <f t="shared" si="82"/>
        <v>Nie dotyczy</v>
      </c>
      <c r="Q438" s="22" t="str">
        <f t="shared" si="83"/>
        <v>Senior</v>
      </c>
      <c r="R438" s="22" t="str">
        <f t="shared" si="84"/>
        <v>Nie dotyczy</v>
      </c>
      <c r="S438" s="22" t="str">
        <f t="shared" si="85"/>
        <v>Nie dotyczy</v>
      </c>
      <c r="V438" s="22" t="str">
        <f t="shared" si="75"/>
        <v>Mandok Marcel</v>
      </c>
      <c r="W438" s="22">
        <f>(COUNTIF($V$2:V438,V438)=1)*1+W437</f>
        <v>434</v>
      </c>
      <c r="X438" s="22" t="str">
        <f>VLOOKUP(Y438,'licencje PZTS'!$C$4:$K$1486,9,FALSE)</f>
        <v>"STS GMINA Strzelce Opolskie"</v>
      </c>
      <c r="Y438" s="22" t="str">
        <f>INDEX($V$4:$V$900,MATCH(ROWS($U$1:U435),$W$4:$W$900,0))</f>
        <v>Koziołek Tomasz</v>
      </c>
      <c r="AA438" s="22" t="str">
        <f t="shared" si="86"/>
        <v>Mandok Marcel</v>
      </c>
      <c r="AB438" s="22">
        <f>(COUNTIF($AA$2:AA438,AA438)=1)*1+AB437</f>
        <v>434</v>
      </c>
      <c r="AC438" s="22" t="str">
        <f>VLOOKUP(AD438,'licencje PZTS'!$C$4:$K$1486,9,FALSE)</f>
        <v>"STS GMINA Strzelce Opolskie"</v>
      </c>
      <c r="AD438" s="22" t="str">
        <f>INDEX($AA$2:$AA$900,MATCH(ROWS($Z$1:Z435),$AB$2:$AB$3900,0))</f>
        <v>Koziołek Tomasz</v>
      </c>
    </row>
    <row r="439" spans="1:30" hidden="1" x14ac:dyDescent="0.25">
      <c r="A439" s="22" t="str">
        <f>IFERROR(INDEX($D$24:$D$1418,MATCH(ROWS($A$1:A416),$B$24:$B$741,0)),"")</f>
        <v/>
      </c>
      <c r="B439" s="54">
        <f>(COUNTIF($D$24:D439,D439)=1)*1+B438</f>
        <v>35</v>
      </c>
      <c r="C439" s="60" t="str">
        <f t="shared" si="76"/>
        <v>Młodzik</v>
      </c>
      <c r="D439" s="54" t="str">
        <f>IF(C439="","",'licencje PZTS'!B419)</f>
        <v>"STS Brynica"</v>
      </c>
      <c r="E439" s="63" t="str">
        <f>IF(C439="","",VLOOKUP(F439,'licencje PZTS'!$G$3:$N$775,8,FALSE))</f>
        <v>Żelazko Malwina</v>
      </c>
      <c r="F439" s="22">
        <f>'licencje PZTS'!G419</f>
        <v>54374</v>
      </c>
      <c r="G439" s="62" t="str">
        <f t="shared" si="77"/>
        <v>Młodzik</v>
      </c>
      <c r="H439" s="62" t="str">
        <f>IF(G439="","",'licencje PZTS'!B419)</f>
        <v>"STS Brynica"</v>
      </c>
      <c r="I439" s="22" t="str">
        <f>IF(G439="","",VLOOKUP(F439,'licencje PZTS'!$G$3:$N$1761,8,FALSE))</f>
        <v>Żelazko Malwina</v>
      </c>
      <c r="J439" s="22" t="str">
        <f>IFERROR(VLOOKUP(F439,'licencje PZTS'!$G$3:$N$775,7,FALSE),"")</f>
        <v>K</v>
      </c>
      <c r="K439" s="62">
        <f>IFERROR(VLOOKUP(F439,'licencje PZTS'!$G$3:$N$1761,4,FALSE),"")</f>
        <v>2011</v>
      </c>
      <c r="L439" s="22" t="str">
        <f t="shared" si="78"/>
        <v>Nie dotyczy</v>
      </c>
      <c r="M439" s="22" t="str">
        <f t="shared" si="79"/>
        <v>Żak</v>
      </c>
      <c r="N439" s="22" t="str">
        <f t="shared" si="80"/>
        <v>Młodzik</v>
      </c>
      <c r="O439" s="22" t="str">
        <f t="shared" si="81"/>
        <v>Nie dotyczy</v>
      </c>
      <c r="P439" s="22" t="str">
        <f t="shared" si="82"/>
        <v>Nie dotyczy</v>
      </c>
      <c r="Q439" s="22" t="str">
        <f t="shared" si="83"/>
        <v>Senior</v>
      </c>
      <c r="R439" s="22" t="str">
        <f t="shared" si="84"/>
        <v>Nie dotyczy</v>
      </c>
      <c r="S439" s="22" t="str">
        <f t="shared" si="85"/>
        <v>Nie dotyczy</v>
      </c>
      <c r="V439" s="22" t="str">
        <f t="shared" si="75"/>
        <v>Koziołek Tomasz</v>
      </c>
      <c r="W439" s="22">
        <f>(COUNTIF($V$2:V439,V439)=1)*1+W438</f>
        <v>435</v>
      </c>
      <c r="X439" s="22" t="str">
        <f>VLOOKUP(Y439,'licencje PZTS'!$C$4:$K$1486,9,FALSE)</f>
        <v>"STS GMINA Strzelce Opolskie"</v>
      </c>
      <c r="Y439" s="22" t="str">
        <f>INDEX($V$4:$V$900,MATCH(ROWS($U$1:U436),$W$4:$W$900,0))</f>
        <v>Ziegler Anna</v>
      </c>
      <c r="AA439" s="22" t="str">
        <f t="shared" si="86"/>
        <v>Koziołek Tomasz</v>
      </c>
      <c r="AB439" s="22">
        <f>(COUNTIF($AA$2:AA439,AA439)=1)*1+AB438</f>
        <v>435</v>
      </c>
      <c r="AC439" s="22" t="str">
        <f>VLOOKUP(AD439,'licencje PZTS'!$C$4:$K$1486,9,FALSE)</f>
        <v>"STS GMINA Strzelce Opolskie"</v>
      </c>
      <c r="AD439" s="22" t="str">
        <f>INDEX($AA$2:$AA$900,MATCH(ROWS($Z$1:Z436),$AB$2:$AB$3900,0))</f>
        <v>Ziegler Anna</v>
      </c>
    </row>
    <row r="440" spans="1:30" hidden="1" x14ac:dyDescent="0.25">
      <c r="A440" s="22" t="str">
        <f>IFERROR(INDEX($D$24:$D$1418,MATCH(ROWS($A$1:A417),$B$24:$B$741,0)),"")</f>
        <v/>
      </c>
      <c r="B440" s="54">
        <f>(COUNTIF($D$24:D440,D440)=1)*1+B439</f>
        <v>35</v>
      </c>
      <c r="C440" s="60" t="str">
        <f t="shared" si="76"/>
        <v>Młodzik</v>
      </c>
      <c r="D440" s="54" t="str">
        <f>IF(C440="","",'licencje PZTS'!B420)</f>
        <v>"STS Brynica"</v>
      </c>
      <c r="E440" s="63" t="str">
        <f>IF(C440="","",VLOOKUP(F440,'licencje PZTS'!$G$3:$N$775,8,FALSE))</f>
        <v>Weber Franciszek</v>
      </c>
      <c r="F440" s="22">
        <f>'licencje PZTS'!G420</f>
        <v>59752</v>
      </c>
      <c r="G440" s="62" t="str">
        <f t="shared" si="77"/>
        <v>Młodzik</v>
      </c>
      <c r="H440" s="62" t="str">
        <f>IF(G440="","",'licencje PZTS'!B420)</f>
        <v>"STS Brynica"</v>
      </c>
      <c r="I440" s="22" t="str">
        <f>IF(G440="","",VLOOKUP(F440,'licencje PZTS'!$G$3:$N$1761,8,FALSE))</f>
        <v>Weber Franciszek</v>
      </c>
      <c r="J440" s="22" t="str">
        <f>IFERROR(VLOOKUP(F440,'licencje PZTS'!$G$3:$N$775,7,FALSE),"")</f>
        <v>M</v>
      </c>
      <c r="K440" s="62">
        <f>IFERROR(VLOOKUP(F440,'licencje PZTS'!$G$3:$N$1761,4,FALSE),"")</f>
        <v>2012</v>
      </c>
      <c r="L440" s="22" t="str">
        <f t="shared" si="78"/>
        <v>Nie dotyczy</v>
      </c>
      <c r="M440" s="22" t="str">
        <f t="shared" si="79"/>
        <v>Żak</v>
      </c>
      <c r="N440" s="22" t="str">
        <f t="shared" si="80"/>
        <v>Młodzik</v>
      </c>
      <c r="O440" s="22" t="str">
        <f t="shared" si="81"/>
        <v>Nie dotyczy</v>
      </c>
      <c r="P440" s="22" t="str">
        <f t="shared" si="82"/>
        <v>Nie dotyczy</v>
      </c>
      <c r="Q440" s="22" t="str">
        <f t="shared" si="83"/>
        <v>Senior</v>
      </c>
      <c r="R440" s="22" t="str">
        <f t="shared" si="84"/>
        <v>Nie dotyczy</v>
      </c>
      <c r="S440" s="22" t="str">
        <f t="shared" si="85"/>
        <v>Nie dotyczy</v>
      </c>
      <c r="V440" s="22" t="str">
        <f t="shared" si="75"/>
        <v>Ziegler Anna</v>
      </c>
      <c r="W440" s="22">
        <f>(COUNTIF($V$2:V440,V440)=1)*1+W439</f>
        <v>436</v>
      </c>
      <c r="X440" s="22" t="str">
        <f>VLOOKUP(Y440,'licencje PZTS'!$C$4:$K$1486,9,FALSE)</f>
        <v>"STS GMINA Strzelce Opolskie"</v>
      </c>
      <c r="Y440" s="22" t="str">
        <f>INDEX($V$4:$V$900,MATCH(ROWS($U$1:U437),$W$4:$W$900,0))</f>
        <v>Mandok Jakub</v>
      </c>
      <c r="AA440" s="22" t="str">
        <f t="shared" si="86"/>
        <v>Ziegler Anna</v>
      </c>
      <c r="AB440" s="22">
        <f>(COUNTIF($AA$2:AA440,AA440)=1)*1+AB439</f>
        <v>436</v>
      </c>
      <c r="AC440" s="22" t="str">
        <f>VLOOKUP(AD440,'licencje PZTS'!$C$4:$K$1486,9,FALSE)</f>
        <v>"STS GMINA Strzelce Opolskie"</v>
      </c>
      <c r="AD440" s="22" t="str">
        <f>INDEX($AA$2:$AA$900,MATCH(ROWS($Z$1:Z437),$AB$2:$AB$3900,0))</f>
        <v>Mandok Jakub</v>
      </c>
    </row>
    <row r="441" spans="1:30" hidden="1" x14ac:dyDescent="0.25">
      <c r="A441" s="22" t="str">
        <f>IFERROR(INDEX($D$24:$D$1418,MATCH(ROWS($A$1:A418),$B$24:$B$741,0)),"")</f>
        <v/>
      </c>
      <c r="B441" s="54">
        <f>(COUNTIF($D$24:D441,D441)=1)*1+B440</f>
        <v>35</v>
      </c>
      <c r="C441" s="60" t="str">
        <f t="shared" si="76"/>
        <v>Młodzik</v>
      </c>
      <c r="D441" s="54" t="str">
        <f>IF(C441="","",'licencje PZTS'!B421)</f>
        <v>"STS Brynica"</v>
      </c>
      <c r="E441" s="63" t="str">
        <f>IF(C441="","",VLOOKUP(F441,'licencje PZTS'!$G$3:$N$775,8,FALSE))</f>
        <v>Wenzke Emilia</v>
      </c>
      <c r="F441" s="22">
        <f>'licencje PZTS'!G421</f>
        <v>54370</v>
      </c>
      <c r="G441" s="62" t="str">
        <f t="shared" si="77"/>
        <v>Młodzik</v>
      </c>
      <c r="H441" s="62" t="str">
        <f>IF(G441="","",'licencje PZTS'!B421)</f>
        <v>"STS Brynica"</v>
      </c>
      <c r="I441" s="22" t="str">
        <f>IF(G441="","",VLOOKUP(F441,'licencje PZTS'!$G$3:$N$1761,8,FALSE))</f>
        <v>Wenzke Emilia</v>
      </c>
      <c r="J441" s="22" t="str">
        <f>IFERROR(VLOOKUP(F441,'licencje PZTS'!$G$3:$N$775,7,FALSE),"")</f>
        <v>K</v>
      </c>
      <c r="K441" s="62">
        <f>IFERROR(VLOOKUP(F441,'licencje PZTS'!$G$3:$N$1761,4,FALSE),"")</f>
        <v>2012</v>
      </c>
      <c r="L441" s="22" t="str">
        <f t="shared" si="78"/>
        <v>Nie dotyczy</v>
      </c>
      <c r="M441" s="22" t="str">
        <f t="shared" si="79"/>
        <v>Żak</v>
      </c>
      <c r="N441" s="22" t="str">
        <f t="shared" si="80"/>
        <v>Młodzik</v>
      </c>
      <c r="O441" s="22" t="str">
        <f t="shared" si="81"/>
        <v>Nie dotyczy</v>
      </c>
      <c r="P441" s="22" t="str">
        <f t="shared" si="82"/>
        <v>Nie dotyczy</v>
      </c>
      <c r="Q441" s="22" t="str">
        <f t="shared" si="83"/>
        <v>Senior</v>
      </c>
      <c r="R441" s="22" t="str">
        <f t="shared" si="84"/>
        <v>Nie dotyczy</v>
      </c>
      <c r="S441" s="22" t="str">
        <f t="shared" si="85"/>
        <v>Nie dotyczy</v>
      </c>
      <c r="V441" s="22" t="str">
        <f t="shared" si="75"/>
        <v>Mandok Jakub</v>
      </c>
      <c r="W441" s="22">
        <f>(COUNTIF($V$2:V441,V441)=1)*1+W440</f>
        <v>437</v>
      </c>
      <c r="X441" s="22" t="str">
        <f>VLOOKUP(Y441,'licencje PZTS'!$C$4:$K$1486,9,FALSE)</f>
        <v>"STS GMINA Strzelce Opolskie"</v>
      </c>
      <c r="Y441" s="22" t="str">
        <f>INDEX($V$4:$V$900,MATCH(ROWS($U$1:U438),$W$4:$W$900,0))</f>
        <v>Giemza Antoni</v>
      </c>
      <c r="AA441" s="22" t="str">
        <f t="shared" si="86"/>
        <v>Mandok Jakub</v>
      </c>
      <c r="AB441" s="22">
        <f>(COUNTIF($AA$2:AA441,AA441)=1)*1+AB440</f>
        <v>437</v>
      </c>
      <c r="AC441" s="22" t="str">
        <f>VLOOKUP(AD441,'licencje PZTS'!$C$4:$K$1486,9,FALSE)</f>
        <v>"STS GMINA Strzelce Opolskie"</v>
      </c>
      <c r="AD441" s="22" t="str">
        <f>INDEX($AA$2:$AA$900,MATCH(ROWS($Z$1:Z438),$AB$2:$AB$3900,0))</f>
        <v>Giemza Antoni</v>
      </c>
    </row>
    <row r="442" spans="1:30" hidden="1" x14ac:dyDescent="0.25">
      <c r="A442" s="22" t="str">
        <f>IFERROR(INDEX($D$24:$D$1418,MATCH(ROWS($A$1:A419),$B$24:$B$741,0)),"")</f>
        <v/>
      </c>
      <c r="B442" s="54">
        <f>(COUNTIF($D$24:D442,D442)=1)*1+B441</f>
        <v>35</v>
      </c>
      <c r="C442" s="60" t="str">
        <f t="shared" si="76"/>
        <v>Młodzik</v>
      </c>
      <c r="D442" s="54" t="str">
        <f>IF(C442="","",'licencje PZTS'!B422)</f>
        <v>"STS Brynica"</v>
      </c>
      <c r="E442" s="63" t="str">
        <f>IF(C442="","",VLOOKUP(F442,'licencje PZTS'!$G$3:$N$775,8,FALSE))</f>
        <v>Owsiak Tomasz</v>
      </c>
      <c r="F442" s="22">
        <f>'licencje PZTS'!G422</f>
        <v>54372</v>
      </c>
      <c r="G442" s="62" t="str">
        <f t="shared" si="77"/>
        <v>Młodzik</v>
      </c>
      <c r="H442" s="62" t="str">
        <f>IF(G442="","",'licencje PZTS'!B422)</f>
        <v>"STS Brynica"</v>
      </c>
      <c r="I442" s="22" t="str">
        <f>IF(G442="","",VLOOKUP(F442,'licencje PZTS'!$G$3:$N$1761,8,FALSE))</f>
        <v>Owsiak Tomasz</v>
      </c>
      <c r="J442" s="22" t="str">
        <f>IFERROR(VLOOKUP(F442,'licencje PZTS'!$G$3:$N$775,7,FALSE),"")</f>
        <v>M</v>
      </c>
      <c r="K442" s="62">
        <f>IFERROR(VLOOKUP(F442,'licencje PZTS'!$G$3:$N$1761,4,FALSE),"")</f>
        <v>2012</v>
      </c>
      <c r="L442" s="22" t="str">
        <f t="shared" si="78"/>
        <v>Nie dotyczy</v>
      </c>
      <c r="M442" s="22" t="str">
        <f t="shared" si="79"/>
        <v>Żak</v>
      </c>
      <c r="N442" s="22" t="str">
        <f t="shared" si="80"/>
        <v>Młodzik</v>
      </c>
      <c r="O442" s="22" t="str">
        <f t="shared" si="81"/>
        <v>Nie dotyczy</v>
      </c>
      <c r="P442" s="22" t="str">
        <f t="shared" si="82"/>
        <v>Nie dotyczy</v>
      </c>
      <c r="Q442" s="22" t="str">
        <f t="shared" si="83"/>
        <v>Senior</v>
      </c>
      <c r="R442" s="22" t="str">
        <f t="shared" si="84"/>
        <v>Nie dotyczy</v>
      </c>
      <c r="S442" s="22" t="str">
        <f t="shared" si="85"/>
        <v>Nie dotyczy</v>
      </c>
      <c r="V442" s="22" t="str">
        <f t="shared" si="75"/>
        <v>Giemza Antoni</v>
      </c>
      <c r="W442" s="22">
        <f>(COUNTIF($V$2:V442,V442)=1)*1+W441</f>
        <v>438</v>
      </c>
      <c r="X442" s="22" t="str">
        <f>VLOOKUP(Y442,'licencje PZTS'!$C$4:$K$1486,9,FALSE)</f>
        <v>"STS GMINA Strzelce Opolskie"</v>
      </c>
      <c r="Y442" s="22" t="str">
        <f>INDEX($V$4:$V$900,MATCH(ROWS($U$1:U439),$W$4:$W$900,0))</f>
        <v>Buszman Zofia</v>
      </c>
      <c r="AA442" s="22" t="str">
        <f t="shared" si="86"/>
        <v>Giemza Antoni</v>
      </c>
      <c r="AB442" s="22">
        <f>(COUNTIF($AA$2:AA442,AA442)=1)*1+AB441</f>
        <v>438</v>
      </c>
      <c r="AC442" s="22" t="str">
        <f>VLOOKUP(AD442,'licencje PZTS'!$C$4:$K$1486,9,FALSE)</f>
        <v>"STS GMINA Strzelce Opolskie"</v>
      </c>
      <c r="AD442" s="22" t="str">
        <f>INDEX($AA$2:$AA$900,MATCH(ROWS($Z$1:Z439),$AB$2:$AB$3900,0))</f>
        <v>Buszman Zofia</v>
      </c>
    </row>
    <row r="443" spans="1:30" hidden="1" x14ac:dyDescent="0.25">
      <c r="A443" s="22" t="str">
        <f>IFERROR(INDEX($D$24:$D$1418,MATCH(ROWS($A$1:A420),$B$24:$B$741,0)),"")</f>
        <v/>
      </c>
      <c r="B443" s="54">
        <f>(COUNTIF($D$24:D443,D443)=1)*1+B442</f>
        <v>35</v>
      </c>
      <c r="C443" s="60" t="str">
        <f t="shared" si="76"/>
        <v>Młodzik</v>
      </c>
      <c r="D443" s="54" t="str">
        <f>IF(C443="","",'licencje PZTS'!B423)</f>
        <v>"STS Brynica"</v>
      </c>
      <c r="E443" s="63" t="str">
        <f>IF(C443="","",VLOOKUP(F443,'licencje PZTS'!$G$3:$N$775,8,FALSE))</f>
        <v>Glados Łukasz</v>
      </c>
      <c r="F443" s="22">
        <f>'licencje PZTS'!G423</f>
        <v>54371</v>
      </c>
      <c r="G443" s="62" t="str">
        <f t="shared" si="77"/>
        <v>Młodzik</v>
      </c>
      <c r="H443" s="62" t="str">
        <f>IF(G443="","",'licencje PZTS'!B423)</f>
        <v>"STS Brynica"</v>
      </c>
      <c r="I443" s="22" t="str">
        <f>IF(G443="","",VLOOKUP(F443,'licencje PZTS'!$G$3:$N$1761,8,FALSE))</f>
        <v>Glados Łukasz</v>
      </c>
      <c r="J443" s="22" t="str">
        <f>IFERROR(VLOOKUP(F443,'licencje PZTS'!$G$3:$N$775,7,FALSE),"")</f>
        <v>M</v>
      </c>
      <c r="K443" s="62">
        <f>IFERROR(VLOOKUP(F443,'licencje PZTS'!$G$3:$N$1761,4,FALSE),"")</f>
        <v>2012</v>
      </c>
      <c r="L443" s="22" t="str">
        <f t="shared" si="78"/>
        <v>Nie dotyczy</v>
      </c>
      <c r="M443" s="22" t="str">
        <f t="shared" si="79"/>
        <v>Żak</v>
      </c>
      <c r="N443" s="22" t="str">
        <f t="shared" si="80"/>
        <v>Młodzik</v>
      </c>
      <c r="O443" s="22" t="str">
        <f t="shared" si="81"/>
        <v>Nie dotyczy</v>
      </c>
      <c r="P443" s="22" t="str">
        <f t="shared" si="82"/>
        <v>Nie dotyczy</v>
      </c>
      <c r="Q443" s="22" t="str">
        <f t="shared" si="83"/>
        <v>Senior</v>
      </c>
      <c r="R443" s="22" t="str">
        <f t="shared" si="84"/>
        <v>Nie dotyczy</v>
      </c>
      <c r="S443" s="22" t="str">
        <f t="shared" si="85"/>
        <v>Nie dotyczy</v>
      </c>
      <c r="V443" s="22" t="str">
        <f t="shared" si="75"/>
        <v>Giemza Antoni</v>
      </c>
      <c r="W443" s="22">
        <f>(COUNTIF($V$2:V443,V443)=1)*1+W442</f>
        <v>438</v>
      </c>
      <c r="X443" s="22" t="str">
        <f>VLOOKUP(Y443,'licencje PZTS'!$C$4:$K$1486,9,FALSE)</f>
        <v>"STS GMINA Strzelce Opolskie"</v>
      </c>
      <c r="Y443" s="22" t="str">
        <f>INDEX($V$4:$V$900,MATCH(ROWS($U$1:U440),$W$4:$W$900,0))</f>
        <v>Bogdał Franciszek</v>
      </c>
      <c r="AA443" s="22" t="str">
        <f t="shared" si="86"/>
        <v>Giemza Antoni</v>
      </c>
      <c r="AB443" s="22">
        <f>(COUNTIF($AA$2:AA443,AA443)=1)*1+AB442</f>
        <v>438</v>
      </c>
      <c r="AC443" s="22" t="str">
        <f>VLOOKUP(AD443,'licencje PZTS'!$C$4:$K$1486,9,FALSE)</f>
        <v>"STS GMINA Strzelce Opolskie"</v>
      </c>
      <c r="AD443" s="22" t="str">
        <f>INDEX($AA$2:$AA$900,MATCH(ROWS($Z$1:Z440),$AB$2:$AB$3900,0))</f>
        <v>Bogdał Franciszek</v>
      </c>
    </row>
    <row r="444" spans="1:30" hidden="1" x14ac:dyDescent="0.25">
      <c r="A444" s="22" t="str">
        <f>IFERROR(INDEX($D$24:$D$1418,MATCH(ROWS($A$1:A421),$B$24:$B$741,0)),"")</f>
        <v/>
      </c>
      <c r="B444" s="54">
        <f>(COUNTIF($D$24:D444,D444)=1)*1+B443</f>
        <v>35</v>
      </c>
      <c r="C444" s="60" t="str">
        <f t="shared" si="76"/>
        <v>Młodzik</v>
      </c>
      <c r="D444" s="54" t="str">
        <f>IF(C444="","",'licencje PZTS'!B424)</f>
        <v>"STS Brynica"</v>
      </c>
      <c r="E444" s="63" t="str">
        <f>IF(C444="","",VLOOKUP(F444,'licencje PZTS'!$G$3:$N$775,8,FALSE))</f>
        <v>Cebula Sebastian</v>
      </c>
      <c r="F444" s="22">
        <f>'licencje PZTS'!G424</f>
        <v>54373</v>
      </c>
      <c r="G444" s="62" t="str">
        <f t="shared" si="77"/>
        <v>Młodzik</v>
      </c>
      <c r="H444" s="62" t="str">
        <f>IF(G444="","",'licencje PZTS'!B424)</f>
        <v>"STS Brynica"</v>
      </c>
      <c r="I444" s="22" t="str">
        <f>IF(G444="","",VLOOKUP(F444,'licencje PZTS'!$G$3:$N$1761,8,FALSE))</f>
        <v>Cebula Sebastian</v>
      </c>
      <c r="J444" s="22" t="str">
        <f>IFERROR(VLOOKUP(F444,'licencje PZTS'!$G$3:$N$775,7,FALSE),"")</f>
        <v>M</v>
      </c>
      <c r="K444" s="62">
        <f>IFERROR(VLOOKUP(F444,'licencje PZTS'!$G$3:$N$1761,4,FALSE),"")</f>
        <v>2012</v>
      </c>
      <c r="L444" s="22" t="str">
        <f t="shared" si="78"/>
        <v>Nie dotyczy</v>
      </c>
      <c r="M444" s="22" t="str">
        <f t="shared" si="79"/>
        <v>Żak</v>
      </c>
      <c r="N444" s="22" t="str">
        <f t="shared" si="80"/>
        <v>Młodzik</v>
      </c>
      <c r="O444" s="22" t="str">
        <f t="shared" si="81"/>
        <v>Nie dotyczy</v>
      </c>
      <c r="P444" s="22" t="str">
        <f t="shared" si="82"/>
        <v>Nie dotyczy</v>
      </c>
      <c r="Q444" s="22" t="str">
        <f t="shared" si="83"/>
        <v>Senior</v>
      </c>
      <c r="R444" s="22" t="str">
        <f t="shared" si="84"/>
        <v>Nie dotyczy</v>
      </c>
      <c r="S444" s="22" t="str">
        <f t="shared" si="85"/>
        <v>Nie dotyczy</v>
      </c>
      <c r="V444" s="22" t="str">
        <f t="shared" si="75"/>
        <v>Giemza Antoni</v>
      </c>
      <c r="W444" s="22">
        <f>(COUNTIF($V$2:V444,V444)=1)*1+W443</f>
        <v>438</v>
      </c>
      <c r="X444" s="22" t="str">
        <f>VLOOKUP(Y444,'licencje PZTS'!$C$4:$K$1486,9,FALSE)</f>
        <v>"STS GMINA Strzelce Opolskie"</v>
      </c>
      <c r="Y444" s="22" t="str">
        <f>INDEX($V$4:$V$900,MATCH(ROWS($U$1:U441),$W$4:$W$900,0))</f>
        <v>Gołomb Jakub</v>
      </c>
      <c r="AA444" s="22" t="str">
        <f t="shared" si="86"/>
        <v>Giemza Antoni</v>
      </c>
      <c r="AB444" s="22">
        <f>(COUNTIF($AA$2:AA444,AA444)=1)*1+AB443</f>
        <v>438</v>
      </c>
      <c r="AC444" s="22" t="str">
        <f>VLOOKUP(AD444,'licencje PZTS'!$C$4:$K$1486,9,FALSE)</f>
        <v>"STS GMINA Strzelce Opolskie"</v>
      </c>
      <c r="AD444" s="22" t="str">
        <f>INDEX($AA$2:$AA$900,MATCH(ROWS($Z$1:Z441),$AB$2:$AB$3900,0))</f>
        <v>Gołomb Jakub</v>
      </c>
    </row>
    <row r="445" spans="1:30" hidden="1" x14ac:dyDescent="0.25">
      <c r="A445" s="22" t="str">
        <f>IFERROR(INDEX($D$24:$D$1418,MATCH(ROWS($A$1:A422),$B$24:$B$741,0)),"")</f>
        <v/>
      </c>
      <c r="B445" s="54">
        <f>(COUNTIF($D$24:D445,D445)=1)*1+B444</f>
        <v>35</v>
      </c>
      <c r="C445" s="60" t="str">
        <f t="shared" si="76"/>
        <v>Młodzik</v>
      </c>
      <c r="D445" s="54" t="str">
        <f>IF(C445="","",'licencje PZTS'!B425)</f>
        <v>"STS Brynica"</v>
      </c>
      <c r="E445" s="63" t="str">
        <f>IF(C445="","",VLOOKUP(F445,'licencje PZTS'!$G$3:$N$775,8,FALSE))</f>
        <v>Kohlbrenner Tomasz</v>
      </c>
      <c r="F445" s="22">
        <f>'licencje PZTS'!G425</f>
        <v>61525</v>
      </c>
      <c r="G445" s="62" t="str">
        <f t="shared" si="77"/>
        <v>Młodzik</v>
      </c>
      <c r="H445" s="62" t="str">
        <f>IF(G445="","",'licencje PZTS'!B425)</f>
        <v>"STS Brynica"</v>
      </c>
      <c r="I445" s="22" t="str">
        <f>IF(G445="","",VLOOKUP(F445,'licencje PZTS'!$G$3:$N$1761,8,FALSE))</f>
        <v>Kohlbrenner Tomasz</v>
      </c>
      <c r="J445" s="22" t="str">
        <f>IFERROR(VLOOKUP(F445,'licencje PZTS'!$G$3:$N$775,7,FALSE),"")</f>
        <v>M</v>
      </c>
      <c r="K445" s="62">
        <f>IFERROR(VLOOKUP(F445,'licencje PZTS'!$G$3:$N$1761,4,FALSE),"")</f>
        <v>2013</v>
      </c>
      <c r="L445" s="22" t="str">
        <f t="shared" si="78"/>
        <v>Skrzat</v>
      </c>
      <c r="M445" s="22" t="str">
        <f t="shared" si="79"/>
        <v>Żak</v>
      </c>
      <c r="N445" s="22" t="str">
        <f t="shared" si="80"/>
        <v>Młodzik</v>
      </c>
      <c r="O445" s="22" t="str">
        <f t="shared" si="81"/>
        <v>Nie dotyczy</v>
      </c>
      <c r="P445" s="22" t="str">
        <f t="shared" si="82"/>
        <v>Nie dotyczy</v>
      </c>
      <c r="Q445" s="22" t="str">
        <f t="shared" si="83"/>
        <v>Nie dotyczy</v>
      </c>
      <c r="R445" s="22" t="str">
        <f t="shared" si="84"/>
        <v>Nie dotyczy</v>
      </c>
      <c r="S445" s="22" t="str">
        <f t="shared" si="85"/>
        <v>Nie dotyczy</v>
      </c>
      <c r="V445" s="22" t="str">
        <f>VLOOKUP($F$3,$C464:$F4578,3,FALSE)</f>
        <v>Giemza Antoni</v>
      </c>
      <c r="W445" s="22">
        <f>(COUNTIF($V$2:V445,V445)=1)*1+W444</f>
        <v>438</v>
      </c>
      <c r="X445" s="22" t="str">
        <f>VLOOKUP(Y445,'licencje PZTS'!$C$4:$K$1486,9,FALSE)</f>
        <v>"STS GMINA Strzelce Opolskie"</v>
      </c>
      <c r="Y445" s="22" t="str">
        <f>INDEX($V$4:$V$900,MATCH(ROWS($U$1:U442),$W$4:$W$900,0))</f>
        <v>Wiesiołek Marcel</v>
      </c>
      <c r="AA445" s="22" t="str">
        <f t="shared" si="86"/>
        <v>Giemza Antoni</v>
      </c>
      <c r="AB445" s="22">
        <f>(COUNTIF($AA$2:AA445,AA445)=1)*1+AB444</f>
        <v>438</v>
      </c>
      <c r="AC445" s="22" t="str">
        <f>VLOOKUP(AD445,'licencje PZTS'!$C$4:$K$1486,9,FALSE)</f>
        <v>"STS GMINA Strzelce Opolskie"</v>
      </c>
      <c r="AD445" s="22" t="str">
        <f>INDEX($AA$2:$AA$900,MATCH(ROWS($Z$1:Z442),$AB$2:$AB$3900,0))</f>
        <v>Wiesiołek Marcel</v>
      </c>
    </row>
    <row r="446" spans="1:30" hidden="1" x14ac:dyDescent="0.25">
      <c r="A446" s="22" t="str">
        <f>IFERROR(INDEX($D$24:$D$1418,MATCH(ROWS($A$1:A423),$B$24:$B$741,0)),"")</f>
        <v/>
      </c>
      <c r="B446" s="54">
        <f>(COUNTIF($D$24:D446,D446)=1)*1+B445</f>
        <v>35</v>
      </c>
      <c r="C446" s="60" t="str">
        <f t="shared" si="76"/>
        <v>Młodzik</v>
      </c>
      <c r="D446" s="54" t="str">
        <f>IF(C446="","",'licencje PZTS'!B426)</f>
        <v>"STS Brynica"</v>
      </c>
      <c r="E446" s="63" t="str">
        <f>IF(C446="","",VLOOKUP(F446,'licencje PZTS'!$G$3:$N$775,8,FALSE))</f>
        <v>Marszolek Julia</v>
      </c>
      <c r="F446" s="22">
        <f>'licencje PZTS'!G426</f>
        <v>61524</v>
      </c>
      <c r="G446" s="62" t="str">
        <f t="shared" si="77"/>
        <v>Młodzik</v>
      </c>
      <c r="H446" s="62" t="str">
        <f>IF(G446="","",'licencje PZTS'!B426)</f>
        <v>"STS Brynica"</v>
      </c>
      <c r="I446" s="22" t="str">
        <f>IF(G446="","",VLOOKUP(F446,'licencje PZTS'!$G$3:$N$1761,8,FALSE))</f>
        <v>Marszolek Julia</v>
      </c>
      <c r="J446" s="22" t="str">
        <f>IFERROR(VLOOKUP(F446,'licencje PZTS'!$G$3:$N$775,7,FALSE),"")</f>
        <v>K</v>
      </c>
      <c r="K446" s="62">
        <f>IFERROR(VLOOKUP(F446,'licencje PZTS'!$G$3:$N$1761,4,FALSE),"")</f>
        <v>2013</v>
      </c>
      <c r="L446" s="22" t="str">
        <f t="shared" si="78"/>
        <v>Skrzat</v>
      </c>
      <c r="M446" s="22" t="str">
        <f t="shared" si="79"/>
        <v>Żak</v>
      </c>
      <c r="N446" s="22" t="str">
        <f t="shared" si="80"/>
        <v>Młodzik</v>
      </c>
      <c r="O446" s="22" t="str">
        <f t="shared" si="81"/>
        <v>Nie dotyczy</v>
      </c>
      <c r="P446" s="22" t="str">
        <f t="shared" si="82"/>
        <v>Nie dotyczy</v>
      </c>
      <c r="Q446" s="22" t="str">
        <f t="shared" si="83"/>
        <v>Nie dotyczy</v>
      </c>
      <c r="R446" s="22" t="str">
        <f t="shared" si="84"/>
        <v>Nie dotyczy</v>
      </c>
      <c r="S446" s="22" t="str">
        <f t="shared" si="85"/>
        <v>Nie dotyczy</v>
      </c>
      <c r="V446" s="22" t="str">
        <f t="shared" ref="V446:V509" si="87">VLOOKUP($F$3,$C465:$F4579,3,FALSE)</f>
        <v>Giemza Antoni</v>
      </c>
      <c r="W446" s="22">
        <f>(COUNTIF($V$2:V446,V446)=1)*1+W445</f>
        <v>438</v>
      </c>
      <c r="X446" s="22" t="str">
        <f>VLOOKUP(Y446,'licencje PZTS'!$C$4:$K$1486,9,FALSE)</f>
        <v>"STS GMINA Strzelce Opolskie"</v>
      </c>
      <c r="Y446" s="22" t="str">
        <f>INDEX($V$4:$V$900,MATCH(ROWS($U$1:U443),$W$4:$W$900,0))</f>
        <v>Sprancel Jan</v>
      </c>
      <c r="AA446" s="22" t="str">
        <f t="shared" si="86"/>
        <v>Giemza Antoni</v>
      </c>
      <c r="AB446" s="22">
        <f>(COUNTIF($AA$2:AA446,AA446)=1)*1+AB445</f>
        <v>438</v>
      </c>
      <c r="AC446" s="22" t="str">
        <f>VLOOKUP(AD446,'licencje PZTS'!$C$4:$K$1486,9,FALSE)</f>
        <v>"STS GMINA Strzelce Opolskie"</v>
      </c>
      <c r="AD446" s="22" t="str">
        <f>INDEX($AA$2:$AA$900,MATCH(ROWS($Z$1:Z443),$AB$2:$AB$3900,0))</f>
        <v>Sprancel Jan</v>
      </c>
    </row>
    <row r="447" spans="1:30" hidden="1" x14ac:dyDescent="0.25">
      <c r="A447" s="22" t="str">
        <f>IFERROR(INDEX($D$24:$D$1418,MATCH(ROWS($A$1:A424),$B$24:$B$741,0)),"")</f>
        <v/>
      </c>
      <c r="B447" s="54">
        <f>(COUNTIF($D$24:D447,D447)=1)*1+B446</f>
        <v>35</v>
      </c>
      <c r="C447" s="60" t="str">
        <f t="shared" si="76"/>
        <v>Młodzik</v>
      </c>
      <c r="D447" s="54" t="str">
        <f>IF(C447="","",'licencje PZTS'!B427)</f>
        <v>"STS Brynica"</v>
      </c>
      <c r="E447" s="63" t="str">
        <f>IF(C447="","",VLOOKUP(F447,'licencje PZTS'!$G$3:$N$775,8,FALSE))</f>
        <v>Skupień Maja</v>
      </c>
      <c r="F447" s="22">
        <f>'licencje PZTS'!G427</f>
        <v>61522</v>
      </c>
      <c r="G447" s="62" t="str">
        <f t="shared" si="77"/>
        <v>Młodzik</v>
      </c>
      <c r="H447" s="62" t="str">
        <f>IF(G447="","",'licencje PZTS'!B427)</f>
        <v>"STS Brynica"</v>
      </c>
      <c r="I447" s="22" t="str">
        <f>IF(G447="","",VLOOKUP(F447,'licencje PZTS'!$G$3:$N$1761,8,FALSE))</f>
        <v>Skupień Maja</v>
      </c>
      <c r="J447" s="22" t="str">
        <f>IFERROR(VLOOKUP(F447,'licencje PZTS'!$G$3:$N$775,7,FALSE),"")</f>
        <v>K</v>
      </c>
      <c r="K447" s="62">
        <f>IFERROR(VLOOKUP(F447,'licencje PZTS'!$G$3:$N$1761,4,FALSE),"")</f>
        <v>2013</v>
      </c>
      <c r="L447" s="22" t="str">
        <f t="shared" si="78"/>
        <v>Skrzat</v>
      </c>
      <c r="M447" s="22" t="str">
        <f t="shared" si="79"/>
        <v>Żak</v>
      </c>
      <c r="N447" s="22" t="str">
        <f t="shared" si="80"/>
        <v>Młodzik</v>
      </c>
      <c r="O447" s="22" t="str">
        <f t="shared" si="81"/>
        <v>Nie dotyczy</v>
      </c>
      <c r="P447" s="22" t="str">
        <f t="shared" si="82"/>
        <v>Nie dotyczy</v>
      </c>
      <c r="Q447" s="22" t="str">
        <f t="shared" si="83"/>
        <v>Nie dotyczy</v>
      </c>
      <c r="R447" s="22" t="str">
        <f t="shared" si="84"/>
        <v>Nie dotyczy</v>
      </c>
      <c r="S447" s="22" t="str">
        <f t="shared" si="85"/>
        <v>Nie dotyczy</v>
      </c>
      <c r="V447" s="22" t="str">
        <f t="shared" si="87"/>
        <v>Buszman Zofia</v>
      </c>
      <c r="W447" s="22">
        <f>(COUNTIF($V$2:V447,V447)=1)*1+W446</f>
        <v>439</v>
      </c>
      <c r="X447" s="22" t="str">
        <f>VLOOKUP(Y447,'licencje PZTS'!$C$4:$K$1486,9,FALSE)</f>
        <v>"STS GMINA Strzelce Opolskie"</v>
      </c>
      <c r="Y447" s="22" t="str">
        <f>INDEX($V$4:$V$900,MATCH(ROWS($U$1:U444),$W$4:$W$900,0))</f>
        <v>Molawka Jan</v>
      </c>
      <c r="AA447" s="22" t="str">
        <f t="shared" si="86"/>
        <v>Buszman Zofia</v>
      </c>
      <c r="AB447" s="22">
        <f>(COUNTIF($AA$2:AA447,AA447)=1)*1+AB446</f>
        <v>439</v>
      </c>
      <c r="AC447" s="22" t="str">
        <f>VLOOKUP(AD447,'licencje PZTS'!$C$4:$K$1486,9,FALSE)</f>
        <v>"STS GMINA Strzelce Opolskie"</v>
      </c>
      <c r="AD447" s="22" t="str">
        <f>INDEX($AA$2:$AA$900,MATCH(ROWS($Z$1:Z444),$AB$2:$AB$3900,0))</f>
        <v>Molawka Jan</v>
      </c>
    </row>
    <row r="448" spans="1:30" hidden="1" x14ac:dyDescent="0.25">
      <c r="A448" s="22" t="str">
        <f>IFERROR(INDEX($D$24:$D$1418,MATCH(ROWS($A$1:A425),$B$24:$B$741,0)),"")</f>
        <v/>
      </c>
      <c r="B448" s="54">
        <f>(COUNTIF($D$24:D448,D448)=1)*1+B447</f>
        <v>35</v>
      </c>
      <c r="C448" s="60" t="str">
        <f t="shared" si="76"/>
        <v>Młodzik</v>
      </c>
      <c r="D448" s="54" t="str">
        <f>IF(C448="","",'licencje PZTS'!B428)</f>
        <v>"STS Brynica"</v>
      </c>
      <c r="E448" s="63" t="str">
        <f>IF(C448="","",VLOOKUP(F448,'licencje PZTS'!$G$3:$N$775,8,FALSE))</f>
        <v>Święcicki Wojciech</v>
      </c>
      <c r="F448" s="22">
        <f>'licencje PZTS'!G428</f>
        <v>61521</v>
      </c>
      <c r="G448" s="62" t="str">
        <f t="shared" si="77"/>
        <v>Młodzik</v>
      </c>
      <c r="H448" s="62" t="str">
        <f>IF(G448="","",'licencje PZTS'!B428)</f>
        <v>"STS Brynica"</v>
      </c>
      <c r="I448" s="22" t="str">
        <f>IF(G448="","",VLOOKUP(F448,'licencje PZTS'!$G$3:$N$1761,8,FALSE))</f>
        <v>Święcicki Wojciech</v>
      </c>
      <c r="J448" s="22" t="str">
        <f>IFERROR(VLOOKUP(F448,'licencje PZTS'!$G$3:$N$775,7,FALSE),"")</f>
        <v>M</v>
      </c>
      <c r="K448" s="62">
        <f>IFERROR(VLOOKUP(F448,'licencje PZTS'!$G$3:$N$1761,4,FALSE),"")</f>
        <v>2013</v>
      </c>
      <c r="L448" s="22" t="str">
        <f t="shared" si="78"/>
        <v>Skrzat</v>
      </c>
      <c r="M448" s="22" t="str">
        <f t="shared" si="79"/>
        <v>Żak</v>
      </c>
      <c r="N448" s="22" t="str">
        <f t="shared" si="80"/>
        <v>Młodzik</v>
      </c>
      <c r="O448" s="22" t="str">
        <f t="shared" si="81"/>
        <v>Nie dotyczy</v>
      </c>
      <c r="P448" s="22" t="str">
        <f t="shared" si="82"/>
        <v>Nie dotyczy</v>
      </c>
      <c r="Q448" s="22" t="str">
        <f t="shared" si="83"/>
        <v>Nie dotyczy</v>
      </c>
      <c r="R448" s="22" t="str">
        <f t="shared" si="84"/>
        <v>Nie dotyczy</v>
      </c>
      <c r="S448" s="22" t="str">
        <f t="shared" si="85"/>
        <v>Nie dotyczy</v>
      </c>
      <c r="V448" s="22" t="str">
        <f t="shared" si="87"/>
        <v>Bogdał Franciszek</v>
      </c>
      <c r="W448" s="22">
        <f>(COUNTIF($V$2:V448,V448)=1)*1+W447</f>
        <v>440</v>
      </c>
      <c r="X448" s="22" t="str">
        <f>VLOOKUP(Y448,'licencje PZTS'!$C$4:$K$1486,9,FALSE)</f>
        <v>"STS Gmina Strzelce Opolskie"</v>
      </c>
      <c r="Y448" s="22" t="str">
        <f>INDEX($V$4:$V$900,MATCH(ROWS($U$1:U445),$W$4:$W$900,0))</f>
        <v>Buszman Piotr</v>
      </c>
      <c r="AA448" s="22" t="str">
        <f t="shared" si="86"/>
        <v>Bogdał Franciszek</v>
      </c>
      <c r="AB448" s="22">
        <f>(COUNTIF($AA$2:AA448,AA448)=1)*1+AB447</f>
        <v>440</v>
      </c>
      <c r="AC448" s="22" t="str">
        <f>VLOOKUP(AD448,'licencje PZTS'!$C$4:$K$1486,9,FALSE)</f>
        <v>"STS Gmina Strzelce Opolskie"</v>
      </c>
      <c r="AD448" s="22" t="str">
        <f>INDEX($AA$2:$AA$900,MATCH(ROWS($Z$1:Z445),$AB$2:$AB$3900,0))</f>
        <v>Buszman Piotr</v>
      </c>
    </row>
    <row r="449" spans="1:30" hidden="1" x14ac:dyDescent="0.25">
      <c r="A449" s="22" t="str">
        <f>IFERROR(INDEX($D$24:$D$1418,MATCH(ROWS($A$1:A426),$B$24:$B$741,0)),"")</f>
        <v/>
      </c>
      <c r="B449" s="54">
        <f>(COUNTIF($D$24:D449,D449)=1)*1+B448</f>
        <v>35</v>
      </c>
      <c r="C449" s="60" t="str">
        <f t="shared" si="76"/>
        <v>Młodzik</v>
      </c>
      <c r="D449" s="54" t="str">
        <f>IF(C449="","",'licencje PZTS'!B429)</f>
        <v>"STS Brynica"</v>
      </c>
      <c r="E449" s="63" t="str">
        <f>IF(C449="","",VLOOKUP(F449,'licencje PZTS'!$G$3:$N$775,8,FALSE))</f>
        <v>Brzana Franciszek</v>
      </c>
      <c r="F449" s="22">
        <f>'licencje PZTS'!G429</f>
        <v>54369</v>
      </c>
      <c r="G449" s="62" t="str">
        <f t="shared" si="77"/>
        <v>Młodzik</v>
      </c>
      <c r="H449" s="62" t="str">
        <f>IF(G449="","",'licencje PZTS'!B429)</f>
        <v>"STS Brynica"</v>
      </c>
      <c r="I449" s="22" t="str">
        <f>IF(G449="","",VLOOKUP(F449,'licencje PZTS'!$G$3:$N$1761,8,FALSE))</f>
        <v>Brzana Franciszek</v>
      </c>
      <c r="J449" s="22" t="str">
        <f>IFERROR(VLOOKUP(F449,'licencje PZTS'!$G$3:$N$775,7,FALSE),"")</f>
        <v>M</v>
      </c>
      <c r="K449" s="62">
        <f>IFERROR(VLOOKUP(F449,'licencje PZTS'!$G$3:$N$1761,4,FALSE),"")</f>
        <v>2013</v>
      </c>
      <c r="L449" s="22" t="str">
        <f t="shared" si="78"/>
        <v>Skrzat</v>
      </c>
      <c r="M449" s="22" t="str">
        <f t="shared" si="79"/>
        <v>Żak</v>
      </c>
      <c r="N449" s="22" t="str">
        <f t="shared" si="80"/>
        <v>Młodzik</v>
      </c>
      <c r="O449" s="22" t="str">
        <f t="shared" si="81"/>
        <v>Nie dotyczy</v>
      </c>
      <c r="P449" s="22" t="str">
        <f t="shared" si="82"/>
        <v>Nie dotyczy</v>
      </c>
      <c r="Q449" s="22" t="str">
        <f t="shared" si="83"/>
        <v>Nie dotyczy</v>
      </c>
      <c r="R449" s="22" t="str">
        <f t="shared" si="84"/>
        <v>Nie dotyczy</v>
      </c>
      <c r="S449" s="22" t="str">
        <f t="shared" si="85"/>
        <v>Nie dotyczy</v>
      </c>
      <c r="V449" s="22" t="str">
        <f t="shared" si="87"/>
        <v>Gołomb Jakub</v>
      </c>
      <c r="W449" s="22">
        <f>(COUNTIF($V$2:V449,V449)=1)*1+W448</f>
        <v>441</v>
      </c>
      <c r="X449" s="22" t="str">
        <f>VLOOKUP(Y449,'licencje PZTS'!$C$4:$K$1486,9,FALSE)</f>
        <v>"STS Gmina Strzelce Opolskie"</v>
      </c>
      <c r="Y449" s="22" t="str">
        <f>INDEX($V$4:$V$900,MATCH(ROWS($U$1:U446),$W$4:$W$900,0))</f>
        <v>Starościak Stanisław</v>
      </c>
      <c r="AA449" s="22" t="str">
        <f t="shared" si="86"/>
        <v>Gołomb Jakub</v>
      </c>
      <c r="AB449" s="22">
        <f>(COUNTIF($AA$2:AA449,AA449)=1)*1+AB448</f>
        <v>441</v>
      </c>
      <c r="AC449" s="22" t="str">
        <f>VLOOKUP(AD449,'licencje PZTS'!$C$4:$K$1486,9,FALSE)</f>
        <v>"STS Gmina Strzelce Opolskie"</v>
      </c>
      <c r="AD449" s="22" t="str">
        <f>INDEX($AA$2:$AA$900,MATCH(ROWS($Z$1:Z446),$AB$2:$AB$3900,0))</f>
        <v>Starościak Stanisław</v>
      </c>
    </row>
    <row r="450" spans="1:30" hidden="1" x14ac:dyDescent="0.25">
      <c r="A450" s="22" t="str">
        <f>IFERROR(INDEX($D$24:$D$1418,MATCH(ROWS($A$1:A427),$B$24:$B$741,0)),"")</f>
        <v/>
      </c>
      <c r="B450" s="54">
        <f>(COUNTIF($D$24:D450,D450)=1)*1+B449</f>
        <v>35</v>
      </c>
      <c r="C450" s="60" t="str">
        <f t="shared" si="76"/>
        <v>Młodzik</v>
      </c>
      <c r="D450" s="54" t="str">
        <f>IF(C450="","",'licencje PZTS'!B430)</f>
        <v>"STS Brynica"</v>
      </c>
      <c r="E450" s="63" t="str">
        <f>IF(C450="","",VLOOKUP(F450,'licencje PZTS'!$G$3:$N$775,8,FALSE))</f>
        <v>Kowalska Alicja</v>
      </c>
      <c r="F450" s="22">
        <f>'licencje PZTS'!G430</f>
        <v>61523</v>
      </c>
      <c r="G450" s="62" t="str">
        <f t="shared" si="77"/>
        <v>Młodzik</v>
      </c>
      <c r="H450" s="62" t="str">
        <f>IF(G450="","",'licencje PZTS'!B430)</f>
        <v>"STS Brynica"</v>
      </c>
      <c r="I450" s="22" t="str">
        <f>IF(G450="","",VLOOKUP(F450,'licencje PZTS'!$G$3:$N$1761,8,FALSE))</f>
        <v>Kowalska Alicja</v>
      </c>
      <c r="J450" s="22" t="str">
        <f>IFERROR(VLOOKUP(F450,'licencje PZTS'!$G$3:$N$775,7,FALSE),"")</f>
        <v>K</v>
      </c>
      <c r="K450" s="62">
        <f>IFERROR(VLOOKUP(F450,'licencje PZTS'!$G$3:$N$1761,4,FALSE),"")</f>
        <v>2014</v>
      </c>
      <c r="L450" s="22" t="str">
        <f t="shared" si="78"/>
        <v>Skrzat</v>
      </c>
      <c r="M450" s="22" t="str">
        <f t="shared" si="79"/>
        <v>Żak</v>
      </c>
      <c r="N450" s="22" t="str">
        <f t="shared" si="80"/>
        <v>Młodzik</v>
      </c>
      <c r="O450" s="22" t="str">
        <f t="shared" si="81"/>
        <v>Nie dotyczy</v>
      </c>
      <c r="P450" s="22" t="str">
        <f t="shared" si="82"/>
        <v>Nie dotyczy</v>
      </c>
      <c r="Q450" s="22" t="str">
        <f t="shared" si="83"/>
        <v>Nie dotyczy</v>
      </c>
      <c r="R450" s="22" t="str">
        <f t="shared" si="84"/>
        <v>Nie dotyczy</v>
      </c>
      <c r="S450" s="22" t="str">
        <f t="shared" si="85"/>
        <v>Nie dotyczy</v>
      </c>
      <c r="V450" s="22" t="str">
        <f t="shared" si="87"/>
        <v>Wiesiołek Marcel</v>
      </c>
      <c r="W450" s="22">
        <f>(COUNTIF($V$2:V450,V450)=1)*1+W449</f>
        <v>442</v>
      </c>
      <c r="X450" s="22" t="str">
        <f>VLOOKUP(Y450,'licencje PZTS'!$C$4:$K$1486,9,FALSE)</f>
        <v>"STS GMINA Strzelce Opolskie"</v>
      </c>
      <c r="Y450" s="22" t="str">
        <f>INDEX($V$4:$V$900,MATCH(ROWS($U$1:U447),$W$4:$W$900,0))</f>
        <v>Kornaga Kacper</v>
      </c>
      <c r="AA450" s="22" t="str">
        <f t="shared" si="86"/>
        <v>Wiesiołek Marcel</v>
      </c>
      <c r="AB450" s="22">
        <f>(COUNTIF($AA$2:AA450,AA450)=1)*1+AB449</f>
        <v>442</v>
      </c>
      <c r="AC450" s="22" t="str">
        <f>VLOOKUP(AD450,'licencje PZTS'!$C$4:$K$1486,9,FALSE)</f>
        <v>"STS GMINA Strzelce Opolskie"</v>
      </c>
      <c r="AD450" s="22" t="str">
        <f>INDEX($AA$2:$AA$900,MATCH(ROWS($Z$1:Z447),$AB$2:$AB$3900,0))</f>
        <v>Kornaga Kacper</v>
      </c>
    </row>
    <row r="451" spans="1:30" hidden="1" x14ac:dyDescent="0.25">
      <c r="A451" s="22" t="str">
        <f>IFERROR(INDEX($D$24:$D$1418,MATCH(ROWS($A$1:A428),$B$24:$B$741,0)),"")</f>
        <v/>
      </c>
      <c r="B451" s="54">
        <f>(COUNTIF($D$24:D451,D451)=1)*1+B450</f>
        <v>35</v>
      </c>
      <c r="C451" s="60" t="str">
        <f t="shared" si="76"/>
        <v>Młodzik</v>
      </c>
      <c r="D451" s="54" t="str">
        <f>IF(C451="","",'licencje PZTS'!B431)</f>
        <v>"STS Brynica"</v>
      </c>
      <c r="E451" s="63" t="str">
        <f>IF(C451="","",VLOOKUP(F451,'licencje PZTS'!$G$3:$N$775,8,FALSE))</f>
        <v>Sochor Florian</v>
      </c>
      <c r="F451" s="22">
        <f>'licencje PZTS'!G431</f>
        <v>59754</v>
      </c>
      <c r="G451" s="62" t="str">
        <f t="shared" si="77"/>
        <v>Młodzik</v>
      </c>
      <c r="H451" s="62" t="str">
        <f>IF(G451="","",'licencje PZTS'!B431)</f>
        <v>"STS Brynica"</v>
      </c>
      <c r="I451" s="22" t="str">
        <f>IF(G451="","",VLOOKUP(F451,'licencje PZTS'!$G$3:$N$1761,8,FALSE))</f>
        <v>Sochor Florian</v>
      </c>
      <c r="J451" s="22" t="str">
        <f>IFERROR(VLOOKUP(F451,'licencje PZTS'!$G$3:$N$775,7,FALSE),"")</f>
        <v>M</v>
      </c>
      <c r="K451" s="62">
        <f>IFERROR(VLOOKUP(F451,'licencje PZTS'!$G$3:$N$1761,4,FALSE),"")</f>
        <v>2014</v>
      </c>
      <c r="L451" s="22" t="str">
        <f t="shared" si="78"/>
        <v>Skrzat</v>
      </c>
      <c r="M451" s="22" t="str">
        <f t="shared" si="79"/>
        <v>Żak</v>
      </c>
      <c r="N451" s="22" t="str">
        <f t="shared" si="80"/>
        <v>Młodzik</v>
      </c>
      <c r="O451" s="22" t="str">
        <f t="shared" si="81"/>
        <v>Nie dotyczy</v>
      </c>
      <c r="P451" s="22" t="str">
        <f t="shared" si="82"/>
        <v>Nie dotyczy</v>
      </c>
      <c r="Q451" s="22" t="str">
        <f t="shared" si="83"/>
        <v>Nie dotyczy</v>
      </c>
      <c r="R451" s="22" t="str">
        <f t="shared" si="84"/>
        <v>Nie dotyczy</v>
      </c>
      <c r="S451" s="22" t="str">
        <f t="shared" si="85"/>
        <v>Nie dotyczy</v>
      </c>
      <c r="V451" s="22" t="str">
        <f t="shared" si="87"/>
        <v>Sprancel Jan</v>
      </c>
      <c r="W451" s="22">
        <f>(COUNTIF($V$2:V451,V451)=1)*1+W450</f>
        <v>443</v>
      </c>
      <c r="X451" s="22" t="str">
        <f>VLOOKUP(Y451,'licencje PZTS'!$C$4:$K$1486,9,FALSE)</f>
        <v>"STS GMINA Strzelce Opolskie"</v>
      </c>
      <c r="Y451" s="22" t="str">
        <f>INDEX($V$4:$V$900,MATCH(ROWS($U$1:U448),$W$4:$W$900,0))</f>
        <v>Bok Aleksandra</v>
      </c>
      <c r="AA451" s="22" t="str">
        <f t="shared" si="86"/>
        <v>Sprancel Jan</v>
      </c>
      <c r="AB451" s="22">
        <f>(COUNTIF($AA$2:AA451,AA451)=1)*1+AB450</f>
        <v>443</v>
      </c>
      <c r="AC451" s="22" t="str">
        <f>VLOOKUP(AD451,'licencje PZTS'!$C$4:$K$1486,9,FALSE)</f>
        <v>"STS GMINA Strzelce Opolskie"</v>
      </c>
      <c r="AD451" s="22" t="str">
        <f>INDEX($AA$2:$AA$900,MATCH(ROWS($Z$1:Z448),$AB$2:$AB$3900,0))</f>
        <v>Bok Aleksandra</v>
      </c>
    </row>
    <row r="452" spans="1:30" hidden="1" x14ac:dyDescent="0.25">
      <c r="A452" s="22" t="str">
        <f>IFERROR(INDEX($D$24:$D$1418,MATCH(ROWS($A$1:A429),$B$24:$B$741,0)),"")</f>
        <v/>
      </c>
      <c r="B452" s="54">
        <f>(COUNTIF($D$24:D452,D452)=1)*1+B451</f>
        <v>35</v>
      </c>
      <c r="C452" s="60" t="str">
        <f t="shared" si="76"/>
        <v>Młodzik</v>
      </c>
      <c r="D452" s="54" t="str">
        <f>IF(C452="","",'licencje PZTS'!B432)</f>
        <v>"STS Brynica"</v>
      </c>
      <c r="E452" s="63" t="str">
        <f>IF(C452="","",VLOOKUP(F452,'licencje PZTS'!$G$3:$N$775,8,FALSE))</f>
        <v>Soszyński Bartosz</v>
      </c>
      <c r="F452" s="22">
        <f>'licencje PZTS'!G432</f>
        <v>54367</v>
      </c>
      <c r="G452" s="62" t="str">
        <f t="shared" si="77"/>
        <v>Młodzik</v>
      </c>
      <c r="H452" s="62" t="str">
        <f>IF(G452="","",'licencje PZTS'!B432)</f>
        <v>"STS Brynica"</v>
      </c>
      <c r="I452" s="22" t="str">
        <f>IF(G452="","",VLOOKUP(F452,'licencje PZTS'!$G$3:$N$1761,8,FALSE))</f>
        <v>Soszyński Bartosz</v>
      </c>
      <c r="J452" s="22" t="str">
        <f>IFERROR(VLOOKUP(F452,'licencje PZTS'!$G$3:$N$775,7,FALSE),"")</f>
        <v>M</v>
      </c>
      <c r="K452" s="62">
        <f>IFERROR(VLOOKUP(F452,'licencje PZTS'!$G$3:$N$1761,4,FALSE),"")</f>
        <v>2014</v>
      </c>
      <c r="L452" s="22" t="str">
        <f t="shared" si="78"/>
        <v>Skrzat</v>
      </c>
      <c r="M452" s="22" t="str">
        <f t="shared" si="79"/>
        <v>Żak</v>
      </c>
      <c r="N452" s="22" t="str">
        <f t="shared" si="80"/>
        <v>Młodzik</v>
      </c>
      <c r="O452" s="22" t="str">
        <f t="shared" si="81"/>
        <v>Nie dotyczy</v>
      </c>
      <c r="P452" s="22" t="str">
        <f t="shared" si="82"/>
        <v>Nie dotyczy</v>
      </c>
      <c r="Q452" s="22" t="str">
        <f t="shared" si="83"/>
        <v>Nie dotyczy</v>
      </c>
      <c r="R452" s="22" t="str">
        <f t="shared" si="84"/>
        <v>Nie dotyczy</v>
      </c>
      <c r="S452" s="22" t="str">
        <f t="shared" si="85"/>
        <v>Nie dotyczy</v>
      </c>
      <c r="V452" s="22" t="str">
        <f t="shared" si="87"/>
        <v>Molawka Jan</v>
      </c>
      <c r="W452" s="22">
        <f>(COUNTIF($V$2:V452,V452)=1)*1+W451</f>
        <v>444</v>
      </c>
      <c r="X452" s="22" t="str">
        <f>VLOOKUP(Y452,'licencje PZTS'!$C$4:$K$1486,9,FALSE)</f>
        <v>"TTS POLONIA Bytom"</v>
      </c>
      <c r="Y452" s="22" t="str">
        <f>INDEX($V$4:$V$900,MATCH(ROWS($U$1:U449),$W$4:$W$900,0))</f>
        <v>Kusek Bartłomiej</v>
      </c>
      <c r="AA452" s="22" t="str">
        <f t="shared" si="86"/>
        <v>Molawka Jan</v>
      </c>
      <c r="AB452" s="22">
        <f>(COUNTIF($AA$2:AA452,AA452)=1)*1+AB451</f>
        <v>444</v>
      </c>
      <c r="AC452" s="22" t="str">
        <f>VLOOKUP(AD452,'licencje PZTS'!$C$4:$K$1486,9,FALSE)</f>
        <v>"TTS POLONIA Bytom"</v>
      </c>
      <c r="AD452" s="22" t="str">
        <f>INDEX($AA$2:$AA$900,MATCH(ROWS($Z$1:Z449),$AB$2:$AB$3900,0))</f>
        <v>Kusek Bartłomiej</v>
      </c>
    </row>
    <row r="453" spans="1:30" hidden="1" x14ac:dyDescent="0.25">
      <c r="A453" s="22" t="str">
        <f>IFERROR(INDEX($D$24:$D$1418,MATCH(ROWS($A$1:A430),$B$24:$B$741,0)),"")</f>
        <v/>
      </c>
      <c r="B453" s="54">
        <f>(COUNTIF($D$24:D453,D453)=1)*1+B452</f>
        <v>35</v>
      </c>
      <c r="C453" s="60" t="str">
        <f t="shared" si="76"/>
        <v>Młodzik</v>
      </c>
      <c r="D453" s="54" t="str">
        <f>IF(C453="","",'licencje PZTS'!B433)</f>
        <v>"STS Brynica"</v>
      </c>
      <c r="E453" s="63" t="str">
        <f>IF(C453="","",VLOOKUP(F453,'licencje PZTS'!$G$3:$N$775,8,FALSE))</f>
        <v>Nanko Łukasz</v>
      </c>
      <c r="F453" s="22">
        <f>'licencje PZTS'!G433</f>
        <v>54368</v>
      </c>
      <c r="G453" s="62" t="str">
        <f t="shared" si="77"/>
        <v>Młodzik</v>
      </c>
      <c r="H453" s="62" t="str">
        <f>IF(G453="","",'licencje PZTS'!B433)</f>
        <v>"STS Brynica"</v>
      </c>
      <c r="I453" s="22" t="str">
        <f>IF(G453="","",VLOOKUP(F453,'licencje PZTS'!$G$3:$N$1761,8,FALSE))</f>
        <v>Nanko Łukasz</v>
      </c>
      <c r="J453" s="22" t="str">
        <f>IFERROR(VLOOKUP(F453,'licencje PZTS'!$G$3:$N$775,7,FALSE),"")</f>
        <v>M</v>
      </c>
      <c r="K453" s="62">
        <f>IFERROR(VLOOKUP(F453,'licencje PZTS'!$G$3:$N$1761,4,FALSE),"")</f>
        <v>2014</v>
      </c>
      <c r="L453" s="22" t="str">
        <f t="shared" si="78"/>
        <v>Skrzat</v>
      </c>
      <c r="M453" s="22" t="str">
        <f t="shared" si="79"/>
        <v>Żak</v>
      </c>
      <c r="N453" s="22" t="str">
        <f t="shared" si="80"/>
        <v>Młodzik</v>
      </c>
      <c r="O453" s="22" t="str">
        <f t="shared" si="81"/>
        <v>Nie dotyczy</v>
      </c>
      <c r="P453" s="22" t="str">
        <f t="shared" si="82"/>
        <v>Nie dotyczy</v>
      </c>
      <c r="Q453" s="22" t="str">
        <f t="shared" si="83"/>
        <v>Nie dotyczy</v>
      </c>
      <c r="R453" s="22" t="str">
        <f t="shared" si="84"/>
        <v>Nie dotyczy</v>
      </c>
      <c r="S453" s="22" t="str">
        <f t="shared" si="85"/>
        <v>Nie dotyczy</v>
      </c>
      <c r="V453" s="22" t="str">
        <f t="shared" si="87"/>
        <v>Buszman Piotr</v>
      </c>
      <c r="W453" s="22">
        <f>(COUNTIF($V$2:V453,V453)=1)*1+W452</f>
        <v>445</v>
      </c>
      <c r="X453" s="22" t="str">
        <f>VLOOKUP(Y453,'licencje PZTS'!$C$4:$K$1486,9,FALSE)</f>
        <v>"TTS POLONIA Bytom"</v>
      </c>
      <c r="Y453" s="22" t="str">
        <f>INDEX($V$4:$V$900,MATCH(ROWS($U$1:U450),$W$4:$W$900,0))</f>
        <v>Majer Magdalena</v>
      </c>
      <c r="AA453" s="22" t="str">
        <f t="shared" si="86"/>
        <v>Buszman Piotr</v>
      </c>
      <c r="AB453" s="22">
        <f>(COUNTIF($AA$2:AA453,AA453)=1)*1+AB452</f>
        <v>445</v>
      </c>
      <c r="AC453" s="22" t="str">
        <f>VLOOKUP(AD453,'licencje PZTS'!$C$4:$K$1486,9,FALSE)</f>
        <v>"TTS POLONIA Bytom"</v>
      </c>
      <c r="AD453" s="22" t="str">
        <f>INDEX($AA$2:$AA$900,MATCH(ROWS($Z$1:Z450),$AB$2:$AB$3900,0))</f>
        <v>Majer Magdalena</v>
      </c>
    </row>
    <row r="454" spans="1:30" hidden="1" x14ac:dyDescent="0.25">
      <c r="A454" s="22" t="str">
        <f>IFERROR(INDEX($D$24:$D$1418,MATCH(ROWS($A$1:A431),$B$24:$B$741,0)),"")</f>
        <v/>
      </c>
      <c r="B454" s="54">
        <f>(COUNTIF($D$24:D454,D454)=1)*1+B453</f>
        <v>36</v>
      </c>
      <c r="C454" s="60" t="str">
        <f t="shared" si="76"/>
        <v>Młodzik</v>
      </c>
      <c r="D454" s="54" t="str">
        <f>IF(C454="","",'licencje PZTS'!B434)</f>
        <v>"STS GMINA Strzelce Opolskie"</v>
      </c>
      <c r="E454" s="63" t="str">
        <f>IF(C454="","",VLOOKUP(F454,'licencje PZTS'!$G$3:$N$775,8,FALSE))</f>
        <v>Piontek Aleksander</v>
      </c>
      <c r="F454" s="22">
        <f>'licencje PZTS'!G434</f>
        <v>50215</v>
      </c>
      <c r="G454" s="62" t="str">
        <f t="shared" si="77"/>
        <v>Młodzik</v>
      </c>
      <c r="H454" s="62" t="str">
        <f>IF(G454="","",'licencje PZTS'!B434)</f>
        <v>"STS GMINA Strzelce Opolskie"</v>
      </c>
      <c r="I454" s="22" t="str">
        <f>IF(G454="","",VLOOKUP(F454,'licencje PZTS'!$G$3:$N$1761,8,FALSE))</f>
        <v>Piontek Aleksander</v>
      </c>
      <c r="J454" s="22" t="str">
        <f>IFERROR(VLOOKUP(F454,'licencje PZTS'!$G$3:$N$775,7,FALSE),"")</f>
        <v>M</v>
      </c>
      <c r="K454" s="62">
        <f>IFERROR(VLOOKUP(F454,'licencje PZTS'!$G$3:$N$1761,4,FALSE),"")</f>
        <v>2009</v>
      </c>
      <c r="L454" s="22" t="str">
        <f t="shared" si="78"/>
        <v>Nie dotyczy</v>
      </c>
      <c r="M454" s="22" t="str">
        <f t="shared" si="79"/>
        <v>Nie dotyczy</v>
      </c>
      <c r="N454" s="22" t="str">
        <f t="shared" si="80"/>
        <v>Młodzik</v>
      </c>
      <c r="O454" s="22" t="str">
        <f t="shared" si="81"/>
        <v>Nie dotyczy</v>
      </c>
      <c r="P454" s="22" t="str">
        <f t="shared" si="82"/>
        <v>Nie dotyczy</v>
      </c>
      <c r="Q454" s="22" t="str">
        <f t="shared" si="83"/>
        <v>Senior</v>
      </c>
      <c r="R454" s="22" t="str">
        <f t="shared" si="84"/>
        <v>Nie dotyczy</v>
      </c>
      <c r="S454" s="22" t="str">
        <f t="shared" si="85"/>
        <v>Nie dotyczy</v>
      </c>
      <c r="V454" s="22" t="str">
        <f t="shared" si="87"/>
        <v>Starościak Stanisław</v>
      </c>
      <c r="W454" s="22">
        <f>(COUNTIF($V$2:V454,V454)=1)*1+W453</f>
        <v>446</v>
      </c>
      <c r="X454" s="22" t="str">
        <f>VLOOKUP(Y454,'licencje PZTS'!$C$4:$K$1486,9,FALSE)</f>
        <v>"TTS POLONIA Bytom"</v>
      </c>
      <c r="Y454" s="22" t="str">
        <f>INDEX($V$4:$V$900,MATCH(ROWS($U$1:U451),$W$4:$W$900,0))</f>
        <v>Szulta Adam</v>
      </c>
      <c r="AA454" s="22" t="str">
        <f t="shared" si="86"/>
        <v>Starościak Stanisław</v>
      </c>
      <c r="AB454" s="22">
        <f>(COUNTIF($AA$2:AA454,AA454)=1)*1+AB453</f>
        <v>446</v>
      </c>
      <c r="AC454" s="22" t="str">
        <f>VLOOKUP(AD454,'licencje PZTS'!$C$4:$K$1486,9,FALSE)</f>
        <v>"TTS POLONIA Bytom"</v>
      </c>
      <c r="AD454" s="22" t="str">
        <f>INDEX($AA$2:$AA$900,MATCH(ROWS($Z$1:Z451),$AB$2:$AB$3900,0))</f>
        <v>Szulta Adam</v>
      </c>
    </row>
    <row r="455" spans="1:30" hidden="1" x14ac:dyDescent="0.25">
      <c r="A455" s="22" t="str">
        <f>IFERROR(INDEX($D$24:$D$1418,MATCH(ROWS($A$1:A432),$B$24:$B$741,0)),"")</f>
        <v/>
      </c>
      <c r="B455" s="54">
        <f>(COUNTIF($D$24:D455,D455)=1)*1+B454</f>
        <v>36</v>
      </c>
      <c r="C455" s="60" t="str">
        <f t="shared" si="76"/>
        <v>Młodzik</v>
      </c>
      <c r="D455" s="54" t="str">
        <f>IF(C455="","",'licencje PZTS'!B435)</f>
        <v>"STS GMINA Strzelce Opolskie"</v>
      </c>
      <c r="E455" s="63" t="str">
        <f>IF(C455="","",VLOOKUP(F455,'licencje PZTS'!$G$3:$N$775,8,FALSE))</f>
        <v>Wieczorek Dawid</v>
      </c>
      <c r="F455" s="22">
        <f>'licencje PZTS'!G435</f>
        <v>53644</v>
      </c>
      <c r="G455" s="62" t="str">
        <f t="shared" si="77"/>
        <v>Młodzik</v>
      </c>
      <c r="H455" s="62" t="str">
        <f>IF(G455="","",'licencje PZTS'!B435)</f>
        <v>"STS GMINA Strzelce Opolskie"</v>
      </c>
      <c r="I455" s="22" t="str">
        <f>IF(G455="","",VLOOKUP(F455,'licencje PZTS'!$G$3:$N$1761,8,FALSE))</f>
        <v>Wieczorek Dawid</v>
      </c>
      <c r="J455" s="22" t="str">
        <f>IFERROR(VLOOKUP(F455,'licencje PZTS'!$G$3:$N$775,7,FALSE),"")</f>
        <v>M</v>
      </c>
      <c r="K455" s="62">
        <f>IFERROR(VLOOKUP(F455,'licencje PZTS'!$G$3:$N$1761,4,FALSE),"")</f>
        <v>2010</v>
      </c>
      <c r="L455" s="22" t="str">
        <f t="shared" si="78"/>
        <v>Nie dotyczy</v>
      </c>
      <c r="M455" s="22" t="str">
        <f t="shared" si="79"/>
        <v>Nie dotyczy</v>
      </c>
      <c r="N455" s="22" t="str">
        <f t="shared" si="80"/>
        <v>Młodzik</v>
      </c>
      <c r="O455" s="22" t="str">
        <f t="shared" si="81"/>
        <v>Nie dotyczy</v>
      </c>
      <c r="P455" s="22" t="str">
        <f t="shared" si="82"/>
        <v>Nie dotyczy</v>
      </c>
      <c r="Q455" s="22" t="str">
        <f t="shared" si="83"/>
        <v>Senior</v>
      </c>
      <c r="R455" s="22" t="str">
        <f t="shared" si="84"/>
        <v>Nie dotyczy</v>
      </c>
      <c r="S455" s="22" t="str">
        <f t="shared" si="85"/>
        <v>Nie dotyczy</v>
      </c>
      <c r="V455" s="22" t="str">
        <f t="shared" si="87"/>
        <v>Kornaga Kacper</v>
      </c>
      <c r="W455" s="22">
        <f>(COUNTIF($V$2:V455,V455)=1)*1+W454</f>
        <v>447</v>
      </c>
      <c r="X455" s="22" t="e">
        <f>VLOOKUP(Y455,'licencje PZTS'!$C$4:$K$1486,9,FALSE)</f>
        <v>#N/A</v>
      </c>
      <c r="Y455" s="22" t="e">
        <f>INDEX($V$4:$V$900,MATCH(ROWS($U$1:U452),$W$4:$W$900,0))</f>
        <v>#N/A</v>
      </c>
      <c r="AA455" s="22" t="str">
        <f t="shared" si="86"/>
        <v>Kornaga Kacper</v>
      </c>
      <c r="AB455" s="22">
        <f>(COUNTIF($AA$2:AA455,AA455)=1)*1+AB454</f>
        <v>447</v>
      </c>
      <c r="AC455" s="22" t="e">
        <f>VLOOKUP(AD455,'licencje PZTS'!$C$4:$K$1486,9,FALSE)</f>
        <v>#N/A</v>
      </c>
      <c r="AD455" s="22" t="e">
        <f>INDEX($AA$2:$AA$900,MATCH(ROWS($Z$1:Z452),$AB$2:$AB$3900,0))</f>
        <v>#N/A</v>
      </c>
    </row>
    <row r="456" spans="1:30" hidden="1" x14ac:dyDescent="0.25">
      <c r="A456" s="22" t="str">
        <f>IFERROR(INDEX($D$24:$D$1418,MATCH(ROWS($A$1:A433),$B$24:$B$741,0)),"")</f>
        <v/>
      </c>
      <c r="B456" s="54">
        <f>(COUNTIF($D$24:D456,D456)=1)*1+B455</f>
        <v>36</v>
      </c>
      <c r="C456" s="60" t="str">
        <f t="shared" si="76"/>
        <v>Młodzik</v>
      </c>
      <c r="D456" s="54" t="str">
        <f>IF(C456="","",'licencje PZTS'!B436)</f>
        <v>"STS GMINA Strzelce Opolskie"</v>
      </c>
      <c r="E456" s="63" t="str">
        <f>IF(C456="","",VLOOKUP(F456,'licencje PZTS'!$G$3:$N$775,8,FALSE))</f>
        <v>Polok Michał</v>
      </c>
      <c r="F456" s="22">
        <f>'licencje PZTS'!G436</f>
        <v>53643</v>
      </c>
      <c r="G456" s="62" t="str">
        <f t="shared" si="77"/>
        <v>Młodzik</v>
      </c>
      <c r="H456" s="62" t="str">
        <f>IF(G456="","",'licencje PZTS'!B436)</f>
        <v>"STS GMINA Strzelce Opolskie"</v>
      </c>
      <c r="I456" s="22" t="str">
        <f>IF(G456="","",VLOOKUP(F456,'licencje PZTS'!$G$3:$N$1761,8,FALSE))</f>
        <v>Polok Michał</v>
      </c>
      <c r="J456" s="22" t="str">
        <f>IFERROR(VLOOKUP(F456,'licencje PZTS'!$G$3:$N$775,7,FALSE),"")</f>
        <v>M</v>
      </c>
      <c r="K456" s="62">
        <f>IFERROR(VLOOKUP(F456,'licencje PZTS'!$G$3:$N$1761,4,FALSE),"")</f>
        <v>2010</v>
      </c>
      <c r="L456" s="22" t="str">
        <f t="shared" si="78"/>
        <v>Nie dotyczy</v>
      </c>
      <c r="M456" s="22" t="str">
        <f t="shared" si="79"/>
        <v>Nie dotyczy</v>
      </c>
      <c r="N456" s="22" t="str">
        <f t="shared" si="80"/>
        <v>Młodzik</v>
      </c>
      <c r="O456" s="22" t="str">
        <f t="shared" si="81"/>
        <v>Nie dotyczy</v>
      </c>
      <c r="P456" s="22" t="str">
        <f t="shared" si="82"/>
        <v>Nie dotyczy</v>
      </c>
      <c r="Q456" s="22" t="str">
        <f t="shared" si="83"/>
        <v>Senior</v>
      </c>
      <c r="R456" s="22" t="str">
        <f t="shared" si="84"/>
        <v>Nie dotyczy</v>
      </c>
      <c r="S456" s="22" t="str">
        <f t="shared" si="85"/>
        <v>Nie dotyczy</v>
      </c>
      <c r="V456" s="22" t="str">
        <f t="shared" si="87"/>
        <v>Bok Aleksandra</v>
      </c>
      <c r="W456" s="22">
        <f>(COUNTIF($V$2:V456,V456)=1)*1+W455</f>
        <v>448</v>
      </c>
      <c r="X456" s="22" t="e">
        <f>VLOOKUP(Y456,'licencje PZTS'!$C$4:$K$1486,9,FALSE)</f>
        <v>#N/A</v>
      </c>
      <c r="Y456" s="22" t="e">
        <f>INDEX($V$4:$V$900,MATCH(ROWS($U$1:U453),$W$4:$W$900,0))</f>
        <v>#N/A</v>
      </c>
      <c r="AA456" s="22" t="str">
        <f t="shared" si="86"/>
        <v>Bok Aleksandra</v>
      </c>
      <c r="AB456" s="22">
        <f>(COUNTIF($AA$2:AA456,AA456)=1)*1+AB455</f>
        <v>448</v>
      </c>
      <c r="AC456" s="22" t="e">
        <f>VLOOKUP(AD456,'licencje PZTS'!$C$4:$K$1486,9,FALSE)</f>
        <v>#N/A</v>
      </c>
      <c r="AD456" s="22" t="e">
        <f>INDEX($AA$2:$AA$900,MATCH(ROWS($Z$1:Z453),$AB$2:$AB$3900,0))</f>
        <v>#N/A</v>
      </c>
    </row>
    <row r="457" spans="1:30" hidden="1" x14ac:dyDescent="0.25">
      <c r="A457" s="22" t="str">
        <f>IFERROR(INDEX($D$24:$D$1418,MATCH(ROWS($A$1:A435),$B$23:$B$741,0)),"")</f>
        <v/>
      </c>
      <c r="B457" s="54">
        <f>(COUNTIF($D$24:D457,D457)=1)*1+B456</f>
        <v>36</v>
      </c>
      <c r="C457" s="60" t="str">
        <f t="shared" si="76"/>
        <v>Młodzik</v>
      </c>
      <c r="D457" s="54" t="str">
        <f>IF(C457="","",'licencje PZTS'!B437)</f>
        <v>"STS GMINA Strzelce Opolskie"</v>
      </c>
      <c r="E457" s="63" t="str">
        <f>IF(C457="","",VLOOKUP(F457,'licencje PZTS'!$G$3:$N$775,8,FALSE))</f>
        <v>Mandok Marcel</v>
      </c>
      <c r="F457" s="22">
        <f>'licencje PZTS'!G437</f>
        <v>50213</v>
      </c>
      <c r="G457" s="62" t="str">
        <f t="shared" si="77"/>
        <v>Młodzik</v>
      </c>
      <c r="H457" s="62" t="str">
        <f>IF(G457="","",'licencje PZTS'!B437)</f>
        <v>"STS GMINA Strzelce Opolskie"</v>
      </c>
      <c r="I457" s="22" t="str">
        <f>IF(G457="","",VLOOKUP(F457,'licencje PZTS'!$G$3:$N$1761,8,FALSE))</f>
        <v>Mandok Marcel</v>
      </c>
      <c r="J457" s="22" t="str">
        <f>IFERROR(VLOOKUP(F457,'licencje PZTS'!$G$3:$N$775,7,FALSE),"")</f>
        <v>M</v>
      </c>
      <c r="K457" s="62">
        <f>IFERROR(VLOOKUP(F457,'licencje PZTS'!$G$3:$N$1761,4,FALSE),"")</f>
        <v>2010</v>
      </c>
      <c r="L457" s="22" t="str">
        <f t="shared" si="78"/>
        <v>Nie dotyczy</v>
      </c>
      <c r="M457" s="22" t="str">
        <f t="shared" si="79"/>
        <v>Nie dotyczy</v>
      </c>
      <c r="N457" s="22" t="str">
        <f t="shared" si="80"/>
        <v>Młodzik</v>
      </c>
      <c r="O457" s="22" t="str">
        <f t="shared" si="81"/>
        <v>Nie dotyczy</v>
      </c>
      <c r="P457" s="22" t="str">
        <f t="shared" si="82"/>
        <v>Nie dotyczy</v>
      </c>
      <c r="Q457" s="22" t="str">
        <f t="shared" si="83"/>
        <v>Senior</v>
      </c>
      <c r="R457" s="22" t="str">
        <f t="shared" si="84"/>
        <v>Nie dotyczy</v>
      </c>
      <c r="S457" s="22" t="str">
        <f t="shared" si="85"/>
        <v>Nie dotyczy</v>
      </c>
      <c r="V457" s="22" t="str">
        <f t="shared" si="87"/>
        <v>Kusek Bartłomiej</v>
      </c>
      <c r="W457" s="22">
        <f>(COUNTIF($V$2:V457,V457)=1)*1+W456</f>
        <v>449</v>
      </c>
      <c r="X457" s="22" t="e">
        <f>VLOOKUP(Y457,'licencje PZTS'!$C$4:$K$1486,9,FALSE)</f>
        <v>#N/A</v>
      </c>
      <c r="Y457" s="22" t="e">
        <f>INDEX($V$4:$V$900,MATCH(ROWS($U$1:U454),$W$4:$W$900,0))</f>
        <v>#N/A</v>
      </c>
      <c r="AA457" s="22" t="str">
        <f t="shared" si="86"/>
        <v>Kusek Bartłomiej</v>
      </c>
      <c r="AB457" s="22">
        <f>(COUNTIF($AA$2:AA457,AA457)=1)*1+AB456</f>
        <v>449</v>
      </c>
      <c r="AC457" s="22" t="e">
        <f>VLOOKUP(AD457,'licencje PZTS'!$C$4:$K$1486,9,FALSE)</f>
        <v>#N/A</v>
      </c>
      <c r="AD457" s="22" t="e">
        <f>INDEX($AA$2:$AA$900,MATCH(ROWS($Z$1:Z454),$AB$2:$AB$3900,0))</f>
        <v>#N/A</v>
      </c>
    </row>
    <row r="458" spans="1:30" hidden="1" x14ac:dyDescent="0.25">
      <c r="A458" s="22" t="str">
        <f>IFERROR(INDEX($D$24:$D$1418,MATCH(ROWS($A$1:A436),$B$23:$B$741,0)),"")</f>
        <v/>
      </c>
      <c r="B458" s="54">
        <f>(COUNTIF($D$24:D458,D458)=1)*1+B457</f>
        <v>36</v>
      </c>
      <c r="C458" s="60" t="str">
        <f>IF(AND($F$3="Skrzat",OR(L458="Skrzat")),"Skrzat",IF(AND($F$3="Żak",OR(L458="Skrzat",M458="Żak")),"Żak",IF(AND($F$3="Młodzik",OR(L458="Skrzat",M458="Żak",N458="Młodzik")),"Młodzik",IF(AND($F$3="Kadet",OR(L458="nie",M458="nie",N458="nie",O458="Kadet")),"Kadet",IF(AND($F$3="Junior",OR(L458="nie",M458="nie",N458="nie",O458="nie",P458="Junior")),"Junior",IF(AND($F$3="Młodzieżowiec",OR(L458="nie",M458="nie",N458="nie",O458="nie",P458="nie",S458="Młodzieżowiec")),"Młodzieżowiec",IF(AND($F$3="Senior",OR(L458="Skrzat",M458="Żak",N458="Młodzik",O458="Kadet",P458="Junior",S458="Młodzieżowiec",Q458="Senior")),"Senior",IF(AND($F$3="Weteran",OR(L458="Nie",M458="Nie",N458="Nie",O458="Nie",P458="Nie",R458="Weteran")),"Weteran",""))))))))</f>
        <v>Młodzik</v>
      </c>
      <c r="D458" s="54" t="str">
        <f>IF(C458="","",'licencje PZTS'!B438)</f>
        <v>"STS GMINA Strzelce Opolskie"</v>
      </c>
      <c r="E458" s="63" t="str">
        <f>IF(C458="","",VLOOKUP(F458,'licencje PZTS'!$G$3:$N$775,8,FALSE))</f>
        <v>Koziołek Tomasz</v>
      </c>
      <c r="F458" s="22">
        <f>'licencje PZTS'!G438</f>
        <v>60826</v>
      </c>
      <c r="G458" s="62" t="str">
        <f>IF(AND($F$3="Skrzat",OR(L458="Skrzat")),"Skrzat",IF(AND($F$3="Żak",OR(L458="Skrzat",M458="Żak")),"Żak",IF(AND($F$3="Młodzik",OR(L458="Skrzat",M458="Żak",N458="Młodzik")),"Młodzik",IF(AND($F$3="Kadet",OR(L458="nie",M458="nie",N458="nie",O458="Kadet")),"Kadet",IF(AND($F$3="Junior",OR(L458="nie",M458="nie",N458="nie",O458="nie",P458="Junior")),"Junior",IF(AND($F$3="Młodzieżowiec",OR(L458="nie",M458="nie",N458="nie",O458="nie",P458="nie",S458="Młodzieżowiec")),"Młodzieżowiec",IF(AND($F$3="Senior",OR(L458="Skrzat",M458="Żak",N458="Młodzik",O458="Kadet",P458="Junior",S458="Młodzieżowiec",Q458="Senior")),"Senior",IF(AND($F$3="Weteran",OR(L458="Nie",M458="Nie",N458="Nie",O458="Nie",P458="Nie",R458="Weteran")),"Weteran",""))))))))</f>
        <v>Młodzik</v>
      </c>
      <c r="H458" s="62" t="str">
        <f>IF(G458="","",'licencje PZTS'!B438)</f>
        <v>"STS GMINA Strzelce Opolskie"</v>
      </c>
      <c r="I458" s="22" t="str">
        <f>IF(G458="","",VLOOKUP(F458,'licencje PZTS'!$G$3:$N$1761,8,FALSE))</f>
        <v>Koziołek Tomasz</v>
      </c>
      <c r="J458" s="22" t="str">
        <f>IFERROR(VLOOKUP(F458,'licencje PZTS'!$G$3:$N$775,7,FALSE),"")</f>
        <v>M</v>
      </c>
      <c r="K458" s="62">
        <f>IFERROR(VLOOKUP(F458,'licencje PZTS'!$G$3:$N$1761,4,FALSE),"")</f>
        <v>2011</v>
      </c>
      <c r="L458" s="22" t="str">
        <f t="shared" si="78"/>
        <v>Nie dotyczy</v>
      </c>
      <c r="M458" s="22" t="str">
        <f t="shared" si="79"/>
        <v>Żak</v>
      </c>
      <c r="N458" s="22" t="str">
        <f t="shared" si="80"/>
        <v>Młodzik</v>
      </c>
      <c r="O458" s="22" t="str">
        <f t="shared" si="81"/>
        <v>Nie dotyczy</v>
      </c>
      <c r="P458" s="22" t="str">
        <f t="shared" si="82"/>
        <v>Nie dotyczy</v>
      </c>
      <c r="Q458" s="22" t="str">
        <f t="shared" si="83"/>
        <v>Senior</v>
      </c>
      <c r="R458" s="22" t="str">
        <f t="shared" si="84"/>
        <v>Nie dotyczy</v>
      </c>
      <c r="S458" s="22" t="str">
        <f t="shared" si="85"/>
        <v>Nie dotyczy</v>
      </c>
      <c r="V458" s="22" t="str">
        <f t="shared" si="87"/>
        <v>Kusek Bartłomiej</v>
      </c>
      <c r="W458" s="22">
        <f>(COUNTIF($V$2:V458,V458)=1)*1+W457</f>
        <v>449</v>
      </c>
      <c r="X458" s="22" t="e">
        <f>VLOOKUP(Y458,'licencje PZTS'!$C$4:$K$1486,9,FALSE)</f>
        <v>#N/A</v>
      </c>
      <c r="Y458" s="22" t="e">
        <f>INDEX($V$4:$V$900,MATCH(ROWS($U$1:U455),$W$4:$W$900,0))</f>
        <v>#N/A</v>
      </c>
      <c r="AA458" s="22" t="str">
        <f t="shared" si="86"/>
        <v>Kusek Bartłomiej</v>
      </c>
      <c r="AB458" s="22">
        <f>(COUNTIF($AA$2:AA458,AA458)=1)*1+AB457</f>
        <v>449</v>
      </c>
      <c r="AC458" s="22" t="e">
        <f>VLOOKUP(AD458,'licencje PZTS'!$C$4:$K$1486,9,FALSE)</f>
        <v>#N/A</v>
      </c>
      <c r="AD458" s="22" t="e">
        <f>INDEX($AA$2:$AA$900,MATCH(ROWS($Z$1:Z455),$AB$2:$AB$3900,0))</f>
        <v>#N/A</v>
      </c>
    </row>
    <row r="459" spans="1:30" hidden="1" x14ac:dyDescent="0.25">
      <c r="A459" s="22" t="str">
        <f>IFERROR(INDEX($D$24:$D$1418,MATCH(ROWS($A$1:A437),$B$23:$B$741,0)),"")</f>
        <v/>
      </c>
      <c r="B459" s="54">
        <f>(COUNTIF($D$24:D459,D459)=1)*1+B458</f>
        <v>36</v>
      </c>
      <c r="C459" s="60" t="str">
        <f t="shared" si="76"/>
        <v>Młodzik</v>
      </c>
      <c r="D459" s="54" t="str">
        <f>IF(C459="","",'licencje PZTS'!B439)</f>
        <v>"STS GMINA Strzelce Opolskie"</v>
      </c>
      <c r="E459" s="63" t="str">
        <f>IF(C459="","",VLOOKUP(F459,'licencje PZTS'!$G$3:$N$775,8,FALSE))</f>
        <v>Ziegler Anna</v>
      </c>
      <c r="F459" s="22">
        <f>'licencje PZTS'!G439</f>
        <v>60247</v>
      </c>
      <c r="G459" s="62" t="str">
        <f t="shared" si="77"/>
        <v>Młodzik</v>
      </c>
      <c r="H459" s="62" t="str">
        <f>IF(G459="","",'licencje PZTS'!B439)</f>
        <v>"STS GMINA Strzelce Opolskie"</v>
      </c>
      <c r="I459" s="22" t="str">
        <f>IF(G459="","",VLOOKUP(F459,'licencje PZTS'!$G$3:$N$1761,8,FALSE))</f>
        <v>Ziegler Anna</v>
      </c>
      <c r="J459" s="22" t="str">
        <f>IFERROR(VLOOKUP(F459,'licencje PZTS'!$G$3:$N$775,7,FALSE),"")</f>
        <v>K</v>
      </c>
      <c r="K459" s="62">
        <f>IFERROR(VLOOKUP(F459,'licencje PZTS'!$G$3:$N$1761,4,FALSE),"")</f>
        <v>2011</v>
      </c>
      <c r="L459" s="22" t="str">
        <f t="shared" si="78"/>
        <v>Nie dotyczy</v>
      </c>
      <c r="M459" s="22" t="str">
        <f t="shared" si="79"/>
        <v>Żak</v>
      </c>
      <c r="N459" s="22" t="str">
        <f t="shared" si="80"/>
        <v>Młodzik</v>
      </c>
      <c r="O459" s="22" t="str">
        <f t="shared" si="81"/>
        <v>Nie dotyczy</v>
      </c>
      <c r="P459" s="22" t="str">
        <f t="shared" si="82"/>
        <v>Nie dotyczy</v>
      </c>
      <c r="Q459" s="22" t="str">
        <f t="shared" si="83"/>
        <v>Senior</v>
      </c>
      <c r="R459" s="22" t="str">
        <f t="shared" si="84"/>
        <v>Nie dotyczy</v>
      </c>
      <c r="S459" s="22" t="str">
        <f t="shared" si="85"/>
        <v>Nie dotyczy</v>
      </c>
      <c r="V459" s="22" t="str">
        <f t="shared" si="87"/>
        <v>Majer Magdalena</v>
      </c>
      <c r="W459" s="22">
        <f>(COUNTIF($V$2:V459,V459)=1)*1+W458</f>
        <v>450</v>
      </c>
      <c r="X459" s="22" t="e">
        <f>VLOOKUP(Y459,'licencje PZTS'!$C$4:$K$1486,9,FALSE)</f>
        <v>#N/A</v>
      </c>
      <c r="Y459" s="22" t="e">
        <f>INDEX($V$4:$V$900,MATCH(ROWS($U$1:U456),$W$4:$W$900,0))</f>
        <v>#N/A</v>
      </c>
      <c r="AA459" s="22" t="str">
        <f t="shared" si="86"/>
        <v>Majer Magdalena</v>
      </c>
      <c r="AB459" s="22">
        <f>(COUNTIF($AA$2:AA459,AA459)=1)*1+AB458</f>
        <v>450</v>
      </c>
      <c r="AC459" s="22" t="e">
        <f>VLOOKUP(AD459,'licencje PZTS'!$C$4:$K$1486,9,FALSE)</f>
        <v>#N/A</v>
      </c>
      <c r="AD459" s="22" t="e">
        <f>INDEX($AA$2:$AA$900,MATCH(ROWS($Z$1:Z456),$AB$2:$AB$3900,0))</f>
        <v>#N/A</v>
      </c>
    </row>
    <row r="460" spans="1:30" hidden="1" x14ac:dyDescent="0.25">
      <c r="A460" s="22" t="str">
        <f>IFERROR(INDEX($D$24:$D$1418,MATCH(ROWS($A$1:A438),$B$23:$B$741,0)),"")</f>
        <v/>
      </c>
      <c r="B460" s="54">
        <f>(COUNTIF($D$24:D460,D460)=1)*1+B459</f>
        <v>36</v>
      </c>
      <c r="C460" s="60" t="str">
        <f t="shared" ref="C460:C523" si="88">IF(AND($F$3="Skrzat",OR(L460="Skrzat")),"Skrzat",IF(AND($F$3="Żak",OR(L460="Skrzat",M460="Żak")),"Żak",IF(AND($F$3="Młodzik",OR(L460="Skrzat",M460="Żak",N460="Młodzik")),"Młodzik",IF(AND($F$3="Kadet",OR(L460="nie",M460="nie",N460="nie",O460="Kadet")),"Kadet",IF(AND($F$3="Junior",OR(L460="nie",M460="nie",N460="nie",O460="nie",P460="Junior")),"Junior",IF(AND($F$3="Młodzieżowiec",OR(L460="nie",M460="nie",N460="nie",O460="nie",P460="nie",S460="Młodzieżowiec")),"Młodzieżowiec",IF(AND($F$3="Senior",OR(L460="Skrzat",M460="Żak",N460="Młodzik",O460="Kadet",P460="Junior",S460="Młodzieżowiec",Q460="Senior")),"Senior",IF(AND($F$3="Weteran",OR(L460="Nie",M460="Nie",N460="Nie",O460="Nie",P460="Nie",R460="Weteran")),"Weteran",""))))))))</f>
        <v>Młodzik</v>
      </c>
      <c r="D460" s="54" t="str">
        <f>IF(C460="","",'licencje PZTS'!B440)</f>
        <v>"STS GMINA Strzelce Opolskie"</v>
      </c>
      <c r="E460" s="63" t="str">
        <f>IF(C460="","",VLOOKUP(F460,'licencje PZTS'!$G$3:$N$775,8,FALSE))</f>
        <v>Mandok Jakub</v>
      </c>
      <c r="F460" s="22">
        <f>'licencje PZTS'!G440</f>
        <v>53634</v>
      </c>
      <c r="G460" s="62" t="str">
        <f t="shared" si="77"/>
        <v>Młodzik</v>
      </c>
      <c r="H460" s="62" t="str">
        <f>IF(G460="","",'licencje PZTS'!B440)</f>
        <v>"STS GMINA Strzelce Opolskie"</v>
      </c>
      <c r="I460" s="22" t="str">
        <f>IF(G460="","",VLOOKUP(F460,'licencje PZTS'!$G$3:$N$1761,8,FALSE))</f>
        <v>Mandok Jakub</v>
      </c>
      <c r="J460" s="22" t="str">
        <f>IFERROR(VLOOKUP(F460,'licencje PZTS'!$G$3:$N$775,7,FALSE),"")</f>
        <v>M</v>
      </c>
      <c r="K460" s="62">
        <f>IFERROR(VLOOKUP(F460,'licencje PZTS'!$G$3:$N$1761,4,FALSE),"")</f>
        <v>2011</v>
      </c>
      <c r="L460" s="22" t="str">
        <f t="shared" si="78"/>
        <v>Nie dotyczy</v>
      </c>
      <c r="M460" s="22" t="str">
        <f t="shared" si="79"/>
        <v>Żak</v>
      </c>
      <c r="N460" s="22" t="str">
        <f t="shared" si="80"/>
        <v>Młodzik</v>
      </c>
      <c r="O460" s="22" t="str">
        <f t="shared" si="81"/>
        <v>Nie dotyczy</v>
      </c>
      <c r="P460" s="22" t="str">
        <f t="shared" si="82"/>
        <v>Nie dotyczy</v>
      </c>
      <c r="Q460" s="22" t="str">
        <f t="shared" si="83"/>
        <v>Senior</v>
      </c>
      <c r="R460" s="22" t="str">
        <f t="shared" si="84"/>
        <v>Nie dotyczy</v>
      </c>
      <c r="S460" s="22" t="str">
        <f t="shared" si="85"/>
        <v>Nie dotyczy</v>
      </c>
      <c r="V460" s="22" t="str">
        <f t="shared" si="87"/>
        <v>Szulta Adam</v>
      </c>
      <c r="W460" s="22">
        <f>(COUNTIF($V$2:V460,V460)=1)*1+W459</f>
        <v>451</v>
      </c>
      <c r="X460" s="22" t="e">
        <f>VLOOKUP(Y460,'licencje PZTS'!$C$4:$K$1486,9,FALSE)</f>
        <v>#N/A</v>
      </c>
      <c r="Y460" s="22" t="e">
        <f>INDEX($V$4:$V$900,MATCH(ROWS($U$1:U457),$W$4:$W$900,0))</f>
        <v>#N/A</v>
      </c>
      <c r="AA460" s="22" t="str">
        <f t="shared" si="86"/>
        <v>Szulta Adam</v>
      </c>
      <c r="AB460" s="22">
        <f>(COUNTIF($AA$2:AA460,AA460)=1)*1+AB459</f>
        <v>451</v>
      </c>
      <c r="AC460" s="22" t="e">
        <f>VLOOKUP(AD460,'licencje PZTS'!$C$4:$K$1486,9,FALSE)</f>
        <v>#N/A</v>
      </c>
      <c r="AD460" s="22" t="e">
        <f>INDEX($AA$2:$AA$900,MATCH(ROWS($Z$1:Z457),$AB$2:$AB$3900,0))</f>
        <v>#N/A</v>
      </c>
    </row>
    <row r="461" spans="1:30" hidden="1" x14ac:dyDescent="0.25">
      <c r="B461" s="54">
        <f>(COUNTIF($D$24:D461,D461)=1)*1+B460</f>
        <v>37</v>
      </c>
      <c r="C461" s="60" t="str">
        <f t="shared" si="88"/>
        <v/>
      </c>
      <c r="D461" s="54" t="str">
        <f>IF(C461="","",'licencje PZTS'!B441)</f>
        <v/>
      </c>
      <c r="E461" s="63" t="str">
        <f>IF(C461="","",VLOOKUP(F461,'licencje PZTS'!$G$3:$N$775,8,FALSE))</f>
        <v/>
      </c>
      <c r="F461" s="22">
        <f>'licencje PZTS'!G441</f>
        <v>53637</v>
      </c>
      <c r="G461" s="62" t="str">
        <f t="shared" si="77"/>
        <v/>
      </c>
      <c r="H461" s="62" t="str">
        <f>IF(G461="","",'licencje PZTS'!B441)</f>
        <v/>
      </c>
      <c r="I461" s="22" t="str">
        <f>IF(G461="","",VLOOKUP(F461,'licencje PZTS'!$G$3:$N$1761,8,FALSE))</f>
        <v/>
      </c>
      <c r="J461" s="22" t="str">
        <f>IFERROR(VLOOKUP(F461,'licencje PZTS'!$G$3:$N$775,7,FALSE),"")</f>
        <v>K</v>
      </c>
      <c r="K461" s="62">
        <f>IFERROR(VLOOKUP(F461,'licencje PZTS'!$G$3:$N$1761,4,FALSE),"")</f>
        <v>2011</v>
      </c>
      <c r="V461" s="22" t="str">
        <f t="shared" si="87"/>
        <v>Wójcik Natalia</v>
      </c>
      <c r="X461" s="22" t="e">
        <f>VLOOKUP(Y461,'licencje PZTS'!$C$4:$K$1486,9,FALSE)</f>
        <v>#N/A</v>
      </c>
      <c r="AA461" s="22" t="str">
        <f t="shared" si="86"/>
        <v>Wójcik Natalia</v>
      </c>
      <c r="AC461" s="22" t="e">
        <f>VLOOKUP(AD461,'licencje PZTS'!$C$4:$K$1486,9,FALSE)</f>
        <v>#N/A</v>
      </c>
      <c r="AD461" s="22" t="e">
        <f>INDEX($AA$2:$AA$900,MATCH(ROWS($Z$1:Z458),$AB$2:$AB$3900,0))</f>
        <v>#N/A</v>
      </c>
    </row>
    <row r="462" spans="1:30" hidden="1" x14ac:dyDescent="0.25">
      <c r="B462" s="54">
        <f>(COUNTIF($D$24:D462,D462)=1)*1+B461</f>
        <v>37</v>
      </c>
      <c r="C462" s="60" t="str">
        <f t="shared" si="88"/>
        <v/>
      </c>
      <c r="D462" s="54" t="str">
        <f>IF(C462="","",'licencje PZTS'!B442)</f>
        <v/>
      </c>
      <c r="E462" s="63" t="str">
        <f>IF(C462="","",VLOOKUP(F462,'licencje PZTS'!$G$3:$N$775,8,FALSE))</f>
        <v/>
      </c>
      <c r="F462" s="22">
        <f>'licencje PZTS'!G442</f>
        <v>59215</v>
      </c>
      <c r="G462" s="62" t="str">
        <f t="shared" si="77"/>
        <v/>
      </c>
      <c r="H462" s="62" t="str">
        <f>IF(G462="","",'licencje PZTS'!B442)</f>
        <v/>
      </c>
      <c r="I462" s="22" t="str">
        <f>IF(G462="","",VLOOKUP(F462,'licencje PZTS'!$G$3:$N$1761,8,FALSE))</f>
        <v/>
      </c>
      <c r="J462" s="22" t="str">
        <f>IFERROR(VLOOKUP(F462,'licencje PZTS'!$G$3:$N$775,7,FALSE),"")</f>
        <v>K</v>
      </c>
      <c r="K462" s="62">
        <f>IFERROR(VLOOKUP(F462,'licencje PZTS'!$G$3:$N$1761,4,FALSE),"")</f>
        <v>2011</v>
      </c>
      <c r="V462" s="22" t="str">
        <f t="shared" si="87"/>
        <v>Wójcik Natalia</v>
      </c>
      <c r="AA462" s="22" t="str">
        <f t="shared" si="86"/>
        <v>Wójcik Natalia</v>
      </c>
      <c r="AC462" s="22" t="e">
        <f>VLOOKUP(AD462,'licencje PZTS'!$C$4:$K$1486,9,FALSE)</f>
        <v>#N/A</v>
      </c>
      <c r="AD462" s="22" t="e">
        <f>INDEX($AA$2:$AA$900,MATCH(ROWS($Z$1:Z459),$AB$2:$AB$3900,0))</f>
        <v>#N/A</v>
      </c>
    </row>
    <row r="463" spans="1:30" hidden="1" x14ac:dyDescent="0.25">
      <c r="B463" s="54">
        <f>(COUNTIF($D$24:D463,D463)=1)*1+B462</f>
        <v>37</v>
      </c>
      <c r="C463" s="60" t="str">
        <f t="shared" si="88"/>
        <v/>
      </c>
      <c r="D463" s="54" t="str">
        <f>IF(C463="","",'licencje PZTS'!B443)</f>
        <v/>
      </c>
      <c r="E463" s="63" t="str">
        <f>IF(C463="","",VLOOKUP(F463,'licencje PZTS'!$G$3:$N$775,8,FALSE))</f>
        <v/>
      </c>
      <c r="F463" s="22">
        <f>'licencje PZTS'!G443</f>
        <v>50884</v>
      </c>
      <c r="G463" s="62" t="str">
        <f t="shared" si="77"/>
        <v/>
      </c>
      <c r="H463" s="62" t="str">
        <f>IF(G463="","",'licencje PZTS'!B443)</f>
        <v/>
      </c>
      <c r="I463" s="22" t="str">
        <f>IF(G463="","",VLOOKUP(F463,'licencje PZTS'!$G$3:$N$1761,8,FALSE))</f>
        <v/>
      </c>
      <c r="J463" s="22" t="str">
        <f>IFERROR(VLOOKUP(F463,'licencje PZTS'!$G$3:$N$775,7,FALSE),"")</f>
        <v>M</v>
      </c>
      <c r="K463" s="62">
        <f>IFERROR(VLOOKUP(F463,'licencje PZTS'!$G$3:$N$1761,4,FALSE),"")</f>
        <v>2011</v>
      </c>
      <c r="V463" s="22" t="str">
        <f t="shared" si="87"/>
        <v>Szymańska Hanna</v>
      </c>
      <c r="AA463" s="22" t="str">
        <f t="shared" si="86"/>
        <v>Szymańska Hanna</v>
      </c>
      <c r="AC463" s="22" t="e">
        <f>VLOOKUP(AD463,'licencje PZTS'!$C$4:$K$1486,9,FALSE)</f>
        <v>#N/A</v>
      </c>
      <c r="AD463" s="22" t="e">
        <f>INDEX($AA$2:$AA$900,MATCH(ROWS($Z$1:Z460),$AB$2:$AB$3900,0))</f>
        <v>#N/A</v>
      </c>
    </row>
    <row r="464" spans="1:30" hidden="1" x14ac:dyDescent="0.25">
      <c r="B464" s="54">
        <f>(COUNTIF($D$24:D464,D464)=1)*1+B463</f>
        <v>37</v>
      </c>
      <c r="C464" s="60" t="str">
        <f t="shared" si="88"/>
        <v/>
      </c>
      <c r="D464" s="54" t="str">
        <f>IF(C464="","",'licencje PZTS'!B444)</f>
        <v/>
      </c>
      <c r="E464" s="63" t="str">
        <f>IF(C464="","",VLOOKUP(F464,'licencje PZTS'!$G$3:$N$775,8,FALSE))</f>
        <v/>
      </c>
      <c r="F464" s="22">
        <f>'licencje PZTS'!G444</f>
        <v>51100</v>
      </c>
      <c r="G464" s="62" t="str">
        <f t="shared" si="77"/>
        <v/>
      </c>
      <c r="H464" s="62" t="str">
        <f>IF(G464="","",'licencje PZTS'!B444)</f>
        <v/>
      </c>
      <c r="I464" s="22" t="str">
        <f>IF(G464="","",VLOOKUP(F464,'licencje PZTS'!$G$3:$N$1761,8,FALSE))</f>
        <v/>
      </c>
      <c r="J464" s="22" t="str">
        <f>IFERROR(VLOOKUP(F464,'licencje PZTS'!$G$3:$N$775,7,FALSE),"")</f>
        <v>K</v>
      </c>
      <c r="K464" s="62">
        <f>IFERROR(VLOOKUP(F464,'licencje PZTS'!$G$3:$N$1761,4,FALSE),"")</f>
        <v>2011</v>
      </c>
      <c r="V464" s="22" t="str">
        <f t="shared" si="87"/>
        <v>Szymańska Hanna</v>
      </c>
      <c r="AA464" s="22" t="str">
        <f t="shared" si="86"/>
        <v>Szymańska Hanna</v>
      </c>
      <c r="AC464" s="22" t="e">
        <f>VLOOKUP(AD464,'licencje PZTS'!$C$4:$K$1486,9,FALSE)</f>
        <v>#N/A</v>
      </c>
      <c r="AD464" s="22" t="e">
        <f>INDEX($AA$2:$AA$900,MATCH(ROWS($Z$1:Z461),$AB$2:$AB$3900,0))</f>
        <v>#N/A</v>
      </c>
    </row>
    <row r="465" spans="2:30" hidden="1" x14ac:dyDescent="0.25">
      <c r="B465" s="54">
        <f>(COUNTIF($D$24:D465,D465)=1)*1+B464</f>
        <v>37</v>
      </c>
      <c r="C465" s="60" t="str">
        <f t="shared" si="88"/>
        <v>Młodzik</v>
      </c>
      <c r="D465" s="54" t="str">
        <f>IF(C465="","",'licencje PZTS'!B445)</f>
        <v>"STS GMINA Strzelce Opolskie"</v>
      </c>
      <c r="E465" s="63" t="str">
        <f>IF(C465="","",VLOOKUP(F465,'licencje PZTS'!$G$3:$N$775,8,FALSE))</f>
        <v>Giemza Antoni</v>
      </c>
      <c r="F465" s="22">
        <f>'licencje PZTS'!G445</f>
        <v>53631</v>
      </c>
      <c r="G465" s="62" t="str">
        <f t="shared" si="77"/>
        <v>Młodzik</v>
      </c>
      <c r="H465" s="62" t="str">
        <f>IF(G465="","",'licencje PZTS'!B445)</f>
        <v>"STS GMINA Strzelce Opolskie"</v>
      </c>
      <c r="I465" s="22" t="str">
        <f>IF(G465="","",VLOOKUP(F465,'licencje PZTS'!$G$3:$N$1761,8,FALSE))</f>
        <v>Giemza Antoni</v>
      </c>
      <c r="J465" s="22" t="str">
        <f>IFERROR(VLOOKUP(F465,'licencje PZTS'!$G$3:$N$775,7,FALSE),"")</f>
        <v>M</v>
      </c>
      <c r="K465" s="62">
        <f>IFERROR(VLOOKUP(F465,'licencje PZTS'!$G$3:$N$1761,4,FALSE),"")</f>
        <v>2011</v>
      </c>
      <c r="L465" s="22" t="str">
        <f t="shared" ref="L465:L470" si="89">IFERROR(IF($G$1-K465&lt;=8,"Skrzat",IF($G$1-K465&gt;8,"Nie dotyczy")),"")</f>
        <v>Nie dotyczy</v>
      </c>
      <c r="M465" s="22" t="str">
        <f t="shared" ref="M465:M470" si="90">IFERROR(IF($G$1-K465&lt;=10,"Żak",IF($G$1-K465&gt;10,"Nie dotyczy")),"")</f>
        <v>Nie dotyczy</v>
      </c>
      <c r="N465" s="22" t="str">
        <f t="shared" ref="N465:N470" si="91">IFERROR(IF($G$1-K465&lt;=12,"Młodzik",IF($G$1-K465&gt;12,"Nie dotyczy")),"")</f>
        <v>Młodzik</v>
      </c>
      <c r="O465" s="22" t="str">
        <f t="shared" ref="O465:O470" si="92">IFERROR(IF($G$1-K465&lt;=14,"Kadet",IF($G$1-K465&gt;14,"Nie dotyczy")),"")</f>
        <v>Kadet</v>
      </c>
      <c r="P465" s="22" t="str">
        <f t="shared" ref="P465:P470" si="93">IFERROR(IF($G$1-K465&lt;=17,"Junior",IF($G$1-K465&gt;17,"Nie dotyczy")),"")</f>
        <v>Junior</v>
      </c>
      <c r="Q465" s="22" t="str">
        <f t="shared" ref="Q465:Q470" si="94">IFERROR(IF($G$1-K465&lt;=20,"Młodzieżowiec",IF($G$1-K465&gt;20,"Nie dotyczy")),"")</f>
        <v>Młodzieżowiec</v>
      </c>
      <c r="R465" s="22" t="str">
        <f t="shared" ref="R465:R470" si="95">IFERROR(IF($G$1-K465&gt;=7,"Senior",IF($G$1-K465&lt;8,"Nie dotyczy")),"")</f>
        <v>Senior</v>
      </c>
      <c r="V465" s="22" t="str">
        <f t="shared" si="87"/>
        <v>Szymańska Hanna</v>
      </c>
      <c r="AA465" s="22" t="str">
        <f t="shared" si="86"/>
        <v>Szymańska Hanna</v>
      </c>
      <c r="AC465" s="22" t="e">
        <f>VLOOKUP(AD465,'licencje PZTS'!$C$4:$K$1486,9,FALSE)</f>
        <v>#N/A</v>
      </c>
      <c r="AD465" s="22" t="e">
        <f>INDEX($AA$2:$AA$900,MATCH(ROWS($Z$1:Z462),$AB$2:$AB$3900,0))</f>
        <v>#N/A</v>
      </c>
    </row>
    <row r="466" spans="2:30" hidden="1" x14ac:dyDescent="0.25">
      <c r="B466" s="54">
        <f>(COUNTIF($D$24:D466,D466)=1)*1+B465</f>
        <v>37</v>
      </c>
      <c r="C466" s="60" t="str">
        <f t="shared" si="88"/>
        <v>Młodzik</v>
      </c>
      <c r="D466" s="54" t="str">
        <f>IF(C466="","",'licencje PZTS'!B446)</f>
        <v>"STS GMINA Strzelce Opolskie"</v>
      </c>
      <c r="E466" s="63" t="str">
        <f>IF(C466="","",VLOOKUP(F466,'licencje PZTS'!$G$3:$N$775,8,FALSE))</f>
        <v>Buszman Zofia</v>
      </c>
      <c r="F466" s="22">
        <f>'licencje PZTS'!G446</f>
        <v>51099</v>
      </c>
      <c r="G466" s="62" t="str">
        <f t="shared" si="77"/>
        <v>Młodzik</v>
      </c>
      <c r="H466" s="62" t="str">
        <f>IF(G466="","",'licencje PZTS'!B446)</f>
        <v>"STS GMINA Strzelce Opolskie"</v>
      </c>
      <c r="I466" s="22" t="str">
        <f>IF(G466="","",VLOOKUP(F466,'licencje PZTS'!$G$3:$N$1761,8,FALSE))</f>
        <v>Buszman Zofia</v>
      </c>
      <c r="J466" s="22" t="str">
        <f>IFERROR(VLOOKUP(F466,'licencje PZTS'!$G$3:$N$775,7,FALSE),"")</f>
        <v>K</v>
      </c>
      <c r="K466" s="62">
        <f>IFERROR(VLOOKUP(F466,'licencje PZTS'!$G$3:$N$1761,4,FALSE),"")</f>
        <v>2011</v>
      </c>
      <c r="L466" s="22" t="str">
        <f t="shared" si="89"/>
        <v>Nie dotyczy</v>
      </c>
      <c r="M466" s="22" t="str">
        <f t="shared" si="90"/>
        <v>Nie dotyczy</v>
      </c>
      <c r="N466" s="22" t="str">
        <f t="shared" si="91"/>
        <v>Młodzik</v>
      </c>
      <c r="O466" s="22" t="str">
        <f t="shared" si="92"/>
        <v>Kadet</v>
      </c>
      <c r="P466" s="22" t="str">
        <f t="shared" si="93"/>
        <v>Junior</v>
      </c>
      <c r="Q466" s="22" t="str">
        <f t="shared" si="94"/>
        <v>Młodzieżowiec</v>
      </c>
      <c r="R466" s="22" t="str">
        <f t="shared" si="95"/>
        <v>Senior</v>
      </c>
      <c r="V466" s="22" t="str">
        <f t="shared" si="87"/>
        <v>Srebniak Lena</v>
      </c>
      <c r="W466" s="22">
        <f>(COUNTIF($V$2:V466,V466)=1)*1+W465</f>
        <v>1</v>
      </c>
      <c r="X466" s="22" t="e">
        <f>VLOOKUP(Y466,'licencje PZTS'!$C$4:$K$1486,9,FALSE)</f>
        <v>#N/A</v>
      </c>
      <c r="Y466" s="22" t="e">
        <f>INDEX($V$4:$V$900,MATCH(ROWS($U$1:U463),$W$4:$W$900,0))</f>
        <v>#N/A</v>
      </c>
      <c r="AA466" s="22" t="str">
        <f t="shared" si="86"/>
        <v>Srebniak Lena</v>
      </c>
      <c r="AB466" s="22">
        <f>(COUNTIF($AA$2:AA466,AA466)=1)*1+AB465</f>
        <v>1</v>
      </c>
      <c r="AC466" s="22" t="e">
        <f>VLOOKUP(AD466,'licencje PZTS'!$C$4:$K$1486,9,FALSE)</f>
        <v>#N/A</v>
      </c>
      <c r="AD466" s="22" t="e">
        <f>INDEX($AA$2:$AA$900,MATCH(ROWS($Z$1:Z463),$AB$2:$AB$3900,0))</f>
        <v>#N/A</v>
      </c>
    </row>
    <row r="467" spans="2:30" hidden="1" x14ac:dyDescent="0.25">
      <c r="B467" s="54">
        <f>(COUNTIF($D$24:D467,D467)=1)*1+B466</f>
        <v>37</v>
      </c>
      <c r="C467" s="60" t="str">
        <f t="shared" si="88"/>
        <v>Młodzik</v>
      </c>
      <c r="D467" s="54" t="str">
        <f>IF(C467="","",'licencje PZTS'!B447)</f>
        <v>"STS GMINA Strzelce Opolskie"</v>
      </c>
      <c r="E467" s="63" t="str">
        <f>IF(C467="","",VLOOKUP(F467,'licencje PZTS'!$G$3:$N$775,8,FALSE))</f>
        <v>Bogdał Franciszek</v>
      </c>
      <c r="F467" s="22">
        <f>'licencje PZTS'!G447</f>
        <v>53635</v>
      </c>
      <c r="G467" s="62" t="str">
        <f t="shared" si="77"/>
        <v>Młodzik</v>
      </c>
      <c r="H467" s="62" t="str">
        <f>IF(G467="","",'licencje PZTS'!B447)</f>
        <v>"STS GMINA Strzelce Opolskie"</v>
      </c>
      <c r="I467" s="22" t="str">
        <f>IF(G467="","",VLOOKUP(F467,'licencje PZTS'!$G$3:$N$1761,8,FALSE))</f>
        <v>Bogdał Franciszek</v>
      </c>
      <c r="J467" s="22" t="str">
        <f>IFERROR(VLOOKUP(F467,'licencje PZTS'!$G$3:$N$775,7,FALSE),"")</f>
        <v>M</v>
      </c>
      <c r="K467" s="62">
        <f>IFERROR(VLOOKUP(F467,'licencje PZTS'!$G$3:$N$1761,4,FALSE),"")</f>
        <v>2011</v>
      </c>
      <c r="L467" s="22" t="str">
        <f t="shared" si="89"/>
        <v>Nie dotyczy</v>
      </c>
      <c r="M467" s="22" t="str">
        <f t="shared" si="90"/>
        <v>Nie dotyczy</v>
      </c>
      <c r="N467" s="22" t="str">
        <f t="shared" si="91"/>
        <v>Młodzik</v>
      </c>
      <c r="O467" s="22" t="str">
        <f t="shared" si="92"/>
        <v>Kadet</v>
      </c>
      <c r="P467" s="22" t="str">
        <f t="shared" si="93"/>
        <v>Junior</v>
      </c>
      <c r="Q467" s="22" t="str">
        <f t="shared" si="94"/>
        <v>Młodzieżowiec</v>
      </c>
      <c r="R467" s="22" t="str">
        <f t="shared" si="95"/>
        <v>Senior</v>
      </c>
      <c r="V467" s="22" t="str">
        <f t="shared" si="87"/>
        <v>Przemyk Maria</v>
      </c>
      <c r="W467" s="22">
        <f>(COUNTIF($V$2:V467,V467)=1)*1+W466</f>
        <v>2</v>
      </c>
      <c r="X467" s="22" t="e">
        <f>VLOOKUP(Y467,'licencje PZTS'!$C$4:$K$1486,9,FALSE)</f>
        <v>#N/A</v>
      </c>
      <c r="Y467" s="22" t="e">
        <f>INDEX($V$4:$V$900,MATCH(ROWS($U$1:U464),$W$4:$W$900,0))</f>
        <v>#N/A</v>
      </c>
      <c r="AA467" s="22" t="str">
        <f t="shared" si="86"/>
        <v>Przemyk Maria</v>
      </c>
      <c r="AB467" s="22">
        <f>(COUNTIF($AA$2:AA467,AA467)=1)*1+AB466</f>
        <v>2</v>
      </c>
      <c r="AC467" s="22" t="e">
        <f>VLOOKUP(AD467,'licencje PZTS'!$C$4:$K$1486,9,FALSE)</f>
        <v>#N/A</v>
      </c>
      <c r="AD467" s="22" t="e">
        <f>INDEX($AA$2:$AA$900,MATCH(ROWS($Z$1:Z464),$AB$2:$AB$3900,0))</f>
        <v>#N/A</v>
      </c>
    </row>
    <row r="468" spans="2:30" hidden="1" x14ac:dyDescent="0.25">
      <c r="B468" s="54">
        <f>(COUNTIF($D$24:D468,D468)=1)*1+B467</f>
        <v>37</v>
      </c>
      <c r="C468" s="60" t="str">
        <f t="shared" si="88"/>
        <v>Młodzik</v>
      </c>
      <c r="D468" s="54" t="str">
        <f>IF(C468="","",'licencje PZTS'!B448)</f>
        <v>"STS GMINA Strzelce Opolskie"</v>
      </c>
      <c r="E468" s="63" t="str">
        <f>IF(C468="","",VLOOKUP(F468,'licencje PZTS'!$G$3:$N$775,8,FALSE))</f>
        <v>Gołomb Jakub</v>
      </c>
      <c r="F468" s="22">
        <f>'licencje PZTS'!G448</f>
        <v>53632</v>
      </c>
      <c r="G468" s="62" t="str">
        <f t="shared" si="77"/>
        <v>Młodzik</v>
      </c>
      <c r="H468" s="62" t="str">
        <f>IF(G468="","",'licencje PZTS'!B448)</f>
        <v>"STS GMINA Strzelce Opolskie"</v>
      </c>
      <c r="I468" s="22" t="str">
        <f>IF(G468="","",VLOOKUP(F468,'licencje PZTS'!$G$3:$N$1761,8,FALSE))</f>
        <v>Gołomb Jakub</v>
      </c>
      <c r="J468" s="22" t="str">
        <f>IFERROR(VLOOKUP(F468,'licencje PZTS'!$G$3:$N$775,7,FALSE),"")</f>
        <v>M</v>
      </c>
      <c r="K468" s="62">
        <f>IFERROR(VLOOKUP(F468,'licencje PZTS'!$G$3:$N$1761,4,FALSE),"")</f>
        <v>2012</v>
      </c>
      <c r="L468" s="22" t="str">
        <f t="shared" si="89"/>
        <v>Nie dotyczy</v>
      </c>
      <c r="M468" s="22" t="str">
        <f t="shared" si="90"/>
        <v>Żak</v>
      </c>
      <c r="N468" s="22" t="str">
        <f t="shared" si="91"/>
        <v>Młodzik</v>
      </c>
      <c r="O468" s="22" t="str">
        <f t="shared" si="92"/>
        <v>Kadet</v>
      </c>
      <c r="P468" s="22" t="str">
        <f t="shared" si="93"/>
        <v>Junior</v>
      </c>
      <c r="Q468" s="22" t="str">
        <f t="shared" si="94"/>
        <v>Młodzieżowiec</v>
      </c>
      <c r="R468" s="22" t="str">
        <f t="shared" si="95"/>
        <v>Senior</v>
      </c>
      <c r="V468" s="22" t="str">
        <f t="shared" si="87"/>
        <v>Pańczyk Kacper</v>
      </c>
      <c r="W468" s="22">
        <f>(COUNTIF($V$2:V468,V468)=1)*1+W467</f>
        <v>3</v>
      </c>
      <c r="X468" s="22" t="e">
        <f>VLOOKUP(Y468,'licencje PZTS'!$C$4:$K$1486,9,FALSE)</f>
        <v>#N/A</v>
      </c>
      <c r="Y468" s="22" t="e">
        <f>INDEX($V$4:$V$900,MATCH(ROWS($U$1:U465),$W$4:$W$900,0))</f>
        <v>#N/A</v>
      </c>
      <c r="AA468" s="22" t="str">
        <f t="shared" si="86"/>
        <v>Pańczyk Kacper</v>
      </c>
      <c r="AB468" s="22">
        <f>(COUNTIF($AA$2:AA468,AA468)=1)*1+AB467</f>
        <v>3</v>
      </c>
      <c r="AC468" s="22" t="e">
        <f>VLOOKUP(AD468,'licencje PZTS'!$C$4:$K$1486,9,FALSE)</f>
        <v>#N/A</v>
      </c>
      <c r="AD468" s="22" t="e">
        <f>INDEX($AA$2:$AA$900,MATCH(ROWS($Z$1:Z465),$AB$2:$AB$3900,0))</f>
        <v>#N/A</v>
      </c>
    </row>
    <row r="469" spans="2:30" hidden="1" x14ac:dyDescent="0.25">
      <c r="B469" s="54">
        <f>(COUNTIF($D$24:D469,D469)=1)*1+B468</f>
        <v>37</v>
      </c>
      <c r="C469" s="60" t="str">
        <f t="shared" si="88"/>
        <v>Młodzik</v>
      </c>
      <c r="D469" s="54" t="str">
        <f>IF(C469="","",'licencje PZTS'!B449)</f>
        <v>"STS GMINA Strzelce Opolskie"</v>
      </c>
      <c r="E469" s="63" t="str">
        <f>IF(C469="","",VLOOKUP(F469,'licencje PZTS'!$G$3:$N$775,8,FALSE))</f>
        <v>Wiesiołek Marcel</v>
      </c>
      <c r="F469" s="22">
        <f>'licencje PZTS'!G449</f>
        <v>53633</v>
      </c>
      <c r="G469" s="62" t="str">
        <f t="shared" si="77"/>
        <v>Młodzik</v>
      </c>
      <c r="H469" s="62" t="str">
        <f>IF(G469="","",'licencje PZTS'!B449)</f>
        <v>"STS GMINA Strzelce Opolskie"</v>
      </c>
      <c r="I469" s="22" t="str">
        <f>IF(G469="","",VLOOKUP(F469,'licencje PZTS'!$G$3:$N$1761,8,FALSE))</f>
        <v>Wiesiołek Marcel</v>
      </c>
      <c r="J469" s="22" t="str">
        <f>IFERROR(VLOOKUP(F469,'licencje PZTS'!$G$3:$N$775,7,FALSE),"")</f>
        <v>M</v>
      </c>
      <c r="K469" s="62">
        <f>IFERROR(VLOOKUP(F469,'licencje PZTS'!$G$3:$N$1761,4,FALSE),"")</f>
        <v>2012</v>
      </c>
      <c r="L469" s="22" t="str">
        <f t="shared" si="89"/>
        <v>Nie dotyczy</v>
      </c>
      <c r="M469" s="22" t="str">
        <f t="shared" si="90"/>
        <v>Żak</v>
      </c>
      <c r="N469" s="22" t="str">
        <f t="shared" si="91"/>
        <v>Młodzik</v>
      </c>
      <c r="O469" s="22" t="str">
        <f t="shared" si="92"/>
        <v>Kadet</v>
      </c>
      <c r="P469" s="22" t="str">
        <f t="shared" si="93"/>
        <v>Junior</v>
      </c>
      <c r="Q469" s="22" t="str">
        <f t="shared" si="94"/>
        <v>Młodzieżowiec</v>
      </c>
      <c r="R469" s="22" t="str">
        <f t="shared" si="95"/>
        <v>Senior</v>
      </c>
      <c r="V469" s="22" t="str">
        <f t="shared" si="87"/>
        <v>Dobczyński Łukasz</v>
      </c>
      <c r="W469" s="22">
        <f>(COUNTIF($V$2:V469,V469)=1)*1+W468</f>
        <v>4</v>
      </c>
      <c r="X469" s="22" t="e">
        <f>VLOOKUP(Y469,'licencje PZTS'!$C$4:$K$1486,9,FALSE)</f>
        <v>#N/A</v>
      </c>
      <c r="Y469" s="22" t="e">
        <f>INDEX($V$4:$V$900,MATCH(ROWS($U$1:U466),$W$4:$W$900,0))</f>
        <v>#N/A</v>
      </c>
      <c r="AA469" s="22" t="str">
        <f t="shared" si="86"/>
        <v>Dobczyński Łukasz</v>
      </c>
      <c r="AB469" s="22">
        <f>(COUNTIF($AA$2:AA469,AA469)=1)*1+AB468</f>
        <v>4</v>
      </c>
      <c r="AC469" s="22" t="e">
        <f>VLOOKUP(AD469,'licencje PZTS'!$C$4:$K$1486,9,FALSE)</f>
        <v>#N/A</v>
      </c>
      <c r="AD469" s="22" t="e">
        <f>INDEX($AA$2:$AA$900,MATCH(ROWS($Z$1:Z466),$AB$2:$AB$3900,0))</f>
        <v>#N/A</v>
      </c>
    </row>
    <row r="470" spans="2:30" hidden="1" x14ac:dyDescent="0.25">
      <c r="B470" s="54">
        <f>(COUNTIF($D$24:D470,D470)=1)*1+B469</f>
        <v>37</v>
      </c>
      <c r="C470" s="60" t="str">
        <f t="shared" si="88"/>
        <v>Młodzik</v>
      </c>
      <c r="D470" s="54" t="str">
        <f>IF(C470="","",'licencje PZTS'!B450)</f>
        <v>"STS GMINA Strzelce Opolskie"</v>
      </c>
      <c r="E470" s="63" t="str">
        <f>IF(C470="","",VLOOKUP(F470,'licencje PZTS'!$G$3:$N$775,8,FALSE))</f>
        <v>Sprancel Jan</v>
      </c>
      <c r="F470" s="22">
        <f>'licencje PZTS'!G450</f>
        <v>53931</v>
      </c>
      <c r="G470" s="62" t="str">
        <f t="shared" si="77"/>
        <v>Młodzik</v>
      </c>
      <c r="H470" s="62" t="str">
        <f>IF(G470="","",'licencje PZTS'!B450)</f>
        <v>"STS GMINA Strzelce Opolskie"</v>
      </c>
      <c r="I470" s="22" t="str">
        <f>IF(G470="","",VLOOKUP(F470,'licencje PZTS'!$G$3:$N$1761,8,FALSE))</f>
        <v>Sprancel Jan</v>
      </c>
      <c r="J470" s="22" t="str">
        <f>IFERROR(VLOOKUP(F470,'licencje PZTS'!$G$3:$N$775,7,FALSE),"")</f>
        <v>M</v>
      </c>
      <c r="K470" s="62">
        <f>IFERROR(VLOOKUP(F470,'licencje PZTS'!$G$3:$N$1761,4,FALSE),"")</f>
        <v>2012</v>
      </c>
      <c r="L470" s="22" t="str">
        <f t="shared" si="89"/>
        <v>Nie dotyczy</v>
      </c>
      <c r="M470" s="22" t="str">
        <f t="shared" si="90"/>
        <v>Żak</v>
      </c>
      <c r="N470" s="22" t="str">
        <f t="shared" si="91"/>
        <v>Młodzik</v>
      </c>
      <c r="O470" s="22" t="str">
        <f t="shared" si="92"/>
        <v>Kadet</v>
      </c>
      <c r="P470" s="22" t="str">
        <f t="shared" si="93"/>
        <v>Junior</v>
      </c>
      <c r="Q470" s="22" t="str">
        <f t="shared" si="94"/>
        <v>Młodzieżowiec</v>
      </c>
      <c r="R470" s="22" t="str">
        <f t="shared" si="95"/>
        <v>Senior</v>
      </c>
      <c r="V470" s="22" t="str">
        <f t="shared" si="87"/>
        <v>Brycz Igor</v>
      </c>
      <c r="W470" s="22">
        <f>(COUNTIF($V$2:V470,V470)=1)*1+W469</f>
        <v>5</v>
      </c>
      <c r="X470" s="22" t="e">
        <f>VLOOKUP(Y470,'licencje PZTS'!$C$4:$K$1486,9,FALSE)</f>
        <v>#N/A</v>
      </c>
      <c r="Y470" s="22" t="e">
        <f>INDEX($V$4:$V$900,MATCH(ROWS($U$1:U467),$W$4:$W$900,0))</f>
        <v>#N/A</v>
      </c>
      <c r="AA470" s="22" t="str">
        <f t="shared" si="86"/>
        <v>Brycz Igor</v>
      </c>
      <c r="AB470" s="22">
        <f>(COUNTIF($AA$2:AA470,AA470)=1)*1+AB469</f>
        <v>5</v>
      </c>
      <c r="AC470" s="22" t="e">
        <f>VLOOKUP(AD470,'licencje PZTS'!$C$4:$K$1486,9,FALSE)</f>
        <v>#N/A</v>
      </c>
      <c r="AD470" s="22" t="e">
        <f>INDEX($AA$2:$AA$900,MATCH(ROWS($Z$1:Z467),$AB$2:$AB$3900,0))</f>
        <v>#N/A</v>
      </c>
    </row>
    <row r="471" spans="2:30" hidden="1" x14ac:dyDescent="0.25">
      <c r="B471" s="54">
        <f>(COUNTIF($D$24:D471,D471)=1)*1+B470</f>
        <v>37</v>
      </c>
      <c r="C471" s="60" t="str">
        <f t="shared" si="88"/>
        <v>Młodzik</v>
      </c>
      <c r="D471" s="54" t="str">
        <f>IF(C471="","",'licencje PZTS'!B451)</f>
        <v>"STS GMINA Strzelce Opolskie"</v>
      </c>
      <c r="E471" s="63" t="str">
        <f>IF(C471="","",VLOOKUP(F471,'licencje PZTS'!$G$3:$N$775,8,FALSE))</f>
        <v>Molawka Jan</v>
      </c>
      <c r="F471" s="22">
        <f>'licencje PZTS'!G451</f>
        <v>53932</v>
      </c>
      <c r="G471" s="62" t="str">
        <f t="shared" si="77"/>
        <v>Młodzik</v>
      </c>
      <c r="H471" s="62" t="str">
        <f>IF(G471="","",'licencje PZTS'!B451)</f>
        <v>"STS GMINA Strzelce Opolskie"</v>
      </c>
      <c r="I471" s="22" t="str">
        <f>IF(G471="","",VLOOKUP(F471,'licencje PZTS'!$G$3:$N$1761,8,FALSE))</f>
        <v>Molawka Jan</v>
      </c>
      <c r="J471" s="22" t="str">
        <f>IFERROR(VLOOKUP(F471,'licencje PZTS'!$G$3:$N$775,7,FALSE),"")</f>
        <v>M</v>
      </c>
      <c r="K471" s="62">
        <f>IFERROR(VLOOKUP(F471,'licencje PZTS'!$G$3:$N$1761,4,FALSE),"")</f>
        <v>2012</v>
      </c>
      <c r="L471" s="22" t="str">
        <f t="shared" ref="L471:L534" si="96">IFERROR(IF($G$1-K471&lt;=8,"Skrzat",IF($G$1-K471&gt;8,"Nie dotyczy")),"")</f>
        <v>Nie dotyczy</v>
      </c>
      <c r="M471" s="22" t="str">
        <f t="shared" ref="M471:M534" si="97">IFERROR(IF($G$1-K471&lt;=10,"Żak",IF($G$1-K471&gt;10,"Nie dotyczy")),"")</f>
        <v>Żak</v>
      </c>
      <c r="N471" s="22" t="str">
        <f t="shared" ref="N471:N534" si="98">IFERROR(IF($G$1-K471&lt;=12,"Młodzik",IF($G$1-K471&gt;12,"Nie dotyczy")),"")</f>
        <v>Młodzik</v>
      </c>
      <c r="O471" s="22" t="str">
        <f t="shared" ref="O471:O534" si="99">IFERROR(IF($G$1-K471&lt;=14,"Kadet",IF($G$1-K471&gt;14,"Nie dotyczy")),"")</f>
        <v>Kadet</v>
      </c>
      <c r="P471" s="22" t="str">
        <f t="shared" ref="P471:P534" si="100">IFERROR(IF($G$1-K471&lt;=17,"Junior",IF($G$1-K471&gt;17,"Nie dotyczy")),"")</f>
        <v>Junior</v>
      </c>
      <c r="Q471" s="22" t="str">
        <f t="shared" ref="Q471:Q534" si="101">IFERROR(IF($G$1-K471&lt;=20,"Młodzieżowiec",IF($G$1-K471&gt;20,"Nie dotyczy")),"")</f>
        <v>Młodzieżowiec</v>
      </c>
      <c r="R471" s="22" t="str">
        <f t="shared" ref="R471:R534" si="102">IFERROR(IF($G$1-K471&gt;=7,"Senior",IF($G$1-K471&lt;8,"Nie dotyczy")),"")</f>
        <v>Senior</v>
      </c>
      <c r="V471" s="22" t="str">
        <f t="shared" si="87"/>
        <v>Bochenek Kamila</v>
      </c>
      <c r="W471" s="22">
        <f>(COUNTIF($V$2:V471,V471)=1)*1+W470</f>
        <v>6</v>
      </c>
      <c r="X471" s="22" t="e">
        <f>VLOOKUP(Y471,'licencje PZTS'!$C$4:$K$1486,9,FALSE)</f>
        <v>#N/A</v>
      </c>
      <c r="Y471" s="22" t="e">
        <f>INDEX($V$4:$V$900,MATCH(ROWS($U$1:U468),$W$4:$W$900,0))</f>
        <v>#N/A</v>
      </c>
      <c r="AA471" s="22" t="str">
        <f t="shared" si="86"/>
        <v>Bochenek Kamila</v>
      </c>
      <c r="AB471" s="22">
        <f>(COUNTIF($AA$2:AA471,AA471)=1)*1+AB470</f>
        <v>6</v>
      </c>
      <c r="AC471" s="22" t="e">
        <f>VLOOKUP(AD471,'licencje PZTS'!$C$4:$K$1486,9,FALSE)</f>
        <v>#N/A</v>
      </c>
      <c r="AD471" s="22" t="e">
        <f>INDEX($AA$2:$AA$900,MATCH(ROWS($Z$1:Z468),$AB$2:$AB$3900,0))</f>
        <v>#N/A</v>
      </c>
    </row>
    <row r="472" spans="2:30" hidden="1" x14ac:dyDescent="0.25">
      <c r="B472" s="54">
        <f>(COUNTIF($D$24:D472,D472)=1)*1+B471</f>
        <v>37</v>
      </c>
      <c r="C472" s="60" t="str">
        <f t="shared" si="88"/>
        <v>Młodzik</v>
      </c>
      <c r="D472" s="54" t="str">
        <f>IF(C472="","",'licencje PZTS'!B452)</f>
        <v>"STS Gmina Strzelce Opolskie"</v>
      </c>
      <c r="E472" s="63" t="str">
        <f>IF(C472="","",VLOOKUP(F472,'licencje PZTS'!$G$3:$N$775,8,FALSE))</f>
        <v>Buszman Piotr</v>
      </c>
      <c r="F472" s="22">
        <f>'licencje PZTS'!G452</f>
        <v>61608</v>
      </c>
      <c r="G472" s="62" t="str">
        <f t="shared" ref="G472:G535" si="103">IF(AND($F$3="Skrzat",OR(L472="Skrzat")),"Skrzat",IF(AND($F$3="Żak",OR(L472="Skrzat",M472="Żak")),"Żak",IF(AND($F$3="Młodzik",OR(L472="Skrzat",M472="Żak",N472="Młodzik")),"Młodzik",IF(AND($F$3="Kadet",OR(L472="nie",M472="nie",N472="nie",O472="Kadet")),"Kadet",IF(AND($F$3="Junior",OR(L472="nie",M472="nie",N472="nie",O472="nie",P472="Junior")),"Junior",IF(AND($F$3="Młodzieżowiec",OR(L472="nie",M472="nie",N472="nie",O472="nie",P472="nie",S472="Młodzieżowiec")),"Młodzieżowiec",IF(AND($F$3="Senior",OR(L472="Skrzat",M472="Żak",N472="Młodzik",O472="Kadet",P472="Junior",S472="Młodzieżowiec",Q472="Senior")),"Senior",IF(AND($F$3="Weteran",OR(L472="Nie",M472="Nie",N472="Nie",O472="Nie",P472="Nie",R472="Weteran")),"Weteran",""))))))))</f>
        <v>Młodzik</v>
      </c>
      <c r="H472" s="62" t="str">
        <f>IF(G472="","",'licencje PZTS'!B452)</f>
        <v>"STS Gmina Strzelce Opolskie"</v>
      </c>
      <c r="I472" s="22" t="str">
        <f>IF(G472="","",VLOOKUP(F472,'licencje PZTS'!$G$3:$N$1761,8,FALSE))</f>
        <v>Buszman Piotr</v>
      </c>
      <c r="J472" s="22" t="str">
        <f>IFERROR(VLOOKUP(F472,'licencje PZTS'!$G$3:$N$775,7,FALSE),"")</f>
        <v>M</v>
      </c>
      <c r="K472" s="62">
        <f>IFERROR(VLOOKUP(F472,'licencje PZTS'!$G$3:$N$1761,4,FALSE),"")</f>
        <v>2013</v>
      </c>
      <c r="L472" s="22" t="str">
        <f t="shared" si="96"/>
        <v>Nie dotyczy</v>
      </c>
      <c r="M472" s="22" t="str">
        <f t="shared" si="97"/>
        <v>Żak</v>
      </c>
      <c r="N472" s="22" t="str">
        <f t="shared" si="98"/>
        <v>Młodzik</v>
      </c>
      <c r="O472" s="22" t="str">
        <f t="shared" si="99"/>
        <v>Kadet</v>
      </c>
      <c r="P472" s="22" t="str">
        <f t="shared" si="100"/>
        <v>Junior</v>
      </c>
      <c r="Q472" s="22" t="str">
        <f t="shared" si="101"/>
        <v>Młodzieżowiec</v>
      </c>
      <c r="R472" s="22" t="str">
        <f t="shared" si="102"/>
        <v>Senior</v>
      </c>
      <c r="V472" s="22" t="str">
        <f t="shared" si="87"/>
        <v>Szatan Szymon</v>
      </c>
      <c r="W472" s="22">
        <f>(COUNTIF($V$2:V472,V472)=1)*1+W471</f>
        <v>7</v>
      </c>
      <c r="X472" s="22" t="e">
        <f>VLOOKUP(Y472,'licencje PZTS'!$C$4:$K$1486,9,FALSE)</f>
        <v>#N/A</v>
      </c>
      <c r="Y472" s="22" t="e">
        <f>INDEX($V$4:$V$900,MATCH(ROWS($U$1:U469),$W$4:$W$900,0))</f>
        <v>#N/A</v>
      </c>
      <c r="AA472" s="22" t="str">
        <f t="shared" si="86"/>
        <v>Szatan Szymon</v>
      </c>
      <c r="AB472" s="22">
        <f>(COUNTIF($AA$2:AA472,AA472)=1)*1+AB471</f>
        <v>7</v>
      </c>
      <c r="AC472" s="22" t="e">
        <f>VLOOKUP(AD472,'licencje PZTS'!$C$4:$K$1486,9,FALSE)</f>
        <v>#N/A</v>
      </c>
      <c r="AD472" s="22" t="e">
        <f>INDEX($AA$2:$AA$900,MATCH(ROWS($Z$1:Z469),$AB$2:$AB$3900,0))</f>
        <v>#N/A</v>
      </c>
    </row>
    <row r="473" spans="2:30" hidden="1" x14ac:dyDescent="0.25">
      <c r="B473" s="54">
        <f>(COUNTIF($D$24:D473,D473)=1)*1+B472</f>
        <v>37</v>
      </c>
      <c r="C473" s="60" t="str">
        <f t="shared" si="88"/>
        <v>Młodzik</v>
      </c>
      <c r="D473" s="54" t="str">
        <f>IF(C473="","",'licencje PZTS'!B453)</f>
        <v>"STS Gmina Strzelce Opolskie"</v>
      </c>
      <c r="E473" s="63" t="str">
        <f>IF(C473="","",VLOOKUP(F473,'licencje PZTS'!$G$3:$N$775,8,FALSE))</f>
        <v>Starościak Stanisław</v>
      </c>
      <c r="F473" s="22">
        <f>'licencje PZTS'!G453</f>
        <v>61541</v>
      </c>
      <c r="G473" s="62" t="str">
        <f t="shared" si="103"/>
        <v>Młodzik</v>
      </c>
      <c r="H473" s="62" t="str">
        <f>IF(G473="","",'licencje PZTS'!B453)</f>
        <v>"STS Gmina Strzelce Opolskie"</v>
      </c>
      <c r="I473" s="22" t="str">
        <f>IF(G473="","",VLOOKUP(F473,'licencje PZTS'!$G$3:$N$1761,8,FALSE))</f>
        <v>Starościak Stanisław</v>
      </c>
      <c r="J473" s="22" t="str">
        <f>IFERROR(VLOOKUP(F473,'licencje PZTS'!$G$3:$N$775,7,FALSE),"")</f>
        <v>M</v>
      </c>
      <c r="K473" s="62">
        <f>IFERROR(VLOOKUP(F473,'licencje PZTS'!$G$3:$N$1761,4,FALSE),"")</f>
        <v>2013</v>
      </c>
      <c r="L473" s="22" t="str">
        <f t="shared" si="96"/>
        <v>Nie dotyczy</v>
      </c>
      <c r="M473" s="22" t="str">
        <f t="shared" si="97"/>
        <v>Żak</v>
      </c>
      <c r="N473" s="22" t="str">
        <f t="shared" si="98"/>
        <v>Młodzik</v>
      </c>
      <c r="O473" s="22" t="str">
        <f t="shared" si="99"/>
        <v>Kadet</v>
      </c>
      <c r="P473" s="22" t="str">
        <f t="shared" si="100"/>
        <v>Junior</v>
      </c>
      <c r="Q473" s="22" t="str">
        <f t="shared" si="101"/>
        <v>Młodzieżowiec</v>
      </c>
      <c r="R473" s="22" t="str">
        <f t="shared" si="102"/>
        <v>Senior</v>
      </c>
      <c r="V473" s="22" t="str">
        <f t="shared" si="87"/>
        <v>Kosałka Filip</v>
      </c>
      <c r="W473" s="22">
        <f>(COUNTIF($V$2:V473,V473)=1)*1+W472</f>
        <v>8</v>
      </c>
      <c r="X473" s="22" t="e">
        <f>VLOOKUP(Y473,'licencje PZTS'!$C$4:$K$1486,9,FALSE)</f>
        <v>#N/A</v>
      </c>
      <c r="Y473" s="22" t="e">
        <f>INDEX($V$4:$V$900,MATCH(ROWS($U$1:U470),$W$4:$W$900,0))</f>
        <v>#N/A</v>
      </c>
      <c r="AA473" s="22" t="str">
        <f t="shared" si="86"/>
        <v>Kosałka Filip</v>
      </c>
      <c r="AB473" s="22">
        <f>(COUNTIF($AA$2:AA473,AA473)=1)*1+AB472</f>
        <v>8</v>
      </c>
      <c r="AC473" s="22" t="e">
        <f>VLOOKUP(AD473,'licencje PZTS'!$C$4:$K$1486,9,FALSE)</f>
        <v>#N/A</v>
      </c>
      <c r="AD473" s="22" t="e">
        <f>INDEX($AA$2:$AA$900,MATCH(ROWS($Z$1:Z470),$AB$2:$AB$3900,0))</f>
        <v>#N/A</v>
      </c>
    </row>
    <row r="474" spans="2:30" hidden="1" x14ac:dyDescent="0.25">
      <c r="B474" s="54">
        <f>(COUNTIF($D$24:D474,D474)=1)*1+B473</f>
        <v>37</v>
      </c>
      <c r="C474" s="60" t="str">
        <f t="shared" si="88"/>
        <v>Młodzik</v>
      </c>
      <c r="D474" s="54" t="str">
        <f>IF(C474="","",'licencje PZTS'!B454)</f>
        <v>"STS GMINA Strzelce Opolskie"</v>
      </c>
      <c r="E474" s="63" t="str">
        <f>IF(C474="","",VLOOKUP(F474,'licencje PZTS'!$G$3:$N$775,8,FALSE))</f>
        <v>Kornaga Kacper</v>
      </c>
      <c r="F474" s="22">
        <f>'licencje PZTS'!G454</f>
        <v>60825</v>
      </c>
      <c r="G474" s="62" t="str">
        <f t="shared" si="103"/>
        <v>Młodzik</v>
      </c>
      <c r="H474" s="62" t="str">
        <f>IF(G474="","",'licencje PZTS'!B454)</f>
        <v>"STS GMINA Strzelce Opolskie"</v>
      </c>
      <c r="I474" s="22" t="str">
        <f>IF(G474="","",VLOOKUP(F474,'licencje PZTS'!$G$3:$N$1761,8,FALSE))</f>
        <v>Kornaga Kacper</v>
      </c>
      <c r="J474" s="22" t="str">
        <f>IFERROR(VLOOKUP(F474,'licencje PZTS'!$G$3:$N$775,7,FALSE),"")</f>
        <v>M</v>
      </c>
      <c r="K474" s="62">
        <f>IFERROR(VLOOKUP(F474,'licencje PZTS'!$G$3:$N$1761,4,FALSE),"")</f>
        <v>2013</v>
      </c>
      <c r="L474" s="22" t="str">
        <f t="shared" si="96"/>
        <v>Nie dotyczy</v>
      </c>
      <c r="M474" s="22" t="str">
        <f t="shared" si="97"/>
        <v>Żak</v>
      </c>
      <c r="N474" s="22" t="str">
        <f t="shared" si="98"/>
        <v>Młodzik</v>
      </c>
      <c r="O474" s="22" t="str">
        <f t="shared" si="99"/>
        <v>Kadet</v>
      </c>
      <c r="P474" s="22" t="str">
        <f t="shared" si="100"/>
        <v>Junior</v>
      </c>
      <c r="Q474" s="22" t="str">
        <f t="shared" si="101"/>
        <v>Młodzieżowiec</v>
      </c>
      <c r="R474" s="22" t="str">
        <f t="shared" si="102"/>
        <v>Senior</v>
      </c>
      <c r="V474" s="22" t="str">
        <f t="shared" si="87"/>
        <v>Bujna Nina</v>
      </c>
      <c r="W474" s="22">
        <f>(COUNTIF($V$2:V474,V474)=1)*1+W473</f>
        <v>9</v>
      </c>
      <c r="X474" s="22" t="e">
        <f>VLOOKUP(Y474,'licencje PZTS'!$C$4:$K$1486,9,FALSE)</f>
        <v>#N/A</v>
      </c>
      <c r="Y474" s="22" t="e">
        <f>INDEX($V$4:$V$900,MATCH(ROWS($U$1:U471),$W$4:$W$900,0))</f>
        <v>#N/A</v>
      </c>
      <c r="AA474" s="22" t="str">
        <f t="shared" si="86"/>
        <v>Bujna Nina</v>
      </c>
      <c r="AB474" s="22">
        <f>(COUNTIF($AA$2:AA474,AA474)=1)*1+AB473</f>
        <v>9</v>
      </c>
      <c r="AC474" s="22" t="e">
        <f>VLOOKUP(AD474,'licencje PZTS'!$C$4:$K$1486,9,FALSE)</f>
        <v>#N/A</v>
      </c>
      <c r="AD474" s="22" t="e">
        <f>INDEX($AA$2:$AA$900,MATCH(ROWS($Z$1:Z471),$AB$2:$AB$3900,0))</f>
        <v>#N/A</v>
      </c>
    </row>
    <row r="475" spans="2:30" hidden="1" x14ac:dyDescent="0.25">
      <c r="B475" s="54">
        <f>(COUNTIF($D$24:D475,D475)=1)*1+B474</f>
        <v>37</v>
      </c>
      <c r="C475" s="60" t="str">
        <f t="shared" si="88"/>
        <v>Młodzik</v>
      </c>
      <c r="D475" s="54" t="str">
        <f>IF(C475="","",'licencje PZTS'!B455)</f>
        <v>"STS GMINA Strzelce Opolskie"</v>
      </c>
      <c r="E475" s="63" t="str">
        <f>IF(C475="","",VLOOKUP(F475,'licencje PZTS'!$G$3:$N$775,8,FALSE))</f>
        <v>Bok Aleksandra</v>
      </c>
      <c r="F475" s="22">
        <f>'licencje PZTS'!G455</f>
        <v>60824</v>
      </c>
      <c r="G475" s="62" t="str">
        <f t="shared" si="103"/>
        <v>Młodzik</v>
      </c>
      <c r="H475" s="62" t="str">
        <f>IF(G475="","",'licencje PZTS'!B455)</f>
        <v>"STS GMINA Strzelce Opolskie"</v>
      </c>
      <c r="I475" s="22" t="str">
        <f>IF(G475="","",VLOOKUP(F475,'licencje PZTS'!$G$3:$N$1761,8,FALSE))</f>
        <v>Bok Aleksandra</v>
      </c>
      <c r="J475" s="22" t="str">
        <f>IFERROR(VLOOKUP(F475,'licencje PZTS'!$G$3:$N$775,7,FALSE),"")</f>
        <v>K</v>
      </c>
      <c r="K475" s="62">
        <f>IFERROR(VLOOKUP(F475,'licencje PZTS'!$G$3:$N$1761,4,FALSE),"")</f>
        <v>2013</v>
      </c>
      <c r="L475" s="22" t="str">
        <f t="shared" si="96"/>
        <v>Nie dotyczy</v>
      </c>
      <c r="M475" s="22" t="str">
        <f t="shared" si="97"/>
        <v>Żak</v>
      </c>
      <c r="N475" s="22" t="str">
        <f t="shared" si="98"/>
        <v>Młodzik</v>
      </c>
      <c r="O475" s="22" t="str">
        <f t="shared" si="99"/>
        <v>Kadet</v>
      </c>
      <c r="P475" s="22" t="str">
        <f t="shared" si="100"/>
        <v>Junior</v>
      </c>
      <c r="Q475" s="22" t="str">
        <f t="shared" si="101"/>
        <v>Młodzieżowiec</v>
      </c>
      <c r="R475" s="22" t="str">
        <f t="shared" si="102"/>
        <v>Senior</v>
      </c>
      <c r="V475" s="22" t="str">
        <f t="shared" si="87"/>
        <v>Bronikowska Natalia</v>
      </c>
      <c r="W475" s="22">
        <f>(COUNTIF($V$2:V475,V475)=1)*1+W474</f>
        <v>10</v>
      </c>
      <c r="X475" s="22" t="e">
        <f>VLOOKUP(Y475,'licencje PZTS'!$C$4:$K$1486,9,FALSE)</f>
        <v>#N/A</v>
      </c>
      <c r="Y475" s="22" t="e">
        <f>INDEX($V$4:$V$900,MATCH(ROWS($U$1:U472),$W$4:$W$900,0))</f>
        <v>#N/A</v>
      </c>
      <c r="AA475" s="22" t="str">
        <f t="shared" ref="AA475:AA538" si="104">VLOOKUP($F$3,$G494:$I4608,3,FALSE)</f>
        <v>Bronikowska Natalia</v>
      </c>
      <c r="AB475" s="22">
        <f>(COUNTIF($AA$2:AA475,AA475)=1)*1+AB474</f>
        <v>10</v>
      </c>
      <c r="AC475" s="22" t="e">
        <f>VLOOKUP(AD475,'licencje PZTS'!$C$4:$K$1486,9,FALSE)</f>
        <v>#N/A</v>
      </c>
      <c r="AD475" s="22" t="e">
        <f>INDEX($AA$2:$AA$900,MATCH(ROWS($Z$1:Z472),$AB$2:$AB$3900,0))</f>
        <v>#N/A</v>
      </c>
    </row>
    <row r="476" spans="2:30" hidden="1" x14ac:dyDescent="0.25">
      <c r="B476" s="54">
        <f>(COUNTIF($D$24:D476,D476)=1)*1+B475</f>
        <v>37</v>
      </c>
      <c r="C476" s="60" t="str">
        <f t="shared" si="88"/>
        <v/>
      </c>
      <c r="D476" s="54" t="str">
        <f>IF(C476="","",'licencje PZTS'!B456)</f>
        <v/>
      </c>
      <c r="E476" s="63" t="str">
        <f>IF(C476="","",VLOOKUP(F476,'licencje PZTS'!$G$3:$N$775,8,FALSE))</f>
        <v/>
      </c>
      <c r="F476" s="22">
        <f>'licencje PZTS'!G456</f>
        <v>54231</v>
      </c>
      <c r="G476" s="62" t="str">
        <f t="shared" si="103"/>
        <v/>
      </c>
      <c r="H476" s="62" t="str">
        <f>IF(G476="","",'licencje PZTS'!B456)</f>
        <v/>
      </c>
      <c r="I476" s="22" t="str">
        <f>IF(G476="","",VLOOKUP(F476,'licencje PZTS'!$G$3:$N$1761,8,FALSE))</f>
        <v/>
      </c>
      <c r="J476" s="22" t="str">
        <f>IFERROR(VLOOKUP(F476,'licencje PZTS'!$G$3:$N$775,7,FALSE),"")</f>
        <v>M</v>
      </c>
      <c r="K476" s="62">
        <f>IFERROR(VLOOKUP(F476,'licencje PZTS'!$G$3:$N$1761,4,FALSE),"")</f>
        <v>2009</v>
      </c>
      <c r="L476" s="22" t="str">
        <f t="shared" si="96"/>
        <v>Nie dotyczy</v>
      </c>
      <c r="M476" s="22" t="str">
        <f t="shared" si="97"/>
        <v>Nie dotyczy</v>
      </c>
      <c r="N476" s="22" t="str">
        <f t="shared" si="98"/>
        <v>Nie dotyczy</v>
      </c>
      <c r="O476" s="22" t="str">
        <f t="shared" si="99"/>
        <v>Kadet</v>
      </c>
      <c r="P476" s="22" t="str">
        <f t="shared" si="100"/>
        <v>Junior</v>
      </c>
      <c r="Q476" s="22" t="str">
        <f t="shared" si="101"/>
        <v>Młodzieżowiec</v>
      </c>
      <c r="R476" s="22" t="str">
        <f t="shared" si="102"/>
        <v>Senior</v>
      </c>
      <c r="V476" s="22" t="str">
        <f t="shared" si="87"/>
        <v>Przemyk Zofia</v>
      </c>
      <c r="W476" s="22">
        <f>(COUNTIF($V$2:V476,V476)=1)*1+W475</f>
        <v>11</v>
      </c>
      <c r="X476" s="22" t="e">
        <f>VLOOKUP(Y476,'licencje PZTS'!$C$4:$K$1486,9,FALSE)</f>
        <v>#N/A</v>
      </c>
      <c r="Y476" s="22" t="e">
        <f>INDEX($V$4:$V$900,MATCH(ROWS($U$1:U473),$W$4:$W$900,0))</f>
        <v>#N/A</v>
      </c>
      <c r="AA476" s="22" t="str">
        <f t="shared" si="104"/>
        <v>Przemyk Zofia</v>
      </c>
      <c r="AB476" s="22">
        <f>(COUNTIF($AA$2:AA476,AA476)=1)*1+AB475</f>
        <v>11</v>
      </c>
      <c r="AC476" s="22" t="e">
        <f>VLOOKUP(AD476,'licencje PZTS'!$C$4:$K$1486,9,FALSE)</f>
        <v>#N/A</v>
      </c>
      <c r="AD476" s="22" t="e">
        <f>INDEX($AA$2:$AA$900,MATCH(ROWS($Z$1:Z473),$AB$2:$AB$3900,0))</f>
        <v>#N/A</v>
      </c>
    </row>
    <row r="477" spans="2:30" hidden="1" x14ac:dyDescent="0.25">
      <c r="B477" s="54">
        <f>(COUNTIF($D$24:D477,D477)=1)*1+B476</f>
        <v>38</v>
      </c>
      <c r="C477" s="60" t="str">
        <f t="shared" si="88"/>
        <v>Młodzik</v>
      </c>
      <c r="D477" s="54" t="str">
        <f>IF(C477="","",'licencje PZTS'!B457)</f>
        <v>"TTS POLONIA Bytom"</v>
      </c>
      <c r="E477" s="63" t="str">
        <f>IF(C477="","",VLOOKUP(F477,'licencje PZTS'!$G$3:$N$775,8,FALSE))</f>
        <v>Kusek Bartłomiej</v>
      </c>
      <c r="F477" s="22">
        <f>'licencje PZTS'!G457</f>
        <v>52583</v>
      </c>
      <c r="G477" s="62" t="str">
        <f t="shared" si="103"/>
        <v>Młodzik</v>
      </c>
      <c r="H477" s="62" t="str">
        <f>IF(G477="","",'licencje PZTS'!B457)</f>
        <v>"TTS POLONIA Bytom"</v>
      </c>
      <c r="I477" s="22" t="str">
        <f>IF(G477="","",VLOOKUP(F477,'licencje PZTS'!$G$3:$N$1761,8,FALSE))</f>
        <v>Kusek Bartłomiej</v>
      </c>
      <c r="J477" s="22" t="str">
        <f>IFERROR(VLOOKUP(F477,'licencje PZTS'!$G$3:$N$775,7,FALSE),"")</f>
        <v>M</v>
      </c>
      <c r="K477" s="62">
        <f>IFERROR(VLOOKUP(F477,'licencje PZTS'!$G$3:$N$1761,4,FALSE),"")</f>
        <v>2011</v>
      </c>
      <c r="L477" s="22" t="str">
        <f t="shared" si="96"/>
        <v>Nie dotyczy</v>
      </c>
      <c r="M477" s="22" t="str">
        <f t="shared" si="97"/>
        <v>Nie dotyczy</v>
      </c>
      <c r="N477" s="22" t="str">
        <f t="shared" si="98"/>
        <v>Młodzik</v>
      </c>
      <c r="O477" s="22" t="str">
        <f t="shared" si="99"/>
        <v>Kadet</v>
      </c>
      <c r="P477" s="22" t="str">
        <f t="shared" si="100"/>
        <v>Junior</v>
      </c>
      <c r="Q477" s="22" t="str">
        <f t="shared" si="101"/>
        <v>Młodzieżowiec</v>
      </c>
      <c r="R477" s="22" t="str">
        <f t="shared" si="102"/>
        <v>Senior</v>
      </c>
      <c r="V477" s="22" t="str">
        <f t="shared" si="87"/>
        <v>Duch Maksymilian</v>
      </c>
      <c r="W477" s="22">
        <f>(COUNTIF($V$2:V477,V477)=1)*1+W476</f>
        <v>12</v>
      </c>
      <c r="X477" s="22" t="e">
        <f>VLOOKUP(Y477,'licencje PZTS'!$C$4:$K$1486,9,FALSE)</f>
        <v>#N/A</v>
      </c>
      <c r="Y477" s="22" t="e">
        <f>INDEX($V$4:$V$900,MATCH(ROWS($U$1:U474),$W$4:$W$900,0))</f>
        <v>#N/A</v>
      </c>
      <c r="AA477" s="22" t="str">
        <f t="shared" si="104"/>
        <v>Duch Maksymilian</v>
      </c>
      <c r="AB477" s="22">
        <f>(COUNTIF($AA$2:AA477,AA477)=1)*1+AB476</f>
        <v>12</v>
      </c>
      <c r="AC477" s="22" t="e">
        <f>VLOOKUP(AD477,'licencje PZTS'!$C$4:$K$1486,9,FALSE)</f>
        <v>#N/A</v>
      </c>
      <c r="AD477" s="22" t="e">
        <f>INDEX($AA$2:$AA$900,MATCH(ROWS($Z$1:Z474),$AB$2:$AB$3900,0))</f>
        <v>#N/A</v>
      </c>
    </row>
    <row r="478" spans="2:30" hidden="1" x14ac:dyDescent="0.25">
      <c r="B478" s="54">
        <f>(COUNTIF($D$24:D478,D478)=1)*1+B477</f>
        <v>38</v>
      </c>
      <c r="C478" s="60" t="str">
        <f t="shared" si="88"/>
        <v>Młodzik</v>
      </c>
      <c r="D478" s="54" t="str">
        <f>IF(C478="","",'licencje PZTS'!B458)</f>
        <v>"TTS POLONIA Bytom"</v>
      </c>
      <c r="E478" s="63" t="str">
        <f>IF(C478="","",VLOOKUP(F478,'licencje PZTS'!$G$3:$N$775,8,FALSE))</f>
        <v>Majer Magdalena</v>
      </c>
      <c r="F478" s="22">
        <f>'licencje PZTS'!G458</f>
        <v>60243</v>
      </c>
      <c r="G478" s="62" t="str">
        <f t="shared" si="103"/>
        <v>Młodzik</v>
      </c>
      <c r="H478" s="62" t="str">
        <f>IF(G478="","",'licencje PZTS'!B458)</f>
        <v>"TTS POLONIA Bytom"</v>
      </c>
      <c r="I478" s="22" t="str">
        <f>IF(G478="","",VLOOKUP(F478,'licencje PZTS'!$G$3:$N$1761,8,FALSE))</f>
        <v>Majer Magdalena</v>
      </c>
      <c r="J478" s="22" t="str">
        <f>IFERROR(VLOOKUP(F478,'licencje PZTS'!$G$3:$N$775,7,FALSE),"")</f>
        <v>K</v>
      </c>
      <c r="K478" s="62">
        <f>IFERROR(VLOOKUP(F478,'licencje PZTS'!$G$3:$N$1761,4,FALSE),"")</f>
        <v>2013</v>
      </c>
      <c r="L478" s="22" t="str">
        <f t="shared" si="96"/>
        <v>Nie dotyczy</v>
      </c>
      <c r="M478" s="22" t="str">
        <f t="shared" si="97"/>
        <v>Żak</v>
      </c>
      <c r="N478" s="22" t="str">
        <f t="shared" si="98"/>
        <v>Młodzik</v>
      </c>
      <c r="O478" s="22" t="str">
        <f t="shared" si="99"/>
        <v>Kadet</v>
      </c>
      <c r="P478" s="22" t="str">
        <f t="shared" si="100"/>
        <v>Junior</v>
      </c>
      <c r="Q478" s="22" t="str">
        <f t="shared" si="101"/>
        <v>Młodzieżowiec</v>
      </c>
      <c r="R478" s="22" t="str">
        <f t="shared" si="102"/>
        <v>Senior</v>
      </c>
      <c r="V478" s="22" t="str">
        <f t="shared" si="87"/>
        <v>Szelejewski Paweł</v>
      </c>
      <c r="W478" s="22">
        <f>(COUNTIF($V$2:V478,V478)=1)*1+W477</f>
        <v>13</v>
      </c>
      <c r="X478" s="22" t="e">
        <f>VLOOKUP(Y478,'licencje PZTS'!$C$4:$K$1486,9,FALSE)</f>
        <v>#N/A</v>
      </c>
      <c r="Y478" s="22" t="e">
        <f>INDEX($V$4:$V$900,MATCH(ROWS($U$1:U475),$W$4:$W$900,0))</f>
        <v>#N/A</v>
      </c>
      <c r="AA478" s="22" t="str">
        <f t="shared" si="104"/>
        <v>Szelejewski Paweł</v>
      </c>
      <c r="AB478" s="22">
        <f>(COUNTIF($AA$2:AA478,AA478)=1)*1+AB477</f>
        <v>13</v>
      </c>
      <c r="AC478" s="22" t="e">
        <f>VLOOKUP(AD478,'licencje PZTS'!$C$4:$K$1486,9,FALSE)</f>
        <v>#N/A</v>
      </c>
      <c r="AD478" s="22" t="e">
        <f>INDEX($AA$2:$AA$900,MATCH(ROWS($Z$1:Z475),$AB$2:$AB$3900,0))</f>
        <v>#N/A</v>
      </c>
    </row>
    <row r="479" spans="2:30" hidden="1" x14ac:dyDescent="0.25">
      <c r="B479" s="54">
        <f>(COUNTIF($D$24:D479,D479)=1)*1+B478</f>
        <v>38</v>
      </c>
      <c r="C479" s="60" t="str">
        <f t="shared" si="88"/>
        <v>Młodzik</v>
      </c>
      <c r="D479" s="54" t="str">
        <f>IF(C479="","",'licencje PZTS'!B459)</f>
        <v>"TTS POLONIA Bytom"</v>
      </c>
      <c r="E479" s="63" t="str">
        <f>IF(C479="","",VLOOKUP(F479,'licencje PZTS'!$G$3:$N$775,8,FALSE))</f>
        <v>Szulta Adam</v>
      </c>
      <c r="F479" s="22">
        <f>'licencje PZTS'!G459</f>
        <v>59574</v>
      </c>
      <c r="G479" s="62" t="str">
        <f t="shared" si="103"/>
        <v>Młodzik</v>
      </c>
      <c r="H479" s="62" t="str">
        <f>IF(G479="","",'licencje PZTS'!B459)</f>
        <v>"TTS POLONIA Bytom"</v>
      </c>
      <c r="I479" s="22" t="str">
        <f>IF(G479="","",VLOOKUP(F479,'licencje PZTS'!$G$3:$N$1761,8,FALSE))</f>
        <v>Szulta Adam</v>
      </c>
      <c r="J479" s="22" t="str">
        <f>IFERROR(VLOOKUP(F479,'licencje PZTS'!$G$3:$N$775,7,FALSE),"")</f>
        <v>M</v>
      </c>
      <c r="K479" s="62">
        <f>IFERROR(VLOOKUP(F479,'licencje PZTS'!$G$3:$N$1761,4,FALSE),"")</f>
        <v>2013</v>
      </c>
      <c r="L479" s="22" t="str">
        <f t="shared" si="96"/>
        <v>Nie dotyczy</v>
      </c>
      <c r="M479" s="22" t="str">
        <f t="shared" si="97"/>
        <v>Żak</v>
      </c>
      <c r="N479" s="22" t="str">
        <f t="shared" si="98"/>
        <v>Młodzik</v>
      </c>
      <c r="O479" s="22" t="str">
        <f t="shared" si="99"/>
        <v>Kadet</v>
      </c>
      <c r="P479" s="22" t="str">
        <f t="shared" si="100"/>
        <v>Junior</v>
      </c>
      <c r="Q479" s="22" t="str">
        <f t="shared" si="101"/>
        <v>Młodzieżowiec</v>
      </c>
      <c r="R479" s="22" t="str">
        <f t="shared" si="102"/>
        <v>Senior</v>
      </c>
      <c r="V479" s="22" t="str">
        <f t="shared" si="87"/>
        <v>Szelejewski Paweł</v>
      </c>
      <c r="W479" s="22">
        <f>(COUNTIF($V$2:V479,V479)=1)*1+W478</f>
        <v>13</v>
      </c>
      <c r="X479" s="22" t="e">
        <f>VLOOKUP(Y479,'licencje PZTS'!$C$4:$K$1486,9,FALSE)</f>
        <v>#N/A</v>
      </c>
      <c r="Y479" s="22" t="e">
        <f>INDEX($V$4:$V$900,MATCH(ROWS($U$1:U476),$W$4:$W$900,0))</f>
        <v>#N/A</v>
      </c>
      <c r="AA479" s="22" t="str">
        <f t="shared" si="104"/>
        <v>Szelejewski Paweł</v>
      </c>
      <c r="AB479" s="22">
        <f>(COUNTIF($AA$2:AA479,AA479)=1)*1+AB478</f>
        <v>13</v>
      </c>
      <c r="AC479" s="22" t="e">
        <f>VLOOKUP(AD479,'licencje PZTS'!$C$4:$K$1486,9,FALSE)</f>
        <v>#N/A</v>
      </c>
      <c r="AD479" s="22" t="e">
        <f>INDEX($AA$2:$AA$900,MATCH(ROWS($Z$1:Z476),$AB$2:$AB$3900,0))</f>
        <v>#N/A</v>
      </c>
    </row>
    <row r="480" spans="2:30" hidden="1" x14ac:dyDescent="0.25">
      <c r="B480" s="54">
        <f>(COUNTIF($D$24:D480,D480)=1)*1+B479</f>
        <v>38</v>
      </c>
      <c r="C480" s="60" t="str">
        <f t="shared" si="88"/>
        <v/>
      </c>
      <c r="D480" s="54" t="str">
        <f>IF(C480="","",'licencje PZTS'!B460)</f>
        <v/>
      </c>
      <c r="E480" s="63" t="str">
        <f>IF(C480="","",VLOOKUP(F480,'licencje PZTS'!$G$3:$N$775,8,FALSE))</f>
        <v/>
      </c>
      <c r="F480" s="22">
        <f>'licencje PZTS'!G460</f>
        <v>54693</v>
      </c>
      <c r="G480" s="62" t="str">
        <f t="shared" si="103"/>
        <v/>
      </c>
      <c r="H480" s="62" t="str">
        <f>IF(G480="","",'licencje PZTS'!B460)</f>
        <v/>
      </c>
      <c r="I480" s="22" t="str">
        <f>IF(G480="","",VLOOKUP(F480,'licencje PZTS'!$G$3:$N$1761,8,FALSE))</f>
        <v/>
      </c>
      <c r="J480" s="22" t="str">
        <f>IFERROR(VLOOKUP(F480,'licencje PZTS'!$G$3:$N$775,7,FALSE),"")</f>
        <v>M</v>
      </c>
      <c r="K480" s="62">
        <f>IFERROR(VLOOKUP(F480,'licencje PZTS'!$G$3:$N$1761,4,FALSE),"")</f>
        <v>2009</v>
      </c>
      <c r="L480" s="22" t="str">
        <f t="shared" si="96"/>
        <v>Nie dotyczy</v>
      </c>
      <c r="M480" s="22" t="str">
        <f t="shared" si="97"/>
        <v>Nie dotyczy</v>
      </c>
      <c r="N480" s="22" t="str">
        <f t="shared" si="98"/>
        <v>Nie dotyczy</v>
      </c>
      <c r="O480" s="22" t="str">
        <f t="shared" si="99"/>
        <v>Kadet</v>
      </c>
      <c r="P480" s="22" t="str">
        <f t="shared" si="100"/>
        <v>Junior</v>
      </c>
      <c r="Q480" s="22" t="str">
        <f t="shared" si="101"/>
        <v>Młodzieżowiec</v>
      </c>
      <c r="R480" s="22" t="str">
        <f t="shared" si="102"/>
        <v>Senior</v>
      </c>
      <c r="V480" s="22" t="str">
        <f t="shared" si="87"/>
        <v>Szelejewski Paweł</v>
      </c>
      <c r="W480" s="22">
        <f>(COUNTIF($V$2:V480,V480)=1)*1+W479</f>
        <v>13</v>
      </c>
      <c r="X480" s="22" t="e">
        <f>VLOOKUP(Y480,'licencje PZTS'!$C$4:$K$1486,9,FALSE)</f>
        <v>#N/A</v>
      </c>
      <c r="Y480" s="22" t="e">
        <f>INDEX($V$4:$V$900,MATCH(ROWS($U$1:U477),$W$4:$W$900,0))</f>
        <v>#N/A</v>
      </c>
      <c r="AA480" s="22" t="str">
        <f t="shared" si="104"/>
        <v>Szelejewski Paweł</v>
      </c>
      <c r="AB480" s="22">
        <f>(COUNTIF($AA$2:AA480,AA480)=1)*1+AB479</f>
        <v>13</v>
      </c>
      <c r="AC480" s="22" t="e">
        <f>VLOOKUP(AD480,'licencje PZTS'!$C$4:$K$1486,9,FALSE)</f>
        <v>#N/A</v>
      </c>
      <c r="AD480" s="22" t="e">
        <f>INDEX($AA$2:$AA$900,MATCH(ROWS($Z$1:Z477),$AB$2:$AB$3900,0))</f>
        <v>#N/A</v>
      </c>
    </row>
    <row r="481" spans="2:30" hidden="1" x14ac:dyDescent="0.25">
      <c r="B481" s="54">
        <f>(COUNTIF($D$24:D481,D481)=1)*1+B480</f>
        <v>39</v>
      </c>
      <c r="C481" s="60" t="str">
        <f t="shared" si="88"/>
        <v>Młodzik</v>
      </c>
      <c r="D481" s="54" t="str">
        <f>IF(C481="","",'licencje PZTS'!B461)</f>
        <v>"UKS DWÓJKA Sosnowiec"</v>
      </c>
      <c r="E481" s="63" t="str">
        <f>IF(C481="","",VLOOKUP(F481,'licencje PZTS'!$G$3:$N$775,8,FALSE))</f>
        <v>Wójcik Natalia</v>
      </c>
      <c r="F481" s="22">
        <f>'licencje PZTS'!G461</f>
        <v>59281</v>
      </c>
      <c r="G481" s="62" t="str">
        <f t="shared" si="103"/>
        <v>Młodzik</v>
      </c>
      <c r="H481" s="62" t="str">
        <f>IF(G481="","",'licencje PZTS'!B461)</f>
        <v>"UKS DWÓJKA Sosnowiec"</v>
      </c>
      <c r="I481" s="22" t="str">
        <f>IF(G481="","",VLOOKUP(F481,'licencje PZTS'!$G$3:$N$1761,8,FALSE))</f>
        <v>Wójcik Natalia</v>
      </c>
      <c r="J481" s="22" t="str">
        <f>IFERROR(VLOOKUP(F481,'licencje PZTS'!$G$3:$N$775,7,FALSE),"")</f>
        <v>K</v>
      </c>
      <c r="K481" s="62">
        <f>IFERROR(VLOOKUP(F481,'licencje PZTS'!$G$3:$N$1761,4,FALSE),"")</f>
        <v>2013</v>
      </c>
      <c r="L481" s="22" t="str">
        <f t="shared" si="96"/>
        <v>Nie dotyczy</v>
      </c>
      <c r="M481" s="22" t="str">
        <f t="shared" si="97"/>
        <v>Żak</v>
      </c>
      <c r="N481" s="22" t="str">
        <f t="shared" si="98"/>
        <v>Młodzik</v>
      </c>
      <c r="O481" s="22" t="str">
        <f t="shared" si="99"/>
        <v>Kadet</v>
      </c>
      <c r="P481" s="22" t="str">
        <f t="shared" si="100"/>
        <v>Junior</v>
      </c>
      <c r="Q481" s="22" t="str">
        <f t="shared" si="101"/>
        <v>Młodzieżowiec</v>
      </c>
      <c r="R481" s="22" t="str">
        <f t="shared" si="102"/>
        <v>Senior</v>
      </c>
      <c r="V481" s="22" t="str">
        <f t="shared" si="87"/>
        <v>Szelejewski Paweł</v>
      </c>
      <c r="W481" s="22">
        <f>(COUNTIF($V$2:V481,V481)=1)*1+W480</f>
        <v>13</v>
      </c>
      <c r="X481" s="22" t="e">
        <f>VLOOKUP(Y481,'licencje PZTS'!$C$4:$K$1486,9,FALSE)</f>
        <v>#N/A</v>
      </c>
      <c r="Y481" s="22" t="e">
        <f>INDEX($V$4:$V$900,MATCH(ROWS($U$1:U478),$W$4:$W$900,0))</f>
        <v>#N/A</v>
      </c>
      <c r="AA481" s="22" t="str">
        <f t="shared" si="104"/>
        <v>Szelejewski Paweł</v>
      </c>
      <c r="AB481" s="22">
        <f>(COUNTIF($AA$2:AA481,AA481)=1)*1+AB480</f>
        <v>13</v>
      </c>
      <c r="AC481" s="22" t="e">
        <f>VLOOKUP(AD481,'licencje PZTS'!$C$4:$K$1486,9,FALSE)</f>
        <v>#N/A</v>
      </c>
      <c r="AD481" s="22" t="e">
        <f>INDEX($AA$2:$AA$900,MATCH(ROWS($Z$1:Z478),$AB$2:$AB$3900,0))</f>
        <v>#N/A</v>
      </c>
    </row>
    <row r="482" spans="2:30" hidden="1" x14ac:dyDescent="0.25">
      <c r="B482" s="54">
        <f>(COUNTIF($D$24:D482,D482)=1)*1+B481</f>
        <v>39</v>
      </c>
      <c r="C482" s="60" t="str">
        <f t="shared" si="88"/>
        <v/>
      </c>
      <c r="D482" s="54" t="str">
        <f>IF(C482="","",'licencje PZTS'!B462)</f>
        <v/>
      </c>
      <c r="E482" s="63" t="str">
        <f>IF(C482="","",VLOOKUP(F482,'licencje PZTS'!$G$3:$N$775,8,FALSE))</f>
        <v/>
      </c>
      <c r="F482" s="22">
        <f>'licencje PZTS'!G462</f>
        <v>46685</v>
      </c>
      <c r="G482" s="62" t="str">
        <f t="shared" si="103"/>
        <v/>
      </c>
      <c r="H482" s="62" t="str">
        <f>IF(G482="","",'licencje PZTS'!B462)</f>
        <v/>
      </c>
      <c r="I482" s="22" t="str">
        <f>IF(G482="","",VLOOKUP(F482,'licencje PZTS'!$G$3:$N$1761,8,FALSE))</f>
        <v/>
      </c>
      <c r="J482" s="22" t="str">
        <f>IFERROR(VLOOKUP(F482,'licencje PZTS'!$G$3:$N$775,7,FALSE),"")</f>
        <v>K</v>
      </c>
      <c r="K482" s="62">
        <f>IFERROR(VLOOKUP(F482,'licencje PZTS'!$G$3:$N$1761,4,FALSE),"")</f>
        <v>2009</v>
      </c>
      <c r="L482" s="22" t="str">
        <f t="shared" si="96"/>
        <v>Nie dotyczy</v>
      </c>
      <c r="M482" s="22" t="str">
        <f t="shared" si="97"/>
        <v>Nie dotyczy</v>
      </c>
      <c r="N482" s="22" t="str">
        <f t="shared" si="98"/>
        <v>Nie dotyczy</v>
      </c>
      <c r="O482" s="22" t="str">
        <f t="shared" si="99"/>
        <v>Kadet</v>
      </c>
      <c r="P482" s="22" t="str">
        <f t="shared" si="100"/>
        <v>Junior</v>
      </c>
      <c r="Q482" s="22" t="str">
        <f t="shared" si="101"/>
        <v>Młodzieżowiec</v>
      </c>
      <c r="R482" s="22" t="str">
        <f t="shared" si="102"/>
        <v>Senior</v>
      </c>
      <c r="V482" s="22" t="str">
        <f t="shared" si="87"/>
        <v>Szelejewski Paweł</v>
      </c>
      <c r="W482" s="22">
        <f>(COUNTIF($V$2:V482,V482)=1)*1+W481</f>
        <v>13</v>
      </c>
      <c r="X482" s="22" t="e">
        <f>VLOOKUP(Y482,'licencje PZTS'!$C$4:$K$1486,9,FALSE)</f>
        <v>#N/A</v>
      </c>
      <c r="Y482" s="22" t="e">
        <f>INDEX($V$4:$V$900,MATCH(ROWS($U$1:U479),$W$4:$W$900,0))</f>
        <v>#N/A</v>
      </c>
      <c r="AA482" s="22" t="str">
        <f t="shared" si="104"/>
        <v>Szelejewski Paweł</v>
      </c>
      <c r="AB482" s="22">
        <f>(COUNTIF($AA$2:AA482,AA482)=1)*1+AB481</f>
        <v>13</v>
      </c>
      <c r="AC482" s="22" t="e">
        <f>VLOOKUP(AD482,'licencje PZTS'!$C$4:$K$1486,9,FALSE)</f>
        <v>#N/A</v>
      </c>
      <c r="AD482" s="22" t="e">
        <f>INDEX($AA$2:$AA$900,MATCH(ROWS($Z$1:Z479),$AB$2:$AB$3900,0))</f>
        <v>#N/A</v>
      </c>
    </row>
    <row r="483" spans="2:30" hidden="1" x14ac:dyDescent="0.25">
      <c r="B483" s="54">
        <f>(COUNTIF($D$24:D483,D483)=1)*1+B482</f>
        <v>39</v>
      </c>
      <c r="C483" s="60" t="str">
        <f t="shared" si="88"/>
        <v/>
      </c>
      <c r="D483" s="54" t="str">
        <f>IF(C483="","",'licencje PZTS'!B463)</f>
        <v/>
      </c>
      <c r="E483" s="63" t="str">
        <f>IF(C483="","",VLOOKUP(F483,'licencje PZTS'!$G$3:$N$775,8,FALSE))</f>
        <v/>
      </c>
      <c r="F483" s="22">
        <f>'licencje PZTS'!G463</f>
        <v>54609</v>
      </c>
      <c r="G483" s="62" t="str">
        <f t="shared" si="103"/>
        <v/>
      </c>
      <c r="H483" s="62" t="str">
        <f>IF(G483="","",'licencje PZTS'!B463)</f>
        <v/>
      </c>
      <c r="I483" s="22" t="str">
        <f>IF(G483="","",VLOOKUP(F483,'licencje PZTS'!$G$3:$N$1761,8,FALSE))</f>
        <v/>
      </c>
      <c r="J483" s="22" t="str">
        <f>IFERROR(VLOOKUP(F483,'licencje PZTS'!$G$3:$N$775,7,FALSE),"")</f>
        <v>K</v>
      </c>
      <c r="K483" s="62">
        <f>IFERROR(VLOOKUP(F483,'licencje PZTS'!$G$3:$N$1761,4,FALSE),"")</f>
        <v>2009</v>
      </c>
      <c r="L483" s="22" t="str">
        <f t="shared" si="96"/>
        <v>Nie dotyczy</v>
      </c>
      <c r="M483" s="22" t="str">
        <f t="shared" si="97"/>
        <v>Nie dotyczy</v>
      </c>
      <c r="N483" s="22" t="str">
        <f t="shared" si="98"/>
        <v>Nie dotyczy</v>
      </c>
      <c r="O483" s="22" t="str">
        <f t="shared" si="99"/>
        <v>Kadet</v>
      </c>
      <c r="P483" s="22" t="str">
        <f t="shared" si="100"/>
        <v>Junior</v>
      </c>
      <c r="Q483" s="22" t="str">
        <f t="shared" si="101"/>
        <v>Młodzieżowiec</v>
      </c>
      <c r="R483" s="22" t="str">
        <f t="shared" si="102"/>
        <v>Senior</v>
      </c>
      <c r="V483" s="22" t="str">
        <f t="shared" si="87"/>
        <v>Szelejewski Paweł</v>
      </c>
      <c r="W483" s="22">
        <f>(COUNTIF($V$2:V483,V483)=1)*1+W482</f>
        <v>13</v>
      </c>
      <c r="X483" s="22" t="e">
        <f>VLOOKUP(Y483,'licencje PZTS'!$C$4:$K$1486,9,FALSE)</f>
        <v>#N/A</v>
      </c>
      <c r="Y483" s="22" t="e">
        <f>INDEX($V$4:$V$900,MATCH(ROWS($U$1:U480),$W$4:$W$900,0))</f>
        <v>#N/A</v>
      </c>
      <c r="AA483" s="22" t="str">
        <f t="shared" si="104"/>
        <v>Szelejewski Paweł</v>
      </c>
      <c r="AB483" s="22">
        <f>(COUNTIF($AA$2:AA483,AA483)=1)*1+AB482</f>
        <v>13</v>
      </c>
      <c r="AC483" s="22" t="e">
        <f>VLOOKUP(AD483,'licencje PZTS'!$C$4:$K$1486,9,FALSE)</f>
        <v>#N/A</v>
      </c>
      <c r="AD483" s="22" t="e">
        <f>INDEX($AA$2:$AA$900,MATCH(ROWS($Z$1:Z480),$AB$2:$AB$3900,0))</f>
        <v>#N/A</v>
      </c>
    </row>
    <row r="484" spans="2:30" hidden="1" x14ac:dyDescent="0.25">
      <c r="B484" s="54">
        <f>(COUNTIF($D$24:D484,D484)=1)*1+B483</f>
        <v>40</v>
      </c>
      <c r="C484" s="60" t="str">
        <f t="shared" si="88"/>
        <v>Młodzik</v>
      </c>
      <c r="D484" s="54" t="str">
        <f>IF(C484="","",'licencje PZTS'!B464)</f>
        <v>"UKS ENERGIA Siewierz"</v>
      </c>
      <c r="E484" s="63" t="str">
        <f>IF(C484="","",VLOOKUP(F484,'licencje PZTS'!$G$3:$N$775,8,FALSE))</f>
        <v>Szymańska Hanna</v>
      </c>
      <c r="F484" s="22">
        <f>'licencje PZTS'!G464</f>
        <v>49624</v>
      </c>
      <c r="G484" s="62" t="str">
        <f t="shared" si="103"/>
        <v>Młodzik</v>
      </c>
      <c r="H484" s="62" t="str">
        <f>IF(G484="","",'licencje PZTS'!B464)</f>
        <v>"UKS ENERGIA Siewierz"</v>
      </c>
      <c r="I484" s="22" t="str">
        <f>IF(G484="","",VLOOKUP(F484,'licencje PZTS'!$G$3:$N$1761,8,FALSE))</f>
        <v>Szymańska Hanna</v>
      </c>
      <c r="J484" s="22" t="str">
        <f>IFERROR(VLOOKUP(F484,'licencje PZTS'!$G$3:$N$775,7,FALSE),"")</f>
        <v>K</v>
      </c>
      <c r="K484" s="62">
        <f>IFERROR(VLOOKUP(F484,'licencje PZTS'!$G$3:$N$1761,4,FALSE),"")</f>
        <v>2011</v>
      </c>
      <c r="L484" s="22" t="str">
        <f t="shared" si="96"/>
        <v>Nie dotyczy</v>
      </c>
      <c r="M484" s="22" t="str">
        <f t="shared" si="97"/>
        <v>Nie dotyczy</v>
      </c>
      <c r="N484" s="22" t="str">
        <f t="shared" si="98"/>
        <v>Młodzik</v>
      </c>
      <c r="O484" s="22" t="str">
        <f t="shared" si="99"/>
        <v>Kadet</v>
      </c>
      <c r="P484" s="22" t="str">
        <f t="shared" si="100"/>
        <v>Junior</v>
      </c>
      <c r="Q484" s="22" t="str">
        <f t="shared" si="101"/>
        <v>Młodzieżowiec</v>
      </c>
      <c r="R484" s="22" t="str">
        <f t="shared" si="102"/>
        <v>Senior</v>
      </c>
      <c r="V484" s="22" t="str">
        <f t="shared" si="87"/>
        <v>Szelejewski Paweł</v>
      </c>
      <c r="W484" s="22">
        <f>(COUNTIF($V$2:V484,V484)=1)*1+W483</f>
        <v>13</v>
      </c>
      <c r="X484" s="22" t="e">
        <f>VLOOKUP(Y484,'licencje PZTS'!$C$4:$K$1486,9,FALSE)</f>
        <v>#N/A</v>
      </c>
      <c r="Y484" s="22" t="e">
        <f>INDEX($V$4:$V$900,MATCH(ROWS($U$1:U481),$W$4:$W$900,0))</f>
        <v>#N/A</v>
      </c>
      <c r="AA484" s="22" t="str">
        <f t="shared" si="104"/>
        <v>Szelejewski Paweł</v>
      </c>
      <c r="AB484" s="22">
        <f>(COUNTIF($AA$2:AA484,AA484)=1)*1+AB483</f>
        <v>13</v>
      </c>
      <c r="AC484" s="22" t="e">
        <f>VLOOKUP(AD484,'licencje PZTS'!$C$4:$K$1486,9,FALSE)</f>
        <v>#N/A</v>
      </c>
      <c r="AD484" s="22" t="e">
        <f>INDEX($AA$2:$AA$900,MATCH(ROWS($Z$1:Z481),$AB$2:$AB$3900,0))</f>
        <v>#N/A</v>
      </c>
    </row>
    <row r="485" spans="2:30" hidden="1" x14ac:dyDescent="0.25">
      <c r="B485" s="54">
        <f>(COUNTIF($D$24:D485,D485)=1)*1+B484</f>
        <v>40</v>
      </c>
      <c r="C485" s="60" t="str">
        <f t="shared" si="88"/>
        <v>Młodzik</v>
      </c>
      <c r="D485" s="54" t="str">
        <f>IF(C485="","",'licencje PZTS'!B465)</f>
        <v>"UKS ENERGIA Siewierz"</v>
      </c>
      <c r="E485" s="63" t="str">
        <f>IF(C485="","",VLOOKUP(F485,'licencje PZTS'!$G$3:$N$775,8,FALSE))</f>
        <v>Srebniak Lena</v>
      </c>
      <c r="F485" s="22">
        <f>'licencje PZTS'!G465</f>
        <v>53115</v>
      </c>
      <c r="G485" s="62" t="str">
        <f t="shared" si="103"/>
        <v>Młodzik</v>
      </c>
      <c r="H485" s="62" t="str">
        <f>IF(G485="","",'licencje PZTS'!B465)</f>
        <v>"UKS ENERGIA Siewierz"</v>
      </c>
      <c r="I485" s="22" t="str">
        <f>IF(G485="","",VLOOKUP(F485,'licencje PZTS'!$G$3:$N$1761,8,FALSE))</f>
        <v>Srebniak Lena</v>
      </c>
      <c r="J485" s="22" t="str">
        <f>IFERROR(VLOOKUP(F485,'licencje PZTS'!$G$3:$N$775,7,FALSE),"")</f>
        <v>K</v>
      </c>
      <c r="K485" s="62">
        <f>IFERROR(VLOOKUP(F485,'licencje PZTS'!$G$3:$N$1761,4,FALSE),"")</f>
        <v>2011</v>
      </c>
      <c r="L485" s="22" t="str">
        <f t="shared" si="96"/>
        <v>Nie dotyczy</v>
      </c>
      <c r="M485" s="22" t="str">
        <f t="shared" si="97"/>
        <v>Nie dotyczy</v>
      </c>
      <c r="N485" s="22" t="str">
        <f t="shared" si="98"/>
        <v>Młodzik</v>
      </c>
      <c r="O485" s="22" t="str">
        <f t="shared" si="99"/>
        <v>Kadet</v>
      </c>
      <c r="P485" s="22" t="str">
        <f t="shared" si="100"/>
        <v>Junior</v>
      </c>
      <c r="Q485" s="22" t="str">
        <f t="shared" si="101"/>
        <v>Młodzieżowiec</v>
      </c>
      <c r="R485" s="22" t="str">
        <f t="shared" si="102"/>
        <v>Senior</v>
      </c>
      <c r="V485" s="22" t="str">
        <f t="shared" si="87"/>
        <v>Szelejewski Paweł</v>
      </c>
      <c r="W485" s="22">
        <f>(COUNTIF($V$2:V485,V485)=1)*1+W484</f>
        <v>13</v>
      </c>
      <c r="X485" s="22" t="e">
        <f>VLOOKUP(Y485,'licencje PZTS'!$C$4:$K$1486,9,FALSE)</f>
        <v>#N/A</v>
      </c>
      <c r="Y485" s="22" t="e">
        <f>INDEX($V$4:$V$900,MATCH(ROWS($U$1:U482),$W$4:$W$900,0))</f>
        <v>#N/A</v>
      </c>
      <c r="AA485" s="22" t="str">
        <f t="shared" si="104"/>
        <v>Szelejewski Paweł</v>
      </c>
      <c r="AB485" s="22">
        <f>(COUNTIF($AA$2:AA485,AA485)=1)*1+AB484</f>
        <v>13</v>
      </c>
      <c r="AC485" s="22" t="e">
        <f>VLOOKUP(AD485,'licencje PZTS'!$C$4:$K$1486,9,FALSE)</f>
        <v>#N/A</v>
      </c>
      <c r="AD485" s="22" t="e">
        <f>INDEX($AA$2:$AA$900,MATCH(ROWS($Z$1:Z482),$AB$2:$AB$3900,0))</f>
        <v>#N/A</v>
      </c>
    </row>
    <row r="486" spans="2:30" hidden="1" x14ac:dyDescent="0.25">
      <c r="B486" s="54">
        <f>(COUNTIF($D$24:D486,D486)=1)*1+B485</f>
        <v>40</v>
      </c>
      <c r="C486" s="60" t="str">
        <f t="shared" si="88"/>
        <v>Młodzik</v>
      </c>
      <c r="D486" s="54" t="str">
        <f>IF(C486="","",'licencje PZTS'!B466)</f>
        <v>"UKS ENERGIA Siewierz"</v>
      </c>
      <c r="E486" s="63" t="str">
        <f>IF(C486="","",VLOOKUP(F486,'licencje PZTS'!$G$3:$N$775,8,FALSE))</f>
        <v>Przemyk Maria</v>
      </c>
      <c r="F486" s="22">
        <f>'licencje PZTS'!G466</f>
        <v>53120</v>
      </c>
      <c r="G486" s="62" t="str">
        <f t="shared" si="103"/>
        <v>Młodzik</v>
      </c>
      <c r="H486" s="62" t="str">
        <f>IF(G486="","",'licencje PZTS'!B466)</f>
        <v>"UKS ENERGIA Siewierz"</v>
      </c>
      <c r="I486" s="22" t="str">
        <f>IF(G486="","",VLOOKUP(F486,'licencje PZTS'!$G$3:$N$1761,8,FALSE))</f>
        <v>Przemyk Maria</v>
      </c>
      <c r="J486" s="22" t="str">
        <f>IFERROR(VLOOKUP(F486,'licencje PZTS'!$G$3:$N$775,7,FALSE),"")</f>
        <v>K</v>
      </c>
      <c r="K486" s="62">
        <f>IFERROR(VLOOKUP(F486,'licencje PZTS'!$G$3:$N$1761,4,FALSE),"")</f>
        <v>2011</v>
      </c>
      <c r="L486" s="22" t="str">
        <f t="shared" si="96"/>
        <v>Nie dotyczy</v>
      </c>
      <c r="M486" s="22" t="str">
        <f t="shared" si="97"/>
        <v>Nie dotyczy</v>
      </c>
      <c r="N486" s="22" t="str">
        <f t="shared" si="98"/>
        <v>Młodzik</v>
      </c>
      <c r="O486" s="22" t="str">
        <f t="shared" si="99"/>
        <v>Kadet</v>
      </c>
      <c r="P486" s="22" t="str">
        <f t="shared" si="100"/>
        <v>Junior</v>
      </c>
      <c r="Q486" s="22" t="str">
        <f t="shared" si="101"/>
        <v>Młodzieżowiec</v>
      </c>
      <c r="R486" s="22" t="str">
        <f t="shared" si="102"/>
        <v>Senior</v>
      </c>
      <c r="V486" s="22" t="str">
        <f t="shared" si="87"/>
        <v>Szelejewski Paweł</v>
      </c>
      <c r="W486" s="22">
        <f>(COUNTIF($V$2:V486,V486)=1)*1+W485</f>
        <v>13</v>
      </c>
      <c r="X486" s="22" t="e">
        <f>VLOOKUP(Y486,'licencje PZTS'!$C$4:$K$1486,9,FALSE)</f>
        <v>#N/A</v>
      </c>
      <c r="Y486" s="22" t="e">
        <f>INDEX($V$4:$V$900,MATCH(ROWS($U$1:U483),$W$4:$W$900,0))</f>
        <v>#N/A</v>
      </c>
      <c r="AA486" s="22" t="str">
        <f t="shared" si="104"/>
        <v>Szelejewski Paweł</v>
      </c>
      <c r="AB486" s="22">
        <f>(COUNTIF($AA$2:AA486,AA486)=1)*1+AB485</f>
        <v>13</v>
      </c>
      <c r="AC486" s="22" t="e">
        <f>VLOOKUP(AD486,'licencje PZTS'!$C$4:$K$1486,9,FALSE)</f>
        <v>#N/A</v>
      </c>
      <c r="AD486" s="22" t="e">
        <f>INDEX($AA$2:$AA$900,MATCH(ROWS($Z$1:Z483),$AB$2:$AB$3900,0))</f>
        <v>#N/A</v>
      </c>
    </row>
    <row r="487" spans="2:30" hidden="1" x14ac:dyDescent="0.25">
      <c r="B487" s="54">
        <f>(COUNTIF($D$24:D487,D487)=1)*1+B486</f>
        <v>40</v>
      </c>
      <c r="C487" s="60" t="str">
        <f t="shared" si="88"/>
        <v>Młodzik</v>
      </c>
      <c r="D487" s="54" t="str">
        <f>IF(C487="","",'licencje PZTS'!B467)</f>
        <v>"UKS ENERGIA Siewierz"</v>
      </c>
      <c r="E487" s="63" t="str">
        <f>IF(C487="","",VLOOKUP(F487,'licencje PZTS'!$G$3:$N$775,8,FALSE))</f>
        <v>Pańczyk Kacper</v>
      </c>
      <c r="F487" s="22">
        <f>'licencje PZTS'!G467</f>
        <v>57802</v>
      </c>
      <c r="G487" s="62" t="str">
        <f t="shared" si="103"/>
        <v>Młodzik</v>
      </c>
      <c r="H487" s="62" t="str">
        <f>IF(G487="","",'licencje PZTS'!B467)</f>
        <v>"UKS ENERGIA Siewierz"</v>
      </c>
      <c r="I487" s="22" t="str">
        <f>IF(G487="","",VLOOKUP(F487,'licencje PZTS'!$G$3:$N$1761,8,FALSE))</f>
        <v>Pańczyk Kacper</v>
      </c>
      <c r="J487" s="22" t="str">
        <f>IFERROR(VLOOKUP(F487,'licencje PZTS'!$G$3:$N$775,7,FALSE),"")</f>
        <v>M</v>
      </c>
      <c r="K487" s="62">
        <f>IFERROR(VLOOKUP(F487,'licencje PZTS'!$G$3:$N$1761,4,FALSE),"")</f>
        <v>2011</v>
      </c>
      <c r="L487" s="22" t="str">
        <f t="shared" si="96"/>
        <v>Nie dotyczy</v>
      </c>
      <c r="M487" s="22" t="str">
        <f t="shared" si="97"/>
        <v>Nie dotyczy</v>
      </c>
      <c r="N487" s="22" t="str">
        <f t="shared" si="98"/>
        <v>Młodzik</v>
      </c>
      <c r="O487" s="22" t="str">
        <f t="shared" si="99"/>
        <v>Kadet</v>
      </c>
      <c r="P487" s="22" t="str">
        <f t="shared" si="100"/>
        <v>Junior</v>
      </c>
      <c r="Q487" s="22" t="str">
        <f t="shared" si="101"/>
        <v>Młodzieżowiec</v>
      </c>
      <c r="R487" s="22" t="str">
        <f t="shared" si="102"/>
        <v>Senior</v>
      </c>
      <c r="V487" s="22" t="str">
        <f t="shared" si="87"/>
        <v>Szelejewski Paweł</v>
      </c>
      <c r="W487" s="22">
        <f>(COUNTIF($V$2:V487,V487)=1)*1+W486</f>
        <v>13</v>
      </c>
      <c r="X487" s="22" t="e">
        <f>VLOOKUP(Y487,'licencje PZTS'!$C$4:$K$1486,9,FALSE)</f>
        <v>#N/A</v>
      </c>
      <c r="Y487" s="22" t="e">
        <f>INDEX($V$4:$V$900,MATCH(ROWS($U$1:U484),$W$4:$W$900,0))</f>
        <v>#N/A</v>
      </c>
      <c r="AA487" s="22" t="str">
        <f t="shared" si="104"/>
        <v>Szelejewski Paweł</v>
      </c>
      <c r="AB487" s="22">
        <f>(COUNTIF($AA$2:AA487,AA487)=1)*1+AB486</f>
        <v>13</v>
      </c>
      <c r="AC487" s="22" t="e">
        <f>VLOOKUP(AD487,'licencje PZTS'!$C$4:$K$1486,9,FALSE)</f>
        <v>#N/A</v>
      </c>
      <c r="AD487" s="22" t="e">
        <f>INDEX($AA$2:$AA$900,MATCH(ROWS($Z$1:Z484),$AB$2:$AB$3900,0))</f>
        <v>#N/A</v>
      </c>
    </row>
    <row r="488" spans="2:30" hidden="1" x14ac:dyDescent="0.25">
      <c r="B488" s="54">
        <f>(COUNTIF($D$24:D488,D488)=1)*1+B487</f>
        <v>40</v>
      </c>
      <c r="C488" s="60" t="str">
        <f t="shared" si="88"/>
        <v>Młodzik</v>
      </c>
      <c r="D488" s="54" t="str">
        <f>IF(C488="","",'licencje PZTS'!B468)</f>
        <v>"UKS ENERGIA Siewierz"</v>
      </c>
      <c r="E488" s="63" t="str">
        <f>IF(C488="","",VLOOKUP(F488,'licencje PZTS'!$G$3:$N$775,8,FALSE))</f>
        <v>Dobczyński Łukasz</v>
      </c>
      <c r="F488" s="22">
        <f>'licencje PZTS'!G468</f>
        <v>53114</v>
      </c>
      <c r="G488" s="62" t="str">
        <f t="shared" si="103"/>
        <v>Młodzik</v>
      </c>
      <c r="H488" s="62" t="str">
        <f>IF(G488="","",'licencje PZTS'!B468)</f>
        <v>"UKS ENERGIA Siewierz"</v>
      </c>
      <c r="I488" s="22" t="str">
        <f>IF(G488="","",VLOOKUP(F488,'licencje PZTS'!$G$3:$N$1761,8,FALSE))</f>
        <v>Dobczyński Łukasz</v>
      </c>
      <c r="J488" s="22" t="str">
        <f>IFERROR(VLOOKUP(F488,'licencje PZTS'!$G$3:$N$775,7,FALSE),"")</f>
        <v>M</v>
      </c>
      <c r="K488" s="62">
        <f>IFERROR(VLOOKUP(F488,'licencje PZTS'!$G$3:$N$1761,4,FALSE),"")</f>
        <v>2011</v>
      </c>
      <c r="L488" s="22" t="str">
        <f t="shared" si="96"/>
        <v>Nie dotyczy</v>
      </c>
      <c r="M488" s="22" t="str">
        <f t="shared" si="97"/>
        <v>Nie dotyczy</v>
      </c>
      <c r="N488" s="22" t="str">
        <f t="shared" si="98"/>
        <v>Młodzik</v>
      </c>
      <c r="O488" s="22" t="str">
        <f t="shared" si="99"/>
        <v>Kadet</v>
      </c>
      <c r="P488" s="22" t="str">
        <f t="shared" si="100"/>
        <v>Junior</v>
      </c>
      <c r="Q488" s="22" t="str">
        <f t="shared" si="101"/>
        <v>Młodzieżowiec</v>
      </c>
      <c r="R488" s="22" t="str">
        <f t="shared" si="102"/>
        <v>Senior</v>
      </c>
      <c r="V488" s="22" t="str">
        <f t="shared" si="87"/>
        <v>Szelejewski Paweł</v>
      </c>
      <c r="W488" s="22">
        <f>(COUNTIF($V$2:V488,V488)=1)*1+W487</f>
        <v>13</v>
      </c>
      <c r="X488" s="22" t="e">
        <f>VLOOKUP(Y488,'licencje PZTS'!$C$4:$K$1486,9,FALSE)</f>
        <v>#N/A</v>
      </c>
      <c r="Y488" s="22" t="e">
        <f>INDEX($V$4:$V$900,MATCH(ROWS($U$1:U485),$W$4:$W$900,0))</f>
        <v>#N/A</v>
      </c>
      <c r="AA488" s="22" t="str">
        <f t="shared" si="104"/>
        <v>Szelejewski Paweł</v>
      </c>
      <c r="AB488" s="22">
        <f>(COUNTIF($AA$2:AA488,AA488)=1)*1+AB487</f>
        <v>13</v>
      </c>
      <c r="AC488" s="22" t="e">
        <f>VLOOKUP(AD488,'licencje PZTS'!$C$4:$K$1486,9,FALSE)</f>
        <v>#N/A</v>
      </c>
      <c r="AD488" s="22" t="e">
        <f>INDEX($AA$2:$AA$900,MATCH(ROWS($Z$1:Z485),$AB$2:$AB$3900,0))</f>
        <v>#N/A</v>
      </c>
    </row>
    <row r="489" spans="2:30" hidden="1" x14ac:dyDescent="0.25">
      <c r="B489" s="54">
        <f>(COUNTIF($D$24:D489,D489)=1)*1+B488</f>
        <v>40</v>
      </c>
      <c r="C489" s="60" t="str">
        <f t="shared" si="88"/>
        <v>Młodzik</v>
      </c>
      <c r="D489" s="54" t="str">
        <f>IF(C489="","",'licencje PZTS'!B469)</f>
        <v>"UKS ENERGIA Siewierz"</v>
      </c>
      <c r="E489" s="63" t="str">
        <f>IF(C489="","",VLOOKUP(F489,'licencje PZTS'!$G$3:$N$775,8,FALSE))</f>
        <v>Brycz Igor</v>
      </c>
      <c r="F489" s="22">
        <f>'licencje PZTS'!G469</f>
        <v>57803</v>
      </c>
      <c r="G489" s="62" t="str">
        <f t="shared" si="103"/>
        <v>Młodzik</v>
      </c>
      <c r="H489" s="62" t="str">
        <f>IF(G489="","",'licencje PZTS'!B469)</f>
        <v>"UKS ENERGIA Siewierz"</v>
      </c>
      <c r="I489" s="22" t="str">
        <f>IF(G489="","",VLOOKUP(F489,'licencje PZTS'!$G$3:$N$1761,8,FALSE))</f>
        <v>Brycz Igor</v>
      </c>
      <c r="J489" s="22" t="str">
        <f>IFERROR(VLOOKUP(F489,'licencje PZTS'!$G$3:$N$775,7,FALSE),"")</f>
        <v>M</v>
      </c>
      <c r="K489" s="62">
        <f>IFERROR(VLOOKUP(F489,'licencje PZTS'!$G$3:$N$1761,4,FALSE),"")</f>
        <v>2011</v>
      </c>
      <c r="L489" s="22" t="str">
        <f t="shared" si="96"/>
        <v>Nie dotyczy</v>
      </c>
      <c r="M489" s="22" t="str">
        <f t="shared" si="97"/>
        <v>Nie dotyczy</v>
      </c>
      <c r="N489" s="22" t="str">
        <f t="shared" si="98"/>
        <v>Młodzik</v>
      </c>
      <c r="O489" s="22" t="str">
        <f t="shared" si="99"/>
        <v>Kadet</v>
      </c>
      <c r="P489" s="22" t="str">
        <f t="shared" si="100"/>
        <v>Junior</v>
      </c>
      <c r="Q489" s="22" t="str">
        <f t="shared" si="101"/>
        <v>Młodzieżowiec</v>
      </c>
      <c r="R489" s="22" t="str">
        <f t="shared" si="102"/>
        <v>Senior</v>
      </c>
      <c r="V489" s="22" t="str">
        <f t="shared" si="87"/>
        <v>Szelejewski Paweł</v>
      </c>
      <c r="W489" s="22">
        <f>(COUNTIF($V$2:V489,V489)=1)*1+W488</f>
        <v>13</v>
      </c>
      <c r="X489" s="22" t="e">
        <f>VLOOKUP(Y489,'licencje PZTS'!$C$4:$K$1486,9,FALSE)</f>
        <v>#N/A</v>
      </c>
      <c r="Y489" s="22" t="e">
        <f>INDEX($V$4:$V$900,MATCH(ROWS($U$1:U486),$W$4:$W$900,0))</f>
        <v>#N/A</v>
      </c>
      <c r="AA489" s="22" t="str">
        <f t="shared" si="104"/>
        <v>Szelejewski Paweł</v>
      </c>
      <c r="AB489" s="22">
        <f>(COUNTIF($AA$2:AA489,AA489)=1)*1+AB488</f>
        <v>13</v>
      </c>
      <c r="AC489" s="22" t="e">
        <f>VLOOKUP(AD489,'licencje PZTS'!$C$4:$K$1486,9,FALSE)</f>
        <v>#N/A</v>
      </c>
      <c r="AD489" s="22" t="e">
        <f>INDEX($AA$2:$AA$900,MATCH(ROWS($Z$1:Z486),$AB$2:$AB$3900,0))</f>
        <v>#N/A</v>
      </c>
    </row>
    <row r="490" spans="2:30" hidden="1" x14ac:dyDescent="0.25">
      <c r="B490" s="54">
        <f>(COUNTIF($D$24:D490,D490)=1)*1+B489</f>
        <v>40</v>
      </c>
      <c r="C490" s="60" t="str">
        <f t="shared" si="88"/>
        <v>Młodzik</v>
      </c>
      <c r="D490" s="54" t="str">
        <f>IF(C490="","",'licencje PZTS'!B470)</f>
        <v>"UKS ENERGIA Siewierz"</v>
      </c>
      <c r="E490" s="63" t="str">
        <f>IF(C490="","",VLOOKUP(F490,'licencje PZTS'!$G$3:$N$775,8,FALSE))</f>
        <v>Bochenek Kamila</v>
      </c>
      <c r="F490" s="22">
        <f>'licencje PZTS'!G470</f>
        <v>53118</v>
      </c>
      <c r="G490" s="62" t="str">
        <f t="shared" si="103"/>
        <v>Młodzik</v>
      </c>
      <c r="H490" s="62" t="str">
        <f>IF(G490="","",'licencje PZTS'!B470)</f>
        <v>"UKS ENERGIA Siewierz"</v>
      </c>
      <c r="I490" s="22" t="str">
        <f>IF(G490="","",VLOOKUP(F490,'licencje PZTS'!$G$3:$N$1761,8,FALSE))</f>
        <v>Bochenek Kamila</v>
      </c>
      <c r="J490" s="22" t="str">
        <f>IFERROR(VLOOKUP(F490,'licencje PZTS'!$G$3:$N$775,7,FALSE),"")</f>
        <v>K</v>
      </c>
      <c r="K490" s="62">
        <f>IFERROR(VLOOKUP(F490,'licencje PZTS'!$G$3:$N$1761,4,FALSE),"")</f>
        <v>2011</v>
      </c>
      <c r="L490" s="22" t="str">
        <f t="shared" si="96"/>
        <v>Nie dotyczy</v>
      </c>
      <c r="M490" s="22" t="str">
        <f t="shared" si="97"/>
        <v>Nie dotyczy</v>
      </c>
      <c r="N490" s="22" t="str">
        <f t="shared" si="98"/>
        <v>Młodzik</v>
      </c>
      <c r="O490" s="22" t="str">
        <f t="shared" si="99"/>
        <v>Kadet</v>
      </c>
      <c r="P490" s="22" t="str">
        <f t="shared" si="100"/>
        <v>Junior</v>
      </c>
      <c r="Q490" s="22" t="str">
        <f t="shared" si="101"/>
        <v>Młodzieżowiec</v>
      </c>
      <c r="R490" s="22" t="str">
        <f t="shared" si="102"/>
        <v>Senior</v>
      </c>
      <c r="V490" s="22" t="str">
        <f t="shared" si="87"/>
        <v>Szelejewski Paweł</v>
      </c>
      <c r="W490" s="22">
        <f>(COUNTIF($V$2:V490,V490)=1)*1+W489</f>
        <v>13</v>
      </c>
      <c r="X490" s="22" t="e">
        <f>VLOOKUP(Y490,'licencje PZTS'!$C$4:$K$1486,9,FALSE)</f>
        <v>#N/A</v>
      </c>
      <c r="Y490" s="22" t="e">
        <f>INDEX($V$4:$V$900,MATCH(ROWS($U$1:U487),$W$4:$W$900,0))</f>
        <v>#N/A</v>
      </c>
      <c r="AA490" s="22" t="str">
        <f t="shared" si="104"/>
        <v>Szelejewski Paweł</v>
      </c>
      <c r="AB490" s="22">
        <f>(COUNTIF($AA$2:AA490,AA490)=1)*1+AB489</f>
        <v>13</v>
      </c>
      <c r="AC490" s="22" t="e">
        <f>VLOOKUP(AD490,'licencje PZTS'!$C$4:$K$1486,9,FALSE)</f>
        <v>#N/A</v>
      </c>
      <c r="AD490" s="22" t="e">
        <f>INDEX($AA$2:$AA$900,MATCH(ROWS($Z$1:Z487),$AB$2:$AB$3900,0))</f>
        <v>#N/A</v>
      </c>
    </row>
    <row r="491" spans="2:30" hidden="1" x14ac:dyDescent="0.25">
      <c r="B491" s="54">
        <f>(COUNTIF($D$24:D491,D491)=1)*1+B490</f>
        <v>40</v>
      </c>
      <c r="C491" s="60" t="str">
        <f t="shared" si="88"/>
        <v>Młodzik</v>
      </c>
      <c r="D491" s="54" t="str">
        <f>IF(C491="","",'licencje PZTS'!B471)</f>
        <v>"UKS ENERGIA Siewierz"</v>
      </c>
      <c r="E491" s="63" t="str">
        <f>IF(C491="","",VLOOKUP(F491,'licencje PZTS'!$G$3:$N$775,8,FALSE))</f>
        <v>Szatan Szymon</v>
      </c>
      <c r="F491" s="22">
        <f>'licencje PZTS'!G471</f>
        <v>53119</v>
      </c>
      <c r="G491" s="62" t="str">
        <f t="shared" si="103"/>
        <v>Młodzik</v>
      </c>
      <c r="H491" s="62" t="str">
        <f>IF(G491="","",'licencje PZTS'!B471)</f>
        <v>"UKS ENERGIA Siewierz"</v>
      </c>
      <c r="I491" s="22" t="str">
        <f>IF(G491="","",VLOOKUP(F491,'licencje PZTS'!$G$3:$N$1761,8,FALSE))</f>
        <v>Szatan Szymon</v>
      </c>
      <c r="J491" s="22" t="str">
        <f>IFERROR(VLOOKUP(F491,'licencje PZTS'!$G$3:$N$775,7,FALSE),"")</f>
        <v>M</v>
      </c>
      <c r="K491" s="62">
        <f>IFERROR(VLOOKUP(F491,'licencje PZTS'!$G$3:$N$1761,4,FALSE),"")</f>
        <v>2012</v>
      </c>
      <c r="L491" s="22" t="str">
        <f t="shared" si="96"/>
        <v>Nie dotyczy</v>
      </c>
      <c r="M491" s="22" t="str">
        <f t="shared" si="97"/>
        <v>Żak</v>
      </c>
      <c r="N491" s="22" t="str">
        <f t="shared" si="98"/>
        <v>Młodzik</v>
      </c>
      <c r="O491" s="22" t="str">
        <f t="shared" si="99"/>
        <v>Kadet</v>
      </c>
      <c r="P491" s="22" t="str">
        <f t="shared" si="100"/>
        <v>Junior</v>
      </c>
      <c r="Q491" s="22" t="str">
        <f t="shared" si="101"/>
        <v>Młodzieżowiec</v>
      </c>
      <c r="R491" s="22" t="str">
        <f t="shared" si="102"/>
        <v>Senior</v>
      </c>
      <c r="V491" s="22" t="str">
        <f t="shared" si="87"/>
        <v>Michta Jan</v>
      </c>
      <c r="W491" s="22">
        <f>(COUNTIF($V$2:V491,V491)=1)*1+W490</f>
        <v>14</v>
      </c>
      <c r="X491" s="22" t="e">
        <f>VLOOKUP(Y491,'licencje PZTS'!$C$4:$K$1486,9,FALSE)</f>
        <v>#N/A</v>
      </c>
      <c r="Y491" s="22" t="e">
        <f>INDEX($V$4:$V$900,MATCH(ROWS($U$1:U488),$W$4:$W$900,0))</f>
        <v>#N/A</v>
      </c>
      <c r="AA491" s="22" t="str">
        <f t="shared" si="104"/>
        <v>Michta Jan</v>
      </c>
      <c r="AB491" s="22">
        <f>(COUNTIF($AA$2:AA491,AA491)=1)*1+AB490</f>
        <v>14</v>
      </c>
      <c r="AC491" s="22" t="e">
        <f>VLOOKUP(AD491,'licencje PZTS'!$C$4:$K$1486,9,FALSE)</f>
        <v>#N/A</v>
      </c>
      <c r="AD491" s="22" t="e">
        <f>INDEX($AA$2:$AA$900,MATCH(ROWS($Z$1:Z488),$AB$2:$AB$3900,0))</f>
        <v>#N/A</v>
      </c>
    </row>
    <row r="492" spans="2:30" hidden="1" x14ac:dyDescent="0.25">
      <c r="B492" s="54">
        <f>(COUNTIF($D$24:D492,D492)=1)*1+B491</f>
        <v>40</v>
      </c>
      <c r="C492" s="60" t="str">
        <f t="shared" si="88"/>
        <v>Młodzik</v>
      </c>
      <c r="D492" s="54" t="str">
        <f>IF(C492="","",'licencje PZTS'!B472)</f>
        <v>"UKS ENERGIA Siewierz"</v>
      </c>
      <c r="E492" s="63" t="str">
        <f>IF(C492="","",VLOOKUP(F492,'licencje PZTS'!$G$3:$N$775,8,FALSE))</f>
        <v>Kosałka Filip</v>
      </c>
      <c r="F492" s="22">
        <f>'licencje PZTS'!G472</f>
        <v>49625</v>
      </c>
      <c r="G492" s="62" t="str">
        <f t="shared" si="103"/>
        <v>Młodzik</v>
      </c>
      <c r="H492" s="62" t="str">
        <f>IF(G492="","",'licencje PZTS'!B472)</f>
        <v>"UKS ENERGIA Siewierz"</v>
      </c>
      <c r="I492" s="22" t="str">
        <f>IF(G492="","",VLOOKUP(F492,'licencje PZTS'!$G$3:$N$1761,8,FALSE))</f>
        <v>Kosałka Filip</v>
      </c>
      <c r="J492" s="22" t="str">
        <f>IFERROR(VLOOKUP(F492,'licencje PZTS'!$G$3:$N$775,7,FALSE),"")</f>
        <v>M</v>
      </c>
      <c r="K492" s="62">
        <f>IFERROR(VLOOKUP(F492,'licencje PZTS'!$G$3:$N$1761,4,FALSE),"")</f>
        <v>2012</v>
      </c>
      <c r="L492" s="22" t="str">
        <f t="shared" si="96"/>
        <v>Nie dotyczy</v>
      </c>
      <c r="M492" s="22" t="str">
        <f t="shared" si="97"/>
        <v>Żak</v>
      </c>
      <c r="N492" s="22" t="str">
        <f t="shared" si="98"/>
        <v>Młodzik</v>
      </c>
      <c r="O492" s="22" t="str">
        <f t="shared" si="99"/>
        <v>Kadet</v>
      </c>
      <c r="P492" s="22" t="str">
        <f t="shared" si="100"/>
        <v>Junior</v>
      </c>
      <c r="Q492" s="22" t="str">
        <f t="shared" si="101"/>
        <v>Młodzieżowiec</v>
      </c>
      <c r="R492" s="22" t="str">
        <f t="shared" si="102"/>
        <v>Senior</v>
      </c>
      <c r="V492" s="22" t="str">
        <f t="shared" si="87"/>
        <v>Dziewior Filip</v>
      </c>
      <c r="W492" s="22">
        <f>(COUNTIF($V$2:V492,V492)=1)*1+W491</f>
        <v>15</v>
      </c>
      <c r="X492" s="22" t="e">
        <f>VLOOKUP(Y492,'licencje PZTS'!$C$4:$K$1486,9,FALSE)</f>
        <v>#N/A</v>
      </c>
      <c r="Y492" s="22" t="e">
        <f>INDEX($V$4:$V$900,MATCH(ROWS($U$1:U489),$W$4:$W$900,0))</f>
        <v>#N/A</v>
      </c>
      <c r="AA492" s="22" t="str">
        <f t="shared" si="104"/>
        <v>Dziewior Filip</v>
      </c>
      <c r="AB492" s="22">
        <f>(COUNTIF($AA$2:AA492,AA492)=1)*1+AB491</f>
        <v>15</v>
      </c>
      <c r="AC492" s="22" t="e">
        <f>VLOOKUP(AD492,'licencje PZTS'!$C$4:$K$1486,9,FALSE)</f>
        <v>#N/A</v>
      </c>
      <c r="AD492" s="22" t="e">
        <f>INDEX($AA$2:$AA$900,MATCH(ROWS($Z$1:Z489),$AB$2:$AB$3900,0))</f>
        <v>#N/A</v>
      </c>
    </row>
    <row r="493" spans="2:30" hidden="1" x14ac:dyDescent="0.25">
      <c r="B493" s="54">
        <f>(COUNTIF($D$24:D493,D493)=1)*1+B492</f>
        <v>40</v>
      </c>
      <c r="C493" s="60" t="str">
        <f t="shared" si="88"/>
        <v>Młodzik</v>
      </c>
      <c r="D493" s="54" t="str">
        <f>IF(C493="","",'licencje PZTS'!B473)</f>
        <v>"UKS ENERGIA Siewierz"</v>
      </c>
      <c r="E493" s="63" t="str">
        <f>IF(C493="","",VLOOKUP(F493,'licencje PZTS'!$G$3:$N$775,8,FALSE))</f>
        <v>Bujna Nina</v>
      </c>
      <c r="F493" s="22">
        <f>'licencje PZTS'!G473</f>
        <v>53116</v>
      </c>
      <c r="G493" s="62" t="str">
        <f t="shared" si="103"/>
        <v>Młodzik</v>
      </c>
      <c r="H493" s="62" t="str">
        <f>IF(G493="","",'licencje PZTS'!B473)</f>
        <v>"UKS ENERGIA Siewierz"</v>
      </c>
      <c r="I493" s="22" t="str">
        <f>IF(G493="","",VLOOKUP(F493,'licencje PZTS'!$G$3:$N$1761,8,FALSE))</f>
        <v>Bujna Nina</v>
      </c>
      <c r="J493" s="22" t="str">
        <f>IFERROR(VLOOKUP(F493,'licencje PZTS'!$G$3:$N$775,7,FALSE),"")</f>
        <v>K</v>
      </c>
      <c r="K493" s="62">
        <f>IFERROR(VLOOKUP(F493,'licencje PZTS'!$G$3:$N$1761,4,FALSE),"")</f>
        <v>2012</v>
      </c>
      <c r="L493" s="22" t="str">
        <f t="shared" si="96"/>
        <v>Nie dotyczy</v>
      </c>
      <c r="M493" s="22" t="str">
        <f t="shared" si="97"/>
        <v>Żak</v>
      </c>
      <c r="N493" s="22" t="str">
        <f t="shared" si="98"/>
        <v>Młodzik</v>
      </c>
      <c r="O493" s="22" t="str">
        <f t="shared" si="99"/>
        <v>Kadet</v>
      </c>
      <c r="P493" s="22" t="str">
        <f t="shared" si="100"/>
        <v>Junior</v>
      </c>
      <c r="Q493" s="22" t="str">
        <f t="shared" si="101"/>
        <v>Młodzieżowiec</v>
      </c>
      <c r="R493" s="22" t="str">
        <f t="shared" si="102"/>
        <v>Senior</v>
      </c>
      <c r="V493" s="22" t="str">
        <f t="shared" si="87"/>
        <v>Matlęga Kamil</v>
      </c>
      <c r="W493" s="22">
        <f>(COUNTIF($V$2:V493,V493)=1)*1+W492</f>
        <v>16</v>
      </c>
      <c r="X493" s="22" t="e">
        <f>VLOOKUP(Y493,'licencje PZTS'!$C$4:$K$1486,9,FALSE)</f>
        <v>#N/A</v>
      </c>
      <c r="Y493" s="22" t="e">
        <f>INDEX($V$4:$V$900,MATCH(ROWS($U$1:U490),$W$4:$W$900,0))</f>
        <v>#N/A</v>
      </c>
      <c r="AA493" s="22" t="str">
        <f t="shared" si="104"/>
        <v>Matlęga Kamil</v>
      </c>
      <c r="AB493" s="22">
        <f>(COUNTIF($AA$2:AA493,AA493)=1)*1+AB492</f>
        <v>16</v>
      </c>
      <c r="AC493" s="22" t="e">
        <f>VLOOKUP(AD493,'licencje PZTS'!$C$4:$K$1486,9,FALSE)</f>
        <v>#N/A</v>
      </c>
      <c r="AD493" s="22" t="e">
        <f>INDEX($AA$2:$AA$900,MATCH(ROWS($Z$1:Z490),$AB$2:$AB$3900,0))</f>
        <v>#N/A</v>
      </c>
    </row>
    <row r="494" spans="2:30" hidden="1" x14ac:dyDescent="0.25">
      <c r="B494" s="54">
        <f>(COUNTIF($D$24:D494,D494)=1)*1+B493</f>
        <v>40</v>
      </c>
      <c r="C494" s="60" t="str">
        <f t="shared" si="88"/>
        <v>Młodzik</v>
      </c>
      <c r="D494" s="54" t="str">
        <f>IF(C494="","",'licencje PZTS'!B474)</f>
        <v>"UKS ENERGIA Siewierz"</v>
      </c>
      <c r="E494" s="63" t="str">
        <f>IF(C494="","",VLOOKUP(F494,'licencje PZTS'!$G$3:$N$775,8,FALSE))</f>
        <v>Bronikowska Natalia</v>
      </c>
      <c r="F494" s="22">
        <f>'licencje PZTS'!G474</f>
        <v>53685</v>
      </c>
      <c r="G494" s="62" t="str">
        <f t="shared" si="103"/>
        <v>Młodzik</v>
      </c>
      <c r="H494" s="62" t="str">
        <f>IF(G494="","",'licencje PZTS'!B474)</f>
        <v>"UKS ENERGIA Siewierz"</v>
      </c>
      <c r="I494" s="22" t="str">
        <f>IF(G494="","",VLOOKUP(F494,'licencje PZTS'!$G$3:$N$1761,8,FALSE))</f>
        <v>Bronikowska Natalia</v>
      </c>
      <c r="J494" s="22" t="str">
        <f>IFERROR(VLOOKUP(F494,'licencje PZTS'!$G$3:$N$775,7,FALSE),"")</f>
        <v>K</v>
      </c>
      <c r="K494" s="62">
        <f>IFERROR(VLOOKUP(F494,'licencje PZTS'!$G$3:$N$1761,4,FALSE),"")</f>
        <v>2012</v>
      </c>
      <c r="L494" s="22" t="str">
        <f t="shared" si="96"/>
        <v>Nie dotyczy</v>
      </c>
      <c r="M494" s="22" t="str">
        <f t="shared" si="97"/>
        <v>Żak</v>
      </c>
      <c r="N494" s="22" t="str">
        <f t="shared" si="98"/>
        <v>Młodzik</v>
      </c>
      <c r="O494" s="22" t="str">
        <f t="shared" si="99"/>
        <v>Kadet</v>
      </c>
      <c r="P494" s="22" t="str">
        <f t="shared" si="100"/>
        <v>Junior</v>
      </c>
      <c r="Q494" s="22" t="str">
        <f t="shared" si="101"/>
        <v>Młodzieżowiec</v>
      </c>
      <c r="R494" s="22" t="str">
        <f t="shared" si="102"/>
        <v>Senior</v>
      </c>
      <c r="V494" s="22" t="str">
        <f t="shared" si="87"/>
        <v>Jędrusik Mikołaj</v>
      </c>
      <c r="W494" s="22">
        <f>(COUNTIF($V$2:V494,V494)=1)*1+W493</f>
        <v>17</v>
      </c>
      <c r="X494" s="22" t="e">
        <f>VLOOKUP(Y494,'licencje PZTS'!$C$4:$K$1486,9,FALSE)</f>
        <v>#N/A</v>
      </c>
      <c r="Y494" s="22" t="e">
        <f>INDEX($V$4:$V$900,MATCH(ROWS($U$1:U491),$W$4:$W$900,0))</f>
        <v>#N/A</v>
      </c>
      <c r="AA494" s="22" t="str">
        <f t="shared" si="104"/>
        <v>Jędrusik Mikołaj</v>
      </c>
      <c r="AB494" s="22">
        <f>(COUNTIF($AA$2:AA494,AA494)=1)*1+AB493</f>
        <v>17</v>
      </c>
      <c r="AC494" s="22" t="e">
        <f>VLOOKUP(AD494,'licencje PZTS'!$C$4:$K$1486,9,FALSE)</f>
        <v>#N/A</v>
      </c>
      <c r="AD494" s="22" t="e">
        <f>INDEX($AA$2:$AA$900,MATCH(ROWS($Z$1:Z491),$AB$2:$AB$3900,0))</f>
        <v>#N/A</v>
      </c>
    </row>
    <row r="495" spans="2:30" hidden="1" x14ac:dyDescent="0.25">
      <c r="B495" s="54">
        <f>(COUNTIF($D$24:D495,D495)=1)*1+B494</f>
        <v>40</v>
      </c>
      <c r="C495" s="60" t="str">
        <f t="shared" si="88"/>
        <v>Młodzik</v>
      </c>
      <c r="D495" s="54" t="str">
        <f>IF(C495="","",'licencje PZTS'!B475)</f>
        <v>"UKS ENERGIA Siewierz"</v>
      </c>
      <c r="E495" s="63" t="str">
        <f>IF(C495="","",VLOOKUP(F495,'licencje PZTS'!$G$3:$N$775,8,FALSE))</f>
        <v>Przemyk Zofia</v>
      </c>
      <c r="F495" s="22">
        <f>'licencje PZTS'!G475</f>
        <v>53686</v>
      </c>
      <c r="G495" s="62" t="str">
        <f t="shared" si="103"/>
        <v>Młodzik</v>
      </c>
      <c r="H495" s="62" t="str">
        <f>IF(G495="","",'licencje PZTS'!B475)</f>
        <v>"UKS ENERGIA Siewierz"</v>
      </c>
      <c r="I495" s="22" t="str">
        <f>IF(G495="","",VLOOKUP(F495,'licencje PZTS'!$G$3:$N$1761,8,FALSE))</f>
        <v>Przemyk Zofia</v>
      </c>
      <c r="J495" s="22" t="str">
        <f>IFERROR(VLOOKUP(F495,'licencje PZTS'!$G$3:$N$775,7,FALSE),"")</f>
        <v>K</v>
      </c>
      <c r="K495" s="62">
        <f>IFERROR(VLOOKUP(F495,'licencje PZTS'!$G$3:$N$1761,4,FALSE),"")</f>
        <v>2013</v>
      </c>
      <c r="L495" s="22" t="str">
        <f t="shared" si="96"/>
        <v>Nie dotyczy</v>
      </c>
      <c r="M495" s="22" t="str">
        <f t="shared" si="97"/>
        <v>Żak</v>
      </c>
      <c r="N495" s="22" t="str">
        <f t="shared" si="98"/>
        <v>Młodzik</v>
      </c>
      <c r="O495" s="22" t="str">
        <f t="shared" si="99"/>
        <v>Kadet</v>
      </c>
      <c r="P495" s="22" t="str">
        <f t="shared" si="100"/>
        <v>Junior</v>
      </c>
      <c r="Q495" s="22" t="str">
        <f t="shared" si="101"/>
        <v>Młodzieżowiec</v>
      </c>
      <c r="R495" s="22" t="str">
        <f t="shared" si="102"/>
        <v>Senior</v>
      </c>
      <c r="V495" s="22" t="str">
        <f t="shared" si="87"/>
        <v>Jachm Artur</v>
      </c>
      <c r="W495" s="22">
        <f>(COUNTIF($V$2:V495,V495)=1)*1+W494</f>
        <v>18</v>
      </c>
      <c r="X495" s="22" t="e">
        <f>VLOOKUP(Y495,'licencje PZTS'!$C$4:$K$1486,9,FALSE)</f>
        <v>#N/A</v>
      </c>
      <c r="Y495" s="22" t="e">
        <f>INDEX($V$4:$V$900,MATCH(ROWS($U$1:U492),$W$4:$W$900,0))</f>
        <v>#N/A</v>
      </c>
      <c r="AA495" s="22" t="str">
        <f t="shared" si="104"/>
        <v>Jachm Artur</v>
      </c>
      <c r="AB495" s="22">
        <f>(COUNTIF($AA$2:AA495,AA495)=1)*1+AB494</f>
        <v>18</v>
      </c>
      <c r="AC495" s="22" t="e">
        <f>VLOOKUP(AD495,'licencje PZTS'!$C$4:$K$1486,9,FALSE)</f>
        <v>#N/A</v>
      </c>
      <c r="AD495" s="22" t="e">
        <f>INDEX($AA$2:$AA$900,MATCH(ROWS($Z$1:Z492),$AB$2:$AB$3900,0))</f>
        <v>#N/A</v>
      </c>
    </row>
    <row r="496" spans="2:30" hidden="1" x14ac:dyDescent="0.25">
      <c r="B496" s="54">
        <f>(COUNTIF($D$24:D496,D496)=1)*1+B495</f>
        <v>40</v>
      </c>
      <c r="C496" s="60" t="str">
        <f t="shared" si="88"/>
        <v>Młodzik</v>
      </c>
      <c r="D496" s="54" t="str">
        <f>IF(C496="","",'licencje PZTS'!B476)</f>
        <v>"UKS ENERGIA Siewierz"</v>
      </c>
      <c r="E496" s="63" t="str">
        <f>IF(C496="","",VLOOKUP(F496,'licencje PZTS'!$G$3:$N$775,8,FALSE))</f>
        <v>Duch Maksymilian</v>
      </c>
      <c r="F496" s="22">
        <f>'licencje PZTS'!G476</f>
        <v>56631</v>
      </c>
      <c r="G496" s="62" t="str">
        <f t="shared" si="103"/>
        <v>Młodzik</v>
      </c>
      <c r="H496" s="62" t="str">
        <f>IF(G496="","",'licencje PZTS'!B476)</f>
        <v>"UKS ENERGIA Siewierz"</v>
      </c>
      <c r="I496" s="22" t="str">
        <f>IF(G496="","",VLOOKUP(F496,'licencje PZTS'!$G$3:$N$1761,8,FALSE))</f>
        <v>Duch Maksymilian</v>
      </c>
      <c r="J496" s="22" t="str">
        <f>IFERROR(VLOOKUP(F496,'licencje PZTS'!$G$3:$N$775,7,FALSE),"")</f>
        <v>M</v>
      </c>
      <c r="K496" s="62">
        <f>IFERROR(VLOOKUP(F496,'licencje PZTS'!$G$3:$N$1761,4,FALSE),"")</f>
        <v>2015</v>
      </c>
      <c r="L496" s="22" t="str">
        <f t="shared" si="96"/>
        <v>Skrzat</v>
      </c>
      <c r="M496" s="22" t="str">
        <f t="shared" si="97"/>
        <v>Żak</v>
      </c>
      <c r="N496" s="22" t="str">
        <f t="shared" si="98"/>
        <v>Młodzik</v>
      </c>
      <c r="O496" s="22" t="str">
        <f t="shared" si="99"/>
        <v>Kadet</v>
      </c>
      <c r="P496" s="22" t="str">
        <f t="shared" si="100"/>
        <v>Junior</v>
      </c>
      <c r="Q496" s="22" t="str">
        <f t="shared" si="101"/>
        <v>Młodzieżowiec</v>
      </c>
      <c r="R496" s="22" t="str">
        <f t="shared" si="102"/>
        <v>Senior</v>
      </c>
      <c r="V496" s="22" t="str">
        <f t="shared" si="87"/>
        <v>Kwiecień Tomasz</v>
      </c>
      <c r="W496" s="22">
        <f>(COUNTIF($V$2:V496,V496)=1)*1+W495</f>
        <v>19</v>
      </c>
      <c r="X496" s="22" t="e">
        <f>VLOOKUP(Y496,'licencje PZTS'!$C$4:$K$1486,9,FALSE)</f>
        <v>#N/A</v>
      </c>
      <c r="Y496" s="22" t="e">
        <f>INDEX($V$4:$V$900,MATCH(ROWS($U$1:U493),$W$4:$W$900,0))</f>
        <v>#N/A</v>
      </c>
      <c r="AA496" s="22" t="str">
        <f t="shared" si="104"/>
        <v>Kwiecień Tomasz</v>
      </c>
      <c r="AB496" s="22">
        <f>(COUNTIF($AA$2:AA496,AA496)=1)*1+AB495</f>
        <v>19</v>
      </c>
      <c r="AC496" s="22" t="e">
        <f>VLOOKUP(AD496,'licencje PZTS'!$C$4:$K$1486,9,FALSE)</f>
        <v>#N/A</v>
      </c>
      <c r="AD496" s="22" t="e">
        <f>INDEX($AA$2:$AA$900,MATCH(ROWS($Z$1:Z493),$AB$2:$AB$3900,0))</f>
        <v>#N/A</v>
      </c>
    </row>
    <row r="497" spans="2:30" hidden="1" x14ac:dyDescent="0.25">
      <c r="B497" s="54">
        <f>(COUNTIF($D$24:D497,D497)=1)*1+B496</f>
        <v>40</v>
      </c>
      <c r="C497" s="60" t="str">
        <f t="shared" si="88"/>
        <v/>
      </c>
      <c r="D497" s="54" t="str">
        <f>IF(C497="","",'licencje PZTS'!B477)</f>
        <v/>
      </c>
      <c r="E497" s="63" t="str">
        <f>IF(C497="","",VLOOKUP(F497,'licencje PZTS'!$G$3:$N$775,8,FALSE))</f>
        <v/>
      </c>
      <c r="F497" s="22">
        <f>'licencje PZTS'!G477</f>
        <v>61574</v>
      </c>
      <c r="G497" s="62" t="str">
        <f t="shared" si="103"/>
        <v/>
      </c>
      <c r="H497" s="62" t="str">
        <f>IF(G497="","",'licencje PZTS'!B477)</f>
        <v/>
      </c>
      <c r="I497" s="22" t="str">
        <f>IF(G497="","",VLOOKUP(F497,'licencje PZTS'!$G$3:$N$1761,8,FALSE))</f>
        <v/>
      </c>
      <c r="J497" s="22" t="str">
        <f>IFERROR(VLOOKUP(F497,'licencje PZTS'!$G$3:$N$775,7,FALSE),"")</f>
        <v>M</v>
      </c>
      <c r="K497" s="62">
        <f>IFERROR(VLOOKUP(F497,'licencje PZTS'!$G$3:$N$1761,4,FALSE),"")</f>
        <v>2009</v>
      </c>
      <c r="L497" s="22" t="str">
        <f t="shared" si="96"/>
        <v>Nie dotyczy</v>
      </c>
      <c r="M497" s="22" t="str">
        <f t="shared" si="97"/>
        <v>Nie dotyczy</v>
      </c>
      <c r="N497" s="22" t="str">
        <f t="shared" si="98"/>
        <v>Nie dotyczy</v>
      </c>
      <c r="O497" s="22" t="str">
        <f t="shared" si="99"/>
        <v>Kadet</v>
      </c>
      <c r="P497" s="22" t="str">
        <f t="shared" si="100"/>
        <v>Junior</v>
      </c>
      <c r="Q497" s="22" t="str">
        <f t="shared" si="101"/>
        <v>Młodzieżowiec</v>
      </c>
      <c r="R497" s="22" t="str">
        <f t="shared" si="102"/>
        <v>Senior</v>
      </c>
      <c r="V497" s="22" t="str">
        <f t="shared" si="87"/>
        <v>Jachm Michał</v>
      </c>
      <c r="W497" s="22">
        <f>(COUNTIF($V$2:V497,V497)=1)*1+W496</f>
        <v>20</v>
      </c>
      <c r="X497" s="22" t="e">
        <f>VLOOKUP(Y497,'licencje PZTS'!$C$4:$K$1486,9,FALSE)</f>
        <v>#N/A</v>
      </c>
      <c r="Y497" s="22" t="e">
        <f>INDEX($V$4:$V$900,MATCH(ROWS($U$1:U494),$W$4:$W$900,0))</f>
        <v>#N/A</v>
      </c>
      <c r="AA497" s="22" t="str">
        <f t="shared" si="104"/>
        <v>Jachm Michał</v>
      </c>
      <c r="AB497" s="22">
        <f>(COUNTIF($AA$2:AA497,AA497)=1)*1+AB496</f>
        <v>20</v>
      </c>
      <c r="AC497" s="22" t="e">
        <f>VLOOKUP(AD497,'licencje PZTS'!$C$4:$K$1486,9,FALSE)</f>
        <v>#N/A</v>
      </c>
      <c r="AD497" s="22" t="e">
        <f>INDEX($AA$2:$AA$900,MATCH(ROWS($Z$1:Z494),$AB$2:$AB$3900,0))</f>
        <v>#N/A</v>
      </c>
    </row>
    <row r="498" spans="2:30" hidden="1" x14ac:dyDescent="0.25">
      <c r="B498" s="54">
        <f>(COUNTIF($D$24:D498,D498)=1)*1+B497</f>
        <v>40</v>
      </c>
      <c r="C498" s="60" t="str">
        <f t="shared" si="88"/>
        <v/>
      </c>
      <c r="D498" s="54" t="str">
        <f>IF(C498="","",'licencje PZTS'!B478)</f>
        <v/>
      </c>
      <c r="E498" s="63" t="str">
        <f>IF(C498="","",VLOOKUP(F498,'licencje PZTS'!$G$3:$N$775,8,FALSE))</f>
        <v/>
      </c>
      <c r="F498" s="22">
        <f>'licencje PZTS'!G478</f>
        <v>61219</v>
      </c>
      <c r="G498" s="62" t="str">
        <f t="shared" si="103"/>
        <v/>
      </c>
      <c r="H498" s="62" t="str">
        <f>IF(G498="","",'licencje PZTS'!B478)</f>
        <v/>
      </c>
      <c r="I498" s="22" t="str">
        <f>IF(G498="","",VLOOKUP(F498,'licencje PZTS'!$G$3:$N$1761,8,FALSE))</f>
        <v/>
      </c>
      <c r="J498" s="22" t="str">
        <f>IFERROR(VLOOKUP(F498,'licencje PZTS'!$G$3:$N$775,7,FALSE),"")</f>
        <v>M</v>
      </c>
      <c r="K498" s="62">
        <f>IFERROR(VLOOKUP(F498,'licencje PZTS'!$G$3:$N$1761,4,FALSE),"")</f>
        <v>2009</v>
      </c>
      <c r="L498" s="22" t="str">
        <f t="shared" si="96"/>
        <v>Nie dotyczy</v>
      </c>
      <c r="M498" s="22" t="str">
        <f t="shared" si="97"/>
        <v>Nie dotyczy</v>
      </c>
      <c r="N498" s="22" t="str">
        <f t="shared" si="98"/>
        <v>Nie dotyczy</v>
      </c>
      <c r="O498" s="22" t="str">
        <f t="shared" si="99"/>
        <v>Kadet</v>
      </c>
      <c r="P498" s="22" t="str">
        <f t="shared" si="100"/>
        <v>Junior</v>
      </c>
      <c r="Q498" s="22" t="str">
        <f t="shared" si="101"/>
        <v>Młodzieżowiec</v>
      </c>
      <c r="R498" s="22" t="str">
        <f t="shared" si="102"/>
        <v>Senior</v>
      </c>
      <c r="V498" s="22" t="str">
        <f t="shared" si="87"/>
        <v>Chmurzyński Dawid</v>
      </c>
      <c r="W498" s="22">
        <f>(COUNTIF($V$2:V498,V498)=1)*1+W497</f>
        <v>21</v>
      </c>
      <c r="X498" s="22" t="e">
        <f>VLOOKUP(Y498,'licencje PZTS'!$C$4:$K$1486,9,FALSE)</f>
        <v>#N/A</v>
      </c>
      <c r="Y498" s="22" t="e">
        <f>INDEX($V$4:$V$900,MATCH(ROWS($U$1:U495),$W$4:$W$900,0))</f>
        <v>#N/A</v>
      </c>
      <c r="AA498" s="22" t="str">
        <f t="shared" si="104"/>
        <v>Chmurzyński Dawid</v>
      </c>
      <c r="AB498" s="22">
        <f>(COUNTIF($AA$2:AA498,AA498)=1)*1+AB497</f>
        <v>21</v>
      </c>
      <c r="AC498" s="22" t="e">
        <f>VLOOKUP(AD498,'licencje PZTS'!$C$4:$K$1486,9,FALSE)</f>
        <v>#N/A</v>
      </c>
      <c r="AD498" s="22" t="e">
        <f>INDEX($AA$2:$AA$900,MATCH(ROWS($Z$1:Z495),$AB$2:$AB$3900,0))</f>
        <v>#N/A</v>
      </c>
    </row>
    <row r="499" spans="2:30" hidden="1" x14ac:dyDescent="0.25">
      <c r="B499" s="54">
        <f>(COUNTIF($D$24:D499,D499)=1)*1+B498</f>
        <v>40</v>
      </c>
      <c r="C499" s="60" t="str">
        <f t="shared" si="88"/>
        <v/>
      </c>
      <c r="D499" s="54" t="str">
        <f>IF(C499="","",'licencje PZTS'!B479)</f>
        <v/>
      </c>
      <c r="E499" s="63" t="str">
        <f>IF(C499="","",VLOOKUP(F499,'licencje PZTS'!$G$3:$N$775,8,FALSE))</f>
        <v/>
      </c>
      <c r="F499" s="22">
        <f>'licencje PZTS'!G479</f>
        <v>57019</v>
      </c>
      <c r="G499" s="62" t="str">
        <f t="shared" si="103"/>
        <v/>
      </c>
      <c r="H499" s="62" t="str">
        <f>IF(G499="","",'licencje PZTS'!B479)</f>
        <v/>
      </c>
      <c r="I499" s="22" t="str">
        <f>IF(G499="","",VLOOKUP(F499,'licencje PZTS'!$G$3:$N$1761,8,FALSE))</f>
        <v/>
      </c>
      <c r="J499" s="22" t="str">
        <f>IFERROR(VLOOKUP(F499,'licencje PZTS'!$G$3:$N$775,7,FALSE),"")</f>
        <v>K</v>
      </c>
      <c r="K499" s="62">
        <f>IFERROR(VLOOKUP(F499,'licencje PZTS'!$G$3:$N$1761,4,FALSE),"")</f>
        <v>2009</v>
      </c>
      <c r="L499" s="22" t="str">
        <f t="shared" si="96"/>
        <v>Nie dotyczy</v>
      </c>
      <c r="M499" s="22" t="str">
        <f t="shared" si="97"/>
        <v>Nie dotyczy</v>
      </c>
      <c r="N499" s="22" t="str">
        <f t="shared" si="98"/>
        <v>Nie dotyczy</v>
      </c>
      <c r="O499" s="22" t="str">
        <f t="shared" si="99"/>
        <v>Kadet</v>
      </c>
      <c r="P499" s="22" t="str">
        <f t="shared" si="100"/>
        <v>Junior</v>
      </c>
      <c r="Q499" s="22" t="str">
        <f t="shared" si="101"/>
        <v>Młodzieżowiec</v>
      </c>
      <c r="R499" s="22" t="str">
        <f t="shared" si="102"/>
        <v>Senior</v>
      </c>
      <c r="V499" s="22" t="str">
        <f t="shared" si="87"/>
        <v>Dulik Franciszek</v>
      </c>
      <c r="W499" s="22">
        <f>(COUNTIF($V$2:V499,V499)=1)*1+W498</f>
        <v>22</v>
      </c>
      <c r="X499" s="22" t="e">
        <f>VLOOKUP(Y499,'licencje PZTS'!$C$4:$K$1486,9,FALSE)</f>
        <v>#N/A</v>
      </c>
      <c r="Y499" s="22" t="e">
        <f>INDEX($V$4:$V$900,MATCH(ROWS($U$1:U496),$W$4:$W$900,0))</f>
        <v>#N/A</v>
      </c>
      <c r="AA499" s="22" t="str">
        <f t="shared" si="104"/>
        <v>Dulik Franciszek</v>
      </c>
      <c r="AB499" s="22">
        <f>(COUNTIF($AA$2:AA499,AA499)=1)*1+AB498</f>
        <v>22</v>
      </c>
      <c r="AC499" s="22" t="e">
        <f>VLOOKUP(AD499,'licencje PZTS'!$C$4:$K$1486,9,FALSE)</f>
        <v>#N/A</v>
      </c>
      <c r="AD499" s="22" t="e">
        <f>INDEX($AA$2:$AA$900,MATCH(ROWS($Z$1:Z496),$AB$2:$AB$3900,0))</f>
        <v>#N/A</v>
      </c>
    </row>
    <row r="500" spans="2:30" hidden="1" x14ac:dyDescent="0.25">
      <c r="B500" s="54">
        <f>(COUNTIF($D$24:D500,D500)=1)*1+B499</f>
        <v>40</v>
      </c>
      <c r="C500" s="60" t="str">
        <f t="shared" si="88"/>
        <v/>
      </c>
      <c r="D500" s="54" t="str">
        <f>IF(C500="","",'licencje PZTS'!B480)</f>
        <v/>
      </c>
      <c r="E500" s="63" t="str">
        <f>IF(C500="","",VLOOKUP(F500,'licencje PZTS'!$G$3:$N$775,8,FALSE))</f>
        <v/>
      </c>
      <c r="F500" s="22">
        <f>'licencje PZTS'!G480</f>
        <v>57018</v>
      </c>
      <c r="G500" s="62" t="str">
        <f t="shared" si="103"/>
        <v/>
      </c>
      <c r="H500" s="62" t="str">
        <f>IF(G500="","",'licencje PZTS'!B480)</f>
        <v/>
      </c>
      <c r="I500" s="22" t="str">
        <f>IF(G500="","",VLOOKUP(F500,'licencje PZTS'!$G$3:$N$1761,8,FALSE))</f>
        <v/>
      </c>
      <c r="J500" s="22" t="str">
        <f>IFERROR(VLOOKUP(F500,'licencje PZTS'!$G$3:$N$775,7,FALSE),"")</f>
        <v>K</v>
      </c>
      <c r="K500" s="62">
        <f>IFERROR(VLOOKUP(F500,'licencje PZTS'!$G$3:$N$1761,4,FALSE),"")</f>
        <v>2009</v>
      </c>
      <c r="L500" s="22" t="str">
        <f t="shared" si="96"/>
        <v>Nie dotyczy</v>
      </c>
      <c r="M500" s="22" t="str">
        <f t="shared" si="97"/>
        <v>Nie dotyczy</v>
      </c>
      <c r="N500" s="22" t="str">
        <f t="shared" si="98"/>
        <v>Nie dotyczy</v>
      </c>
      <c r="O500" s="22" t="str">
        <f t="shared" si="99"/>
        <v>Kadet</v>
      </c>
      <c r="P500" s="22" t="str">
        <f t="shared" si="100"/>
        <v>Junior</v>
      </c>
      <c r="Q500" s="22" t="str">
        <f t="shared" si="101"/>
        <v>Młodzieżowiec</v>
      </c>
      <c r="R500" s="22" t="str">
        <f t="shared" si="102"/>
        <v>Senior</v>
      </c>
      <c r="V500" s="22" t="str">
        <f t="shared" si="87"/>
        <v>Wołek Jeremiasz</v>
      </c>
      <c r="W500" s="22">
        <f>(COUNTIF($V$2:V500,V500)=1)*1+W499</f>
        <v>23</v>
      </c>
      <c r="X500" s="22" t="e">
        <f>VLOOKUP(Y500,'licencje PZTS'!$C$4:$K$1486,9,FALSE)</f>
        <v>#N/A</v>
      </c>
      <c r="Y500" s="22" t="e">
        <f>INDEX($V$4:$V$900,MATCH(ROWS($U$1:U497),$W$4:$W$900,0))</f>
        <v>#N/A</v>
      </c>
      <c r="AA500" s="22" t="str">
        <f t="shared" si="104"/>
        <v>Wołek Jeremiasz</v>
      </c>
      <c r="AB500" s="22">
        <f>(COUNTIF($AA$2:AA500,AA500)=1)*1+AB499</f>
        <v>23</v>
      </c>
      <c r="AC500" s="22" t="e">
        <f>VLOOKUP(AD500,'licencje PZTS'!$C$4:$K$1486,9,FALSE)</f>
        <v>#N/A</v>
      </c>
      <c r="AD500" s="22" t="e">
        <f>INDEX($AA$2:$AA$900,MATCH(ROWS($Z$1:Z497),$AB$2:$AB$3900,0))</f>
        <v>#N/A</v>
      </c>
    </row>
    <row r="501" spans="2:30" hidden="1" x14ac:dyDescent="0.25">
      <c r="B501" s="54">
        <f>(COUNTIF($D$24:D501,D501)=1)*1+B500</f>
        <v>40</v>
      </c>
      <c r="C501" s="60" t="str">
        <f t="shared" si="88"/>
        <v/>
      </c>
      <c r="D501" s="54" t="str">
        <f>IF(C501="","",'licencje PZTS'!B481)</f>
        <v/>
      </c>
      <c r="E501" s="63" t="str">
        <f>IF(C501="","",VLOOKUP(F501,'licencje PZTS'!$G$3:$N$775,8,FALSE))</f>
        <v/>
      </c>
      <c r="F501" s="22">
        <f>'licencje PZTS'!G481</f>
        <v>60797</v>
      </c>
      <c r="G501" s="62" t="str">
        <f t="shared" si="103"/>
        <v/>
      </c>
      <c r="H501" s="62" t="str">
        <f>IF(G501="","",'licencje PZTS'!B481)</f>
        <v/>
      </c>
      <c r="I501" s="22" t="str">
        <f>IF(G501="","",VLOOKUP(F501,'licencje PZTS'!$G$3:$N$1761,8,FALSE))</f>
        <v/>
      </c>
      <c r="J501" s="22" t="str">
        <f>IFERROR(VLOOKUP(F501,'licencje PZTS'!$G$3:$N$775,7,FALSE),"")</f>
        <v>M</v>
      </c>
      <c r="K501" s="62">
        <f>IFERROR(VLOOKUP(F501,'licencje PZTS'!$G$3:$N$1761,4,FALSE),"")</f>
        <v>2009</v>
      </c>
      <c r="L501" s="22" t="str">
        <f t="shared" si="96"/>
        <v>Nie dotyczy</v>
      </c>
      <c r="M501" s="22" t="str">
        <f t="shared" si="97"/>
        <v>Nie dotyczy</v>
      </c>
      <c r="N501" s="22" t="str">
        <f t="shared" si="98"/>
        <v>Nie dotyczy</v>
      </c>
      <c r="O501" s="22" t="str">
        <f t="shared" si="99"/>
        <v>Kadet</v>
      </c>
      <c r="P501" s="22" t="str">
        <f t="shared" si="100"/>
        <v>Junior</v>
      </c>
      <c r="Q501" s="22" t="str">
        <f t="shared" si="101"/>
        <v>Młodzieżowiec</v>
      </c>
      <c r="R501" s="22" t="str">
        <f t="shared" si="102"/>
        <v>Senior</v>
      </c>
      <c r="V501" s="22" t="str">
        <f t="shared" si="87"/>
        <v>Pawlak Maja</v>
      </c>
      <c r="W501" s="22">
        <f>(COUNTIF($V$2:V501,V501)=1)*1+W500</f>
        <v>24</v>
      </c>
      <c r="X501" s="22" t="e">
        <f>VLOOKUP(Y501,'licencje PZTS'!$C$4:$K$1486,9,FALSE)</f>
        <v>#N/A</v>
      </c>
      <c r="Y501" s="22" t="e">
        <f>INDEX($V$4:$V$900,MATCH(ROWS($U$1:U498),$W$4:$W$900,0))</f>
        <v>#N/A</v>
      </c>
      <c r="AA501" s="22" t="str">
        <f t="shared" si="104"/>
        <v>Pawlak Maja</v>
      </c>
      <c r="AB501" s="22">
        <f>(COUNTIF($AA$2:AA501,AA501)=1)*1+AB500</f>
        <v>24</v>
      </c>
      <c r="AC501" s="22" t="e">
        <f>VLOOKUP(AD501,'licencje PZTS'!$C$4:$K$1486,9,FALSE)</f>
        <v>#N/A</v>
      </c>
      <c r="AD501" s="22" t="e">
        <f>INDEX($AA$2:$AA$900,MATCH(ROWS($Z$1:Z498),$AB$2:$AB$3900,0))</f>
        <v>#N/A</v>
      </c>
    </row>
    <row r="502" spans="2:30" hidden="1" x14ac:dyDescent="0.25">
      <c r="B502" s="54">
        <f>(COUNTIF($D$24:D502,D502)=1)*1+B501</f>
        <v>40</v>
      </c>
      <c r="C502" s="60" t="str">
        <f t="shared" si="88"/>
        <v/>
      </c>
      <c r="D502" s="54" t="str">
        <f>IF(C502="","",'licencje PZTS'!B482)</f>
        <v/>
      </c>
      <c r="E502" s="63" t="str">
        <f>IF(C502="","",VLOOKUP(F502,'licencje PZTS'!$G$3:$N$775,8,FALSE))</f>
        <v/>
      </c>
      <c r="F502" s="22">
        <f>'licencje PZTS'!G482</f>
        <v>57014</v>
      </c>
      <c r="G502" s="62" t="str">
        <f t="shared" si="103"/>
        <v/>
      </c>
      <c r="H502" s="62" t="str">
        <f>IF(G502="","",'licencje PZTS'!B482)</f>
        <v/>
      </c>
      <c r="I502" s="22" t="str">
        <f>IF(G502="","",VLOOKUP(F502,'licencje PZTS'!$G$3:$N$1761,8,FALSE))</f>
        <v/>
      </c>
      <c r="J502" s="22" t="str">
        <f>IFERROR(VLOOKUP(F502,'licencje PZTS'!$G$3:$N$775,7,FALSE),"")</f>
        <v>K</v>
      </c>
      <c r="K502" s="62">
        <f>IFERROR(VLOOKUP(F502,'licencje PZTS'!$G$3:$N$1761,4,FALSE),"")</f>
        <v>2009</v>
      </c>
      <c r="L502" s="22" t="str">
        <f t="shared" si="96"/>
        <v>Nie dotyczy</v>
      </c>
      <c r="M502" s="22" t="str">
        <f t="shared" si="97"/>
        <v>Nie dotyczy</v>
      </c>
      <c r="N502" s="22" t="str">
        <f t="shared" si="98"/>
        <v>Nie dotyczy</v>
      </c>
      <c r="O502" s="22" t="str">
        <f t="shared" si="99"/>
        <v>Kadet</v>
      </c>
      <c r="P502" s="22" t="str">
        <f t="shared" si="100"/>
        <v>Junior</v>
      </c>
      <c r="Q502" s="22" t="str">
        <f t="shared" si="101"/>
        <v>Młodzieżowiec</v>
      </c>
      <c r="R502" s="22" t="str">
        <f t="shared" si="102"/>
        <v>Senior</v>
      </c>
      <c r="V502" s="22" t="str">
        <f t="shared" si="87"/>
        <v>Romanowska Aleksandra</v>
      </c>
      <c r="W502" s="22">
        <f>(COUNTIF($V$2:V502,V502)=1)*1+W501</f>
        <v>25</v>
      </c>
      <c r="X502" s="22" t="e">
        <f>VLOOKUP(Y502,'licencje PZTS'!$C$4:$K$1486,9,FALSE)</f>
        <v>#N/A</v>
      </c>
      <c r="Y502" s="22" t="e">
        <f>INDEX($V$4:$V$900,MATCH(ROWS($U$1:U499),$W$4:$W$900,0))</f>
        <v>#N/A</v>
      </c>
      <c r="AA502" s="22" t="str">
        <f t="shared" si="104"/>
        <v>Romanowska Aleksandra</v>
      </c>
      <c r="AB502" s="22">
        <f>(COUNTIF($AA$2:AA502,AA502)=1)*1+AB501</f>
        <v>25</v>
      </c>
      <c r="AC502" s="22" t="e">
        <f>VLOOKUP(AD502,'licencje PZTS'!$C$4:$K$1486,9,FALSE)</f>
        <v>#N/A</v>
      </c>
      <c r="AD502" s="22" t="e">
        <f>INDEX($AA$2:$AA$900,MATCH(ROWS($Z$1:Z499),$AB$2:$AB$3900,0))</f>
        <v>#N/A</v>
      </c>
    </row>
    <row r="503" spans="2:30" hidden="1" x14ac:dyDescent="0.25">
      <c r="B503" s="54">
        <f>(COUNTIF($D$24:D503,D503)=1)*1+B502</f>
        <v>40</v>
      </c>
      <c r="C503" s="60" t="str">
        <f t="shared" si="88"/>
        <v/>
      </c>
      <c r="D503" s="54" t="str">
        <f>IF(C503="","",'licencje PZTS'!B483)</f>
        <v/>
      </c>
      <c r="E503" s="63" t="str">
        <f>IF(C503="","",VLOOKUP(F503,'licencje PZTS'!$G$3:$N$775,8,FALSE))</f>
        <v/>
      </c>
      <c r="F503" s="22">
        <f>'licencje PZTS'!G483</f>
        <v>57945</v>
      </c>
      <c r="G503" s="62" t="str">
        <f t="shared" si="103"/>
        <v/>
      </c>
      <c r="H503" s="62" t="str">
        <f>IF(G503="","",'licencje PZTS'!B483)</f>
        <v/>
      </c>
      <c r="I503" s="22" t="str">
        <f>IF(G503="","",VLOOKUP(F503,'licencje PZTS'!$G$3:$N$1761,8,FALSE))</f>
        <v/>
      </c>
      <c r="J503" s="22" t="str">
        <f>IFERROR(VLOOKUP(F503,'licencje PZTS'!$G$3:$N$775,7,FALSE),"")</f>
        <v>M</v>
      </c>
      <c r="K503" s="62">
        <f>IFERROR(VLOOKUP(F503,'licencje PZTS'!$G$3:$N$1761,4,FALSE),"")</f>
        <v>2009</v>
      </c>
      <c r="L503" s="22" t="str">
        <f t="shared" si="96"/>
        <v>Nie dotyczy</v>
      </c>
      <c r="M503" s="22" t="str">
        <f t="shared" si="97"/>
        <v>Nie dotyczy</v>
      </c>
      <c r="N503" s="22" t="str">
        <f t="shared" si="98"/>
        <v>Nie dotyczy</v>
      </c>
      <c r="O503" s="22" t="str">
        <f t="shared" si="99"/>
        <v>Kadet</v>
      </c>
      <c r="P503" s="22" t="str">
        <f t="shared" si="100"/>
        <v>Junior</v>
      </c>
      <c r="Q503" s="22" t="str">
        <f t="shared" si="101"/>
        <v>Młodzieżowiec</v>
      </c>
      <c r="R503" s="22" t="str">
        <f t="shared" si="102"/>
        <v>Senior</v>
      </c>
      <c r="V503" s="22" t="str">
        <f t="shared" si="87"/>
        <v>Romanowska Aleksandra</v>
      </c>
      <c r="W503" s="22">
        <f>(COUNTIF($V$2:V503,V503)=1)*1+W502</f>
        <v>25</v>
      </c>
      <c r="X503" s="22" t="e">
        <f>VLOOKUP(Y503,'licencje PZTS'!$C$4:$K$1486,9,FALSE)</f>
        <v>#N/A</v>
      </c>
      <c r="Y503" s="22" t="e">
        <f>INDEX($V$4:$V$900,MATCH(ROWS($U$1:U500),$W$4:$W$900,0))</f>
        <v>#N/A</v>
      </c>
      <c r="AA503" s="22" t="str">
        <f t="shared" si="104"/>
        <v>Romanowska Aleksandra</v>
      </c>
      <c r="AB503" s="22">
        <f>(COUNTIF($AA$2:AA503,AA503)=1)*1+AB502</f>
        <v>25</v>
      </c>
      <c r="AC503" s="22" t="e">
        <f>VLOOKUP(AD503,'licencje PZTS'!$C$4:$K$1486,9,FALSE)</f>
        <v>#N/A</v>
      </c>
      <c r="AD503" s="22" t="e">
        <f>INDEX($AA$2:$AA$900,MATCH(ROWS($Z$1:Z500),$AB$2:$AB$3900,0))</f>
        <v>#N/A</v>
      </c>
    </row>
    <row r="504" spans="2:30" hidden="1" x14ac:dyDescent="0.25">
      <c r="B504" s="54">
        <f>(COUNTIF($D$24:D504,D504)=1)*1+B503</f>
        <v>40</v>
      </c>
      <c r="C504" s="60" t="str">
        <f t="shared" si="88"/>
        <v/>
      </c>
      <c r="D504" s="54" t="str">
        <f>IF(C504="","",'licencje PZTS'!B484)</f>
        <v/>
      </c>
      <c r="E504" s="63" t="str">
        <f>IF(C504="","",VLOOKUP(F504,'licencje PZTS'!$G$3:$N$775,8,FALSE))</f>
        <v/>
      </c>
      <c r="F504" s="22">
        <f>'licencje PZTS'!G484</f>
        <v>57944</v>
      </c>
      <c r="G504" s="62" t="str">
        <f t="shared" si="103"/>
        <v/>
      </c>
      <c r="H504" s="62" t="str">
        <f>IF(G504="","",'licencje PZTS'!B484)</f>
        <v/>
      </c>
      <c r="I504" s="22" t="str">
        <f>IF(G504="","",VLOOKUP(F504,'licencje PZTS'!$G$3:$N$1761,8,FALSE))</f>
        <v/>
      </c>
      <c r="J504" s="22" t="str">
        <f>IFERROR(VLOOKUP(F504,'licencje PZTS'!$G$3:$N$775,7,FALSE),"")</f>
        <v>M</v>
      </c>
      <c r="K504" s="62">
        <f>IFERROR(VLOOKUP(F504,'licencje PZTS'!$G$3:$N$1761,4,FALSE),"")</f>
        <v>2009</v>
      </c>
      <c r="L504" s="22" t="str">
        <f t="shared" si="96"/>
        <v>Nie dotyczy</v>
      </c>
      <c r="M504" s="22" t="str">
        <f t="shared" si="97"/>
        <v>Nie dotyczy</v>
      </c>
      <c r="N504" s="22" t="str">
        <f t="shared" si="98"/>
        <v>Nie dotyczy</v>
      </c>
      <c r="O504" s="22" t="str">
        <f t="shared" si="99"/>
        <v>Kadet</v>
      </c>
      <c r="P504" s="22" t="str">
        <f t="shared" si="100"/>
        <v>Junior</v>
      </c>
      <c r="Q504" s="22" t="str">
        <f t="shared" si="101"/>
        <v>Młodzieżowiec</v>
      </c>
      <c r="R504" s="22" t="str">
        <f t="shared" si="102"/>
        <v>Senior</v>
      </c>
      <c r="V504" s="22" t="str">
        <f t="shared" si="87"/>
        <v>Lasman Szymon</v>
      </c>
      <c r="W504" s="22">
        <f>(COUNTIF($V$2:V504,V504)=1)*1+W503</f>
        <v>26</v>
      </c>
      <c r="X504" s="22" t="e">
        <f>VLOOKUP(Y504,'licencje PZTS'!$C$4:$K$1486,9,FALSE)</f>
        <v>#N/A</v>
      </c>
      <c r="Y504" s="22" t="e">
        <f>INDEX($V$4:$V$900,MATCH(ROWS($U$1:U501),$W$4:$W$900,0))</f>
        <v>#N/A</v>
      </c>
      <c r="AA504" s="22" t="str">
        <f t="shared" si="104"/>
        <v>Lasman Szymon</v>
      </c>
      <c r="AB504" s="22">
        <f>(COUNTIF($AA$2:AA504,AA504)=1)*1+AB503</f>
        <v>26</v>
      </c>
      <c r="AC504" s="22" t="e">
        <f>VLOOKUP(AD504,'licencje PZTS'!$C$4:$K$1486,9,FALSE)</f>
        <v>#N/A</v>
      </c>
      <c r="AD504" s="22" t="e">
        <f>INDEX($AA$2:$AA$900,MATCH(ROWS($Z$1:Z501),$AB$2:$AB$3900,0))</f>
        <v>#N/A</v>
      </c>
    </row>
    <row r="505" spans="2:30" hidden="1" x14ac:dyDescent="0.25">
      <c r="B505" s="54">
        <f>(COUNTIF($D$24:D505,D505)=1)*1+B504</f>
        <v>40</v>
      </c>
      <c r="C505" s="60" t="str">
        <f t="shared" si="88"/>
        <v/>
      </c>
      <c r="D505" s="54" t="str">
        <f>IF(C505="","",'licencje PZTS'!B485)</f>
        <v/>
      </c>
      <c r="E505" s="63" t="str">
        <f>IF(C505="","",VLOOKUP(F505,'licencje PZTS'!$G$3:$N$775,8,FALSE))</f>
        <v/>
      </c>
      <c r="F505" s="22">
        <f>'licencje PZTS'!G485</f>
        <v>60039</v>
      </c>
      <c r="G505" s="62" t="str">
        <f t="shared" si="103"/>
        <v/>
      </c>
      <c r="H505" s="62" t="str">
        <f>IF(G505="","",'licencje PZTS'!B485)</f>
        <v/>
      </c>
      <c r="I505" s="22" t="str">
        <f>IF(G505="","",VLOOKUP(F505,'licencje PZTS'!$G$3:$N$1761,8,FALSE))</f>
        <v/>
      </c>
      <c r="J505" s="22" t="str">
        <f>IFERROR(VLOOKUP(F505,'licencje PZTS'!$G$3:$N$775,7,FALSE),"")</f>
        <v>M</v>
      </c>
      <c r="K505" s="62">
        <f>IFERROR(VLOOKUP(F505,'licencje PZTS'!$G$3:$N$1761,4,FALSE),"")</f>
        <v>2009</v>
      </c>
      <c r="L505" s="22" t="str">
        <f t="shared" si="96"/>
        <v>Nie dotyczy</v>
      </c>
      <c r="M505" s="22" t="str">
        <f t="shared" si="97"/>
        <v>Nie dotyczy</v>
      </c>
      <c r="N505" s="22" t="str">
        <f t="shared" si="98"/>
        <v>Nie dotyczy</v>
      </c>
      <c r="O505" s="22" t="str">
        <f t="shared" si="99"/>
        <v>Kadet</v>
      </c>
      <c r="P505" s="22" t="str">
        <f t="shared" si="100"/>
        <v>Junior</v>
      </c>
      <c r="Q505" s="22" t="str">
        <f t="shared" si="101"/>
        <v>Młodzieżowiec</v>
      </c>
      <c r="R505" s="22" t="str">
        <f t="shared" si="102"/>
        <v>Senior</v>
      </c>
      <c r="V505" s="22" t="str">
        <f t="shared" si="87"/>
        <v>Pater Maksymilian</v>
      </c>
      <c r="W505" s="22">
        <f>(COUNTIF($V$2:V505,V505)=1)*1+W504</f>
        <v>27</v>
      </c>
      <c r="X505" s="22" t="e">
        <f>VLOOKUP(Y505,'licencje PZTS'!$C$4:$K$1486,9,FALSE)</f>
        <v>#N/A</v>
      </c>
      <c r="Y505" s="22" t="e">
        <f>INDEX($V$4:$V$900,MATCH(ROWS($U$1:U502),$W$4:$W$900,0))</f>
        <v>#N/A</v>
      </c>
      <c r="AA505" s="22" t="str">
        <f t="shared" si="104"/>
        <v>Pater Maksymilian</v>
      </c>
      <c r="AB505" s="22">
        <f>(COUNTIF($AA$2:AA505,AA505)=1)*1+AB504</f>
        <v>27</v>
      </c>
      <c r="AC505" s="22" t="e">
        <f>VLOOKUP(AD505,'licencje PZTS'!$C$4:$K$1486,9,FALSE)</f>
        <v>#N/A</v>
      </c>
      <c r="AD505" s="22" t="e">
        <f>INDEX($AA$2:$AA$900,MATCH(ROWS($Z$1:Z502),$AB$2:$AB$3900,0))</f>
        <v>#N/A</v>
      </c>
    </row>
    <row r="506" spans="2:30" hidden="1" x14ac:dyDescent="0.25">
      <c r="B506" s="54">
        <f>(COUNTIF($D$24:D506,D506)=1)*1+B505</f>
        <v>40</v>
      </c>
      <c r="C506" s="60" t="str">
        <f t="shared" si="88"/>
        <v/>
      </c>
      <c r="D506" s="54" t="str">
        <f>IF(C506="","",'licencje PZTS'!B486)</f>
        <v/>
      </c>
      <c r="E506" s="63" t="str">
        <f>IF(C506="","",VLOOKUP(F506,'licencje PZTS'!$G$3:$N$775,8,FALSE))</f>
        <v/>
      </c>
      <c r="F506" s="22">
        <f>'licencje PZTS'!G486</f>
        <v>56086</v>
      </c>
      <c r="G506" s="62" t="str">
        <f t="shared" si="103"/>
        <v/>
      </c>
      <c r="H506" s="62" t="str">
        <f>IF(G506="","",'licencje PZTS'!B486)</f>
        <v/>
      </c>
      <c r="I506" s="22" t="str">
        <f>IF(G506="","",VLOOKUP(F506,'licencje PZTS'!$G$3:$N$1761,8,FALSE))</f>
        <v/>
      </c>
      <c r="J506" s="22" t="str">
        <f>IFERROR(VLOOKUP(F506,'licencje PZTS'!$G$3:$N$775,7,FALSE),"")</f>
        <v>M</v>
      </c>
      <c r="K506" s="62">
        <f>IFERROR(VLOOKUP(F506,'licencje PZTS'!$G$3:$N$1761,4,FALSE),"")</f>
        <v>2009</v>
      </c>
      <c r="L506" s="22" t="str">
        <f t="shared" si="96"/>
        <v>Nie dotyczy</v>
      </c>
      <c r="M506" s="22" t="str">
        <f t="shared" si="97"/>
        <v>Nie dotyczy</v>
      </c>
      <c r="N506" s="22" t="str">
        <f t="shared" si="98"/>
        <v>Nie dotyczy</v>
      </c>
      <c r="O506" s="22" t="str">
        <f t="shared" si="99"/>
        <v>Kadet</v>
      </c>
      <c r="P506" s="22" t="str">
        <f t="shared" si="100"/>
        <v>Junior</v>
      </c>
      <c r="Q506" s="22" t="str">
        <f t="shared" si="101"/>
        <v>Młodzieżowiec</v>
      </c>
      <c r="R506" s="22" t="str">
        <f t="shared" si="102"/>
        <v>Senior</v>
      </c>
      <c r="V506" s="22" t="str">
        <f t="shared" si="87"/>
        <v>Krawczyk Leon</v>
      </c>
      <c r="W506" s="22">
        <f>(COUNTIF($V$2:V506,V506)=1)*1+W505</f>
        <v>28</v>
      </c>
      <c r="X506" s="22" t="e">
        <f>VLOOKUP(Y506,'licencje PZTS'!$C$4:$K$1486,9,FALSE)</f>
        <v>#N/A</v>
      </c>
      <c r="Y506" s="22" t="e">
        <f>INDEX($V$4:$V$900,MATCH(ROWS($U$1:U503),$W$4:$W$900,0))</f>
        <v>#N/A</v>
      </c>
      <c r="AA506" s="22" t="str">
        <f t="shared" si="104"/>
        <v>Krawczyk Leon</v>
      </c>
      <c r="AB506" s="22">
        <f>(COUNTIF($AA$2:AA506,AA506)=1)*1+AB505</f>
        <v>28</v>
      </c>
      <c r="AC506" s="22" t="e">
        <f>VLOOKUP(AD506,'licencje PZTS'!$C$4:$K$1486,9,FALSE)</f>
        <v>#N/A</v>
      </c>
      <c r="AD506" s="22" t="e">
        <f>INDEX($AA$2:$AA$900,MATCH(ROWS($Z$1:Z503),$AB$2:$AB$3900,0))</f>
        <v>#N/A</v>
      </c>
    </row>
    <row r="507" spans="2:30" hidden="1" x14ac:dyDescent="0.25">
      <c r="B507" s="54">
        <f>(COUNTIF($D$24:D507,D507)=1)*1+B506</f>
        <v>40</v>
      </c>
      <c r="C507" s="60" t="str">
        <f t="shared" si="88"/>
        <v/>
      </c>
      <c r="D507" s="54" t="str">
        <f>IF(C507="","",'licencje PZTS'!B487)</f>
        <v/>
      </c>
      <c r="E507" s="63" t="str">
        <f>IF(C507="","",VLOOKUP(F507,'licencje PZTS'!$G$3:$N$775,8,FALSE))</f>
        <v/>
      </c>
      <c r="F507" s="22">
        <f>'licencje PZTS'!G487</f>
        <v>50966</v>
      </c>
      <c r="G507" s="62" t="str">
        <f t="shared" si="103"/>
        <v/>
      </c>
      <c r="H507" s="62" t="str">
        <f>IF(G507="","",'licencje PZTS'!B487)</f>
        <v/>
      </c>
      <c r="I507" s="22" t="str">
        <f>IF(G507="","",VLOOKUP(F507,'licencje PZTS'!$G$3:$N$1761,8,FALSE))</f>
        <v/>
      </c>
      <c r="J507" s="22" t="str">
        <f>IFERROR(VLOOKUP(F507,'licencje PZTS'!$G$3:$N$775,7,FALSE),"")</f>
        <v>M</v>
      </c>
      <c r="K507" s="62">
        <f>IFERROR(VLOOKUP(F507,'licencje PZTS'!$G$3:$N$1761,4,FALSE),"")</f>
        <v>2009</v>
      </c>
      <c r="L507" s="22" t="str">
        <f t="shared" si="96"/>
        <v>Nie dotyczy</v>
      </c>
      <c r="M507" s="22" t="str">
        <f t="shared" si="97"/>
        <v>Nie dotyczy</v>
      </c>
      <c r="N507" s="22" t="str">
        <f t="shared" si="98"/>
        <v>Nie dotyczy</v>
      </c>
      <c r="O507" s="22" t="str">
        <f t="shared" si="99"/>
        <v>Kadet</v>
      </c>
      <c r="P507" s="22" t="str">
        <f t="shared" si="100"/>
        <v>Junior</v>
      </c>
      <c r="Q507" s="22" t="str">
        <f t="shared" si="101"/>
        <v>Młodzieżowiec</v>
      </c>
      <c r="R507" s="22" t="str">
        <f t="shared" si="102"/>
        <v>Senior</v>
      </c>
      <c r="V507" s="22" t="str">
        <f t="shared" si="87"/>
        <v>Dressler Tymon</v>
      </c>
      <c r="W507" s="22">
        <f>(COUNTIF($V$2:V507,V507)=1)*1+W506</f>
        <v>29</v>
      </c>
      <c r="X507" s="22" t="e">
        <f>VLOOKUP(Y507,'licencje PZTS'!$C$4:$K$1486,9,FALSE)</f>
        <v>#N/A</v>
      </c>
      <c r="Y507" s="22" t="e">
        <f>INDEX($V$4:$V$900,MATCH(ROWS($U$1:U504),$W$4:$W$900,0))</f>
        <v>#N/A</v>
      </c>
      <c r="AA507" s="22" t="str">
        <f t="shared" si="104"/>
        <v>Dressler Tymon</v>
      </c>
      <c r="AB507" s="22">
        <f>(COUNTIF($AA$2:AA507,AA507)=1)*1+AB506</f>
        <v>29</v>
      </c>
      <c r="AC507" s="22" t="e">
        <f>VLOOKUP(AD507,'licencje PZTS'!$C$4:$K$1486,9,FALSE)</f>
        <v>#N/A</v>
      </c>
      <c r="AD507" s="22" t="e">
        <f>INDEX($AA$2:$AA$900,MATCH(ROWS($Z$1:Z504),$AB$2:$AB$3900,0))</f>
        <v>#N/A</v>
      </c>
    </row>
    <row r="508" spans="2:30" hidden="1" x14ac:dyDescent="0.25">
      <c r="B508" s="54">
        <f>(COUNTIF($D$24:D508,D508)=1)*1+B507</f>
        <v>40</v>
      </c>
      <c r="C508" s="60" t="str">
        <f t="shared" si="88"/>
        <v/>
      </c>
      <c r="D508" s="54" t="str">
        <f>IF(C508="","",'licencje PZTS'!B488)</f>
        <v/>
      </c>
      <c r="E508" s="63" t="str">
        <f>IF(C508="","",VLOOKUP(F508,'licencje PZTS'!$G$3:$N$775,8,FALSE))</f>
        <v/>
      </c>
      <c r="F508" s="22">
        <f>'licencje PZTS'!G488</f>
        <v>47223</v>
      </c>
      <c r="G508" s="62" t="str">
        <f t="shared" si="103"/>
        <v/>
      </c>
      <c r="H508" s="62" t="str">
        <f>IF(G508="","",'licencje PZTS'!B488)</f>
        <v/>
      </c>
      <c r="I508" s="22" t="str">
        <f>IF(G508="","",VLOOKUP(F508,'licencje PZTS'!$G$3:$N$1761,8,FALSE))</f>
        <v/>
      </c>
      <c r="J508" s="22" t="str">
        <f>IFERROR(VLOOKUP(F508,'licencje PZTS'!$G$3:$N$775,7,FALSE),"")</f>
        <v>M</v>
      </c>
      <c r="K508" s="62">
        <f>IFERROR(VLOOKUP(F508,'licencje PZTS'!$G$3:$N$1761,4,FALSE),"")</f>
        <v>2009</v>
      </c>
      <c r="L508" s="22" t="str">
        <f t="shared" si="96"/>
        <v>Nie dotyczy</v>
      </c>
      <c r="M508" s="22" t="str">
        <f t="shared" si="97"/>
        <v>Nie dotyczy</v>
      </c>
      <c r="N508" s="22" t="str">
        <f t="shared" si="98"/>
        <v>Nie dotyczy</v>
      </c>
      <c r="O508" s="22" t="str">
        <f t="shared" si="99"/>
        <v>Kadet</v>
      </c>
      <c r="P508" s="22" t="str">
        <f t="shared" si="100"/>
        <v>Junior</v>
      </c>
      <c r="Q508" s="22" t="str">
        <f t="shared" si="101"/>
        <v>Młodzieżowiec</v>
      </c>
      <c r="R508" s="22" t="str">
        <f t="shared" si="102"/>
        <v>Senior</v>
      </c>
      <c r="V508" s="22" t="str">
        <f t="shared" si="87"/>
        <v>Niemiec Łukasz</v>
      </c>
      <c r="W508" s="22">
        <f>(COUNTIF($V$2:V508,V508)=1)*1+W507</f>
        <v>30</v>
      </c>
      <c r="X508" s="22" t="e">
        <f>VLOOKUP(Y508,'licencje PZTS'!$C$4:$K$1486,9,FALSE)</f>
        <v>#N/A</v>
      </c>
      <c r="Y508" s="22" t="e">
        <f>INDEX($V$4:$V$900,MATCH(ROWS($U$1:U505),$W$4:$W$900,0))</f>
        <v>#N/A</v>
      </c>
      <c r="AA508" s="22" t="str">
        <f t="shared" si="104"/>
        <v>Niemiec Łukasz</v>
      </c>
      <c r="AB508" s="22">
        <f>(COUNTIF($AA$2:AA508,AA508)=1)*1+AB507</f>
        <v>30</v>
      </c>
      <c r="AC508" s="22" t="e">
        <f>VLOOKUP(AD508,'licencje PZTS'!$C$4:$K$1486,9,FALSE)</f>
        <v>#N/A</v>
      </c>
      <c r="AD508" s="22" t="e">
        <f>INDEX($AA$2:$AA$900,MATCH(ROWS($Z$1:Z505),$AB$2:$AB$3900,0))</f>
        <v>#N/A</v>
      </c>
    </row>
    <row r="509" spans="2:30" hidden="1" x14ac:dyDescent="0.25">
      <c r="B509" s="54">
        <f>(COUNTIF($D$24:D509,D509)=1)*1+B508</f>
        <v>41</v>
      </c>
      <c r="C509" s="60" t="str">
        <f t="shared" si="88"/>
        <v>Młodzik</v>
      </c>
      <c r="D509" s="54" t="str">
        <f>IF(C509="","",'licencje PZTS'!B489)</f>
        <v>"UKS Huragan Sosnowiec"</v>
      </c>
      <c r="E509" s="63" t="str">
        <f>IF(C509="","",VLOOKUP(F509,'licencje PZTS'!$G$3:$N$775,8,FALSE))</f>
        <v>Szelejewski Paweł</v>
      </c>
      <c r="F509" s="22">
        <f>'licencje PZTS'!G489</f>
        <v>61218</v>
      </c>
      <c r="G509" s="62" t="str">
        <f t="shared" si="103"/>
        <v>Młodzik</v>
      </c>
      <c r="H509" s="62" t="str">
        <f>IF(G509="","",'licencje PZTS'!B489)</f>
        <v>"UKS Huragan Sosnowiec"</v>
      </c>
      <c r="I509" s="22" t="str">
        <f>IF(G509="","",VLOOKUP(F509,'licencje PZTS'!$G$3:$N$1761,8,FALSE))</f>
        <v>Szelejewski Paweł</v>
      </c>
      <c r="J509" s="22" t="str">
        <f>IFERROR(VLOOKUP(F509,'licencje PZTS'!$G$3:$N$775,7,FALSE),"")</f>
        <v>M</v>
      </c>
      <c r="K509" s="62">
        <f>IFERROR(VLOOKUP(F509,'licencje PZTS'!$G$3:$N$1761,4,FALSE),"")</f>
        <v>2010</v>
      </c>
      <c r="L509" s="22" t="str">
        <f t="shared" si="96"/>
        <v>Nie dotyczy</v>
      </c>
      <c r="M509" s="22" t="str">
        <f t="shared" si="97"/>
        <v>Nie dotyczy</v>
      </c>
      <c r="N509" s="22" t="str">
        <f t="shared" si="98"/>
        <v>Młodzik</v>
      </c>
      <c r="O509" s="22" t="str">
        <f t="shared" si="99"/>
        <v>Kadet</v>
      </c>
      <c r="P509" s="22" t="str">
        <f t="shared" si="100"/>
        <v>Junior</v>
      </c>
      <c r="Q509" s="22" t="str">
        <f t="shared" si="101"/>
        <v>Młodzieżowiec</v>
      </c>
      <c r="R509" s="22" t="str">
        <f t="shared" si="102"/>
        <v>Senior</v>
      </c>
      <c r="V509" s="22" t="str">
        <f t="shared" si="87"/>
        <v>Kocierz Szymon</v>
      </c>
      <c r="W509" s="22">
        <f>(COUNTIF($V$2:V509,V509)=1)*1+W508</f>
        <v>31</v>
      </c>
      <c r="X509" s="22" t="e">
        <f>VLOOKUP(Y509,'licencje PZTS'!$C$4:$K$1486,9,FALSE)</f>
        <v>#N/A</v>
      </c>
      <c r="Y509" s="22" t="e">
        <f>INDEX($V$4:$V$900,MATCH(ROWS($U$1:U506),$W$4:$W$900,0))</f>
        <v>#N/A</v>
      </c>
      <c r="AA509" s="22" t="str">
        <f t="shared" si="104"/>
        <v>Kocierz Szymon</v>
      </c>
      <c r="AB509" s="22">
        <f>(COUNTIF($AA$2:AA509,AA509)=1)*1+AB508</f>
        <v>31</v>
      </c>
      <c r="AC509" s="22" t="e">
        <f>VLOOKUP(AD509,'licencje PZTS'!$C$4:$K$1486,9,FALSE)</f>
        <v>#N/A</v>
      </c>
      <c r="AD509" s="22" t="e">
        <f>INDEX($AA$2:$AA$900,MATCH(ROWS($Z$1:Z506),$AB$2:$AB$3900,0))</f>
        <v>#N/A</v>
      </c>
    </row>
    <row r="510" spans="2:30" hidden="1" x14ac:dyDescent="0.25">
      <c r="B510" s="54">
        <f>(COUNTIF($D$24:D510,D510)=1)*1+B509</f>
        <v>41</v>
      </c>
      <c r="C510" s="60" t="str">
        <f t="shared" si="88"/>
        <v>Młodzik</v>
      </c>
      <c r="D510" s="54" t="str">
        <f>IF(C510="","",'licencje PZTS'!B490)</f>
        <v>"UKS HURAGAN Sosnowiec"</v>
      </c>
      <c r="E510" s="63" t="str">
        <f>IF(C510="","",VLOOKUP(F510,'licencje PZTS'!$G$3:$N$775,8,FALSE))</f>
        <v>Michta Jan</v>
      </c>
      <c r="F510" s="22">
        <f>'licencje PZTS'!G490</f>
        <v>48878</v>
      </c>
      <c r="G510" s="62" t="str">
        <f t="shared" si="103"/>
        <v>Młodzik</v>
      </c>
      <c r="H510" s="62" t="str">
        <f>IF(G510="","",'licencje PZTS'!B490)</f>
        <v>"UKS HURAGAN Sosnowiec"</v>
      </c>
      <c r="I510" s="22" t="str">
        <f>IF(G510="","",VLOOKUP(F510,'licencje PZTS'!$G$3:$N$1761,8,FALSE))</f>
        <v>Michta Jan</v>
      </c>
      <c r="J510" s="22" t="str">
        <f>IFERROR(VLOOKUP(F510,'licencje PZTS'!$G$3:$N$775,7,FALSE),"")</f>
        <v>M</v>
      </c>
      <c r="K510" s="62">
        <f>IFERROR(VLOOKUP(F510,'licencje PZTS'!$G$3:$N$1761,4,FALSE),"")</f>
        <v>2010</v>
      </c>
      <c r="L510" s="22" t="str">
        <f t="shared" si="96"/>
        <v>Nie dotyczy</v>
      </c>
      <c r="M510" s="22" t="str">
        <f t="shared" si="97"/>
        <v>Nie dotyczy</v>
      </c>
      <c r="N510" s="22" t="str">
        <f t="shared" si="98"/>
        <v>Młodzik</v>
      </c>
      <c r="O510" s="22" t="str">
        <f t="shared" si="99"/>
        <v>Kadet</v>
      </c>
      <c r="P510" s="22" t="str">
        <f t="shared" si="100"/>
        <v>Junior</v>
      </c>
      <c r="Q510" s="22" t="str">
        <f t="shared" si="101"/>
        <v>Młodzieżowiec</v>
      </c>
      <c r="R510" s="22" t="str">
        <f t="shared" si="102"/>
        <v>Senior</v>
      </c>
      <c r="V510" s="22" t="str">
        <f t="shared" ref="V510:V573" si="105">VLOOKUP($F$3,$C529:$F4643,3,FALSE)</f>
        <v>Wieczerzak Maja</v>
      </c>
      <c r="W510" s="22">
        <f>(COUNTIF($V$2:V510,V510)=1)*1+W509</f>
        <v>32</v>
      </c>
      <c r="X510" s="22" t="e">
        <f>VLOOKUP(Y510,'licencje PZTS'!$C$4:$K$1486,9,FALSE)</f>
        <v>#N/A</v>
      </c>
      <c r="Y510" s="22" t="e">
        <f>INDEX($V$4:$V$900,MATCH(ROWS($U$1:U507),$W$4:$W$900,0))</f>
        <v>#N/A</v>
      </c>
      <c r="AA510" s="22" t="str">
        <f t="shared" si="104"/>
        <v>Wieczerzak Maja</v>
      </c>
      <c r="AB510" s="22">
        <f>(COUNTIF($AA$2:AA510,AA510)=1)*1+AB509</f>
        <v>32</v>
      </c>
      <c r="AC510" s="22" t="e">
        <f>VLOOKUP(AD510,'licencje PZTS'!$C$4:$K$1486,9,FALSE)</f>
        <v>#N/A</v>
      </c>
      <c r="AD510" s="22" t="e">
        <f>INDEX($AA$2:$AA$900,MATCH(ROWS($Z$1:Z507),$AB$2:$AB$3900,0))</f>
        <v>#N/A</v>
      </c>
    </row>
    <row r="511" spans="2:30" hidden="1" x14ac:dyDescent="0.25">
      <c r="B511" s="54">
        <f>(COUNTIF($D$24:D511,D511)=1)*1+B510</f>
        <v>41</v>
      </c>
      <c r="C511" s="60" t="str">
        <f t="shared" si="88"/>
        <v>Młodzik</v>
      </c>
      <c r="D511" s="54" t="str">
        <f>IF(C511="","",'licencje PZTS'!B491)</f>
        <v>"UKS Huragan Sosnowiec"</v>
      </c>
      <c r="E511" s="63" t="str">
        <f>IF(C511="","",VLOOKUP(F511,'licencje PZTS'!$G$3:$N$775,8,FALSE))</f>
        <v>Dziewior Filip</v>
      </c>
      <c r="F511" s="22">
        <f>'licencje PZTS'!G491</f>
        <v>61220</v>
      </c>
      <c r="G511" s="62" t="str">
        <f t="shared" si="103"/>
        <v>Młodzik</v>
      </c>
      <c r="H511" s="62" t="str">
        <f>IF(G511="","",'licencje PZTS'!B491)</f>
        <v>"UKS Huragan Sosnowiec"</v>
      </c>
      <c r="I511" s="22" t="str">
        <f>IF(G511="","",VLOOKUP(F511,'licencje PZTS'!$G$3:$N$1761,8,FALSE))</f>
        <v>Dziewior Filip</v>
      </c>
      <c r="J511" s="22" t="str">
        <f>IFERROR(VLOOKUP(F511,'licencje PZTS'!$G$3:$N$775,7,FALSE),"")</f>
        <v>M</v>
      </c>
      <c r="K511" s="62">
        <f>IFERROR(VLOOKUP(F511,'licencje PZTS'!$G$3:$N$1761,4,FALSE),"")</f>
        <v>2011</v>
      </c>
      <c r="L511" s="22" t="str">
        <f t="shared" si="96"/>
        <v>Nie dotyczy</v>
      </c>
      <c r="M511" s="22" t="str">
        <f t="shared" si="97"/>
        <v>Nie dotyczy</v>
      </c>
      <c r="N511" s="22" t="str">
        <f t="shared" si="98"/>
        <v>Młodzik</v>
      </c>
      <c r="O511" s="22" t="str">
        <f t="shared" si="99"/>
        <v>Kadet</v>
      </c>
      <c r="P511" s="22" t="str">
        <f t="shared" si="100"/>
        <v>Junior</v>
      </c>
      <c r="Q511" s="22" t="str">
        <f t="shared" si="101"/>
        <v>Młodzieżowiec</v>
      </c>
      <c r="R511" s="22" t="str">
        <f t="shared" si="102"/>
        <v>Senior</v>
      </c>
      <c r="V511" s="22" t="str">
        <f t="shared" si="105"/>
        <v>Pasiut Piotr</v>
      </c>
      <c r="W511" s="22">
        <f>(COUNTIF($V$2:V511,V511)=1)*1+W510</f>
        <v>33</v>
      </c>
      <c r="X511" s="22" t="e">
        <f>VLOOKUP(Y511,'licencje PZTS'!$C$4:$K$1486,9,FALSE)</f>
        <v>#N/A</v>
      </c>
      <c r="Y511" s="22" t="e">
        <f>INDEX($V$4:$V$900,MATCH(ROWS($U$1:U508),$W$4:$W$900,0))</f>
        <v>#N/A</v>
      </c>
      <c r="AA511" s="22" t="str">
        <f t="shared" si="104"/>
        <v>Pasiut Piotr</v>
      </c>
      <c r="AB511" s="22">
        <f>(COUNTIF($AA$2:AA511,AA511)=1)*1+AB510</f>
        <v>33</v>
      </c>
      <c r="AC511" s="22" t="e">
        <f>VLOOKUP(AD511,'licencje PZTS'!$C$4:$K$1486,9,FALSE)</f>
        <v>#N/A</v>
      </c>
      <c r="AD511" s="22" t="e">
        <f>INDEX($AA$2:$AA$900,MATCH(ROWS($Z$1:Z508),$AB$2:$AB$3900,0))</f>
        <v>#N/A</v>
      </c>
    </row>
    <row r="512" spans="2:30" hidden="1" x14ac:dyDescent="0.25">
      <c r="B512" s="54">
        <f>(COUNTIF($D$24:D512,D512)=1)*1+B511</f>
        <v>41</v>
      </c>
      <c r="C512" s="60" t="str">
        <f t="shared" si="88"/>
        <v>Młodzik</v>
      </c>
      <c r="D512" s="54" t="str">
        <f>IF(C512="","",'licencje PZTS'!B492)</f>
        <v>"UKS HURAGAN Sosnowiec"</v>
      </c>
      <c r="E512" s="63" t="str">
        <f>IF(C512="","",VLOOKUP(F512,'licencje PZTS'!$G$3:$N$775,8,FALSE))</f>
        <v>Matlęga Kamil</v>
      </c>
      <c r="F512" s="22">
        <f>'licencje PZTS'!G492</f>
        <v>60798</v>
      </c>
      <c r="G512" s="62" t="str">
        <f t="shared" si="103"/>
        <v>Młodzik</v>
      </c>
      <c r="H512" s="62" t="str">
        <f>IF(G512="","",'licencje PZTS'!B492)</f>
        <v>"UKS HURAGAN Sosnowiec"</v>
      </c>
      <c r="I512" s="22" t="str">
        <f>IF(G512="","",VLOOKUP(F512,'licencje PZTS'!$G$3:$N$1761,8,FALSE))</f>
        <v>Matlęga Kamil</v>
      </c>
      <c r="J512" s="22" t="str">
        <f>IFERROR(VLOOKUP(F512,'licencje PZTS'!$G$3:$N$775,7,FALSE),"")</f>
        <v>M</v>
      </c>
      <c r="K512" s="62">
        <f>IFERROR(VLOOKUP(F512,'licencje PZTS'!$G$3:$N$1761,4,FALSE),"")</f>
        <v>2011</v>
      </c>
      <c r="L512" s="22" t="str">
        <f t="shared" si="96"/>
        <v>Nie dotyczy</v>
      </c>
      <c r="M512" s="22" t="str">
        <f t="shared" si="97"/>
        <v>Nie dotyczy</v>
      </c>
      <c r="N512" s="22" t="str">
        <f t="shared" si="98"/>
        <v>Młodzik</v>
      </c>
      <c r="O512" s="22" t="str">
        <f t="shared" si="99"/>
        <v>Kadet</v>
      </c>
      <c r="P512" s="22" t="str">
        <f t="shared" si="100"/>
        <v>Junior</v>
      </c>
      <c r="Q512" s="22" t="str">
        <f t="shared" si="101"/>
        <v>Młodzieżowiec</v>
      </c>
      <c r="R512" s="22" t="str">
        <f t="shared" si="102"/>
        <v>Senior</v>
      </c>
      <c r="V512" s="22" t="str">
        <f t="shared" si="105"/>
        <v>Kapela Maria</v>
      </c>
      <c r="W512" s="22">
        <f>(COUNTIF($V$2:V512,V512)=1)*1+W511</f>
        <v>34</v>
      </c>
      <c r="X512" s="22" t="e">
        <f>VLOOKUP(Y512,'licencje PZTS'!$C$4:$K$1486,9,FALSE)</f>
        <v>#N/A</v>
      </c>
      <c r="Y512" s="22" t="e">
        <f>INDEX($V$4:$V$900,MATCH(ROWS($U$1:U509),$W$4:$W$900,0))</f>
        <v>#N/A</v>
      </c>
      <c r="AA512" s="22" t="str">
        <f t="shared" si="104"/>
        <v>Kapela Maria</v>
      </c>
      <c r="AB512" s="22">
        <f>(COUNTIF($AA$2:AA512,AA512)=1)*1+AB511</f>
        <v>34</v>
      </c>
      <c r="AC512" s="22" t="e">
        <f>VLOOKUP(AD512,'licencje PZTS'!$C$4:$K$1486,9,FALSE)</f>
        <v>#N/A</v>
      </c>
      <c r="AD512" s="22" t="e">
        <f>INDEX($AA$2:$AA$900,MATCH(ROWS($Z$1:Z509),$AB$2:$AB$3900,0))</f>
        <v>#N/A</v>
      </c>
    </row>
    <row r="513" spans="2:30" hidden="1" x14ac:dyDescent="0.25">
      <c r="B513" s="54">
        <f>(COUNTIF($D$24:D513,D513)=1)*1+B512</f>
        <v>41</v>
      </c>
      <c r="C513" s="60" t="str">
        <f t="shared" si="88"/>
        <v>Młodzik</v>
      </c>
      <c r="D513" s="54" t="str">
        <f>IF(C513="","",'licencje PZTS'!B493)</f>
        <v>"UKS HURAGAN Sosnowiec"</v>
      </c>
      <c r="E513" s="63" t="str">
        <f>IF(C513="","",VLOOKUP(F513,'licencje PZTS'!$G$3:$N$775,8,FALSE))</f>
        <v>Jędrusik Mikołaj</v>
      </c>
      <c r="F513" s="22">
        <f>'licencje PZTS'!G493</f>
        <v>60040</v>
      </c>
      <c r="G513" s="62" t="str">
        <f t="shared" si="103"/>
        <v>Młodzik</v>
      </c>
      <c r="H513" s="62" t="str">
        <f>IF(G513="","",'licencje PZTS'!B493)</f>
        <v>"UKS HURAGAN Sosnowiec"</v>
      </c>
      <c r="I513" s="22" t="str">
        <f>IF(G513="","",VLOOKUP(F513,'licencje PZTS'!$G$3:$N$1761,8,FALSE))</f>
        <v>Jędrusik Mikołaj</v>
      </c>
      <c r="J513" s="22" t="str">
        <f>IFERROR(VLOOKUP(F513,'licencje PZTS'!$G$3:$N$775,7,FALSE),"")</f>
        <v>M</v>
      </c>
      <c r="K513" s="62">
        <f>IFERROR(VLOOKUP(F513,'licencje PZTS'!$G$3:$N$1761,4,FALSE),"")</f>
        <v>2011</v>
      </c>
      <c r="L513" s="22" t="str">
        <f t="shared" si="96"/>
        <v>Nie dotyczy</v>
      </c>
      <c r="M513" s="22" t="str">
        <f t="shared" si="97"/>
        <v>Nie dotyczy</v>
      </c>
      <c r="N513" s="22" t="str">
        <f t="shared" si="98"/>
        <v>Młodzik</v>
      </c>
      <c r="O513" s="22" t="str">
        <f t="shared" si="99"/>
        <v>Kadet</v>
      </c>
      <c r="P513" s="22" t="str">
        <f t="shared" si="100"/>
        <v>Junior</v>
      </c>
      <c r="Q513" s="22" t="str">
        <f t="shared" si="101"/>
        <v>Młodzieżowiec</v>
      </c>
      <c r="R513" s="22" t="str">
        <f t="shared" si="102"/>
        <v>Senior</v>
      </c>
      <c r="V513" s="22" t="str">
        <f t="shared" si="105"/>
        <v>Ucinyk Oliwia</v>
      </c>
      <c r="W513" s="22">
        <f>(COUNTIF($V$2:V513,V513)=1)*1+W512</f>
        <v>35</v>
      </c>
      <c r="X513" s="22" t="e">
        <f>VLOOKUP(Y513,'licencje PZTS'!$C$4:$K$1486,9,FALSE)</f>
        <v>#N/A</v>
      </c>
      <c r="Y513" s="22" t="e">
        <f>INDEX($V$4:$V$900,MATCH(ROWS($U$1:U510),$W$4:$W$900,0))</f>
        <v>#N/A</v>
      </c>
      <c r="AA513" s="22" t="str">
        <f t="shared" si="104"/>
        <v>Ucinyk Oliwia</v>
      </c>
      <c r="AB513" s="22">
        <f>(COUNTIF($AA$2:AA513,AA513)=1)*1+AB512</f>
        <v>35</v>
      </c>
      <c r="AC513" s="22" t="e">
        <f>VLOOKUP(AD513,'licencje PZTS'!$C$4:$K$1486,9,FALSE)</f>
        <v>#N/A</v>
      </c>
      <c r="AD513" s="22" t="e">
        <f>INDEX($AA$2:$AA$900,MATCH(ROWS($Z$1:Z510),$AB$2:$AB$3900,0))</f>
        <v>#N/A</v>
      </c>
    </row>
    <row r="514" spans="2:30" hidden="1" x14ac:dyDescent="0.25">
      <c r="B514" s="54">
        <f>(COUNTIF($D$24:D514,D514)=1)*1+B513</f>
        <v>41</v>
      </c>
      <c r="C514" s="60" t="str">
        <f t="shared" si="88"/>
        <v>Młodzik</v>
      </c>
      <c r="D514" s="54" t="str">
        <f>IF(C514="","",'licencje PZTS'!B494)</f>
        <v>"UKS HURAGAN Sosnowiec"</v>
      </c>
      <c r="E514" s="63" t="str">
        <f>IF(C514="","",VLOOKUP(F514,'licencje PZTS'!$G$3:$N$775,8,FALSE))</f>
        <v>Jachm Artur</v>
      </c>
      <c r="F514" s="22">
        <f>'licencje PZTS'!G494</f>
        <v>56087</v>
      </c>
      <c r="G514" s="62" t="str">
        <f t="shared" si="103"/>
        <v>Młodzik</v>
      </c>
      <c r="H514" s="62" t="str">
        <f>IF(G514="","",'licencje PZTS'!B494)</f>
        <v>"UKS HURAGAN Sosnowiec"</v>
      </c>
      <c r="I514" s="22" t="str">
        <f>IF(G514="","",VLOOKUP(F514,'licencje PZTS'!$G$3:$N$1761,8,FALSE))</f>
        <v>Jachm Artur</v>
      </c>
      <c r="J514" s="22" t="str">
        <f>IFERROR(VLOOKUP(F514,'licencje PZTS'!$G$3:$N$775,7,FALSE),"")</f>
        <v>M</v>
      </c>
      <c r="K514" s="62">
        <f>IFERROR(VLOOKUP(F514,'licencje PZTS'!$G$3:$N$1761,4,FALSE),"")</f>
        <v>2011</v>
      </c>
      <c r="L514" s="22" t="str">
        <f t="shared" si="96"/>
        <v>Nie dotyczy</v>
      </c>
      <c r="M514" s="22" t="str">
        <f t="shared" si="97"/>
        <v>Nie dotyczy</v>
      </c>
      <c r="N514" s="22" t="str">
        <f t="shared" si="98"/>
        <v>Młodzik</v>
      </c>
      <c r="O514" s="22" t="str">
        <f t="shared" si="99"/>
        <v>Kadet</v>
      </c>
      <c r="P514" s="22" t="str">
        <f t="shared" si="100"/>
        <v>Junior</v>
      </c>
      <c r="Q514" s="22" t="str">
        <f t="shared" si="101"/>
        <v>Młodzieżowiec</v>
      </c>
      <c r="R514" s="22" t="str">
        <f t="shared" si="102"/>
        <v>Senior</v>
      </c>
      <c r="V514" s="22" t="str">
        <f t="shared" si="105"/>
        <v>Mysza Szymon</v>
      </c>
      <c r="W514" s="22">
        <f>(COUNTIF($V$2:V514,V514)=1)*1+W513</f>
        <v>36</v>
      </c>
      <c r="X514" s="22" t="e">
        <f>VLOOKUP(Y514,'licencje PZTS'!$C$4:$K$1486,9,FALSE)</f>
        <v>#N/A</v>
      </c>
      <c r="Y514" s="22" t="e">
        <f>INDEX($V$4:$V$900,MATCH(ROWS($U$1:U511),$W$4:$W$900,0))</f>
        <v>#N/A</v>
      </c>
      <c r="AA514" s="22" t="str">
        <f t="shared" si="104"/>
        <v>Mysza Szymon</v>
      </c>
      <c r="AB514" s="22">
        <f>(COUNTIF($AA$2:AA514,AA514)=1)*1+AB513</f>
        <v>36</v>
      </c>
      <c r="AC514" s="22" t="e">
        <f>VLOOKUP(AD514,'licencje PZTS'!$C$4:$K$1486,9,FALSE)</f>
        <v>#N/A</v>
      </c>
      <c r="AD514" s="22" t="e">
        <f>INDEX($AA$2:$AA$900,MATCH(ROWS($Z$1:Z511),$AB$2:$AB$3900,0))</f>
        <v>#N/A</v>
      </c>
    </row>
    <row r="515" spans="2:30" hidden="1" x14ac:dyDescent="0.25">
      <c r="B515" s="54">
        <f>(COUNTIF($D$24:D515,D515)=1)*1+B514</f>
        <v>41</v>
      </c>
      <c r="C515" s="60" t="str">
        <f t="shared" si="88"/>
        <v>Młodzik</v>
      </c>
      <c r="D515" s="54" t="str">
        <f>IF(C515="","",'licencje PZTS'!B495)</f>
        <v>"UKS HURAGAN Sosnowiec"</v>
      </c>
      <c r="E515" s="63" t="str">
        <f>IF(C515="","",VLOOKUP(F515,'licencje PZTS'!$G$3:$N$775,8,FALSE))</f>
        <v>Kwiecień Tomasz</v>
      </c>
      <c r="F515" s="22">
        <f>'licencje PZTS'!G495</f>
        <v>60038</v>
      </c>
      <c r="G515" s="62" t="str">
        <f t="shared" si="103"/>
        <v>Młodzik</v>
      </c>
      <c r="H515" s="62" t="str">
        <f>IF(G515="","",'licencje PZTS'!B495)</f>
        <v>"UKS HURAGAN Sosnowiec"</v>
      </c>
      <c r="I515" s="22" t="str">
        <f>IF(G515="","",VLOOKUP(F515,'licencje PZTS'!$G$3:$N$1761,8,FALSE))</f>
        <v>Kwiecień Tomasz</v>
      </c>
      <c r="J515" s="22" t="str">
        <f>IFERROR(VLOOKUP(F515,'licencje PZTS'!$G$3:$N$775,7,FALSE),"")</f>
        <v>M</v>
      </c>
      <c r="K515" s="62">
        <f>IFERROR(VLOOKUP(F515,'licencje PZTS'!$G$3:$N$1761,4,FALSE),"")</f>
        <v>2012</v>
      </c>
      <c r="L515" s="22" t="str">
        <f t="shared" si="96"/>
        <v>Nie dotyczy</v>
      </c>
      <c r="M515" s="22" t="str">
        <f t="shared" si="97"/>
        <v>Żak</v>
      </c>
      <c r="N515" s="22" t="str">
        <f t="shared" si="98"/>
        <v>Młodzik</v>
      </c>
      <c r="O515" s="22" t="str">
        <f t="shared" si="99"/>
        <v>Kadet</v>
      </c>
      <c r="P515" s="22" t="str">
        <f t="shared" si="100"/>
        <v>Junior</v>
      </c>
      <c r="Q515" s="22" t="str">
        <f t="shared" si="101"/>
        <v>Młodzieżowiec</v>
      </c>
      <c r="R515" s="22" t="str">
        <f t="shared" si="102"/>
        <v>Senior</v>
      </c>
      <c r="V515" s="22" t="str">
        <f t="shared" si="105"/>
        <v>Rzepka Wojciech</v>
      </c>
      <c r="W515" s="22">
        <f>(COUNTIF($V$2:V515,V515)=1)*1+W514</f>
        <v>37</v>
      </c>
      <c r="X515" s="22" t="e">
        <f>VLOOKUP(Y515,'licencje PZTS'!$C$4:$K$1486,9,FALSE)</f>
        <v>#N/A</v>
      </c>
      <c r="Y515" s="22" t="e">
        <f>INDEX($V$4:$V$900,MATCH(ROWS($U$1:U512),$W$4:$W$900,0))</f>
        <v>#N/A</v>
      </c>
      <c r="AA515" s="22" t="str">
        <f t="shared" si="104"/>
        <v>Rzepka Wojciech</v>
      </c>
      <c r="AB515" s="22">
        <f>(COUNTIF($AA$2:AA515,AA515)=1)*1+AB514</f>
        <v>37</v>
      </c>
      <c r="AC515" s="22" t="e">
        <f>VLOOKUP(AD515,'licencje PZTS'!$C$4:$K$1486,9,FALSE)</f>
        <v>#N/A</v>
      </c>
      <c r="AD515" s="22" t="e">
        <f>INDEX($AA$2:$AA$900,MATCH(ROWS($Z$1:Z512),$AB$2:$AB$3900,0))</f>
        <v>#N/A</v>
      </c>
    </row>
    <row r="516" spans="2:30" hidden="1" x14ac:dyDescent="0.25">
      <c r="B516" s="54">
        <f>(COUNTIF($D$24:D516,D516)=1)*1+B515</f>
        <v>41</v>
      </c>
      <c r="C516" s="60" t="str">
        <f t="shared" si="88"/>
        <v>Młodzik</v>
      </c>
      <c r="D516" s="54" t="str">
        <f>IF(C516="","",'licencje PZTS'!B496)</f>
        <v>"UKS HURAGAN Sosnowiec"</v>
      </c>
      <c r="E516" s="63" t="str">
        <f>IF(C516="","",VLOOKUP(F516,'licencje PZTS'!$G$3:$N$775,8,FALSE))</f>
        <v>Jachm Michał</v>
      </c>
      <c r="F516" s="22">
        <f>'licencje PZTS'!G496</f>
        <v>56088</v>
      </c>
      <c r="G516" s="62" t="str">
        <f t="shared" si="103"/>
        <v>Młodzik</v>
      </c>
      <c r="H516" s="62" t="str">
        <f>IF(G516="","",'licencje PZTS'!B496)</f>
        <v>"UKS HURAGAN Sosnowiec"</v>
      </c>
      <c r="I516" s="22" t="str">
        <f>IF(G516="","",VLOOKUP(F516,'licencje PZTS'!$G$3:$N$1761,8,FALSE))</f>
        <v>Jachm Michał</v>
      </c>
      <c r="J516" s="22" t="str">
        <f>IFERROR(VLOOKUP(F516,'licencje PZTS'!$G$3:$N$775,7,FALSE),"")</f>
        <v>M</v>
      </c>
      <c r="K516" s="62">
        <f>IFERROR(VLOOKUP(F516,'licencje PZTS'!$G$3:$N$1761,4,FALSE),"")</f>
        <v>2012</v>
      </c>
      <c r="L516" s="22" t="str">
        <f t="shared" si="96"/>
        <v>Nie dotyczy</v>
      </c>
      <c r="M516" s="22" t="str">
        <f t="shared" si="97"/>
        <v>Żak</v>
      </c>
      <c r="N516" s="22" t="str">
        <f t="shared" si="98"/>
        <v>Młodzik</v>
      </c>
      <c r="O516" s="22" t="str">
        <f t="shared" si="99"/>
        <v>Kadet</v>
      </c>
      <c r="P516" s="22" t="str">
        <f t="shared" si="100"/>
        <v>Junior</v>
      </c>
      <c r="Q516" s="22" t="str">
        <f t="shared" si="101"/>
        <v>Młodzieżowiec</v>
      </c>
      <c r="R516" s="22" t="str">
        <f t="shared" si="102"/>
        <v>Senior</v>
      </c>
      <c r="V516" s="22" t="str">
        <f t="shared" si="105"/>
        <v>Gondzik Klaudia</v>
      </c>
      <c r="W516" s="22">
        <f>(COUNTIF($V$2:V516,V516)=1)*1+W515</f>
        <v>38</v>
      </c>
      <c r="X516" s="22" t="e">
        <f>VLOOKUP(Y516,'licencje PZTS'!$C$4:$K$1486,9,FALSE)</f>
        <v>#N/A</v>
      </c>
      <c r="Y516" s="22" t="e">
        <f>INDEX($V$4:$V$900,MATCH(ROWS($U$1:U513),$W$4:$W$900,0))</f>
        <v>#N/A</v>
      </c>
      <c r="AA516" s="22" t="str">
        <f t="shared" si="104"/>
        <v>Gondzik Klaudia</v>
      </c>
      <c r="AB516" s="22">
        <f>(COUNTIF($AA$2:AA516,AA516)=1)*1+AB515</f>
        <v>38</v>
      </c>
      <c r="AC516" s="22" t="e">
        <f>VLOOKUP(AD516,'licencje PZTS'!$C$4:$K$1486,9,FALSE)</f>
        <v>#N/A</v>
      </c>
      <c r="AD516" s="22" t="e">
        <f>INDEX($AA$2:$AA$900,MATCH(ROWS($Z$1:Z513),$AB$2:$AB$3900,0))</f>
        <v>#N/A</v>
      </c>
    </row>
    <row r="517" spans="2:30" hidden="1" x14ac:dyDescent="0.25">
      <c r="B517" s="54">
        <f>(COUNTIF($D$24:D517,D517)=1)*1+B516</f>
        <v>41</v>
      </c>
      <c r="C517" s="60" t="str">
        <f t="shared" si="88"/>
        <v>Młodzik</v>
      </c>
      <c r="D517" s="54" t="str">
        <f>IF(C517="","",'licencje PZTS'!B497)</f>
        <v>"UKS HURAGAN Sosnowiec"</v>
      </c>
      <c r="E517" s="63" t="str">
        <f>IF(C517="","",VLOOKUP(F517,'licencje PZTS'!$G$3:$N$775,8,FALSE))</f>
        <v>Chmurzyński Dawid</v>
      </c>
      <c r="F517" s="22">
        <f>'licencje PZTS'!G497</f>
        <v>57024</v>
      </c>
      <c r="G517" s="62" t="str">
        <f t="shared" si="103"/>
        <v>Młodzik</v>
      </c>
      <c r="H517" s="62" t="str">
        <f>IF(G517="","",'licencje PZTS'!B497)</f>
        <v>"UKS HURAGAN Sosnowiec"</v>
      </c>
      <c r="I517" s="22" t="str">
        <f>IF(G517="","",VLOOKUP(F517,'licencje PZTS'!$G$3:$N$1761,8,FALSE))</f>
        <v>Chmurzyński Dawid</v>
      </c>
      <c r="J517" s="22" t="str">
        <f>IFERROR(VLOOKUP(F517,'licencje PZTS'!$G$3:$N$775,7,FALSE),"")</f>
        <v>M</v>
      </c>
      <c r="K517" s="62">
        <f>IFERROR(VLOOKUP(F517,'licencje PZTS'!$G$3:$N$1761,4,FALSE),"")</f>
        <v>2012</v>
      </c>
      <c r="L517" s="22" t="str">
        <f t="shared" si="96"/>
        <v>Nie dotyczy</v>
      </c>
      <c r="M517" s="22" t="str">
        <f t="shared" si="97"/>
        <v>Żak</v>
      </c>
      <c r="N517" s="22" t="str">
        <f t="shared" si="98"/>
        <v>Młodzik</v>
      </c>
      <c r="O517" s="22" t="str">
        <f t="shared" si="99"/>
        <v>Kadet</v>
      </c>
      <c r="P517" s="22" t="str">
        <f t="shared" si="100"/>
        <v>Junior</v>
      </c>
      <c r="Q517" s="22" t="str">
        <f t="shared" si="101"/>
        <v>Młodzieżowiec</v>
      </c>
      <c r="R517" s="22" t="str">
        <f t="shared" si="102"/>
        <v>Senior</v>
      </c>
      <c r="V517" s="22" t="str">
        <f t="shared" si="105"/>
        <v>Kampe Emilia</v>
      </c>
      <c r="W517" s="22">
        <f>(COUNTIF($V$2:V517,V517)=1)*1+W516</f>
        <v>39</v>
      </c>
      <c r="X517" s="22" t="e">
        <f>VLOOKUP(Y517,'licencje PZTS'!$C$4:$K$1486,9,FALSE)</f>
        <v>#N/A</v>
      </c>
      <c r="Y517" s="22" t="e">
        <f>INDEX($V$4:$V$900,MATCH(ROWS($U$1:U514),$W$4:$W$900,0))</f>
        <v>#N/A</v>
      </c>
      <c r="AA517" s="22" t="str">
        <f t="shared" si="104"/>
        <v>Kampe Emilia</v>
      </c>
      <c r="AB517" s="22">
        <f>(COUNTIF($AA$2:AA517,AA517)=1)*1+AB516</f>
        <v>39</v>
      </c>
      <c r="AC517" s="22" t="e">
        <f>VLOOKUP(AD517,'licencje PZTS'!$C$4:$K$1486,9,FALSE)</f>
        <v>#N/A</v>
      </c>
      <c r="AD517" s="22" t="e">
        <f>INDEX($AA$2:$AA$900,MATCH(ROWS($Z$1:Z514),$AB$2:$AB$3900,0))</f>
        <v>#N/A</v>
      </c>
    </row>
    <row r="518" spans="2:30" hidden="1" x14ac:dyDescent="0.25">
      <c r="B518" s="54">
        <f>(COUNTIF($D$24:D518,D518)=1)*1+B517</f>
        <v>42</v>
      </c>
      <c r="C518" s="60" t="str">
        <f t="shared" si="88"/>
        <v>Młodzik</v>
      </c>
      <c r="D518" s="54" t="str">
        <f>IF(C518="","",'licencje PZTS'!B498)</f>
        <v>"UKS IKAR Mierzęcice"</v>
      </c>
      <c r="E518" s="63" t="str">
        <f>IF(C518="","",VLOOKUP(F518,'licencje PZTS'!$G$3:$N$775,8,FALSE))</f>
        <v>Dulik Franciszek</v>
      </c>
      <c r="F518" s="22">
        <f>'licencje PZTS'!G498</f>
        <v>59945</v>
      </c>
      <c r="G518" s="62" t="str">
        <f t="shared" si="103"/>
        <v>Młodzik</v>
      </c>
      <c r="H518" s="62" t="str">
        <f>IF(G518="","",'licencje PZTS'!B498)</f>
        <v>"UKS IKAR Mierzęcice"</v>
      </c>
      <c r="I518" s="22" t="str">
        <f>IF(G518="","",VLOOKUP(F518,'licencje PZTS'!$G$3:$N$1761,8,FALSE))</f>
        <v>Dulik Franciszek</v>
      </c>
      <c r="J518" s="22" t="str">
        <f>IFERROR(VLOOKUP(F518,'licencje PZTS'!$G$3:$N$775,7,FALSE),"")</f>
        <v>M</v>
      </c>
      <c r="K518" s="62">
        <f>IFERROR(VLOOKUP(F518,'licencje PZTS'!$G$3:$N$1761,4,FALSE),"")</f>
        <v>2014</v>
      </c>
      <c r="L518" s="22" t="str">
        <f t="shared" si="96"/>
        <v>Skrzat</v>
      </c>
      <c r="M518" s="22" t="str">
        <f t="shared" si="97"/>
        <v>Żak</v>
      </c>
      <c r="N518" s="22" t="str">
        <f t="shared" si="98"/>
        <v>Młodzik</v>
      </c>
      <c r="O518" s="22" t="str">
        <f t="shared" si="99"/>
        <v>Kadet</v>
      </c>
      <c r="P518" s="22" t="str">
        <f t="shared" si="100"/>
        <v>Junior</v>
      </c>
      <c r="Q518" s="22" t="str">
        <f t="shared" si="101"/>
        <v>Młodzieżowiec</v>
      </c>
      <c r="R518" s="22" t="str">
        <f t="shared" si="102"/>
        <v>Senior</v>
      </c>
      <c r="V518" s="22" t="str">
        <f t="shared" si="105"/>
        <v>Konopko Maciej</v>
      </c>
      <c r="W518" s="22">
        <f>(COUNTIF($V$2:V518,V518)=1)*1+W517</f>
        <v>40</v>
      </c>
      <c r="X518" s="22" t="e">
        <f>VLOOKUP(Y518,'licencje PZTS'!$C$4:$K$1486,9,FALSE)</f>
        <v>#N/A</v>
      </c>
      <c r="Y518" s="22" t="e">
        <f>INDEX($V$4:$V$900,MATCH(ROWS($U$1:U515),$W$4:$W$900,0))</f>
        <v>#N/A</v>
      </c>
      <c r="AA518" s="22" t="str">
        <f t="shared" si="104"/>
        <v>Konopko Maciej</v>
      </c>
      <c r="AB518" s="22">
        <f>(COUNTIF($AA$2:AA518,AA518)=1)*1+AB517</f>
        <v>40</v>
      </c>
      <c r="AC518" s="22" t="e">
        <f>VLOOKUP(AD518,'licencje PZTS'!$C$4:$K$1486,9,FALSE)</f>
        <v>#N/A</v>
      </c>
      <c r="AD518" s="22" t="e">
        <f>INDEX($AA$2:$AA$900,MATCH(ROWS($Z$1:Z515),$AB$2:$AB$3900,0))</f>
        <v>#N/A</v>
      </c>
    </row>
    <row r="519" spans="2:30" hidden="1" x14ac:dyDescent="0.25">
      <c r="B519" s="54">
        <f>(COUNTIF($D$24:D519,D519)=1)*1+B518</f>
        <v>43</v>
      </c>
      <c r="C519" s="60" t="str">
        <f t="shared" si="88"/>
        <v>Młodzik</v>
      </c>
      <c r="D519" s="54" t="str">
        <f>IF(C519="","",'licencje PZTS'!B499)</f>
        <v>"UKS MOS Opole"</v>
      </c>
      <c r="E519" s="63" t="str">
        <f>IF(C519="","",VLOOKUP(F519,'licencje PZTS'!$G$3:$N$775,8,FALSE))</f>
        <v>Wołek Jeremiasz</v>
      </c>
      <c r="F519" s="22">
        <f>'licencje PZTS'!G499</f>
        <v>56711</v>
      </c>
      <c r="G519" s="62" t="str">
        <f t="shared" si="103"/>
        <v>Młodzik</v>
      </c>
      <c r="H519" s="62" t="str">
        <f>IF(G519="","",'licencje PZTS'!B499)</f>
        <v>"UKS MOS Opole"</v>
      </c>
      <c r="I519" s="22" t="str">
        <f>IF(G519="","",VLOOKUP(F519,'licencje PZTS'!$G$3:$N$1761,8,FALSE))</f>
        <v>Wołek Jeremiasz</v>
      </c>
      <c r="J519" s="22" t="str">
        <f>IFERROR(VLOOKUP(F519,'licencje PZTS'!$G$3:$N$775,7,FALSE),"")</f>
        <v>M</v>
      </c>
      <c r="K519" s="62">
        <f>IFERROR(VLOOKUP(F519,'licencje PZTS'!$G$3:$N$1761,4,FALSE),"")</f>
        <v>2010</v>
      </c>
      <c r="L519" s="22" t="str">
        <f t="shared" si="96"/>
        <v>Nie dotyczy</v>
      </c>
      <c r="M519" s="22" t="str">
        <f t="shared" si="97"/>
        <v>Nie dotyczy</v>
      </c>
      <c r="N519" s="22" t="str">
        <f t="shared" si="98"/>
        <v>Młodzik</v>
      </c>
      <c r="O519" s="22" t="str">
        <f t="shared" si="99"/>
        <v>Kadet</v>
      </c>
      <c r="P519" s="22" t="str">
        <f t="shared" si="100"/>
        <v>Junior</v>
      </c>
      <c r="Q519" s="22" t="str">
        <f t="shared" si="101"/>
        <v>Młodzieżowiec</v>
      </c>
      <c r="R519" s="22" t="str">
        <f t="shared" si="102"/>
        <v>Senior</v>
      </c>
      <c r="V519" s="22" t="str">
        <f t="shared" si="105"/>
        <v>Tekieli Wiktoria</v>
      </c>
      <c r="W519" s="22">
        <f>(COUNTIF($V$2:V519,V519)=1)*1+W518</f>
        <v>41</v>
      </c>
      <c r="X519" s="22" t="e">
        <f>VLOOKUP(Y519,'licencje PZTS'!$C$4:$K$1486,9,FALSE)</f>
        <v>#N/A</v>
      </c>
      <c r="Y519" s="22" t="e">
        <f>INDEX($V$4:$V$900,MATCH(ROWS($U$1:U516),$W$4:$W$900,0))</f>
        <v>#N/A</v>
      </c>
      <c r="AA519" s="22" t="str">
        <f t="shared" si="104"/>
        <v>Tekieli Wiktoria</v>
      </c>
      <c r="AB519" s="22">
        <f>(COUNTIF($AA$2:AA519,AA519)=1)*1+AB518</f>
        <v>41</v>
      </c>
      <c r="AC519" s="22" t="e">
        <f>VLOOKUP(AD519,'licencje PZTS'!$C$4:$K$1486,9,FALSE)</f>
        <v>#N/A</v>
      </c>
      <c r="AD519" s="22" t="e">
        <f>INDEX($AA$2:$AA$900,MATCH(ROWS($Z$1:Z516),$AB$2:$AB$3900,0))</f>
        <v>#N/A</v>
      </c>
    </row>
    <row r="520" spans="2:30" hidden="1" x14ac:dyDescent="0.25">
      <c r="B520" s="54">
        <f>(COUNTIF($D$24:D520,D520)=1)*1+B519</f>
        <v>43</v>
      </c>
      <c r="C520" s="60" t="str">
        <f t="shared" si="88"/>
        <v>Młodzik</v>
      </c>
      <c r="D520" s="54" t="str">
        <f>IF(C520="","",'licencje PZTS'!B500)</f>
        <v>"UKS MOS Opole"</v>
      </c>
      <c r="E520" s="63" t="str">
        <f>IF(C520="","",VLOOKUP(F520,'licencje PZTS'!$G$3:$N$775,8,FALSE))</f>
        <v>Pawlak Maja</v>
      </c>
      <c r="F520" s="22">
        <f>'licencje PZTS'!G500</f>
        <v>55825</v>
      </c>
      <c r="G520" s="62" t="str">
        <f t="shared" si="103"/>
        <v>Młodzik</v>
      </c>
      <c r="H520" s="62" t="str">
        <f>IF(G520="","",'licencje PZTS'!B500)</f>
        <v>"UKS MOS Opole"</v>
      </c>
      <c r="I520" s="22" t="str">
        <f>IF(G520="","",VLOOKUP(F520,'licencje PZTS'!$G$3:$N$1761,8,FALSE))</f>
        <v>Pawlak Maja</v>
      </c>
      <c r="J520" s="22" t="str">
        <f>IFERROR(VLOOKUP(F520,'licencje PZTS'!$G$3:$N$775,7,FALSE),"")</f>
        <v>K</v>
      </c>
      <c r="K520" s="62">
        <f>IFERROR(VLOOKUP(F520,'licencje PZTS'!$G$3:$N$1761,4,FALSE),"")</f>
        <v>2011</v>
      </c>
      <c r="L520" s="22" t="str">
        <f t="shared" si="96"/>
        <v>Nie dotyczy</v>
      </c>
      <c r="M520" s="22" t="str">
        <f t="shared" si="97"/>
        <v>Nie dotyczy</v>
      </c>
      <c r="N520" s="22" t="str">
        <f t="shared" si="98"/>
        <v>Młodzik</v>
      </c>
      <c r="O520" s="22" t="str">
        <f t="shared" si="99"/>
        <v>Kadet</v>
      </c>
      <c r="P520" s="22" t="str">
        <f t="shared" si="100"/>
        <v>Junior</v>
      </c>
      <c r="Q520" s="22" t="str">
        <f t="shared" si="101"/>
        <v>Młodzieżowiec</v>
      </c>
      <c r="R520" s="22" t="str">
        <f t="shared" si="102"/>
        <v>Senior</v>
      </c>
      <c r="V520" s="22" t="str">
        <f t="shared" si="105"/>
        <v>Urbanowicz Dawid</v>
      </c>
      <c r="W520" s="22">
        <f>(COUNTIF($V$2:V520,V520)=1)*1+W519</f>
        <v>42</v>
      </c>
      <c r="X520" s="22" t="e">
        <f>VLOOKUP(Y520,'licencje PZTS'!$C$4:$K$1486,9,FALSE)</f>
        <v>#N/A</v>
      </c>
      <c r="Y520" s="22" t="e">
        <f>INDEX($V$4:$V$900,MATCH(ROWS($U$1:U517),$W$4:$W$900,0))</f>
        <v>#N/A</v>
      </c>
      <c r="AA520" s="22" t="str">
        <f t="shared" si="104"/>
        <v>Urbanowicz Dawid</v>
      </c>
      <c r="AB520" s="22">
        <f>(COUNTIF($AA$2:AA520,AA520)=1)*1+AB519</f>
        <v>42</v>
      </c>
      <c r="AC520" s="22" t="e">
        <f>VLOOKUP(AD520,'licencje PZTS'!$C$4:$K$1486,9,FALSE)</f>
        <v>#N/A</v>
      </c>
      <c r="AD520" s="22" t="e">
        <f>INDEX($AA$2:$AA$900,MATCH(ROWS($Z$1:Z517),$AB$2:$AB$3900,0))</f>
        <v>#N/A</v>
      </c>
    </row>
    <row r="521" spans="2:30" hidden="1" x14ac:dyDescent="0.25">
      <c r="B521" s="54">
        <f>(COUNTIF($D$24:D521,D521)=1)*1+B520</f>
        <v>43</v>
      </c>
      <c r="C521" s="60" t="str">
        <f t="shared" si="88"/>
        <v/>
      </c>
      <c r="D521" s="54" t="str">
        <f>IF(C521="","",'licencje PZTS'!B501)</f>
        <v/>
      </c>
      <c r="E521" s="63" t="str">
        <f>IF(C521="","",VLOOKUP(F521,'licencje PZTS'!$G$3:$N$775,8,FALSE))</f>
        <v/>
      </c>
      <c r="F521" s="22">
        <f>'licencje PZTS'!G501</f>
        <v>54153</v>
      </c>
      <c r="G521" s="62" t="str">
        <f t="shared" si="103"/>
        <v/>
      </c>
      <c r="H521" s="62" t="str">
        <f>IF(G521="","",'licencje PZTS'!B501)</f>
        <v/>
      </c>
      <c r="I521" s="22" t="str">
        <f>IF(G521="","",VLOOKUP(F521,'licencje PZTS'!$G$3:$N$1761,8,FALSE))</f>
        <v/>
      </c>
      <c r="J521" s="22" t="str">
        <f>IFERROR(VLOOKUP(F521,'licencje PZTS'!$G$3:$N$775,7,FALSE),"")</f>
        <v>M</v>
      </c>
      <c r="K521" s="62">
        <f>IFERROR(VLOOKUP(F521,'licencje PZTS'!$G$3:$N$1761,4,FALSE),"")</f>
        <v>2009</v>
      </c>
      <c r="L521" s="22" t="str">
        <f t="shared" si="96"/>
        <v>Nie dotyczy</v>
      </c>
      <c r="M521" s="22" t="str">
        <f t="shared" si="97"/>
        <v>Nie dotyczy</v>
      </c>
      <c r="N521" s="22" t="str">
        <f t="shared" si="98"/>
        <v>Nie dotyczy</v>
      </c>
      <c r="O521" s="22" t="str">
        <f t="shared" si="99"/>
        <v>Kadet</v>
      </c>
      <c r="P521" s="22" t="str">
        <f t="shared" si="100"/>
        <v>Junior</v>
      </c>
      <c r="Q521" s="22" t="str">
        <f t="shared" si="101"/>
        <v>Młodzieżowiec</v>
      </c>
      <c r="R521" s="22" t="str">
        <f t="shared" si="102"/>
        <v>Senior</v>
      </c>
      <c r="V521" s="22" t="str">
        <f t="shared" si="105"/>
        <v>Życzkowska Wiktoria</v>
      </c>
      <c r="W521" s="22">
        <f>(COUNTIF($V$2:V521,V521)=1)*1+W520</f>
        <v>43</v>
      </c>
      <c r="X521" s="22" t="e">
        <f>VLOOKUP(Y521,'licencje PZTS'!$C$4:$K$1486,9,FALSE)</f>
        <v>#N/A</v>
      </c>
      <c r="Y521" s="22" t="e">
        <f>INDEX($V$4:$V$900,MATCH(ROWS($U$1:U518),$W$4:$W$900,0))</f>
        <v>#N/A</v>
      </c>
      <c r="AA521" s="22" t="str">
        <f t="shared" si="104"/>
        <v>Życzkowska Wiktoria</v>
      </c>
      <c r="AB521" s="22">
        <f>(COUNTIF($AA$2:AA521,AA521)=1)*1+AB520</f>
        <v>43</v>
      </c>
      <c r="AC521" s="22" t="e">
        <f>VLOOKUP(AD521,'licencje PZTS'!$C$4:$K$1486,9,FALSE)</f>
        <v>#N/A</v>
      </c>
      <c r="AD521" s="22" t="e">
        <f>INDEX($AA$2:$AA$900,MATCH(ROWS($Z$1:Z518),$AB$2:$AB$3900,0))</f>
        <v>#N/A</v>
      </c>
    </row>
    <row r="522" spans="2:30" hidden="1" x14ac:dyDescent="0.25">
      <c r="B522" s="54">
        <f>(COUNTIF($D$24:D522,D522)=1)*1+B521</f>
        <v>44</v>
      </c>
      <c r="C522" s="60" t="str">
        <f t="shared" si="88"/>
        <v>Młodzik</v>
      </c>
      <c r="D522" s="54" t="str">
        <f>IF(C522="","",'licencje PZTS'!B502)</f>
        <v>"UKS SOKOLIK Niemodlin"</v>
      </c>
      <c r="E522" s="63" t="str">
        <f>IF(C522="","",VLOOKUP(F522,'licencje PZTS'!$G$3:$N$775,8,FALSE))</f>
        <v>Romanowska Aleksandra</v>
      </c>
      <c r="F522" s="22">
        <f>'licencje PZTS'!G502</f>
        <v>49740</v>
      </c>
      <c r="G522" s="62" t="str">
        <f t="shared" si="103"/>
        <v>Młodzik</v>
      </c>
      <c r="H522" s="62" t="str">
        <f>IF(G522="","",'licencje PZTS'!B502)</f>
        <v>"UKS SOKOLIK Niemodlin"</v>
      </c>
      <c r="I522" s="22" t="str">
        <f>IF(G522="","",VLOOKUP(F522,'licencje PZTS'!$G$3:$N$1761,8,FALSE))</f>
        <v>Romanowska Aleksandra</v>
      </c>
      <c r="J522" s="22" t="str">
        <f>IFERROR(VLOOKUP(F522,'licencje PZTS'!$G$3:$N$775,7,FALSE),"")</f>
        <v>K</v>
      </c>
      <c r="K522" s="62">
        <f>IFERROR(VLOOKUP(F522,'licencje PZTS'!$G$3:$N$1761,4,FALSE),"")</f>
        <v>2010</v>
      </c>
      <c r="L522" s="22" t="str">
        <f t="shared" si="96"/>
        <v>Nie dotyczy</v>
      </c>
      <c r="M522" s="22" t="str">
        <f t="shared" si="97"/>
        <v>Nie dotyczy</v>
      </c>
      <c r="N522" s="22" t="str">
        <f t="shared" si="98"/>
        <v>Młodzik</v>
      </c>
      <c r="O522" s="22" t="str">
        <f t="shared" si="99"/>
        <v>Kadet</v>
      </c>
      <c r="P522" s="22" t="str">
        <f t="shared" si="100"/>
        <v>Junior</v>
      </c>
      <c r="Q522" s="22" t="str">
        <f t="shared" si="101"/>
        <v>Młodzieżowiec</v>
      </c>
      <c r="R522" s="22" t="str">
        <f t="shared" si="102"/>
        <v>Senior</v>
      </c>
      <c r="V522" s="22" t="str">
        <f t="shared" si="105"/>
        <v>Lach Zofia</v>
      </c>
      <c r="W522" s="22">
        <f>(COUNTIF($V$2:V522,V522)=1)*1+W521</f>
        <v>44</v>
      </c>
      <c r="X522" s="22" t="e">
        <f>VLOOKUP(Y522,'licencje PZTS'!$C$4:$K$1486,9,FALSE)</f>
        <v>#N/A</v>
      </c>
      <c r="Y522" s="22" t="e">
        <f>INDEX($V$4:$V$900,MATCH(ROWS($U$1:U519),$W$4:$W$900,0))</f>
        <v>#N/A</v>
      </c>
      <c r="AA522" s="22" t="str">
        <f t="shared" si="104"/>
        <v>Lach Zofia</v>
      </c>
      <c r="AB522" s="22">
        <f>(COUNTIF($AA$2:AA522,AA522)=1)*1+AB521</f>
        <v>44</v>
      </c>
      <c r="AC522" s="22" t="e">
        <f>VLOOKUP(AD522,'licencje PZTS'!$C$4:$K$1486,9,FALSE)</f>
        <v>#N/A</v>
      </c>
      <c r="AD522" s="22" t="e">
        <f>INDEX($AA$2:$AA$900,MATCH(ROWS($Z$1:Z519),$AB$2:$AB$3900,0))</f>
        <v>#N/A</v>
      </c>
    </row>
    <row r="523" spans="2:30" hidden="1" x14ac:dyDescent="0.25">
      <c r="B523" s="54">
        <f>(COUNTIF($D$24:D523,D523)=1)*1+B522</f>
        <v>44</v>
      </c>
      <c r="C523" s="60" t="str">
        <f t="shared" si="88"/>
        <v>Młodzik</v>
      </c>
      <c r="D523" s="54" t="str">
        <f>IF(C523="","",'licencje PZTS'!B503)</f>
        <v>"UKS SOKOLIK Niemodlin"</v>
      </c>
      <c r="E523" s="63" t="str">
        <f>IF(C523="","",VLOOKUP(F523,'licencje PZTS'!$G$3:$N$775,8,FALSE))</f>
        <v>Lasman Szymon</v>
      </c>
      <c r="F523" s="22">
        <f>'licencje PZTS'!G503</f>
        <v>54154</v>
      </c>
      <c r="G523" s="62" t="str">
        <f t="shared" si="103"/>
        <v>Młodzik</v>
      </c>
      <c r="H523" s="62" t="str">
        <f>IF(G523="","",'licencje PZTS'!B503)</f>
        <v>"UKS SOKOLIK Niemodlin"</v>
      </c>
      <c r="I523" s="22" t="str">
        <f>IF(G523="","",VLOOKUP(F523,'licencje PZTS'!$G$3:$N$1761,8,FALSE))</f>
        <v>Lasman Szymon</v>
      </c>
      <c r="J523" s="22" t="str">
        <f>IFERROR(VLOOKUP(F523,'licencje PZTS'!$G$3:$N$775,7,FALSE),"")</f>
        <v>M</v>
      </c>
      <c r="K523" s="62">
        <f>IFERROR(VLOOKUP(F523,'licencje PZTS'!$G$3:$N$1761,4,FALSE),"")</f>
        <v>2010</v>
      </c>
      <c r="L523" s="22" t="str">
        <f t="shared" si="96"/>
        <v>Nie dotyczy</v>
      </c>
      <c r="M523" s="22" t="str">
        <f t="shared" si="97"/>
        <v>Nie dotyczy</v>
      </c>
      <c r="N523" s="22" t="str">
        <f t="shared" si="98"/>
        <v>Młodzik</v>
      </c>
      <c r="O523" s="22" t="str">
        <f t="shared" si="99"/>
        <v>Kadet</v>
      </c>
      <c r="P523" s="22" t="str">
        <f t="shared" si="100"/>
        <v>Junior</v>
      </c>
      <c r="Q523" s="22" t="str">
        <f t="shared" si="101"/>
        <v>Młodzieżowiec</v>
      </c>
      <c r="R523" s="22" t="str">
        <f t="shared" si="102"/>
        <v>Senior</v>
      </c>
      <c r="V523" s="22" t="str">
        <f t="shared" si="105"/>
        <v>Legierski Tobiasz</v>
      </c>
      <c r="W523" s="22">
        <f>(COUNTIF($V$2:V523,V523)=1)*1+W522</f>
        <v>45</v>
      </c>
      <c r="X523" s="22" t="e">
        <f>VLOOKUP(Y523,'licencje PZTS'!$C$4:$K$1486,9,FALSE)</f>
        <v>#N/A</v>
      </c>
      <c r="Y523" s="22" t="e">
        <f>INDEX($V$4:$V$900,MATCH(ROWS($U$1:U520),$W$4:$W$900,0))</f>
        <v>#N/A</v>
      </c>
      <c r="AA523" s="22" t="str">
        <f t="shared" si="104"/>
        <v>Legierski Tobiasz</v>
      </c>
      <c r="AB523" s="22">
        <f>(COUNTIF($AA$2:AA523,AA523)=1)*1+AB522</f>
        <v>45</v>
      </c>
      <c r="AC523" s="22" t="e">
        <f>VLOOKUP(AD523,'licencje PZTS'!$C$4:$K$1486,9,FALSE)</f>
        <v>#N/A</v>
      </c>
      <c r="AD523" s="22" t="e">
        <f>INDEX($AA$2:$AA$900,MATCH(ROWS($Z$1:Z520),$AB$2:$AB$3900,0))</f>
        <v>#N/A</v>
      </c>
    </row>
    <row r="524" spans="2:30" hidden="1" x14ac:dyDescent="0.25">
      <c r="B524" s="54">
        <f>(COUNTIF($D$24:D524,D524)=1)*1+B523</f>
        <v>44</v>
      </c>
      <c r="C524" s="60" t="str">
        <f t="shared" ref="C524:C587" si="106">IF(AND($F$3="Skrzat",OR(L524="Skrzat")),"Skrzat",IF(AND($F$3="Żak",OR(L524="Skrzat",M524="Żak")),"Żak",IF(AND($F$3="Młodzik",OR(L524="Skrzat",M524="Żak",N524="Młodzik")),"Młodzik",IF(AND($F$3="Kadet",OR(L524="nie",M524="nie",N524="nie",O524="Kadet")),"Kadet",IF(AND($F$3="Junior",OR(L524="nie",M524="nie",N524="nie",O524="nie",P524="Junior")),"Junior",IF(AND($F$3="Młodzieżowiec",OR(L524="nie",M524="nie",N524="nie",O524="nie",P524="nie",S524="Młodzieżowiec")),"Młodzieżowiec",IF(AND($F$3="Senior",OR(L524="Skrzat",M524="Żak",N524="Młodzik",O524="Kadet",P524="Junior",S524="Młodzieżowiec",Q524="Senior")),"Senior",IF(AND($F$3="Weteran",OR(L524="Nie",M524="Nie",N524="Nie",O524="Nie",P524="Nie",R524="Weteran")),"Weteran",""))))))))</f>
        <v>Młodzik</v>
      </c>
      <c r="D524" s="54" t="str">
        <f>IF(C524="","",'licencje PZTS'!B504)</f>
        <v>"UKS SOKOLIK Niemodlin"</v>
      </c>
      <c r="E524" s="63" t="str">
        <f>IF(C524="","",VLOOKUP(F524,'licencje PZTS'!$G$3:$N$775,8,FALSE))</f>
        <v>Pater Maksymilian</v>
      </c>
      <c r="F524" s="22">
        <f>'licencje PZTS'!G504</f>
        <v>60744</v>
      </c>
      <c r="G524" s="62" t="str">
        <f t="shared" si="103"/>
        <v>Młodzik</v>
      </c>
      <c r="H524" s="62" t="str">
        <f>IF(G524="","",'licencje PZTS'!B504)</f>
        <v>"UKS SOKOLIK Niemodlin"</v>
      </c>
      <c r="I524" s="22" t="str">
        <f>IF(G524="","",VLOOKUP(F524,'licencje PZTS'!$G$3:$N$1761,8,FALSE))</f>
        <v>Pater Maksymilian</v>
      </c>
      <c r="J524" s="22" t="str">
        <f>IFERROR(VLOOKUP(F524,'licencje PZTS'!$G$3:$N$775,7,FALSE),"")</f>
        <v>M</v>
      </c>
      <c r="K524" s="62">
        <f>IFERROR(VLOOKUP(F524,'licencje PZTS'!$G$3:$N$1761,4,FALSE),"")</f>
        <v>2011</v>
      </c>
      <c r="L524" s="22" t="str">
        <f t="shared" si="96"/>
        <v>Nie dotyczy</v>
      </c>
      <c r="M524" s="22" t="str">
        <f t="shared" si="97"/>
        <v>Nie dotyczy</v>
      </c>
      <c r="N524" s="22" t="str">
        <f t="shared" si="98"/>
        <v>Młodzik</v>
      </c>
      <c r="O524" s="22" t="str">
        <f t="shared" si="99"/>
        <v>Kadet</v>
      </c>
      <c r="P524" s="22" t="str">
        <f t="shared" si="100"/>
        <v>Junior</v>
      </c>
      <c r="Q524" s="22" t="str">
        <f t="shared" si="101"/>
        <v>Młodzieżowiec</v>
      </c>
      <c r="R524" s="22" t="str">
        <f t="shared" si="102"/>
        <v>Senior</v>
      </c>
      <c r="V524" s="22" t="str">
        <f t="shared" si="105"/>
        <v>Legierski Krystian</v>
      </c>
      <c r="W524" s="22">
        <f>(COUNTIF($V$2:V524,V524)=1)*1+W523</f>
        <v>46</v>
      </c>
      <c r="X524" s="22" t="e">
        <f>VLOOKUP(Y524,'licencje PZTS'!$C$4:$K$1486,9,FALSE)</f>
        <v>#N/A</v>
      </c>
      <c r="Y524" s="22" t="e">
        <f>INDEX($V$4:$V$900,MATCH(ROWS($U$1:U521),$W$4:$W$900,0))</f>
        <v>#N/A</v>
      </c>
      <c r="AA524" s="22" t="str">
        <f t="shared" si="104"/>
        <v>Legierski Krystian</v>
      </c>
      <c r="AB524" s="22">
        <f>(COUNTIF($AA$2:AA524,AA524)=1)*1+AB523</f>
        <v>46</v>
      </c>
      <c r="AC524" s="22" t="e">
        <f>VLOOKUP(AD524,'licencje PZTS'!$C$4:$K$1486,9,FALSE)</f>
        <v>#N/A</v>
      </c>
      <c r="AD524" s="22" t="e">
        <f>INDEX($AA$2:$AA$900,MATCH(ROWS($Z$1:Z521),$AB$2:$AB$3900,0))</f>
        <v>#N/A</v>
      </c>
    </row>
    <row r="525" spans="2:30" hidden="1" x14ac:dyDescent="0.25">
      <c r="B525" s="54">
        <f>(COUNTIF($D$24:D525,D525)=1)*1+B524</f>
        <v>44</v>
      </c>
      <c r="C525" s="60" t="str">
        <f t="shared" si="106"/>
        <v>Młodzik</v>
      </c>
      <c r="D525" s="54" t="str">
        <f>IF(C525="","",'licencje PZTS'!B505)</f>
        <v>"UKS SOKOLIK Niemodlin"</v>
      </c>
      <c r="E525" s="63" t="str">
        <f>IF(C525="","",VLOOKUP(F525,'licencje PZTS'!$G$3:$N$775,8,FALSE))</f>
        <v>Krawczyk Leon</v>
      </c>
      <c r="F525" s="22">
        <f>'licencje PZTS'!G505</f>
        <v>51734</v>
      </c>
      <c r="G525" s="62" t="str">
        <f t="shared" si="103"/>
        <v>Młodzik</v>
      </c>
      <c r="H525" s="62" t="str">
        <f>IF(G525="","",'licencje PZTS'!B505)</f>
        <v>"UKS SOKOLIK Niemodlin"</v>
      </c>
      <c r="I525" s="22" t="str">
        <f>IF(G525="","",VLOOKUP(F525,'licencje PZTS'!$G$3:$N$1761,8,FALSE))</f>
        <v>Krawczyk Leon</v>
      </c>
      <c r="J525" s="22" t="str">
        <f>IFERROR(VLOOKUP(F525,'licencje PZTS'!$G$3:$N$775,7,FALSE),"")</f>
        <v>M</v>
      </c>
      <c r="K525" s="62">
        <f>IFERROR(VLOOKUP(F525,'licencje PZTS'!$G$3:$N$1761,4,FALSE),"")</f>
        <v>2011</v>
      </c>
      <c r="L525" s="22" t="str">
        <f t="shared" si="96"/>
        <v>Nie dotyczy</v>
      </c>
      <c r="M525" s="22" t="str">
        <f t="shared" si="97"/>
        <v>Nie dotyczy</v>
      </c>
      <c r="N525" s="22" t="str">
        <f t="shared" si="98"/>
        <v>Młodzik</v>
      </c>
      <c r="O525" s="22" t="str">
        <f t="shared" si="99"/>
        <v>Kadet</v>
      </c>
      <c r="P525" s="22" t="str">
        <f t="shared" si="100"/>
        <v>Junior</v>
      </c>
      <c r="Q525" s="22" t="str">
        <f t="shared" si="101"/>
        <v>Młodzieżowiec</v>
      </c>
      <c r="R525" s="22" t="str">
        <f t="shared" si="102"/>
        <v>Senior</v>
      </c>
      <c r="V525" s="22" t="str">
        <f t="shared" si="105"/>
        <v>Bojdoł Natalia</v>
      </c>
      <c r="W525" s="22">
        <f>(COUNTIF($V$2:V525,V525)=1)*1+W524</f>
        <v>47</v>
      </c>
      <c r="X525" s="22" t="e">
        <f>VLOOKUP(Y525,'licencje PZTS'!$C$4:$K$1486,9,FALSE)</f>
        <v>#N/A</v>
      </c>
      <c r="Y525" s="22" t="e">
        <f>INDEX($V$4:$V$900,MATCH(ROWS($U$1:U522),$W$4:$W$900,0))</f>
        <v>#N/A</v>
      </c>
      <c r="AA525" s="22" t="str">
        <f t="shared" si="104"/>
        <v>Bojdoł Natalia</v>
      </c>
      <c r="AB525" s="22">
        <f>(COUNTIF($AA$2:AA525,AA525)=1)*1+AB524</f>
        <v>47</v>
      </c>
      <c r="AC525" s="22" t="e">
        <f>VLOOKUP(AD525,'licencje PZTS'!$C$4:$K$1486,9,FALSE)</f>
        <v>#N/A</v>
      </c>
      <c r="AD525" s="22" t="e">
        <f>INDEX($AA$2:$AA$900,MATCH(ROWS($Z$1:Z522),$AB$2:$AB$3900,0))</f>
        <v>#N/A</v>
      </c>
    </row>
    <row r="526" spans="2:30" hidden="1" x14ac:dyDescent="0.25">
      <c r="B526" s="54">
        <f>(COUNTIF($D$24:D526,D526)=1)*1+B525</f>
        <v>44</v>
      </c>
      <c r="C526" s="60" t="str">
        <f t="shared" si="106"/>
        <v>Młodzik</v>
      </c>
      <c r="D526" s="54" t="str">
        <f>IF(C526="","",'licencje PZTS'!B506)</f>
        <v>"UKS SOKOLIK Niemodlin"</v>
      </c>
      <c r="E526" s="63" t="str">
        <f>IF(C526="","",VLOOKUP(F526,'licencje PZTS'!$G$3:$N$775,8,FALSE))</f>
        <v>Dressler Tymon</v>
      </c>
      <c r="F526" s="22">
        <f>'licencje PZTS'!G506</f>
        <v>54155</v>
      </c>
      <c r="G526" s="62" t="str">
        <f t="shared" si="103"/>
        <v>Młodzik</v>
      </c>
      <c r="H526" s="62" t="str">
        <f>IF(G526="","",'licencje PZTS'!B506)</f>
        <v>"UKS SOKOLIK Niemodlin"</v>
      </c>
      <c r="I526" s="22" t="str">
        <f>IF(G526="","",VLOOKUP(F526,'licencje PZTS'!$G$3:$N$1761,8,FALSE))</f>
        <v>Dressler Tymon</v>
      </c>
      <c r="J526" s="22" t="str">
        <f>IFERROR(VLOOKUP(F526,'licencje PZTS'!$G$3:$N$775,7,FALSE),"")</f>
        <v>M</v>
      </c>
      <c r="K526" s="62">
        <f>IFERROR(VLOOKUP(F526,'licencje PZTS'!$G$3:$N$1761,4,FALSE),"")</f>
        <v>2012</v>
      </c>
      <c r="L526" s="22" t="str">
        <f t="shared" si="96"/>
        <v>Nie dotyczy</v>
      </c>
      <c r="M526" s="22" t="str">
        <f t="shared" si="97"/>
        <v>Żak</v>
      </c>
      <c r="N526" s="22" t="str">
        <f t="shared" si="98"/>
        <v>Młodzik</v>
      </c>
      <c r="O526" s="22" t="str">
        <f t="shared" si="99"/>
        <v>Kadet</v>
      </c>
      <c r="P526" s="22" t="str">
        <f t="shared" si="100"/>
        <v>Junior</v>
      </c>
      <c r="Q526" s="22" t="str">
        <f t="shared" si="101"/>
        <v>Młodzieżowiec</v>
      </c>
      <c r="R526" s="22" t="str">
        <f t="shared" si="102"/>
        <v>Senior</v>
      </c>
      <c r="V526" s="22" t="str">
        <f t="shared" si="105"/>
        <v>Bojdoł Natalia</v>
      </c>
      <c r="W526" s="22">
        <f>(COUNTIF($V$2:V526,V526)=1)*1+W525</f>
        <v>47</v>
      </c>
      <c r="X526" s="22" t="e">
        <f>VLOOKUP(Y526,'licencje PZTS'!$C$4:$K$1486,9,FALSE)</f>
        <v>#N/A</v>
      </c>
      <c r="Y526" s="22" t="e">
        <f>INDEX($V$4:$V$900,MATCH(ROWS($U$1:U523),$W$4:$W$900,0))</f>
        <v>#N/A</v>
      </c>
      <c r="AA526" s="22" t="str">
        <f t="shared" si="104"/>
        <v>Bojdoł Natalia</v>
      </c>
      <c r="AB526" s="22">
        <f>(COUNTIF($AA$2:AA526,AA526)=1)*1+AB525</f>
        <v>47</v>
      </c>
      <c r="AC526" s="22" t="e">
        <f>VLOOKUP(AD526,'licencje PZTS'!$C$4:$K$1486,9,FALSE)</f>
        <v>#N/A</v>
      </c>
      <c r="AD526" s="22" t="e">
        <f>INDEX($AA$2:$AA$900,MATCH(ROWS($Z$1:Z523),$AB$2:$AB$3900,0))</f>
        <v>#N/A</v>
      </c>
    </row>
    <row r="527" spans="2:30" hidden="1" x14ac:dyDescent="0.25">
      <c r="B527" s="54">
        <f>(COUNTIF($D$24:D527,D527)=1)*1+B526</f>
        <v>45</v>
      </c>
      <c r="C527" s="60" t="str">
        <f t="shared" si="106"/>
        <v>Młodzik</v>
      </c>
      <c r="D527" s="54" t="str">
        <f>IF(C527="","",'licencje PZTS'!B507)</f>
        <v>"UKS SPORTOWA JEDYNKA Skoczów"</v>
      </c>
      <c r="E527" s="63" t="str">
        <f>IF(C527="","",VLOOKUP(F527,'licencje PZTS'!$G$3:$N$775,8,FALSE))</f>
        <v>Niemiec Łukasz</v>
      </c>
      <c r="F527" s="22">
        <f>'licencje PZTS'!G507</f>
        <v>49425</v>
      </c>
      <c r="G527" s="62" t="str">
        <f t="shared" si="103"/>
        <v>Młodzik</v>
      </c>
      <c r="H527" s="62" t="str">
        <f>IF(G527="","",'licencje PZTS'!B507)</f>
        <v>"UKS SPORTOWA JEDYNKA Skoczów"</v>
      </c>
      <c r="I527" s="22" t="str">
        <f>IF(G527="","",VLOOKUP(F527,'licencje PZTS'!$G$3:$N$1761,8,FALSE))</f>
        <v>Niemiec Łukasz</v>
      </c>
      <c r="J527" s="22" t="str">
        <f>IFERROR(VLOOKUP(F527,'licencje PZTS'!$G$3:$N$775,7,FALSE),"")</f>
        <v>M</v>
      </c>
      <c r="K527" s="62">
        <f>IFERROR(VLOOKUP(F527,'licencje PZTS'!$G$3:$N$1761,4,FALSE),"")</f>
        <v>2010</v>
      </c>
      <c r="L527" s="22" t="str">
        <f t="shared" si="96"/>
        <v>Nie dotyczy</v>
      </c>
      <c r="M527" s="22" t="str">
        <f t="shared" si="97"/>
        <v>Nie dotyczy</v>
      </c>
      <c r="N527" s="22" t="str">
        <f t="shared" si="98"/>
        <v>Młodzik</v>
      </c>
      <c r="O527" s="22" t="str">
        <f t="shared" si="99"/>
        <v>Kadet</v>
      </c>
      <c r="P527" s="22" t="str">
        <f t="shared" si="100"/>
        <v>Junior</v>
      </c>
      <c r="Q527" s="22" t="str">
        <f t="shared" si="101"/>
        <v>Młodzieżowiec</v>
      </c>
      <c r="R527" s="22" t="str">
        <f t="shared" si="102"/>
        <v>Senior</v>
      </c>
      <c r="V527" s="22" t="str">
        <f t="shared" si="105"/>
        <v>Bojdoł Natalia</v>
      </c>
      <c r="W527" s="22">
        <f>(COUNTIF($V$2:V527,V527)=1)*1+W526</f>
        <v>47</v>
      </c>
      <c r="X527" s="22" t="e">
        <f>VLOOKUP(Y527,'licencje PZTS'!$C$4:$K$1486,9,FALSE)</f>
        <v>#N/A</v>
      </c>
      <c r="Y527" s="22" t="e">
        <f>INDEX($V$4:$V$900,MATCH(ROWS($U$1:U524),$W$4:$W$900,0))</f>
        <v>#N/A</v>
      </c>
      <c r="AA527" s="22" t="str">
        <f t="shared" si="104"/>
        <v>Bojdoł Natalia</v>
      </c>
      <c r="AB527" s="22">
        <f>(COUNTIF($AA$2:AA527,AA527)=1)*1+AB526</f>
        <v>47</v>
      </c>
      <c r="AC527" s="22" t="e">
        <f>VLOOKUP(AD527,'licencje PZTS'!$C$4:$K$1486,9,FALSE)</f>
        <v>#N/A</v>
      </c>
      <c r="AD527" s="22" t="e">
        <f>INDEX($AA$2:$AA$900,MATCH(ROWS($Z$1:Z524),$AB$2:$AB$3900,0))</f>
        <v>#N/A</v>
      </c>
    </row>
    <row r="528" spans="2:30" hidden="1" x14ac:dyDescent="0.25">
      <c r="B528" s="54">
        <f>(COUNTIF($D$24:D528,D528)=1)*1+B527</f>
        <v>45</v>
      </c>
      <c r="C528" s="60" t="str">
        <f t="shared" si="106"/>
        <v>Młodzik</v>
      </c>
      <c r="D528" s="54" t="str">
        <f>IF(C528="","",'licencje PZTS'!B508)</f>
        <v>"UKS SPORTOWA JEDYNKA Skoczów"</v>
      </c>
      <c r="E528" s="63" t="str">
        <f>IF(C528="","",VLOOKUP(F528,'licencje PZTS'!$G$3:$N$775,8,FALSE))</f>
        <v>Kocierz Szymon</v>
      </c>
      <c r="F528" s="22">
        <f>'licencje PZTS'!G508</f>
        <v>56940</v>
      </c>
      <c r="G528" s="62" t="str">
        <f t="shared" si="103"/>
        <v>Młodzik</v>
      </c>
      <c r="H528" s="62" t="str">
        <f>IF(G528="","",'licencje PZTS'!B508)</f>
        <v>"UKS SPORTOWA JEDYNKA Skoczów"</v>
      </c>
      <c r="I528" s="22" t="str">
        <f>IF(G528="","",VLOOKUP(F528,'licencje PZTS'!$G$3:$N$1761,8,FALSE))</f>
        <v>Kocierz Szymon</v>
      </c>
      <c r="J528" s="22" t="str">
        <f>IFERROR(VLOOKUP(F528,'licencje PZTS'!$G$3:$N$775,7,FALSE),"")</f>
        <v>M</v>
      </c>
      <c r="K528" s="62">
        <f>IFERROR(VLOOKUP(F528,'licencje PZTS'!$G$3:$N$1761,4,FALSE),"")</f>
        <v>2010</v>
      </c>
      <c r="L528" s="22" t="str">
        <f t="shared" si="96"/>
        <v>Nie dotyczy</v>
      </c>
      <c r="M528" s="22" t="str">
        <f t="shared" si="97"/>
        <v>Nie dotyczy</v>
      </c>
      <c r="N528" s="22" t="str">
        <f t="shared" si="98"/>
        <v>Młodzik</v>
      </c>
      <c r="O528" s="22" t="str">
        <f t="shared" si="99"/>
        <v>Kadet</v>
      </c>
      <c r="P528" s="22" t="str">
        <f t="shared" si="100"/>
        <v>Junior</v>
      </c>
      <c r="Q528" s="22" t="str">
        <f t="shared" si="101"/>
        <v>Młodzieżowiec</v>
      </c>
      <c r="R528" s="22" t="str">
        <f t="shared" si="102"/>
        <v>Senior</v>
      </c>
      <c r="V528" s="22" t="str">
        <f t="shared" si="105"/>
        <v>Bojdoł Natalia</v>
      </c>
      <c r="W528" s="22">
        <f>(COUNTIF($V$2:V528,V528)=1)*1+W527</f>
        <v>47</v>
      </c>
      <c r="X528" s="22" t="e">
        <f>VLOOKUP(Y528,'licencje PZTS'!$C$4:$K$1486,9,FALSE)</f>
        <v>#N/A</v>
      </c>
      <c r="Y528" s="22" t="e">
        <f>INDEX($V$4:$V$900,MATCH(ROWS($U$1:U525),$W$4:$W$900,0))</f>
        <v>#N/A</v>
      </c>
      <c r="AA528" s="22" t="str">
        <f t="shared" si="104"/>
        <v>Bojdoł Natalia</v>
      </c>
      <c r="AB528" s="22">
        <f>(COUNTIF($AA$2:AA528,AA528)=1)*1+AB527</f>
        <v>47</v>
      </c>
      <c r="AC528" s="22" t="e">
        <f>VLOOKUP(AD528,'licencje PZTS'!$C$4:$K$1486,9,FALSE)</f>
        <v>#N/A</v>
      </c>
      <c r="AD528" s="22" t="e">
        <f>INDEX($AA$2:$AA$900,MATCH(ROWS($Z$1:Z525),$AB$2:$AB$3900,0))</f>
        <v>#N/A</v>
      </c>
    </row>
    <row r="529" spans="2:30" hidden="1" x14ac:dyDescent="0.25">
      <c r="B529" s="54">
        <f>(COUNTIF($D$24:D529,D529)=1)*1+B528</f>
        <v>46</v>
      </c>
      <c r="C529" s="60" t="str">
        <f t="shared" si="106"/>
        <v>Młodzik</v>
      </c>
      <c r="D529" s="54" t="str">
        <f>IF(C529="","",'licencje PZTS'!B509)</f>
        <v>"UKS STS Mikołów"</v>
      </c>
      <c r="E529" s="63" t="str">
        <f>IF(C529="","",VLOOKUP(F529,'licencje PZTS'!$G$3:$N$775,8,FALSE))</f>
        <v>Wieczerzak Maja</v>
      </c>
      <c r="F529" s="22">
        <f>'licencje PZTS'!G509</f>
        <v>51954</v>
      </c>
      <c r="G529" s="62" t="str">
        <f t="shared" si="103"/>
        <v>Młodzik</v>
      </c>
      <c r="H529" s="62" t="str">
        <f>IF(G529="","",'licencje PZTS'!B509)</f>
        <v>"UKS STS Mikołów"</v>
      </c>
      <c r="I529" s="22" t="str">
        <f>IF(G529="","",VLOOKUP(F529,'licencje PZTS'!$G$3:$N$1761,8,FALSE))</f>
        <v>Wieczerzak Maja</v>
      </c>
      <c r="J529" s="22" t="str">
        <f>IFERROR(VLOOKUP(F529,'licencje PZTS'!$G$3:$N$775,7,FALSE),"")</f>
        <v>K</v>
      </c>
      <c r="K529" s="62">
        <f>IFERROR(VLOOKUP(F529,'licencje PZTS'!$G$3:$N$1761,4,FALSE),"")</f>
        <v>2010</v>
      </c>
      <c r="L529" s="22" t="str">
        <f t="shared" si="96"/>
        <v>Nie dotyczy</v>
      </c>
      <c r="M529" s="22" t="str">
        <f t="shared" si="97"/>
        <v>Nie dotyczy</v>
      </c>
      <c r="N529" s="22" t="str">
        <f t="shared" si="98"/>
        <v>Młodzik</v>
      </c>
      <c r="O529" s="22" t="str">
        <f t="shared" si="99"/>
        <v>Kadet</v>
      </c>
      <c r="P529" s="22" t="str">
        <f t="shared" si="100"/>
        <v>Junior</v>
      </c>
      <c r="Q529" s="22" t="str">
        <f t="shared" si="101"/>
        <v>Młodzieżowiec</v>
      </c>
      <c r="R529" s="22" t="str">
        <f t="shared" si="102"/>
        <v>Senior</v>
      </c>
      <c r="V529" s="22" t="str">
        <f t="shared" si="105"/>
        <v>Bojdoł Natalia</v>
      </c>
      <c r="W529" s="22">
        <f>(COUNTIF($V$2:V529,V529)=1)*1+W528</f>
        <v>47</v>
      </c>
      <c r="X529" s="22" t="e">
        <f>VLOOKUP(Y529,'licencje PZTS'!$C$4:$K$1486,9,FALSE)</f>
        <v>#N/A</v>
      </c>
      <c r="Y529" s="22" t="e">
        <f>INDEX($V$4:$V$900,MATCH(ROWS($U$1:U526),$W$4:$W$900,0))</f>
        <v>#N/A</v>
      </c>
      <c r="AA529" s="22" t="str">
        <f t="shared" si="104"/>
        <v>Bojdoł Natalia</v>
      </c>
      <c r="AB529" s="22">
        <f>(COUNTIF($AA$2:AA529,AA529)=1)*1+AB528</f>
        <v>47</v>
      </c>
      <c r="AC529" s="22" t="e">
        <f>VLOOKUP(AD529,'licencje PZTS'!$C$4:$K$1486,9,FALSE)</f>
        <v>#N/A</v>
      </c>
      <c r="AD529" s="22" t="e">
        <f>INDEX($AA$2:$AA$900,MATCH(ROWS($Z$1:Z526),$AB$2:$AB$3900,0))</f>
        <v>#N/A</v>
      </c>
    </row>
    <row r="530" spans="2:30" hidden="1" x14ac:dyDescent="0.25">
      <c r="B530" s="54">
        <f>(COUNTIF($D$24:D530,D530)=1)*1+B529</f>
        <v>46</v>
      </c>
      <c r="C530" s="60" t="str">
        <f t="shared" si="106"/>
        <v>Młodzik</v>
      </c>
      <c r="D530" s="54" t="str">
        <f>IF(C530="","",'licencje PZTS'!B510)</f>
        <v>"UKS STS Mikołów"</v>
      </c>
      <c r="E530" s="63" t="str">
        <f>IF(C530="","",VLOOKUP(F530,'licencje PZTS'!$G$3:$N$775,8,FALSE))</f>
        <v>Pasiut Piotr</v>
      </c>
      <c r="F530" s="22">
        <f>'licencje PZTS'!G510</f>
        <v>51952</v>
      </c>
      <c r="G530" s="62" t="str">
        <f t="shared" si="103"/>
        <v>Młodzik</v>
      </c>
      <c r="H530" s="62" t="str">
        <f>IF(G530="","",'licencje PZTS'!B510)</f>
        <v>"UKS STS Mikołów"</v>
      </c>
      <c r="I530" s="22" t="str">
        <f>IF(G530="","",VLOOKUP(F530,'licencje PZTS'!$G$3:$N$1761,8,FALSE))</f>
        <v>Pasiut Piotr</v>
      </c>
      <c r="J530" s="22" t="str">
        <f>IFERROR(VLOOKUP(F530,'licencje PZTS'!$G$3:$N$775,7,FALSE),"")</f>
        <v>M</v>
      </c>
      <c r="K530" s="62">
        <f>IFERROR(VLOOKUP(F530,'licencje PZTS'!$G$3:$N$1761,4,FALSE),"")</f>
        <v>2010</v>
      </c>
      <c r="L530" s="22" t="str">
        <f t="shared" si="96"/>
        <v>Nie dotyczy</v>
      </c>
      <c r="M530" s="22" t="str">
        <f t="shared" si="97"/>
        <v>Nie dotyczy</v>
      </c>
      <c r="N530" s="22" t="str">
        <f t="shared" si="98"/>
        <v>Młodzik</v>
      </c>
      <c r="O530" s="22" t="str">
        <f t="shared" si="99"/>
        <v>Kadet</v>
      </c>
      <c r="P530" s="22" t="str">
        <f t="shared" si="100"/>
        <v>Junior</v>
      </c>
      <c r="Q530" s="22" t="str">
        <f t="shared" si="101"/>
        <v>Młodzieżowiec</v>
      </c>
      <c r="R530" s="22" t="str">
        <f t="shared" si="102"/>
        <v>Senior</v>
      </c>
      <c r="V530" s="22" t="str">
        <f t="shared" si="105"/>
        <v>Rzepka Alicja</v>
      </c>
      <c r="W530" s="22">
        <f>(COUNTIF($V$2:V530,V530)=1)*1+W529</f>
        <v>48</v>
      </c>
      <c r="X530" s="22" t="e">
        <f>VLOOKUP(Y530,'licencje PZTS'!$C$4:$K$1486,9,FALSE)</f>
        <v>#N/A</v>
      </c>
      <c r="Y530" s="22" t="e">
        <f>INDEX($V$4:$V$900,MATCH(ROWS($U$1:U527),$W$4:$W$900,0))</f>
        <v>#N/A</v>
      </c>
      <c r="AA530" s="22" t="str">
        <f t="shared" si="104"/>
        <v>Rzepka Alicja</v>
      </c>
      <c r="AB530" s="22">
        <f>(COUNTIF($AA$2:AA530,AA530)=1)*1+AB529</f>
        <v>48</v>
      </c>
      <c r="AC530" s="22" t="e">
        <f>VLOOKUP(AD530,'licencje PZTS'!$C$4:$K$1486,9,FALSE)</f>
        <v>#N/A</v>
      </c>
      <c r="AD530" s="22" t="e">
        <f>INDEX($AA$2:$AA$900,MATCH(ROWS($Z$1:Z527),$AB$2:$AB$3900,0))</f>
        <v>#N/A</v>
      </c>
    </row>
    <row r="531" spans="2:30" hidden="1" x14ac:dyDescent="0.25">
      <c r="B531" s="54">
        <f>(COUNTIF($D$24:D531,D531)=1)*1+B530</f>
        <v>46</v>
      </c>
      <c r="C531" s="60" t="str">
        <f t="shared" si="106"/>
        <v>Młodzik</v>
      </c>
      <c r="D531" s="54" t="str">
        <f>IF(C531="","",'licencje PZTS'!B511)</f>
        <v>"UKS STS Mikołów"</v>
      </c>
      <c r="E531" s="63" t="str">
        <f>IF(C531="","",VLOOKUP(F531,'licencje PZTS'!$G$3:$N$775,8,FALSE))</f>
        <v>Kapela Maria</v>
      </c>
      <c r="F531" s="22">
        <f>'licencje PZTS'!G511</f>
        <v>45655</v>
      </c>
      <c r="G531" s="62" t="str">
        <f t="shared" si="103"/>
        <v>Młodzik</v>
      </c>
      <c r="H531" s="62" t="str">
        <f>IF(G531="","",'licencje PZTS'!B511)</f>
        <v>"UKS STS Mikołów"</v>
      </c>
      <c r="I531" s="22" t="str">
        <f>IF(G531="","",VLOOKUP(F531,'licencje PZTS'!$G$3:$N$1761,8,FALSE))</f>
        <v>Kapela Maria</v>
      </c>
      <c r="J531" s="22" t="str">
        <f>IFERROR(VLOOKUP(F531,'licencje PZTS'!$G$3:$N$775,7,FALSE),"")</f>
        <v>K</v>
      </c>
      <c r="K531" s="62">
        <f>IFERROR(VLOOKUP(F531,'licencje PZTS'!$G$3:$N$1761,4,FALSE),"")</f>
        <v>2010</v>
      </c>
      <c r="L531" s="22" t="str">
        <f t="shared" si="96"/>
        <v>Nie dotyczy</v>
      </c>
      <c r="M531" s="22" t="str">
        <f t="shared" si="97"/>
        <v>Nie dotyczy</v>
      </c>
      <c r="N531" s="22" t="str">
        <f t="shared" si="98"/>
        <v>Młodzik</v>
      </c>
      <c r="O531" s="22" t="str">
        <f t="shared" si="99"/>
        <v>Kadet</v>
      </c>
      <c r="P531" s="22" t="str">
        <f t="shared" si="100"/>
        <v>Junior</v>
      </c>
      <c r="Q531" s="22" t="str">
        <f t="shared" si="101"/>
        <v>Młodzieżowiec</v>
      </c>
      <c r="R531" s="22" t="str">
        <f t="shared" si="102"/>
        <v>Senior</v>
      </c>
      <c r="V531" s="22" t="str">
        <f t="shared" si="105"/>
        <v>Orszulik Igor</v>
      </c>
      <c r="W531" s="22">
        <f>(COUNTIF($V$2:V531,V531)=1)*1+W530</f>
        <v>49</v>
      </c>
      <c r="X531" s="22" t="e">
        <f>VLOOKUP(Y531,'licencje PZTS'!$C$4:$K$1486,9,FALSE)</f>
        <v>#N/A</v>
      </c>
      <c r="Y531" s="22" t="e">
        <f>INDEX($V$4:$V$900,MATCH(ROWS($U$1:U528),$W$4:$W$900,0))</f>
        <v>#N/A</v>
      </c>
      <c r="AA531" s="22" t="str">
        <f t="shared" si="104"/>
        <v>Orszulik Igor</v>
      </c>
      <c r="AB531" s="22">
        <f>(COUNTIF($AA$2:AA531,AA531)=1)*1+AB530</f>
        <v>49</v>
      </c>
      <c r="AC531" s="22" t="e">
        <f>VLOOKUP(AD531,'licencje PZTS'!$C$4:$K$1486,9,FALSE)</f>
        <v>#N/A</v>
      </c>
      <c r="AD531" s="22" t="e">
        <f>INDEX($AA$2:$AA$900,MATCH(ROWS($Z$1:Z528),$AB$2:$AB$3900,0))</f>
        <v>#N/A</v>
      </c>
    </row>
    <row r="532" spans="2:30" hidden="1" x14ac:dyDescent="0.25">
      <c r="B532" s="54">
        <f>(COUNTIF($D$24:D532,D532)=1)*1+B531</f>
        <v>46</v>
      </c>
      <c r="C532" s="60" t="str">
        <f t="shared" si="106"/>
        <v>Młodzik</v>
      </c>
      <c r="D532" s="54" t="str">
        <f>IF(C532="","",'licencje PZTS'!B512)</f>
        <v>"UKS STS Mikołów"</v>
      </c>
      <c r="E532" s="63" t="str">
        <f>IF(C532="","",VLOOKUP(F532,'licencje PZTS'!$G$3:$N$775,8,FALSE))</f>
        <v>Ucinyk Oliwia</v>
      </c>
      <c r="F532" s="22">
        <f>'licencje PZTS'!G512</f>
        <v>60782</v>
      </c>
      <c r="G532" s="62" t="str">
        <f t="shared" si="103"/>
        <v>Młodzik</v>
      </c>
      <c r="H532" s="62" t="str">
        <f>IF(G532="","",'licencje PZTS'!B512)</f>
        <v>"UKS STS Mikołów"</v>
      </c>
      <c r="I532" s="22" t="str">
        <f>IF(G532="","",VLOOKUP(F532,'licencje PZTS'!$G$3:$N$1761,8,FALSE))</f>
        <v>Ucinyk Oliwia</v>
      </c>
      <c r="J532" s="22" t="str">
        <f>IFERROR(VLOOKUP(F532,'licencje PZTS'!$G$3:$N$775,7,FALSE),"")</f>
        <v>K</v>
      </c>
      <c r="K532" s="62">
        <f>IFERROR(VLOOKUP(F532,'licencje PZTS'!$G$3:$N$1761,4,FALSE),"")</f>
        <v>2012</v>
      </c>
      <c r="L532" s="22" t="str">
        <f t="shared" si="96"/>
        <v>Nie dotyczy</v>
      </c>
      <c r="M532" s="22" t="str">
        <f t="shared" si="97"/>
        <v>Żak</v>
      </c>
      <c r="N532" s="22" t="str">
        <f t="shared" si="98"/>
        <v>Młodzik</v>
      </c>
      <c r="O532" s="22" t="str">
        <f t="shared" si="99"/>
        <v>Kadet</v>
      </c>
      <c r="P532" s="22" t="str">
        <f t="shared" si="100"/>
        <v>Junior</v>
      </c>
      <c r="Q532" s="22" t="str">
        <f t="shared" si="101"/>
        <v>Młodzieżowiec</v>
      </c>
      <c r="R532" s="22" t="str">
        <f t="shared" si="102"/>
        <v>Senior</v>
      </c>
      <c r="V532" s="22" t="str">
        <f t="shared" si="105"/>
        <v>Kałuża Aleksandra</v>
      </c>
      <c r="W532" s="22">
        <f>(COUNTIF($V$2:V532,V532)=1)*1+W531</f>
        <v>50</v>
      </c>
      <c r="X532" s="22" t="e">
        <f>VLOOKUP(Y532,'licencje PZTS'!$C$4:$K$1486,9,FALSE)</f>
        <v>#N/A</v>
      </c>
      <c r="Y532" s="22" t="e">
        <f>INDEX($V$4:$V$900,MATCH(ROWS($U$1:U529),$W$4:$W$900,0))</f>
        <v>#N/A</v>
      </c>
      <c r="AA532" s="22" t="str">
        <f t="shared" si="104"/>
        <v>Kałuża Aleksandra</v>
      </c>
      <c r="AB532" s="22">
        <f>(COUNTIF($AA$2:AA532,AA532)=1)*1+AB531</f>
        <v>50</v>
      </c>
      <c r="AC532" s="22" t="e">
        <f>VLOOKUP(AD532,'licencje PZTS'!$C$4:$K$1486,9,FALSE)</f>
        <v>#N/A</v>
      </c>
      <c r="AD532" s="22" t="e">
        <f>INDEX($AA$2:$AA$900,MATCH(ROWS($Z$1:Z529),$AB$2:$AB$3900,0))</f>
        <v>#N/A</v>
      </c>
    </row>
    <row r="533" spans="2:30" hidden="1" x14ac:dyDescent="0.25">
      <c r="B533" s="54">
        <f>(COUNTIF($D$24:D533,D533)=1)*1+B532</f>
        <v>46</v>
      </c>
      <c r="C533" s="60" t="str">
        <f t="shared" si="106"/>
        <v>Młodzik</v>
      </c>
      <c r="D533" s="54" t="str">
        <f>IF(C533="","",'licencje PZTS'!B513)</f>
        <v>"UKS STS Mikołów"</v>
      </c>
      <c r="E533" s="63" t="str">
        <f>IF(C533="","",VLOOKUP(F533,'licencje PZTS'!$G$3:$N$775,8,FALSE))</f>
        <v>Mysza Szymon</v>
      </c>
      <c r="F533" s="22">
        <f>'licencje PZTS'!G513</f>
        <v>60781</v>
      </c>
      <c r="G533" s="62" t="str">
        <f t="shared" si="103"/>
        <v>Młodzik</v>
      </c>
      <c r="H533" s="62" t="str">
        <f>IF(G533="","",'licencje PZTS'!B513)</f>
        <v>"UKS STS Mikołów"</v>
      </c>
      <c r="I533" s="22" t="str">
        <f>IF(G533="","",VLOOKUP(F533,'licencje PZTS'!$G$3:$N$1761,8,FALSE))</f>
        <v>Mysza Szymon</v>
      </c>
      <c r="J533" s="22" t="str">
        <f>IFERROR(VLOOKUP(F533,'licencje PZTS'!$G$3:$N$775,7,FALSE),"")</f>
        <v>M</v>
      </c>
      <c r="K533" s="62">
        <f>IFERROR(VLOOKUP(F533,'licencje PZTS'!$G$3:$N$1761,4,FALSE),"")</f>
        <v>2012</v>
      </c>
      <c r="L533" s="22" t="str">
        <f t="shared" si="96"/>
        <v>Nie dotyczy</v>
      </c>
      <c r="M533" s="22" t="str">
        <f t="shared" si="97"/>
        <v>Żak</v>
      </c>
      <c r="N533" s="22" t="str">
        <f t="shared" si="98"/>
        <v>Młodzik</v>
      </c>
      <c r="O533" s="22" t="str">
        <f t="shared" si="99"/>
        <v>Kadet</v>
      </c>
      <c r="P533" s="22" t="str">
        <f t="shared" si="100"/>
        <v>Junior</v>
      </c>
      <c r="Q533" s="22" t="str">
        <f t="shared" si="101"/>
        <v>Młodzieżowiec</v>
      </c>
      <c r="R533" s="22" t="str">
        <f t="shared" si="102"/>
        <v>Senior</v>
      </c>
      <c r="V533" s="22" t="str">
        <f t="shared" si="105"/>
        <v>Sołtysiak Mateusz</v>
      </c>
      <c r="W533" s="22">
        <f>(COUNTIF($V$2:V533,V533)=1)*1+W532</f>
        <v>51</v>
      </c>
      <c r="X533" s="22" t="e">
        <f>VLOOKUP(Y533,'licencje PZTS'!$C$4:$K$1486,9,FALSE)</f>
        <v>#N/A</v>
      </c>
      <c r="Y533" s="22" t="e">
        <f>INDEX($V$4:$V$900,MATCH(ROWS($U$1:U530),$W$4:$W$900,0))</f>
        <v>#N/A</v>
      </c>
      <c r="AA533" s="22" t="str">
        <f t="shared" si="104"/>
        <v>Sołtysiak Mateusz</v>
      </c>
      <c r="AB533" s="22">
        <f>(COUNTIF($AA$2:AA533,AA533)=1)*1+AB532</f>
        <v>51</v>
      </c>
      <c r="AC533" s="22" t="e">
        <f>VLOOKUP(AD533,'licencje PZTS'!$C$4:$K$1486,9,FALSE)</f>
        <v>#N/A</v>
      </c>
      <c r="AD533" s="22" t="e">
        <f>INDEX($AA$2:$AA$900,MATCH(ROWS($Z$1:Z530),$AB$2:$AB$3900,0))</f>
        <v>#N/A</v>
      </c>
    </row>
    <row r="534" spans="2:30" hidden="1" x14ac:dyDescent="0.25">
      <c r="B534" s="54">
        <f>(COUNTIF($D$24:D534,D534)=1)*1+B533</f>
        <v>46</v>
      </c>
      <c r="C534" s="60" t="str">
        <f t="shared" si="106"/>
        <v>Młodzik</v>
      </c>
      <c r="D534" s="54" t="str">
        <f>IF(C534="","",'licencje PZTS'!B514)</f>
        <v>"UKS STS Mikołów"</v>
      </c>
      <c r="E534" s="63" t="str">
        <f>IF(C534="","",VLOOKUP(F534,'licencje PZTS'!$G$3:$N$775,8,FALSE))</f>
        <v>Rzepka Wojciech</v>
      </c>
      <c r="F534" s="22">
        <f>'licencje PZTS'!G514</f>
        <v>60780</v>
      </c>
      <c r="G534" s="62" t="str">
        <f t="shared" si="103"/>
        <v>Młodzik</v>
      </c>
      <c r="H534" s="62" t="str">
        <f>IF(G534="","",'licencje PZTS'!B514)</f>
        <v>"UKS STS Mikołów"</v>
      </c>
      <c r="I534" s="22" t="str">
        <f>IF(G534="","",VLOOKUP(F534,'licencje PZTS'!$G$3:$N$1761,8,FALSE))</f>
        <v>Rzepka Wojciech</v>
      </c>
      <c r="J534" s="22" t="str">
        <f>IFERROR(VLOOKUP(F534,'licencje PZTS'!$G$3:$N$775,7,FALSE),"")</f>
        <v>M</v>
      </c>
      <c r="K534" s="62">
        <f>IFERROR(VLOOKUP(F534,'licencje PZTS'!$G$3:$N$1761,4,FALSE),"")</f>
        <v>2012</v>
      </c>
      <c r="L534" s="22" t="str">
        <f t="shared" si="96"/>
        <v>Nie dotyczy</v>
      </c>
      <c r="M534" s="22" t="str">
        <f t="shared" si="97"/>
        <v>Żak</v>
      </c>
      <c r="N534" s="22" t="str">
        <f t="shared" si="98"/>
        <v>Młodzik</v>
      </c>
      <c r="O534" s="22" t="str">
        <f t="shared" si="99"/>
        <v>Kadet</v>
      </c>
      <c r="P534" s="22" t="str">
        <f t="shared" si="100"/>
        <v>Junior</v>
      </c>
      <c r="Q534" s="22" t="str">
        <f t="shared" si="101"/>
        <v>Młodzieżowiec</v>
      </c>
      <c r="R534" s="22" t="str">
        <f t="shared" si="102"/>
        <v>Senior</v>
      </c>
      <c r="V534" s="22" t="str">
        <f t="shared" si="105"/>
        <v>Loewe Antonina</v>
      </c>
      <c r="W534" s="22">
        <f>(COUNTIF($V$2:V534,V534)=1)*1+W533</f>
        <v>52</v>
      </c>
      <c r="X534" s="22" t="e">
        <f>VLOOKUP(Y534,'licencje PZTS'!$C$4:$K$1486,9,FALSE)</f>
        <v>#N/A</v>
      </c>
      <c r="Y534" s="22" t="e">
        <f>INDEX($V$4:$V$900,MATCH(ROWS($U$1:U531),$W$4:$W$900,0))</f>
        <v>#N/A</v>
      </c>
      <c r="AA534" s="22" t="str">
        <f t="shared" si="104"/>
        <v>Loewe Antonina</v>
      </c>
      <c r="AB534" s="22">
        <f>(COUNTIF($AA$2:AA534,AA534)=1)*1+AB533</f>
        <v>52</v>
      </c>
      <c r="AC534" s="22" t="e">
        <f>VLOOKUP(AD534,'licencje PZTS'!$C$4:$K$1486,9,FALSE)</f>
        <v>#N/A</v>
      </c>
      <c r="AD534" s="22" t="e">
        <f>INDEX($AA$2:$AA$900,MATCH(ROWS($Z$1:Z531),$AB$2:$AB$3900,0))</f>
        <v>#N/A</v>
      </c>
    </row>
    <row r="535" spans="2:30" hidden="1" x14ac:dyDescent="0.25">
      <c r="B535" s="54">
        <f>(COUNTIF($D$24:D535,D535)=1)*1+B534</f>
        <v>46</v>
      </c>
      <c r="C535" s="60" t="str">
        <f t="shared" si="106"/>
        <v>Młodzik</v>
      </c>
      <c r="D535" s="54" t="str">
        <f>IF(C535="","",'licencje PZTS'!B515)</f>
        <v>"UKS STS Mikołów"</v>
      </c>
      <c r="E535" s="63" t="str">
        <f>IF(C535="","",VLOOKUP(F535,'licencje PZTS'!$G$3:$N$775,8,FALSE))</f>
        <v>Gondzik Klaudia</v>
      </c>
      <c r="F535" s="22">
        <f>'licencje PZTS'!G515</f>
        <v>60778</v>
      </c>
      <c r="G535" s="62" t="str">
        <f t="shared" si="103"/>
        <v>Młodzik</v>
      </c>
      <c r="H535" s="62" t="str">
        <f>IF(G535="","",'licencje PZTS'!B515)</f>
        <v>"UKS STS Mikołów"</v>
      </c>
      <c r="I535" s="22" t="str">
        <f>IF(G535="","",VLOOKUP(F535,'licencje PZTS'!$G$3:$N$1761,8,FALSE))</f>
        <v>Gondzik Klaudia</v>
      </c>
      <c r="J535" s="22" t="str">
        <f>IFERROR(VLOOKUP(F535,'licencje PZTS'!$G$3:$N$775,7,FALSE),"")</f>
        <v>K</v>
      </c>
      <c r="K535" s="62">
        <f>IFERROR(VLOOKUP(F535,'licencje PZTS'!$G$3:$N$1761,4,FALSE),"")</f>
        <v>2012</v>
      </c>
      <c r="L535" s="22" t="str">
        <f t="shared" ref="L535:L598" si="107">IFERROR(IF($G$1-K535&lt;=8,"Skrzat",IF($G$1-K535&gt;8,"Nie dotyczy")),"")</f>
        <v>Nie dotyczy</v>
      </c>
      <c r="M535" s="22" t="str">
        <f t="shared" ref="M535:M598" si="108">IFERROR(IF($G$1-K535&lt;=10,"Żak",IF($G$1-K535&gt;10,"Nie dotyczy")),"")</f>
        <v>Żak</v>
      </c>
      <c r="N535" s="22" t="str">
        <f t="shared" ref="N535:N598" si="109">IFERROR(IF($G$1-K535&lt;=12,"Młodzik",IF($G$1-K535&gt;12,"Nie dotyczy")),"")</f>
        <v>Młodzik</v>
      </c>
      <c r="O535" s="22" t="str">
        <f t="shared" ref="O535:O598" si="110">IFERROR(IF($G$1-K535&lt;=14,"Kadet",IF($G$1-K535&gt;14,"Nie dotyczy")),"")</f>
        <v>Kadet</v>
      </c>
      <c r="P535" s="22" t="str">
        <f t="shared" ref="P535:P598" si="111">IFERROR(IF($G$1-K535&lt;=17,"Junior",IF($G$1-K535&gt;17,"Nie dotyczy")),"")</f>
        <v>Junior</v>
      </c>
      <c r="Q535" s="22" t="str">
        <f t="shared" ref="Q535:Q598" si="112">IFERROR(IF($G$1-K535&lt;=20,"Młodzieżowiec",IF($G$1-K535&gt;20,"Nie dotyczy")),"")</f>
        <v>Młodzieżowiec</v>
      </c>
      <c r="R535" s="22" t="str">
        <f t="shared" ref="R535:R598" si="113">IFERROR(IF($G$1-K535&gt;=7,"Senior",IF($G$1-K535&lt;8,"Nie dotyczy")),"")</f>
        <v>Senior</v>
      </c>
      <c r="V535" s="22" t="str">
        <f t="shared" si="105"/>
        <v>Osadnik Filip</v>
      </c>
      <c r="W535" s="22">
        <f>(COUNTIF($V$2:V535,V535)=1)*1+W534</f>
        <v>53</v>
      </c>
      <c r="X535" s="22" t="e">
        <f>VLOOKUP(Y535,'licencje PZTS'!$C$4:$K$1486,9,FALSE)</f>
        <v>#N/A</v>
      </c>
      <c r="Y535" s="22" t="e">
        <f>INDEX($V$4:$V$900,MATCH(ROWS($U$1:U532),$W$4:$W$900,0))</f>
        <v>#N/A</v>
      </c>
      <c r="AA535" s="22" t="str">
        <f t="shared" si="104"/>
        <v>Osadnik Filip</v>
      </c>
      <c r="AB535" s="22">
        <f>(COUNTIF($AA$2:AA535,AA535)=1)*1+AB534</f>
        <v>53</v>
      </c>
      <c r="AC535" s="22" t="e">
        <f>VLOOKUP(AD535,'licencje PZTS'!$C$4:$K$1486,9,FALSE)</f>
        <v>#N/A</v>
      </c>
      <c r="AD535" s="22" t="e">
        <f>INDEX($AA$2:$AA$900,MATCH(ROWS($Z$1:Z532),$AB$2:$AB$3900,0))</f>
        <v>#N/A</v>
      </c>
    </row>
    <row r="536" spans="2:30" hidden="1" x14ac:dyDescent="0.25">
      <c r="B536" s="54">
        <f>(COUNTIF($D$24:D536,D536)=1)*1+B535</f>
        <v>46</v>
      </c>
      <c r="C536" s="60" t="str">
        <f t="shared" si="106"/>
        <v>Młodzik</v>
      </c>
      <c r="D536" s="54" t="str">
        <f>IF(C536="","",'licencje PZTS'!B516)</f>
        <v>"UKS STS Mikołów"</v>
      </c>
      <c r="E536" s="63" t="str">
        <f>IF(C536="","",VLOOKUP(F536,'licencje PZTS'!$G$3:$N$775,8,FALSE))</f>
        <v>Kampe Emilia</v>
      </c>
      <c r="F536" s="22">
        <f>'licencje PZTS'!G516</f>
        <v>60777</v>
      </c>
      <c r="G536" s="62" t="str">
        <f t="shared" ref="G536:G599" si="114">IF(AND($F$3="Skrzat",OR(L536="Skrzat")),"Skrzat",IF(AND($F$3="Żak",OR(L536="Skrzat",M536="Żak")),"Żak",IF(AND($F$3="Młodzik",OR(L536="Skrzat",M536="Żak",N536="Młodzik")),"Młodzik",IF(AND($F$3="Kadet",OR(L536="nie",M536="nie",N536="nie",O536="Kadet")),"Kadet",IF(AND($F$3="Junior",OR(L536="nie",M536="nie",N536="nie",O536="nie",P536="Junior")),"Junior",IF(AND($F$3="Młodzieżowiec",OR(L536="nie",M536="nie",N536="nie",O536="nie",P536="nie",S536="Młodzieżowiec")),"Młodzieżowiec",IF(AND($F$3="Senior",OR(L536="Skrzat",M536="Żak",N536="Młodzik",O536="Kadet",P536="Junior",S536="Młodzieżowiec",Q536="Senior")),"Senior",IF(AND($F$3="Weteran",OR(L536="Nie",M536="Nie",N536="Nie",O536="Nie",P536="Nie",R536="Weteran")),"Weteran",""))))))))</f>
        <v>Młodzik</v>
      </c>
      <c r="H536" s="62" t="str">
        <f>IF(G536="","",'licencje PZTS'!B516)</f>
        <v>"UKS STS Mikołów"</v>
      </c>
      <c r="I536" s="22" t="str">
        <f>IF(G536="","",VLOOKUP(F536,'licencje PZTS'!$G$3:$N$1761,8,FALSE))</f>
        <v>Kampe Emilia</v>
      </c>
      <c r="J536" s="22" t="str">
        <f>IFERROR(VLOOKUP(F536,'licencje PZTS'!$G$3:$N$775,7,FALSE),"")</f>
        <v>K</v>
      </c>
      <c r="K536" s="62">
        <f>IFERROR(VLOOKUP(F536,'licencje PZTS'!$G$3:$N$1761,4,FALSE),"")</f>
        <v>2012</v>
      </c>
      <c r="L536" s="22" t="str">
        <f t="shared" si="107"/>
        <v>Nie dotyczy</v>
      </c>
      <c r="M536" s="22" t="str">
        <f t="shared" si="108"/>
        <v>Żak</v>
      </c>
      <c r="N536" s="22" t="str">
        <f t="shared" si="109"/>
        <v>Młodzik</v>
      </c>
      <c r="O536" s="22" t="str">
        <f t="shared" si="110"/>
        <v>Kadet</v>
      </c>
      <c r="P536" s="22" t="str">
        <f t="shared" si="111"/>
        <v>Junior</v>
      </c>
      <c r="Q536" s="22" t="str">
        <f t="shared" si="112"/>
        <v>Młodzieżowiec</v>
      </c>
      <c r="R536" s="22" t="str">
        <f t="shared" si="113"/>
        <v>Senior</v>
      </c>
      <c r="V536" s="22" t="str">
        <f t="shared" si="105"/>
        <v>Osadnik Filip</v>
      </c>
      <c r="W536" s="22">
        <f>(COUNTIF($V$2:V536,V536)=1)*1+W535</f>
        <v>53</v>
      </c>
      <c r="X536" s="22" t="e">
        <f>VLOOKUP(Y536,'licencje PZTS'!$C$4:$K$1486,9,FALSE)</f>
        <v>#N/A</v>
      </c>
      <c r="Y536" s="22" t="e">
        <f>INDEX($V$4:$V$900,MATCH(ROWS($U$1:U533),$W$4:$W$900,0))</f>
        <v>#N/A</v>
      </c>
      <c r="AA536" s="22" t="str">
        <f t="shared" si="104"/>
        <v>Osadnik Filip</v>
      </c>
      <c r="AB536" s="22">
        <f>(COUNTIF($AA$2:AA536,AA536)=1)*1+AB535</f>
        <v>53</v>
      </c>
      <c r="AC536" s="22" t="e">
        <f>VLOOKUP(AD536,'licencje PZTS'!$C$4:$K$1486,9,FALSE)</f>
        <v>#N/A</v>
      </c>
      <c r="AD536" s="22" t="e">
        <f>INDEX($AA$2:$AA$900,MATCH(ROWS($Z$1:Z533),$AB$2:$AB$3900,0))</f>
        <v>#N/A</v>
      </c>
    </row>
    <row r="537" spans="2:30" hidden="1" x14ac:dyDescent="0.25">
      <c r="B537" s="54">
        <f>(COUNTIF($D$24:D537,D537)=1)*1+B536</f>
        <v>46</v>
      </c>
      <c r="C537" s="60" t="str">
        <f t="shared" si="106"/>
        <v>Młodzik</v>
      </c>
      <c r="D537" s="54" t="str">
        <f>IF(C537="","",'licencje PZTS'!B517)</f>
        <v>"UKS STS Mikołów"</v>
      </c>
      <c r="E537" s="63" t="str">
        <f>IF(C537="","",VLOOKUP(F537,'licencje PZTS'!$G$3:$N$775,8,FALSE))</f>
        <v>Konopko Maciej</v>
      </c>
      <c r="F537" s="22">
        <f>'licencje PZTS'!G517</f>
        <v>60787</v>
      </c>
      <c r="G537" s="62" t="str">
        <f t="shared" si="114"/>
        <v>Młodzik</v>
      </c>
      <c r="H537" s="62" t="str">
        <f>IF(G537="","",'licencje PZTS'!B517)</f>
        <v>"UKS STS Mikołów"</v>
      </c>
      <c r="I537" s="22" t="str">
        <f>IF(G537="","",VLOOKUP(F537,'licencje PZTS'!$G$3:$N$1761,8,FALSE))</f>
        <v>Konopko Maciej</v>
      </c>
      <c r="J537" s="22" t="str">
        <f>IFERROR(VLOOKUP(F537,'licencje PZTS'!$G$3:$N$775,7,FALSE),"")</f>
        <v>M</v>
      </c>
      <c r="K537" s="62">
        <f>IFERROR(VLOOKUP(F537,'licencje PZTS'!$G$3:$N$1761,4,FALSE),"")</f>
        <v>2014</v>
      </c>
      <c r="L537" s="22" t="str">
        <f t="shared" si="107"/>
        <v>Skrzat</v>
      </c>
      <c r="M537" s="22" t="str">
        <f t="shared" si="108"/>
        <v>Żak</v>
      </c>
      <c r="N537" s="22" t="str">
        <f t="shared" si="109"/>
        <v>Młodzik</v>
      </c>
      <c r="O537" s="22" t="str">
        <f t="shared" si="110"/>
        <v>Kadet</v>
      </c>
      <c r="P537" s="22" t="str">
        <f t="shared" si="111"/>
        <v>Junior</v>
      </c>
      <c r="Q537" s="22" t="str">
        <f t="shared" si="112"/>
        <v>Młodzieżowiec</v>
      </c>
      <c r="R537" s="22" t="str">
        <f t="shared" si="113"/>
        <v>Senior</v>
      </c>
      <c r="V537" s="22" t="str">
        <f t="shared" si="105"/>
        <v>Osadnik Filip</v>
      </c>
      <c r="W537" s="22">
        <f>(COUNTIF($V$2:V537,V537)=1)*1+W536</f>
        <v>53</v>
      </c>
      <c r="X537" s="22" t="e">
        <f>VLOOKUP(Y537,'licencje PZTS'!$C$4:$K$1486,9,FALSE)</f>
        <v>#N/A</v>
      </c>
      <c r="Y537" s="22" t="e">
        <f>INDEX($V$4:$V$900,MATCH(ROWS($U$1:U534),$W$4:$W$900,0))</f>
        <v>#N/A</v>
      </c>
      <c r="AA537" s="22" t="str">
        <f t="shared" si="104"/>
        <v>Osadnik Filip</v>
      </c>
      <c r="AB537" s="22">
        <f>(COUNTIF($AA$2:AA537,AA537)=1)*1+AB536</f>
        <v>53</v>
      </c>
      <c r="AC537" s="22" t="e">
        <f>VLOOKUP(AD537,'licencje PZTS'!$C$4:$K$1486,9,FALSE)</f>
        <v>#N/A</v>
      </c>
      <c r="AD537" s="22" t="e">
        <f>INDEX($AA$2:$AA$900,MATCH(ROWS($Z$1:Z534),$AB$2:$AB$3900,0))</f>
        <v>#N/A</v>
      </c>
    </row>
    <row r="538" spans="2:30" hidden="1" x14ac:dyDescent="0.25">
      <c r="B538" s="54">
        <f>(COUNTIF($D$24:D538,D538)=1)*1+B537</f>
        <v>47</v>
      </c>
      <c r="C538" s="60" t="str">
        <f t="shared" si="106"/>
        <v>Młodzik</v>
      </c>
      <c r="D538" s="54" t="str">
        <f>IF(C538="","",'licencje PZTS'!B518)</f>
        <v>"UKS THE BEST Bestwinka"</v>
      </c>
      <c r="E538" s="63" t="str">
        <f>IF(C538="","",VLOOKUP(F538,'licencje PZTS'!$G$3:$N$775,8,FALSE))</f>
        <v>Tekieli Wiktoria</v>
      </c>
      <c r="F538" s="22">
        <f>'licencje PZTS'!G518</f>
        <v>48894</v>
      </c>
      <c r="G538" s="62" t="str">
        <f t="shared" si="114"/>
        <v>Młodzik</v>
      </c>
      <c r="H538" s="62" t="str">
        <f>IF(G538="","",'licencje PZTS'!B518)</f>
        <v>"UKS THE BEST Bestwinka"</v>
      </c>
      <c r="I538" s="22" t="str">
        <f>IF(G538="","",VLOOKUP(F538,'licencje PZTS'!$G$3:$N$1761,8,FALSE))</f>
        <v>Tekieli Wiktoria</v>
      </c>
      <c r="J538" s="22" t="str">
        <f>IFERROR(VLOOKUP(F538,'licencje PZTS'!$G$3:$N$775,7,FALSE),"")</f>
        <v>K</v>
      </c>
      <c r="K538" s="62">
        <f>IFERROR(VLOOKUP(F538,'licencje PZTS'!$G$3:$N$1761,4,FALSE),"")</f>
        <v>2010</v>
      </c>
      <c r="L538" s="22" t="str">
        <f t="shared" si="107"/>
        <v>Nie dotyczy</v>
      </c>
      <c r="M538" s="22" t="str">
        <f t="shared" si="108"/>
        <v>Nie dotyczy</v>
      </c>
      <c r="N538" s="22" t="str">
        <f t="shared" si="109"/>
        <v>Młodzik</v>
      </c>
      <c r="O538" s="22" t="str">
        <f t="shared" si="110"/>
        <v>Kadet</v>
      </c>
      <c r="P538" s="22" t="str">
        <f t="shared" si="111"/>
        <v>Junior</v>
      </c>
      <c r="Q538" s="22" t="str">
        <f t="shared" si="112"/>
        <v>Młodzieżowiec</v>
      </c>
      <c r="R538" s="22" t="str">
        <f t="shared" si="113"/>
        <v>Senior</v>
      </c>
      <c r="V538" s="22" t="str">
        <f t="shared" si="105"/>
        <v>Osadnik Filip</v>
      </c>
      <c r="W538" s="22">
        <f>(COUNTIF($V$2:V538,V538)=1)*1+W537</f>
        <v>53</v>
      </c>
      <c r="X538" s="22" t="e">
        <f>VLOOKUP(Y538,'licencje PZTS'!$C$4:$K$1486,9,FALSE)</f>
        <v>#N/A</v>
      </c>
      <c r="Y538" s="22" t="e">
        <f>INDEX($V$4:$V$900,MATCH(ROWS($U$1:U535),$W$4:$W$900,0))</f>
        <v>#N/A</v>
      </c>
      <c r="AA538" s="22" t="str">
        <f t="shared" si="104"/>
        <v>Osadnik Filip</v>
      </c>
      <c r="AB538" s="22">
        <f>(COUNTIF($AA$2:AA538,AA538)=1)*1+AB537</f>
        <v>53</v>
      </c>
      <c r="AC538" s="22" t="e">
        <f>VLOOKUP(AD538,'licencje PZTS'!$C$4:$K$1486,9,FALSE)</f>
        <v>#N/A</v>
      </c>
      <c r="AD538" s="22" t="e">
        <f>INDEX($AA$2:$AA$900,MATCH(ROWS($Z$1:Z535),$AB$2:$AB$3900,0))</f>
        <v>#N/A</v>
      </c>
    </row>
    <row r="539" spans="2:30" hidden="1" x14ac:dyDescent="0.25">
      <c r="B539" s="54">
        <f>(COUNTIF($D$24:D539,D539)=1)*1+B538</f>
        <v>47</v>
      </c>
      <c r="C539" s="60" t="str">
        <f t="shared" si="106"/>
        <v>Młodzik</v>
      </c>
      <c r="D539" s="54" t="str">
        <f>IF(C539="","",'licencje PZTS'!B519)</f>
        <v>"UKS THE BEST Bestwinka"</v>
      </c>
      <c r="E539" s="63" t="str">
        <f>IF(C539="","",VLOOKUP(F539,'licencje PZTS'!$G$3:$N$775,8,FALSE))</f>
        <v>Urbanowicz Dawid</v>
      </c>
      <c r="F539" s="22">
        <f>'licencje PZTS'!G519</f>
        <v>59582</v>
      </c>
      <c r="G539" s="62" t="str">
        <f t="shared" si="114"/>
        <v>Młodzik</v>
      </c>
      <c r="H539" s="62" t="str">
        <f>IF(G539="","",'licencje PZTS'!B519)</f>
        <v>"UKS THE BEST Bestwinka"</v>
      </c>
      <c r="I539" s="22" t="str">
        <f>IF(G539="","",VLOOKUP(F539,'licencje PZTS'!$G$3:$N$1761,8,FALSE))</f>
        <v>Urbanowicz Dawid</v>
      </c>
      <c r="J539" s="22" t="str">
        <f>IFERROR(VLOOKUP(F539,'licencje PZTS'!$G$3:$N$775,7,FALSE),"")</f>
        <v>M</v>
      </c>
      <c r="K539" s="62">
        <f>IFERROR(VLOOKUP(F539,'licencje PZTS'!$G$3:$N$1761,4,FALSE),"")</f>
        <v>2012</v>
      </c>
      <c r="L539" s="22" t="str">
        <f t="shared" si="107"/>
        <v>Nie dotyczy</v>
      </c>
      <c r="M539" s="22" t="str">
        <f t="shared" si="108"/>
        <v>Żak</v>
      </c>
      <c r="N539" s="22" t="str">
        <f t="shared" si="109"/>
        <v>Młodzik</v>
      </c>
      <c r="O539" s="22" t="str">
        <f t="shared" si="110"/>
        <v>Kadet</v>
      </c>
      <c r="P539" s="22" t="str">
        <f t="shared" si="111"/>
        <v>Junior</v>
      </c>
      <c r="Q539" s="22" t="str">
        <f t="shared" si="112"/>
        <v>Młodzieżowiec</v>
      </c>
      <c r="R539" s="22" t="str">
        <f t="shared" si="113"/>
        <v>Senior</v>
      </c>
      <c r="V539" s="22" t="str">
        <f t="shared" si="105"/>
        <v>Osadnik Filip</v>
      </c>
      <c r="W539" s="22">
        <f>(COUNTIF($V$2:V539,V539)=1)*1+W538</f>
        <v>53</v>
      </c>
      <c r="X539" s="22" t="e">
        <f>VLOOKUP(Y539,'licencje PZTS'!$C$4:$K$1486,9,FALSE)</f>
        <v>#N/A</v>
      </c>
      <c r="Y539" s="22" t="e">
        <f>INDEX($V$4:$V$900,MATCH(ROWS($U$1:U536),$W$4:$W$900,0))</f>
        <v>#N/A</v>
      </c>
      <c r="AA539" s="22" t="str">
        <f t="shared" ref="AA539:AA602" si="115">VLOOKUP($F$3,$G558:$I4672,3,FALSE)</f>
        <v>Osadnik Filip</v>
      </c>
      <c r="AB539" s="22">
        <f>(COUNTIF($AA$2:AA539,AA539)=1)*1+AB538</f>
        <v>53</v>
      </c>
      <c r="AC539" s="22" t="e">
        <f>VLOOKUP(AD539,'licencje PZTS'!$C$4:$K$1486,9,FALSE)</f>
        <v>#N/A</v>
      </c>
      <c r="AD539" s="22" t="e">
        <f>INDEX($AA$2:$AA$900,MATCH(ROWS($Z$1:Z536),$AB$2:$AB$3900,0))</f>
        <v>#N/A</v>
      </c>
    </row>
    <row r="540" spans="2:30" hidden="1" x14ac:dyDescent="0.25">
      <c r="B540" s="54">
        <f>(COUNTIF($D$24:D540,D540)=1)*1+B539</f>
        <v>47</v>
      </c>
      <c r="C540" s="60" t="str">
        <f t="shared" si="106"/>
        <v>Młodzik</v>
      </c>
      <c r="D540" s="54" t="str">
        <f>IF(C540="","",'licencje PZTS'!B520)</f>
        <v>"UKS THE BEST Bestwinka"</v>
      </c>
      <c r="E540" s="63" t="str">
        <f>IF(C540="","",VLOOKUP(F540,'licencje PZTS'!$G$3:$N$775,8,FALSE))</f>
        <v>Życzkowska Wiktoria</v>
      </c>
      <c r="F540" s="22">
        <f>'licencje PZTS'!G520</f>
        <v>59581</v>
      </c>
      <c r="G540" s="62" t="str">
        <f t="shared" si="114"/>
        <v>Młodzik</v>
      </c>
      <c r="H540" s="62" t="str">
        <f>IF(G540="","",'licencje PZTS'!B520)</f>
        <v>"UKS THE BEST Bestwinka"</v>
      </c>
      <c r="I540" s="22" t="str">
        <f>IF(G540="","",VLOOKUP(F540,'licencje PZTS'!$G$3:$N$1761,8,FALSE))</f>
        <v>Życzkowska Wiktoria</v>
      </c>
      <c r="J540" s="22" t="str">
        <f>IFERROR(VLOOKUP(F540,'licencje PZTS'!$G$3:$N$775,7,FALSE),"")</f>
        <v>K</v>
      </c>
      <c r="K540" s="62">
        <f>IFERROR(VLOOKUP(F540,'licencje PZTS'!$G$3:$N$1761,4,FALSE),"")</f>
        <v>2012</v>
      </c>
      <c r="L540" s="22" t="str">
        <f t="shared" si="107"/>
        <v>Nie dotyczy</v>
      </c>
      <c r="M540" s="22" t="str">
        <f t="shared" si="108"/>
        <v>Żak</v>
      </c>
      <c r="N540" s="22" t="str">
        <f t="shared" si="109"/>
        <v>Młodzik</v>
      </c>
      <c r="O540" s="22" t="str">
        <f t="shared" si="110"/>
        <v>Kadet</v>
      </c>
      <c r="P540" s="22" t="str">
        <f t="shared" si="111"/>
        <v>Junior</v>
      </c>
      <c r="Q540" s="22" t="str">
        <f t="shared" si="112"/>
        <v>Młodzieżowiec</v>
      </c>
      <c r="R540" s="22" t="str">
        <f t="shared" si="113"/>
        <v>Senior</v>
      </c>
      <c r="V540" s="22" t="str">
        <f t="shared" si="105"/>
        <v>Osadnik Filip</v>
      </c>
      <c r="W540" s="22">
        <f>(COUNTIF($V$2:V540,V540)=1)*1+W539</f>
        <v>53</v>
      </c>
      <c r="X540" s="22" t="e">
        <f>VLOOKUP(Y540,'licencje PZTS'!$C$4:$K$1486,9,FALSE)</f>
        <v>#N/A</v>
      </c>
      <c r="Y540" s="22" t="e">
        <f>INDEX($V$4:$V$900,MATCH(ROWS($U$1:U537),$W$4:$W$900,0))</f>
        <v>#N/A</v>
      </c>
      <c r="AA540" s="22" t="str">
        <f t="shared" si="115"/>
        <v>Osadnik Filip</v>
      </c>
      <c r="AB540" s="22">
        <f>(COUNTIF($AA$2:AA540,AA540)=1)*1+AB539</f>
        <v>53</v>
      </c>
      <c r="AC540" s="22" t="e">
        <f>VLOOKUP(AD540,'licencje PZTS'!$C$4:$K$1486,9,FALSE)</f>
        <v>#N/A</v>
      </c>
      <c r="AD540" s="22" t="e">
        <f>INDEX($AA$2:$AA$900,MATCH(ROWS($Z$1:Z537),$AB$2:$AB$3900,0))</f>
        <v>#N/A</v>
      </c>
    </row>
    <row r="541" spans="2:30" hidden="1" x14ac:dyDescent="0.25">
      <c r="B541" s="54">
        <f>(COUNTIF($D$24:D541,D541)=1)*1+B540</f>
        <v>47</v>
      </c>
      <c r="C541" s="60" t="str">
        <f t="shared" si="106"/>
        <v>Młodzik</v>
      </c>
      <c r="D541" s="54" t="str">
        <f>IF(C541="","",'licencje PZTS'!B521)</f>
        <v>"UKS THE BEST Bestwinka"</v>
      </c>
      <c r="E541" s="63" t="str">
        <f>IF(C541="","",VLOOKUP(F541,'licencje PZTS'!$G$3:$N$775,8,FALSE))</f>
        <v>Lach Zofia</v>
      </c>
      <c r="F541" s="22">
        <f>'licencje PZTS'!G521</f>
        <v>59583</v>
      </c>
      <c r="G541" s="62" t="str">
        <f t="shared" si="114"/>
        <v>Młodzik</v>
      </c>
      <c r="H541" s="62" t="str">
        <f>IF(G541="","",'licencje PZTS'!B521)</f>
        <v>"UKS THE BEST Bestwinka"</v>
      </c>
      <c r="I541" s="22" t="str">
        <f>IF(G541="","",VLOOKUP(F541,'licencje PZTS'!$G$3:$N$1761,8,FALSE))</f>
        <v>Lach Zofia</v>
      </c>
      <c r="J541" s="22" t="str">
        <f>IFERROR(VLOOKUP(F541,'licencje PZTS'!$G$3:$N$775,7,FALSE),"")</f>
        <v>K</v>
      </c>
      <c r="K541" s="62">
        <f>IFERROR(VLOOKUP(F541,'licencje PZTS'!$G$3:$N$1761,4,FALSE),"")</f>
        <v>2013</v>
      </c>
      <c r="L541" s="22" t="str">
        <f t="shared" si="107"/>
        <v>Nie dotyczy</v>
      </c>
      <c r="M541" s="22" t="str">
        <f t="shared" si="108"/>
        <v>Żak</v>
      </c>
      <c r="N541" s="22" t="str">
        <f t="shared" si="109"/>
        <v>Młodzik</v>
      </c>
      <c r="O541" s="22" t="str">
        <f t="shared" si="110"/>
        <v>Kadet</v>
      </c>
      <c r="P541" s="22" t="str">
        <f t="shared" si="111"/>
        <v>Junior</v>
      </c>
      <c r="Q541" s="22" t="str">
        <f t="shared" si="112"/>
        <v>Młodzieżowiec</v>
      </c>
      <c r="R541" s="22" t="str">
        <f t="shared" si="113"/>
        <v>Senior</v>
      </c>
      <c r="V541" s="22" t="str">
        <f t="shared" si="105"/>
        <v>Osadnik Filip</v>
      </c>
      <c r="W541" s="22">
        <f>(COUNTIF($V$2:V541,V541)=1)*1+W540</f>
        <v>53</v>
      </c>
      <c r="X541" s="22" t="e">
        <f>VLOOKUP(Y541,'licencje PZTS'!$C$4:$K$1486,9,FALSE)</f>
        <v>#N/A</v>
      </c>
      <c r="Y541" s="22" t="e">
        <f>INDEX($V$4:$V$900,MATCH(ROWS($U$1:U538),$W$4:$W$900,0))</f>
        <v>#N/A</v>
      </c>
      <c r="AA541" s="22" t="str">
        <f t="shared" si="115"/>
        <v>Osadnik Filip</v>
      </c>
      <c r="AB541" s="22">
        <f>(COUNTIF($AA$2:AA541,AA541)=1)*1+AB540</f>
        <v>53</v>
      </c>
      <c r="AC541" s="22" t="e">
        <f>VLOOKUP(AD541,'licencje PZTS'!$C$4:$K$1486,9,FALSE)</f>
        <v>#N/A</v>
      </c>
      <c r="AD541" s="22" t="e">
        <f>INDEX($AA$2:$AA$900,MATCH(ROWS($Z$1:Z538),$AB$2:$AB$3900,0))</f>
        <v>#N/A</v>
      </c>
    </row>
    <row r="542" spans="2:30" hidden="1" x14ac:dyDescent="0.25">
      <c r="B542" s="54">
        <f>(COUNTIF($D$24:D542,D542)=1)*1+B541</f>
        <v>48</v>
      </c>
      <c r="C542" s="60" t="str">
        <f t="shared" si="106"/>
        <v>Młodzik</v>
      </c>
      <c r="D542" s="54" t="str">
        <f>IF(C542="","",'licencje PZTS'!B522)</f>
        <v>"UKS Wisła"</v>
      </c>
      <c r="E542" s="63" t="str">
        <f>IF(C542="","",VLOOKUP(F542,'licencje PZTS'!$G$3:$N$775,8,FALSE))</f>
        <v>Legierski Tobiasz</v>
      </c>
      <c r="F542" s="22">
        <f>'licencje PZTS'!G522</f>
        <v>60862</v>
      </c>
      <c r="G542" s="62" t="str">
        <f t="shared" si="114"/>
        <v>Młodzik</v>
      </c>
      <c r="H542" s="62" t="str">
        <f>IF(G542="","",'licencje PZTS'!B522)</f>
        <v>"UKS Wisła"</v>
      </c>
      <c r="I542" s="22" t="str">
        <f>IF(G542="","",VLOOKUP(F542,'licencje PZTS'!$G$3:$N$1761,8,FALSE))</f>
        <v>Legierski Tobiasz</v>
      </c>
      <c r="J542" s="22" t="str">
        <f>IFERROR(VLOOKUP(F542,'licencje PZTS'!$G$3:$N$775,7,FALSE),"")</f>
        <v>M</v>
      </c>
      <c r="K542" s="62">
        <f>IFERROR(VLOOKUP(F542,'licencje PZTS'!$G$3:$N$1761,4,FALSE),"")</f>
        <v>2010</v>
      </c>
      <c r="L542" s="22" t="str">
        <f t="shared" si="107"/>
        <v>Nie dotyczy</v>
      </c>
      <c r="M542" s="22" t="str">
        <f t="shared" si="108"/>
        <v>Nie dotyczy</v>
      </c>
      <c r="N542" s="22" t="str">
        <f t="shared" si="109"/>
        <v>Młodzik</v>
      </c>
      <c r="O542" s="22" t="str">
        <f t="shared" si="110"/>
        <v>Kadet</v>
      </c>
      <c r="P542" s="22" t="str">
        <f t="shared" si="111"/>
        <v>Junior</v>
      </c>
      <c r="Q542" s="22" t="str">
        <f t="shared" si="112"/>
        <v>Młodzieżowiec</v>
      </c>
      <c r="R542" s="22" t="str">
        <f t="shared" si="113"/>
        <v>Senior</v>
      </c>
      <c r="V542" s="22" t="str">
        <f t="shared" si="105"/>
        <v>Morciniec Paweł</v>
      </c>
      <c r="W542" s="22">
        <f>(COUNTIF($V$2:V542,V542)=1)*1+W541</f>
        <v>54</v>
      </c>
      <c r="X542" s="22" t="e">
        <f>VLOOKUP(Y542,'licencje PZTS'!$C$4:$K$1486,9,FALSE)</f>
        <v>#N/A</v>
      </c>
      <c r="Y542" s="22" t="e">
        <f>INDEX($V$4:$V$900,MATCH(ROWS($U$1:U539),$W$4:$W$900,0))</f>
        <v>#N/A</v>
      </c>
      <c r="AA542" s="22" t="str">
        <f t="shared" si="115"/>
        <v>Morciniec Paweł</v>
      </c>
      <c r="AB542" s="22">
        <f>(COUNTIF($AA$2:AA542,AA542)=1)*1+AB541</f>
        <v>54</v>
      </c>
      <c r="AC542" s="22" t="e">
        <f>VLOOKUP(AD542,'licencje PZTS'!$C$4:$K$1486,9,FALSE)</f>
        <v>#N/A</v>
      </c>
      <c r="AD542" s="22" t="e">
        <f>INDEX($AA$2:$AA$900,MATCH(ROWS($Z$1:Z539),$AB$2:$AB$3900,0))</f>
        <v>#N/A</v>
      </c>
    </row>
    <row r="543" spans="2:30" hidden="1" x14ac:dyDescent="0.25">
      <c r="B543" s="54">
        <f>(COUNTIF($D$24:D543,D543)=1)*1+B542</f>
        <v>48</v>
      </c>
      <c r="C543" s="60" t="str">
        <f t="shared" si="106"/>
        <v>Młodzik</v>
      </c>
      <c r="D543" s="54" t="str">
        <f>IF(C543="","",'licencje PZTS'!B523)</f>
        <v>"UKS Wisła"</v>
      </c>
      <c r="E543" s="63" t="str">
        <f>IF(C543="","",VLOOKUP(F543,'licencje PZTS'!$G$3:$N$775,8,FALSE))</f>
        <v>Legierski Krystian</v>
      </c>
      <c r="F543" s="22">
        <f>'licencje PZTS'!G523</f>
        <v>55443</v>
      </c>
      <c r="G543" s="62" t="str">
        <f t="shared" si="114"/>
        <v>Młodzik</v>
      </c>
      <c r="H543" s="62" t="str">
        <f>IF(G543="","",'licencje PZTS'!B523)</f>
        <v>"UKS Wisła"</v>
      </c>
      <c r="I543" s="22" t="str">
        <f>IF(G543="","",VLOOKUP(F543,'licencje PZTS'!$G$3:$N$1761,8,FALSE))</f>
        <v>Legierski Krystian</v>
      </c>
      <c r="J543" s="22" t="str">
        <f>IFERROR(VLOOKUP(F543,'licencje PZTS'!$G$3:$N$775,7,FALSE),"")</f>
        <v>M</v>
      </c>
      <c r="K543" s="62">
        <f>IFERROR(VLOOKUP(F543,'licencje PZTS'!$G$3:$N$1761,4,FALSE),"")</f>
        <v>2010</v>
      </c>
      <c r="L543" s="22" t="str">
        <f t="shared" si="107"/>
        <v>Nie dotyczy</v>
      </c>
      <c r="M543" s="22" t="str">
        <f t="shared" si="108"/>
        <v>Nie dotyczy</v>
      </c>
      <c r="N543" s="22" t="str">
        <f t="shared" si="109"/>
        <v>Młodzik</v>
      </c>
      <c r="O543" s="22" t="str">
        <f t="shared" si="110"/>
        <v>Kadet</v>
      </c>
      <c r="P543" s="22" t="str">
        <f t="shared" si="111"/>
        <v>Junior</v>
      </c>
      <c r="Q543" s="22" t="str">
        <f t="shared" si="112"/>
        <v>Młodzieżowiec</v>
      </c>
      <c r="R543" s="22" t="str">
        <f t="shared" si="113"/>
        <v>Senior</v>
      </c>
      <c r="V543" s="22" t="str">
        <f t="shared" si="105"/>
        <v>Kapica Laura</v>
      </c>
      <c r="W543" s="22">
        <f>(COUNTIF($V$2:V543,V543)=1)*1+W542</f>
        <v>55</v>
      </c>
      <c r="X543" s="22" t="e">
        <f>VLOOKUP(Y543,'licencje PZTS'!$C$4:$K$1486,9,FALSE)</f>
        <v>#N/A</v>
      </c>
      <c r="Y543" s="22" t="e">
        <f>INDEX($V$4:$V$900,MATCH(ROWS($U$1:U540),$W$4:$W$900,0))</f>
        <v>#N/A</v>
      </c>
      <c r="AA543" s="22" t="str">
        <f t="shared" si="115"/>
        <v>Kapica Laura</v>
      </c>
      <c r="AB543" s="22">
        <f>(COUNTIF($AA$2:AA543,AA543)=1)*1+AB542</f>
        <v>55</v>
      </c>
      <c r="AC543" s="22" t="e">
        <f>VLOOKUP(AD543,'licencje PZTS'!$C$4:$K$1486,9,FALSE)</f>
        <v>#N/A</v>
      </c>
      <c r="AD543" s="22" t="e">
        <f>INDEX($AA$2:$AA$900,MATCH(ROWS($Z$1:Z540),$AB$2:$AB$3900,0))</f>
        <v>#N/A</v>
      </c>
    </row>
    <row r="544" spans="2:30" hidden="1" x14ac:dyDescent="0.25">
      <c r="B544" s="54">
        <f>(COUNTIF($D$24:D544,D544)=1)*1+B543</f>
        <v>48</v>
      </c>
      <c r="C544" s="60" t="str">
        <f t="shared" si="106"/>
        <v/>
      </c>
      <c r="D544" s="54" t="str">
        <f>IF(C544="","",'licencje PZTS'!B524)</f>
        <v/>
      </c>
      <c r="E544" s="63" t="str">
        <f>IF(C544="","",VLOOKUP(F544,'licencje PZTS'!$G$3:$N$775,8,FALSE))</f>
        <v/>
      </c>
      <c r="F544" s="22">
        <f>'licencje PZTS'!G524</f>
        <v>47057</v>
      </c>
      <c r="G544" s="62" t="str">
        <f t="shared" si="114"/>
        <v/>
      </c>
      <c r="H544" s="62" t="str">
        <f>IF(G544="","",'licencje PZTS'!B524)</f>
        <v/>
      </c>
      <c r="I544" s="22" t="str">
        <f>IF(G544="","",VLOOKUP(F544,'licencje PZTS'!$G$3:$N$1761,8,FALSE))</f>
        <v/>
      </c>
      <c r="J544" s="22" t="str">
        <f>IFERROR(VLOOKUP(F544,'licencje PZTS'!$G$3:$N$775,7,FALSE),"")</f>
        <v>M</v>
      </c>
      <c r="K544" s="62">
        <f>IFERROR(VLOOKUP(F544,'licencje PZTS'!$G$3:$N$1761,4,FALSE),"")</f>
        <v>2009</v>
      </c>
      <c r="L544" s="22" t="str">
        <f t="shared" si="107"/>
        <v>Nie dotyczy</v>
      </c>
      <c r="M544" s="22" t="str">
        <f t="shared" si="108"/>
        <v>Nie dotyczy</v>
      </c>
      <c r="N544" s="22" t="str">
        <f t="shared" si="109"/>
        <v>Nie dotyczy</v>
      </c>
      <c r="O544" s="22" t="str">
        <f t="shared" si="110"/>
        <v>Kadet</v>
      </c>
      <c r="P544" s="22" t="str">
        <f t="shared" si="111"/>
        <v>Junior</v>
      </c>
      <c r="Q544" s="22" t="str">
        <f t="shared" si="112"/>
        <v>Młodzieżowiec</v>
      </c>
      <c r="R544" s="22" t="str">
        <f t="shared" si="113"/>
        <v>Senior</v>
      </c>
      <c r="V544" s="22" t="str">
        <f t="shared" si="105"/>
        <v>Kasprzik Dominik</v>
      </c>
      <c r="W544" s="22">
        <f>(COUNTIF($V$2:V544,V544)=1)*1+W543</f>
        <v>56</v>
      </c>
      <c r="X544" s="22" t="e">
        <f>VLOOKUP(Y544,'licencje PZTS'!$C$4:$K$1486,9,FALSE)</f>
        <v>#N/A</v>
      </c>
      <c r="Y544" s="22" t="e">
        <f>INDEX($V$4:$V$900,MATCH(ROWS($U$1:U541),$W$4:$W$900,0))</f>
        <v>#N/A</v>
      </c>
      <c r="AA544" s="22" t="str">
        <f t="shared" si="115"/>
        <v>Kasprzik Dominik</v>
      </c>
      <c r="AB544" s="22">
        <f>(COUNTIF($AA$2:AA544,AA544)=1)*1+AB543</f>
        <v>56</v>
      </c>
      <c r="AC544" s="22" t="e">
        <f>VLOOKUP(AD544,'licencje PZTS'!$C$4:$K$1486,9,FALSE)</f>
        <v>#N/A</v>
      </c>
      <c r="AD544" s="22" t="e">
        <f>INDEX($AA$2:$AA$900,MATCH(ROWS($Z$1:Z541),$AB$2:$AB$3900,0))</f>
        <v>#N/A</v>
      </c>
    </row>
    <row r="545" spans="2:30" hidden="1" x14ac:dyDescent="0.25">
      <c r="B545" s="54">
        <f>(COUNTIF($D$24:D545,D545)=1)*1+B544</f>
        <v>48</v>
      </c>
      <c r="C545" s="60" t="str">
        <f t="shared" si="106"/>
        <v/>
      </c>
      <c r="D545" s="54" t="str">
        <f>IF(C545="","",'licencje PZTS'!B525)</f>
        <v/>
      </c>
      <c r="E545" s="63" t="str">
        <f>IF(C545="","",VLOOKUP(F545,'licencje PZTS'!$G$3:$N$775,8,FALSE))</f>
        <v/>
      </c>
      <c r="F545" s="22">
        <f>'licencje PZTS'!G525</f>
        <v>45595</v>
      </c>
      <c r="G545" s="62" t="str">
        <f t="shared" si="114"/>
        <v/>
      </c>
      <c r="H545" s="62" t="str">
        <f>IF(G545="","",'licencje PZTS'!B525)</f>
        <v/>
      </c>
      <c r="I545" s="22" t="str">
        <f>IF(G545="","",VLOOKUP(F545,'licencje PZTS'!$G$3:$N$1761,8,FALSE))</f>
        <v/>
      </c>
      <c r="J545" s="22" t="str">
        <f>IFERROR(VLOOKUP(F545,'licencje PZTS'!$G$3:$N$775,7,FALSE),"")</f>
        <v>M</v>
      </c>
      <c r="K545" s="62">
        <f>IFERROR(VLOOKUP(F545,'licencje PZTS'!$G$3:$N$1761,4,FALSE),"")</f>
        <v>2009</v>
      </c>
      <c r="L545" s="22" t="str">
        <f t="shared" si="107"/>
        <v>Nie dotyczy</v>
      </c>
      <c r="M545" s="22" t="str">
        <f t="shared" si="108"/>
        <v>Nie dotyczy</v>
      </c>
      <c r="N545" s="22" t="str">
        <f t="shared" si="109"/>
        <v>Nie dotyczy</v>
      </c>
      <c r="O545" s="22" t="str">
        <f t="shared" si="110"/>
        <v>Kadet</v>
      </c>
      <c r="P545" s="22" t="str">
        <f t="shared" si="111"/>
        <v>Junior</v>
      </c>
      <c r="Q545" s="22" t="str">
        <f t="shared" si="112"/>
        <v>Młodzieżowiec</v>
      </c>
      <c r="R545" s="22" t="str">
        <f t="shared" si="113"/>
        <v>Senior</v>
      </c>
      <c r="V545" s="22" t="str">
        <f t="shared" si="105"/>
        <v>Kuczmik Adam</v>
      </c>
      <c r="W545" s="22">
        <f>(COUNTIF($V$2:V545,V545)=1)*1+W544</f>
        <v>57</v>
      </c>
      <c r="X545" s="22" t="e">
        <f>VLOOKUP(Y545,'licencje PZTS'!$C$4:$K$1486,9,FALSE)</f>
        <v>#N/A</v>
      </c>
      <c r="Y545" s="22" t="e">
        <f>INDEX($V$4:$V$900,MATCH(ROWS($U$1:U542),$W$4:$W$900,0))</f>
        <v>#N/A</v>
      </c>
      <c r="AA545" s="22" t="str">
        <f t="shared" si="115"/>
        <v>Kuczmik Adam</v>
      </c>
      <c r="AB545" s="22">
        <f>(COUNTIF($AA$2:AA545,AA545)=1)*1+AB544</f>
        <v>57</v>
      </c>
      <c r="AC545" s="22" t="e">
        <f>VLOOKUP(AD545,'licencje PZTS'!$C$4:$K$1486,9,FALSE)</f>
        <v>#N/A</v>
      </c>
      <c r="AD545" s="22" t="e">
        <f>INDEX($AA$2:$AA$900,MATCH(ROWS($Z$1:Z542),$AB$2:$AB$3900,0))</f>
        <v>#N/A</v>
      </c>
    </row>
    <row r="546" spans="2:30" hidden="1" x14ac:dyDescent="0.25">
      <c r="B546" s="54">
        <f>(COUNTIF($D$24:D546,D546)=1)*1+B545</f>
        <v>48</v>
      </c>
      <c r="C546" s="60" t="str">
        <f t="shared" si="106"/>
        <v/>
      </c>
      <c r="D546" s="54" t="str">
        <f>IF(C546="","",'licencje PZTS'!B526)</f>
        <v/>
      </c>
      <c r="E546" s="63" t="str">
        <f>IF(C546="","",VLOOKUP(F546,'licencje PZTS'!$G$3:$N$775,8,FALSE))</f>
        <v/>
      </c>
      <c r="F546" s="22">
        <f>'licencje PZTS'!G526</f>
        <v>45591</v>
      </c>
      <c r="G546" s="62" t="str">
        <f t="shared" si="114"/>
        <v/>
      </c>
      <c r="H546" s="62" t="str">
        <f>IF(G546="","",'licencje PZTS'!B526)</f>
        <v/>
      </c>
      <c r="I546" s="22" t="str">
        <f>IF(G546="","",VLOOKUP(F546,'licencje PZTS'!$G$3:$N$1761,8,FALSE))</f>
        <v/>
      </c>
      <c r="J546" s="22" t="str">
        <f>IFERROR(VLOOKUP(F546,'licencje PZTS'!$G$3:$N$775,7,FALSE),"")</f>
        <v>M</v>
      </c>
      <c r="K546" s="62">
        <f>IFERROR(VLOOKUP(F546,'licencje PZTS'!$G$3:$N$1761,4,FALSE),"")</f>
        <v>2009</v>
      </c>
      <c r="L546" s="22" t="str">
        <f t="shared" si="107"/>
        <v>Nie dotyczy</v>
      </c>
      <c r="M546" s="22" t="str">
        <f t="shared" si="108"/>
        <v>Nie dotyczy</v>
      </c>
      <c r="N546" s="22" t="str">
        <f t="shared" si="109"/>
        <v>Nie dotyczy</v>
      </c>
      <c r="O546" s="22" t="str">
        <f t="shared" si="110"/>
        <v>Kadet</v>
      </c>
      <c r="P546" s="22" t="str">
        <f t="shared" si="111"/>
        <v>Junior</v>
      </c>
      <c r="Q546" s="22" t="str">
        <f t="shared" si="112"/>
        <v>Młodzieżowiec</v>
      </c>
      <c r="R546" s="22" t="str">
        <f t="shared" si="113"/>
        <v>Senior</v>
      </c>
      <c r="V546" s="22" t="str">
        <f t="shared" si="105"/>
        <v>Kuczmik Adam</v>
      </c>
      <c r="W546" s="22">
        <f>(COUNTIF($V$2:V546,V546)=1)*1+W545</f>
        <v>57</v>
      </c>
      <c r="X546" s="22" t="e">
        <f>VLOOKUP(Y546,'licencje PZTS'!$C$4:$K$1486,9,FALSE)</f>
        <v>#N/A</v>
      </c>
      <c r="Y546" s="22" t="e">
        <f>INDEX($V$4:$V$900,MATCH(ROWS($U$1:U543),$W$4:$W$900,0))</f>
        <v>#N/A</v>
      </c>
      <c r="AA546" s="22" t="str">
        <f t="shared" si="115"/>
        <v>Kuczmik Adam</v>
      </c>
      <c r="AB546" s="22">
        <f>(COUNTIF($AA$2:AA546,AA546)=1)*1+AB545</f>
        <v>57</v>
      </c>
      <c r="AC546" s="22" t="e">
        <f>VLOOKUP(AD546,'licencje PZTS'!$C$4:$K$1486,9,FALSE)</f>
        <v>#N/A</v>
      </c>
      <c r="AD546" s="22" t="e">
        <f>INDEX($AA$2:$AA$900,MATCH(ROWS($Z$1:Z543),$AB$2:$AB$3900,0))</f>
        <v>#N/A</v>
      </c>
    </row>
    <row r="547" spans="2:30" hidden="1" x14ac:dyDescent="0.25">
      <c r="B547" s="54">
        <f>(COUNTIF($D$24:D547,D547)=1)*1+B546</f>
        <v>48</v>
      </c>
      <c r="C547" s="60" t="str">
        <f t="shared" si="106"/>
        <v/>
      </c>
      <c r="D547" s="54" t="str">
        <f>IF(C547="","",'licencje PZTS'!B527)</f>
        <v/>
      </c>
      <c r="E547" s="63" t="str">
        <f>IF(C547="","",VLOOKUP(F547,'licencje PZTS'!$G$3:$N$775,8,FALSE))</f>
        <v/>
      </c>
      <c r="F547" s="22">
        <f>'licencje PZTS'!G527</f>
        <v>46333</v>
      </c>
      <c r="G547" s="62" t="str">
        <f t="shared" si="114"/>
        <v/>
      </c>
      <c r="H547" s="62" t="str">
        <f>IF(G547="","",'licencje PZTS'!B527)</f>
        <v/>
      </c>
      <c r="I547" s="22" t="str">
        <f>IF(G547="","",VLOOKUP(F547,'licencje PZTS'!$G$3:$N$1761,8,FALSE))</f>
        <v/>
      </c>
      <c r="J547" s="22" t="str">
        <f>IFERROR(VLOOKUP(F547,'licencje PZTS'!$G$3:$N$775,7,FALSE),"")</f>
        <v>M</v>
      </c>
      <c r="K547" s="62">
        <f>IFERROR(VLOOKUP(F547,'licencje PZTS'!$G$3:$N$1761,4,FALSE),"")</f>
        <v>2009</v>
      </c>
      <c r="L547" s="22" t="str">
        <f t="shared" si="107"/>
        <v>Nie dotyczy</v>
      </c>
      <c r="M547" s="22" t="str">
        <f t="shared" si="108"/>
        <v>Nie dotyczy</v>
      </c>
      <c r="N547" s="22" t="str">
        <f t="shared" si="109"/>
        <v>Nie dotyczy</v>
      </c>
      <c r="O547" s="22" t="str">
        <f t="shared" si="110"/>
        <v>Kadet</v>
      </c>
      <c r="P547" s="22" t="str">
        <f t="shared" si="111"/>
        <v>Junior</v>
      </c>
      <c r="Q547" s="22" t="str">
        <f t="shared" si="112"/>
        <v>Młodzieżowiec</v>
      </c>
      <c r="R547" s="22" t="str">
        <f t="shared" si="113"/>
        <v>Senior</v>
      </c>
      <c r="V547" s="22" t="str">
        <f t="shared" si="105"/>
        <v>Kuczmik Adam</v>
      </c>
      <c r="W547" s="22">
        <f>(COUNTIF($V$2:V547,V547)=1)*1+W546</f>
        <v>57</v>
      </c>
      <c r="X547" s="22" t="e">
        <f>VLOOKUP(Y547,'licencje PZTS'!$C$4:$K$1486,9,FALSE)</f>
        <v>#N/A</v>
      </c>
      <c r="Y547" s="22" t="e">
        <f>INDEX($V$4:$V$900,MATCH(ROWS($U$1:U544),$W$4:$W$900,0))</f>
        <v>#N/A</v>
      </c>
      <c r="AA547" s="22" t="str">
        <f t="shared" si="115"/>
        <v>Kuczmik Adam</v>
      </c>
      <c r="AB547" s="22">
        <f>(COUNTIF($AA$2:AA547,AA547)=1)*1+AB546</f>
        <v>57</v>
      </c>
      <c r="AC547" s="22" t="e">
        <f>VLOOKUP(AD547,'licencje PZTS'!$C$4:$K$1486,9,FALSE)</f>
        <v>#N/A</v>
      </c>
      <c r="AD547" s="22" t="e">
        <f>INDEX($AA$2:$AA$900,MATCH(ROWS($Z$1:Z544),$AB$2:$AB$3900,0))</f>
        <v>#N/A</v>
      </c>
    </row>
    <row r="548" spans="2:30" hidden="1" x14ac:dyDescent="0.25">
      <c r="B548" s="54">
        <f>(COUNTIF($D$24:D548,D548)=1)*1+B547</f>
        <v>49</v>
      </c>
      <c r="C548" s="60" t="str">
        <f t="shared" si="106"/>
        <v>Młodzik</v>
      </c>
      <c r="D548" s="54" t="str">
        <f>IF(C548="","",'licencje PZTS'!B528)</f>
        <v>"UKTS SOKÓŁ Orzesze"</v>
      </c>
      <c r="E548" s="63" t="str">
        <f>IF(C548="","",VLOOKUP(F548,'licencje PZTS'!$G$3:$N$775,8,FALSE))</f>
        <v>Bojdoł Natalia</v>
      </c>
      <c r="F548" s="22">
        <f>'licencje PZTS'!G528</f>
        <v>56181</v>
      </c>
      <c r="G548" s="62" t="str">
        <f t="shared" si="114"/>
        <v>Młodzik</v>
      </c>
      <c r="H548" s="62" t="str">
        <f>IF(G548="","",'licencje PZTS'!B528)</f>
        <v>"UKTS SOKÓŁ Orzesze"</v>
      </c>
      <c r="I548" s="22" t="str">
        <f>IF(G548="","",VLOOKUP(F548,'licencje PZTS'!$G$3:$N$1761,8,FALSE))</f>
        <v>Bojdoł Natalia</v>
      </c>
      <c r="J548" s="22" t="str">
        <f>IFERROR(VLOOKUP(F548,'licencje PZTS'!$G$3:$N$775,7,FALSE),"")</f>
        <v>K</v>
      </c>
      <c r="K548" s="62">
        <f>IFERROR(VLOOKUP(F548,'licencje PZTS'!$G$3:$N$1761,4,FALSE),"")</f>
        <v>2011</v>
      </c>
      <c r="L548" s="22" t="str">
        <f t="shared" si="107"/>
        <v>Nie dotyczy</v>
      </c>
      <c r="M548" s="22" t="str">
        <f t="shared" si="108"/>
        <v>Nie dotyczy</v>
      </c>
      <c r="N548" s="22" t="str">
        <f t="shared" si="109"/>
        <v>Młodzik</v>
      </c>
      <c r="O548" s="22" t="str">
        <f t="shared" si="110"/>
        <v>Kadet</v>
      </c>
      <c r="P548" s="22" t="str">
        <f t="shared" si="111"/>
        <v>Junior</v>
      </c>
      <c r="Q548" s="22" t="str">
        <f t="shared" si="112"/>
        <v>Młodzieżowiec</v>
      </c>
      <c r="R548" s="22" t="str">
        <f t="shared" si="113"/>
        <v>Senior</v>
      </c>
      <c r="V548" s="22" t="str">
        <f t="shared" si="105"/>
        <v>Kuczmik Adam</v>
      </c>
      <c r="W548" s="22">
        <f>(COUNTIF($V$2:V548,V548)=1)*1+W547</f>
        <v>57</v>
      </c>
      <c r="X548" s="22" t="e">
        <f>VLOOKUP(Y548,'licencje PZTS'!$C$4:$K$1486,9,FALSE)</f>
        <v>#N/A</v>
      </c>
      <c r="Y548" s="22" t="e">
        <f>INDEX($V$4:$V$900,MATCH(ROWS($U$1:U545),$W$4:$W$900,0))</f>
        <v>#N/A</v>
      </c>
      <c r="AA548" s="22" t="str">
        <f t="shared" si="115"/>
        <v>Kuczmik Adam</v>
      </c>
      <c r="AB548" s="22">
        <f>(COUNTIF($AA$2:AA548,AA548)=1)*1+AB547</f>
        <v>57</v>
      </c>
      <c r="AC548" s="22" t="e">
        <f>VLOOKUP(AD548,'licencje PZTS'!$C$4:$K$1486,9,FALSE)</f>
        <v>#N/A</v>
      </c>
      <c r="AD548" s="22" t="e">
        <f>INDEX($AA$2:$AA$900,MATCH(ROWS($Z$1:Z545),$AB$2:$AB$3900,0))</f>
        <v>#N/A</v>
      </c>
    </row>
    <row r="549" spans="2:30" hidden="1" x14ac:dyDescent="0.25">
      <c r="B549" s="54">
        <f>(COUNTIF($D$24:D549,D549)=1)*1+B548</f>
        <v>49</v>
      </c>
      <c r="C549" s="60" t="str">
        <f t="shared" si="106"/>
        <v>Młodzik</v>
      </c>
      <c r="D549" s="54" t="str">
        <f>IF(C549="","",'licencje PZTS'!B529)</f>
        <v>"UKTS SOKÓŁ Orzesze"</v>
      </c>
      <c r="E549" s="63" t="str">
        <f>IF(C549="","",VLOOKUP(F549,'licencje PZTS'!$G$3:$N$775,8,FALSE))</f>
        <v>Rzepka Alicja</v>
      </c>
      <c r="F549" s="22">
        <f>'licencje PZTS'!G529</f>
        <v>45131</v>
      </c>
      <c r="G549" s="62" t="str">
        <f t="shared" si="114"/>
        <v>Młodzik</v>
      </c>
      <c r="H549" s="62" t="str">
        <f>IF(G549="","",'licencje PZTS'!B529)</f>
        <v>"UKTS SOKÓŁ Orzesze"</v>
      </c>
      <c r="I549" s="22" t="str">
        <f>IF(G549="","",VLOOKUP(F549,'licencje PZTS'!$G$3:$N$1761,8,FALSE))</f>
        <v>Rzepka Alicja</v>
      </c>
      <c r="J549" s="22" t="str">
        <f>IFERROR(VLOOKUP(F549,'licencje PZTS'!$G$3:$N$775,7,FALSE),"")</f>
        <v>K</v>
      </c>
      <c r="K549" s="62">
        <f>IFERROR(VLOOKUP(F549,'licencje PZTS'!$G$3:$N$1761,4,FALSE),"")</f>
        <v>2012</v>
      </c>
      <c r="L549" s="22" t="str">
        <f t="shared" si="107"/>
        <v>Nie dotyczy</v>
      </c>
      <c r="M549" s="22" t="str">
        <f t="shared" si="108"/>
        <v>Żak</v>
      </c>
      <c r="N549" s="22" t="str">
        <f t="shared" si="109"/>
        <v>Młodzik</v>
      </c>
      <c r="O549" s="22" t="str">
        <f t="shared" si="110"/>
        <v>Kadet</v>
      </c>
      <c r="P549" s="22" t="str">
        <f t="shared" si="111"/>
        <v>Junior</v>
      </c>
      <c r="Q549" s="22" t="str">
        <f t="shared" si="112"/>
        <v>Młodzieżowiec</v>
      </c>
      <c r="R549" s="22" t="str">
        <f t="shared" si="113"/>
        <v>Senior</v>
      </c>
      <c r="V549" s="22" t="str">
        <f t="shared" si="105"/>
        <v>Kuczmik Adam</v>
      </c>
      <c r="W549" s="22">
        <f>(COUNTIF($V$2:V549,V549)=1)*1+W548</f>
        <v>57</v>
      </c>
      <c r="X549" s="22" t="e">
        <f>VLOOKUP(Y549,'licencje PZTS'!$C$4:$K$1486,9,FALSE)</f>
        <v>#N/A</v>
      </c>
      <c r="Y549" s="22" t="e">
        <f>INDEX($V$4:$V$900,MATCH(ROWS($U$1:U546),$W$4:$W$900,0))</f>
        <v>#N/A</v>
      </c>
      <c r="AA549" s="22" t="str">
        <f t="shared" si="115"/>
        <v>Kuczmik Adam</v>
      </c>
      <c r="AB549" s="22">
        <f>(COUNTIF($AA$2:AA549,AA549)=1)*1+AB548</f>
        <v>57</v>
      </c>
      <c r="AC549" s="22" t="e">
        <f>VLOOKUP(AD549,'licencje PZTS'!$C$4:$K$1486,9,FALSE)</f>
        <v>#N/A</v>
      </c>
      <c r="AD549" s="22" t="e">
        <f>INDEX($AA$2:$AA$900,MATCH(ROWS($Z$1:Z546),$AB$2:$AB$3900,0))</f>
        <v>#N/A</v>
      </c>
    </row>
    <row r="550" spans="2:30" hidden="1" x14ac:dyDescent="0.25">
      <c r="B550" s="54">
        <f>(COUNTIF($D$24:D550,D550)=1)*1+B549</f>
        <v>49</v>
      </c>
      <c r="C550" s="60" t="str">
        <f t="shared" si="106"/>
        <v>Młodzik</v>
      </c>
      <c r="D550" s="54" t="str">
        <f>IF(C550="","",'licencje PZTS'!B530)</f>
        <v>"UKTS SOKÓŁ Orzesze"</v>
      </c>
      <c r="E550" s="63" t="str">
        <f>IF(C550="","",VLOOKUP(F550,'licencje PZTS'!$G$3:$N$775,8,FALSE))</f>
        <v>Orszulik Igor</v>
      </c>
      <c r="F550" s="22">
        <f>'licencje PZTS'!G530</f>
        <v>51130</v>
      </c>
      <c r="G550" s="62" t="str">
        <f t="shared" si="114"/>
        <v>Młodzik</v>
      </c>
      <c r="H550" s="62" t="str">
        <f>IF(G550="","",'licencje PZTS'!B530)</f>
        <v>"UKTS SOKÓŁ Orzesze"</v>
      </c>
      <c r="I550" s="22" t="str">
        <f>IF(G550="","",VLOOKUP(F550,'licencje PZTS'!$G$3:$N$1761,8,FALSE))</f>
        <v>Orszulik Igor</v>
      </c>
      <c r="J550" s="22" t="str">
        <f>IFERROR(VLOOKUP(F550,'licencje PZTS'!$G$3:$N$775,7,FALSE),"")</f>
        <v>M</v>
      </c>
      <c r="K550" s="62">
        <f>IFERROR(VLOOKUP(F550,'licencje PZTS'!$G$3:$N$1761,4,FALSE),"")</f>
        <v>2013</v>
      </c>
      <c r="L550" s="22" t="str">
        <f t="shared" si="107"/>
        <v>Nie dotyczy</v>
      </c>
      <c r="M550" s="22" t="str">
        <f t="shared" si="108"/>
        <v>Żak</v>
      </c>
      <c r="N550" s="22" t="str">
        <f t="shared" si="109"/>
        <v>Młodzik</v>
      </c>
      <c r="O550" s="22" t="str">
        <f t="shared" si="110"/>
        <v>Kadet</v>
      </c>
      <c r="P550" s="22" t="str">
        <f t="shared" si="111"/>
        <v>Junior</v>
      </c>
      <c r="Q550" s="22" t="str">
        <f t="shared" si="112"/>
        <v>Młodzieżowiec</v>
      </c>
      <c r="R550" s="22" t="str">
        <f t="shared" si="113"/>
        <v>Senior</v>
      </c>
      <c r="V550" s="22" t="str">
        <f t="shared" si="105"/>
        <v>Zacharzewski Aleksander</v>
      </c>
      <c r="W550" s="22">
        <f>(COUNTIF($V$2:V550,V550)=1)*1+W549</f>
        <v>58</v>
      </c>
      <c r="X550" s="22" t="e">
        <f>VLOOKUP(Y550,'licencje PZTS'!$C$4:$K$1486,9,FALSE)</f>
        <v>#N/A</v>
      </c>
      <c r="Y550" s="22" t="e">
        <f>INDEX($V$4:$V$900,MATCH(ROWS($U$1:U547),$W$4:$W$900,0))</f>
        <v>#N/A</v>
      </c>
      <c r="AA550" s="22" t="str">
        <f t="shared" si="115"/>
        <v>Zacharzewski Aleksander</v>
      </c>
      <c r="AB550" s="22">
        <f>(COUNTIF($AA$2:AA550,AA550)=1)*1+AB549</f>
        <v>58</v>
      </c>
      <c r="AC550" s="22" t="e">
        <f>VLOOKUP(AD550,'licencje PZTS'!$C$4:$K$1486,9,FALSE)</f>
        <v>#N/A</v>
      </c>
      <c r="AD550" s="22" t="e">
        <f>INDEX($AA$2:$AA$900,MATCH(ROWS($Z$1:Z547),$AB$2:$AB$3900,0))</f>
        <v>#N/A</v>
      </c>
    </row>
    <row r="551" spans="2:30" hidden="1" x14ac:dyDescent="0.25">
      <c r="B551" s="54">
        <f>(COUNTIF($D$24:D551,D551)=1)*1+B550</f>
        <v>49</v>
      </c>
      <c r="C551" s="60" t="str">
        <f t="shared" si="106"/>
        <v>Młodzik</v>
      </c>
      <c r="D551" s="54" t="str">
        <f>IF(C551="","",'licencje PZTS'!B531)</f>
        <v>"UKTS SOKÓŁ Orzesze"</v>
      </c>
      <c r="E551" s="63" t="str">
        <f>IF(C551="","",VLOOKUP(F551,'licencje PZTS'!$G$3:$N$775,8,FALSE))</f>
        <v>Kałuża Aleksandra</v>
      </c>
      <c r="F551" s="22">
        <f>'licencje PZTS'!G531</f>
        <v>52002</v>
      </c>
      <c r="G551" s="62" t="str">
        <f t="shared" si="114"/>
        <v>Młodzik</v>
      </c>
      <c r="H551" s="62" t="str">
        <f>IF(G551="","",'licencje PZTS'!B531)</f>
        <v>"UKTS SOKÓŁ Orzesze"</v>
      </c>
      <c r="I551" s="22" t="str">
        <f>IF(G551="","",VLOOKUP(F551,'licencje PZTS'!$G$3:$N$1761,8,FALSE))</f>
        <v>Kałuża Aleksandra</v>
      </c>
      <c r="J551" s="22" t="str">
        <f>IFERROR(VLOOKUP(F551,'licencje PZTS'!$G$3:$N$775,7,FALSE),"")</f>
        <v>K</v>
      </c>
      <c r="K551" s="62">
        <f>IFERROR(VLOOKUP(F551,'licencje PZTS'!$G$3:$N$1761,4,FALSE),"")</f>
        <v>2013</v>
      </c>
      <c r="L551" s="22" t="str">
        <f t="shared" si="107"/>
        <v>Nie dotyczy</v>
      </c>
      <c r="M551" s="22" t="str">
        <f t="shared" si="108"/>
        <v>Żak</v>
      </c>
      <c r="N551" s="22" t="str">
        <f t="shared" si="109"/>
        <v>Młodzik</v>
      </c>
      <c r="O551" s="22" t="str">
        <f t="shared" si="110"/>
        <v>Kadet</v>
      </c>
      <c r="P551" s="22" t="str">
        <f t="shared" si="111"/>
        <v>Junior</v>
      </c>
      <c r="Q551" s="22" t="str">
        <f t="shared" si="112"/>
        <v>Młodzieżowiec</v>
      </c>
      <c r="R551" s="22" t="str">
        <f t="shared" si="113"/>
        <v>Senior</v>
      </c>
      <c r="V551" s="22" t="str">
        <f t="shared" si="105"/>
        <v>Maroszek Oscar</v>
      </c>
      <c r="W551" s="22">
        <f>(COUNTIF($V$2:V551,V551)=1)*1+W550</f>
        <v>59</v>
      </c>
      <c r="X551" s="22" t="e">
        <f>VLOOKUP(Y551,'licencje PZTS'!$C$4:$K$1486,9,FALSE)</f>
        <v>#N/A</v>
      </c>
      <c r="Y551" s="22" t="e">
        <f>INDEX($V$4:$V$900,MATCH(ROWS($U$1:U548),$W$4:$W$900,0))</f>
        <v>#N/A</v>
      </c>
      <c r="AA551" s="22" t="str">
        <f t="shared" si="115"/>
        <v>Maroszek Oscar</v>
      </c>
      <c r="AB551" s="22">
        <f>(COUNTIF($AA$2:AA551,AA551)=1)*1+AB550</f>
        <v>59</v>
      </c>
      <c r="AC551" s="22" t="e">
        <f>VLOOKUP(AD551,'licencje PZTS'!$C$4:$K$1486,9,FALSE)</f>
        <v>#N/A</v>
      </c>
      <c r="AD551" s="22" t="e">
        <f>INDEX($AA$2:$AA$900,MATCH(ROWS($Z$1:Z548),$AB$2:$AB$3900,0))</f>
        <v>#N/A</v>
      </c>
    </row>
    <row r="552" spans="2:30" hidden="1" x14ac:dyDescent="0.25">
      <c r="B552" s="54">
        <f>(COUNTIF($D$24:D552,D552)=1)*1+B551</f>
        <v>49</v>
      </c>
      <c r="C552" s="60" t="str">
        <f t="shared" si="106"/>
        <v>Młodzik</v>
      </c>
      <c r="D552" s="54" t="str">
        <f>IF(C552="","",'licencje PZTS'!B532)</f>
        <v>"UKTS SOKÓŁ Orzesze"</v>
      </c>
      <c r="E552" s="63" t="str">
        <f>IF(C552="","",VLOOKUP(F552,'licencje PZTS'!$G$3:$N$775,8,FALSE))</f>
        <v>Sołtysiak Mateusz</v>
      </c>
      <c r="F552" s="22">
        <f>'licencje PZTS'!G532</f>
        <v>56179</v>
      </c>
      <c r="G552" s="62" t="str">
        <f t="shared" si="114"/>
        <v>Młodzik</v>
      </c>
      <c r="H552" s="62" t="str">
        <f>IF(G552="","",'licencje PZTS'!B532)</f>
        <v>"UKTS SOKÓŁ Orzesze"</v>
      </c>
      <c r="I552" s="22" t="str">
        <f>IF(G552="","",VLOOKUP(F552,'licencje PZTS'!$G$3:$N$1761,8,FALSE))</f>
        <v>Sołtysiak Mateusz</v>
      </c>
      <c r="J552" s="22" t="str">
        <f>IFERROR(VLOOKUP(F552,'licencje PZTS'!$G$3:$N$775,7,FALSE),"")</f>
        <v>M</v>
      </c>
      <c r="K552" s="62">
        <f>IFERROR(VLOOKUP(F552,'licencje PZTS'!$G$3:$N$1761,4,FALSE),"")</f>
        <v>2014</v>
      </c>
      <c r="L552" s="22" t="str">
        <f t="shared" si="107"/>
        <v>Skrzat</v>
      </c>
      <c r="M552" s="22" t="str">
        <f t="shared" si="108"/>
        <v>Żak</v>
      </c>
      <c r="N552" s="22" t="str">
        <f t="shared" si="109"/>
        <v>Młodzik</v>
      </c>
      <c r="O552" s="22" t="str">
        <f t="shared" si="110"/>
        <v>Kadet</v>
      </c>
      <c r="P552" s="22" t="str">
        <f t="shared" si="111"/>
        <v>Junior</v>
      </c>
      <c r="Q552" s="22" t="str">
        <f t="shared" si="112"/>
        <v>Młodzieżowiec</v>
      </c>
      <c r="R552" s="22" t="str">
        <f t="shared" si="113"/>
        <v>Senior</v>
      </c>
      <c r="V552" s="22" t="str">
        <f t="shared" si="105"/>
        <v>Macioł Jan</v>
      </c>
      <c r="W552" s="22">
        <f>(COUNTIF($V$2:V552,V552)=1)*1+W551</f>
        <v>60</v>
      </c>
      <c r="X552" s="22" t="e">
        <f>VLOOKUP(Y552,'licencje PZTS'!$C$4:$K$1486,9,FALSE)</f>
        <v>#N/A</v>
      </c>
      <c r="Y552" s="22" t="e">
        <f>INDEX($V$4:$V$900,MATCH(ROWS($U$1:U549),$W$4:$W$900,0))</f>
        <v>#N/A</v>
      </c>
      <c r="AA552" s="22" t="str">
        <f t="shared" si="115"/>
        <v>Macioł Jan</v>
      </c>
      <c r="AB552" s="22">
        <f>(COUNTIF($AA$2:AA552,AA552)=1)*1+AB551</f>
        <v>60</v>
      </c>
      <c r="AC552" s="22" t="e">
        <f>VLOOKUP(AD552,'licencje PZTS'!$C$4:$K$1486,9,FALSE)</f>
        <v>#N/A</v>
      </c>
      <c r="AD552" s="22" t="e">
        <f>INDEX($AA$2:$AA$900,MATCH(ROWS($Z$1:Z549),$AB$2:$AB$3900,0))</f>
        <v>#N/A</v>
      </c>
    </row>
    <row r="553" spans="2:30" hidden="1" x14ac:dyDescent="0.25">
      <c r="B553" s="54">
        <f>(COUNTIF($D$24:D553,D553)=1)*1+B552</f>
        <v>49</v>
      </c>
      <c r="C553" s="60" t="str">
        <f t="shared" si="106"/>
        <v>Młodzik</v>
      </c>
      <c r="D553" s="54" t="str">
        <f>IF(C553="","",'licencje PZTS'!B533)</f>
        <v>"UKTS SOKÓŁ Orzesze"</v>
      </c>
      <c r="E553" s="63" t="str">
        <f>IF(C553="","",VLOOKUP(F553,'licencje PZTS'!$G$3:$N$775,8,FALSE))</f>
        <v>Loewe Antonina</v>
      </c>
      <c r="F553" s="22">
        <f>'licencje PZTS'!G533</f>
        <v>56180</v>
      </c>
      <c r="G553" s="62" t="str">
        <f t="shared" si="114"/>
        <v>Młodzik</v>
      </c>
      <c r="H553" s="62" t="str">
        <f>IF(G553="","",'licencje PZTS'!B533)</f>
        <v>"UKTS SOKÓŁ Orzesze"</v>
      </c>
      <c r="I553" s="22" t="str">
        <f>IF(G553="","",VLOOKUP(F553,'licencje PZTS'!$G$3:$N$1761,8,FALSE))</f>
        <v>Loewe Antonina</v>
      </c>
      <c r="J553" s="22" t="str">
        <f>IFERROR(VLOOKUP(F553,'licencje PZTS'!$G$3:$N$775,7,FALSE),"")</f>
        <v>K</v>
      </c>
      <c r="K553" s="62">
        <f>IFERROR(VLOOKUP(F553,'licencje PZTS'!$G$3:$N$1761,4,FALSE),"")</f>
        <v>2014</v>
      </c>
      <c r="L553" s="22" t="str">
        <f t="shared" si="107"/>
        <v>Skrzat</v>
      </c>
      <c r="M553" s="22" t="str">
        <f t="shared" si="108"/>
        <v>Żak</v>
      </c>
      <c r="N553" s="22" t="str">
        <f t="shared" si="109"/>
        <v>Młodzik</v>
      </c>
      <c r="O553" s="22" t="str">
        <f t="shared" si="110"/>
        <v>Kadet</v>
      </c>
      <c r="P553" s="22" t="str">
        <f t="shared" si="111"/>
        <v>Junior</v>
      </c>
      <c r="Q553" s="22" t="str">
        <f t="shared" si="112"/>
        <v>Młodzieżowiec</v>
      </c>
      <c r="R553" s="22" t="str">
        <f t="shared" si="113"/>
        <v>Senior</v>
      </c>
      <c r="V553" s="22" t="str">
        <f t="shared" si="105"/>
        <v>Jucha Filip</v>
      </c>
      <c r="W553" s="22">
        <f>(COUNTIF($V$2:V553,V553)=1)*1+W552</f>
        <v>61</v>
      </c>
      <c r="X553" s="22" t="e">
        <f>VLOOKUP(Y553,'licencje PZTS'!$C$4:$K$1486,9,FALSE)</f>
        <v>#N/A</v>
      </c>
      <c r="Y553" s="22" t="e">
        <f>INDEX($V$4:$V$900,MATCH(ROWS($U$1:U550),$W$4:$W$900,0))</f>
        <v>#N/A</v>
      </c>
      <c r="AA553" s="22" t="str">
        <f t="shared" si="115"/>
        <v>Jucha Filip</v>
      </c>
      <c r="AB553" s="22">
        <f>(COUNTIF($AA$2:AA553,AA553)=1)*1+AB552</f>
        <v>61</v>
      </c>
      <c r="AC553" s="22" t="e">
        <f>VLOOKUP(AD553,'licencje PZTS'!$C$4:$K$1486,9,FALSE)</f>
        <v>#N/A</v>
      </c>
      <c r="AD553" s="22" t="e">
        <f>INDEX($AA$2:$AA$900,MATCH(ROWS($Z$1:Z550),$AB$2:$AB$3900,0))</f>
        <v>#N/A</v>
      </c>
    </row>
    <row r="554" spans="2:30" hidden="1" x14ac:dyDescent="0.25">
      <c r="B554" s="54">
        <f>(COUNTIF($D$24:D554,D554)=1)*1+B553</f>
        <v>49</v>
      </c>
      <c r="C554" s="60" t="str">
        <f t="shared" si="106"/>
        <v/>
      </c>
      <c r="D554" s="54" t="str">
        <f>IF(C554="","",'licencje PZTS'!B534)</f>
        <v/>
      </c>
      <c r="E554" s="63" t="str">
        <f>IF(C554="","",VLOOKUP(F554,'licencje PZTS'!$G$3:$N$775,8,FALSE))</f>
        <v/>
      </c>
      <c r="F554" s="22">
        <f>'licencje PZTS'!G534</f>
        <v>50843</v>
      </c>
      <c r="G554" s="62" t="str">
        <f t="shared" si="114"/>
        <v/>
      </c>
      <c r="H554" s="62" t="str">
        <f>IF(G554="","",'licencje PZTS'!B534)</f>
        <v/>
      </c>
      <c r="I554" s="22" t="str">
        <f>IF(G554="","",VLOOKUP(F554,'licencje PZTS'!$G$3:$N$1761,8,FALSE))</f>
        <v/>
      </c>
      <c r="J554" s="22" t="str">
        <f>IFERROR(VLOOKUP(F554,'licencje PZTS'!$G$3:$N$775,7,FALSE),"")</f>
        <v>M</v>
      </c>
      <c r="K554" s="62">
        <f>IFERROR(VLOOKUP(F554,'licencje PZTS'!$G$3:$N$1761,4,FALSE),"")</f>
        <v>2009</v>
      </c>
      <c r="L554" s="22" t="str">
        <f t="shared" si="107"/>
        <v>Nie dotyczy</v>
      </c>
      <c r="M554" s="22" t="str">
        <f t="shared" si="108"/>
        <v>Nie dotyczy</v>
      </c>
      <c r="N554" s="22" t="str">
        <f t="shared" si="109"/>
        <v>Nie dotyczy</v>
      </c>
      <c r="O554" s="22" t="str">
        <f t="shared" si="110"/>
        <v>Kadet</v>
      </c>
      <c r="P554" s="22" t="str">
        <f t="shared" si="111"/>
        <v>Junior</v>
      </c>
      <c r="Q554" s="22" t="str">
        <f t="shared" si="112"/>
        <v>Młodzieżowiec</v>
      </c>
      <c r="R554" s="22" t="str">
        <f t="shared" si="113"/>
        <v>Senior</v>
      </c>
      <c r="V554" s="22" t="str">
        <f t="shared" si="105"/>
        <v>Bilińska Zuzanna</v>
      </c>
      <c r="W554" s="22">
        <f>(COUNTIF($V$2:V554,V554)=1)*1+W553</f>
        <v>62</v>
      </c>
      <c r="X554" s="22" t="e">
        <f>VLOOKUP(Y554,'licencje PZTS'!$C$4:$K$1486,9,FALSE)</f>
        <v>#N/A</v>
      </c>
      <c r="Y554" s="22" t="e">
        <f>INDEX($V$4:$V$900,MATCH(ROWS($U$1:U551),$W$4:$W$900,0))</f>
        <v>#N/A</v>
      </c>
      <c r="AA554" s="22" t="str">
        <f t="shared" si="115"/>
        <v>Bilińska Zuzanna</v>
      </c>
      <c r="AB554" s="22">
        <f>(COUNTIF($AA$2:AA554,AA554)=1)*1+AB553</f>
        <v>62</v>
      </c>
      <c r="AC554" s="22" t="e">
        <f>VLOOKUP(AD554,'licencje PZTS'!$C$4:$K$1486,9,FALSE)</f>
        <v>#N/A</v>
      </c>
      <c r="AD554" s="22" t="e">
        <f>INDEX($AA$2:$AA$900,MATCH(ROWS($Z$1:Z551),$AB$2:$AB$3900,0))</f>
        <v>#N/A</v>
      </c>
    </row>
    <row r="555" spans="2:30" hidden="1" x14ac:dyDescent="0.25">
      <c r="B555" s="54">
        <f>(COUNTIF($D$24:D555,D555)=1)*1+B554</f>
        <v>49</v>
      </c>
      <c r="C555" s="60" t="str">
        <f t="shared" si="106"/>
        <v/>
      </c>
      <c r="D555" s="54" t="str">
        <f>IF(C555="","",'licencje PZTS'!B535)</f>
        <v/>
      </c>
      <c r="E555" s="63" t="str">
        <f>IF(C555="","",VLOOKUP(F555,'licencje PZTS'!$G$3:$N$775,8,FALSE))</f>
        <v/>
      </c>
      <c r="F555" s="22">
        <f>'licencje PZTS'!G535</f>
        <v>50844</v>
      </c>
      <c r="G555" s="62" t="str">
        <f t="shared" si="114"/>
        <v/>
      </c>
      <c r="H555" s="62" t="str">
        <f>IF(G555="","",'licencje PZTS'!B535)</f>
        <v/>
      </c>
      <c r="I555" s="22" t="str">
        <f>IF(G555="","",VLOOKUP(F555,'licencje PZTS'!$G$3:$N$1761,8,FALSE))</f>
        <v/>
      </c>
      <c r="J555" s="22" t="str">
        <f>IFERROR(VLOOKUP(F555,'licencje PZTS'!$G$3:$N$775,7,FALSE),"")</f>
        <v>M</v>
      </c>
      <c r="K555" s="62">
        <f>IFERROR(VLOOKUP(F555,'licencje PZTS'!$G$3:$N$1761,4,FALSE),"")</f>
        <v>2009</v>
      </c>
      <c r="L555" s="22" t="str">
        <f t="shared" si="107"/>
        <v>Nie dotyczy</v>
      </c>
      <c r="M555" s="22" t="str">
        <f t="shared" si="108"/>
        <v>Nie dotyczy</v>
      </c>
      <c r="N555" s="22" t="str">
        <f t="shared" si="109"/>
        <v>Nie dotyczy</v>
      </c>
      <c r="O555" s="22" t="str">
        <f t="shared" si="110"/>
        <v>Kadet</v>
      </c>
      <c r="P555" s="22" t="str">
        <f t="shared" si="111"/>
        <v>Junior</v>
      </c>
      <c r="Q555" s="22" t="str">
        <f t="shared" si="112"/>
        <v>Młodzieżowiec</v>
      </c>
      <c r="R555" s="22" t="str">
        <f t="shared" si="113"/>
        <v>Senior</v>
      </c>
      <c r="V555" s="22" t="str">
        <f t="shared" si="105"/>
        <v>Jonkisz Viktoria</v>
      </c>
      <c r="W555" s="22">
        <f>(COUNTIF($V$2:V555,V555)=1)*1+W554</f>
        <v>63</v>
      </c>
      <c r="X555" s="22" t="e">
        <f>VLOOKUP(Y555,'licencje PZTS'!$C$4:$K$1486,9,FALSE)</f>
        <v>#N/A</v>
      </c>
      <c r="Y555" s="22" t="e">
        <f>INDEX($V$4:$V$900,MATCH(ROWS($U$1:U552),$W$4:$W$900,0))</f>
        <v>#N/A</v>
      </c>
      <c r="AA555" s="22" t="str">
        <f t="shared" si="115"/>
        <v>Jonkisz Viktoria</v>
      </c>
      <c r="AB555" s="22">
        <f>(COUNTIF($AA$2:AA555,AA555)=1)*1+AB554</f>
        <v>63</v>
      </c>
      <c r="AC555" s="22" t="e">
        <f>VLOOKUP(AD555,'licencje PZTS'!$C$4:$K$1486,9,FALSE)</f>
        <v>#N/A</v>
      </c>
      <c r="AD555" s="22" t="e">
        <f>INDEX($AA$2:$AA$900,MATCH(ROWS($Z$1:Z552),$AB$2:$AB$3900,0))</f>
        <v>#N/A</v>
      </c>
    </row>
    <row r="556" spans="2:30" hidden="1" x14ac:dyDescent="0.25">
      <c r="B556" s="54">
        <f>(COUNTIF($D$24:D556,D556)=1)*1+B555</f>
        <v>49</v>
      </c>
      <c r="C556" s="60" t="str">
        <f t="shared" si="106"/>
        <v/>
      </c>
      <c r="D556" s="54" t="str">
        <f>IF(C556="","",'licencje PZTS'!B536)</f>
        <v/>
      </c>
      <c r="E556" s="63" t="str">
        <f>IF(C556="","",VLOOKUP(F556,'licencje PZTS'!$G$3:$N$775,8,FALSE))</f>
        <v/>
      </c>
      <c r="F556" s="22">
        <f>'licencje PZTS'!G536</f>
        <v>54789</v>
      </c>
      <c r="G556" s="62" t="str">
        <f t="shared" si="114"/>
        <v/>
      </c>
      <c r="H556" s="62" t="str">
        <f>IF(G556="","",'licencje PZTS'!B536)</f>
        <v/>
      </c>
      <c r="I556" s="22" t="str">
        <f>IF(G556="","",VLOOKUP(F556,'licencje PZTS'!$G$3:$N$1761,8,FALSE))</f>
        <v/>
      </c>
      <c r="J556" s="22" t="str">
        <f>IFERROR(VLOOKUP(F556,'licencje PZTS'!$G$3:$N$775,7,FALSE),"")</f>
        <v>M</v>
      </c>
      <c r="K556" s="62">
        <f>IFERROR(VLOOKUP(F556,'licencje PZTS'!$G$3:$N$1761,4,FALSE),"")</f>
        <v>2009</v>
      </c>
      <c r="L556" s="22" t="str">
        <f t="shared" si="107"/>
        <v>Nie dotyczy</v>
      </c>
      <c r="M556" s="22" t="str">
        <f t="shared" si="108"/>
        <v>Nie dotyczy</v>
      </c>
      <c r="N556" s="22" t="str">
        <f t="shared" si="109"/>
        <v>Nie dotyczy</v>
      </c>
      <c r="O556" s="22" t="str">
        <f t="shared" si="110"/>
        <v>Kadet</v>
      </c>
      <c r="P556" s="22" t="str">
        <f t="shared" si="111"/>
        <v>Junior</v>
      </c>
      <c r="Q556" s="22" t="str">
        <f t="shared" si="112"/>
        <v>Młodzieżowiec</v>
      </c>
      <c r="R556" s="22" t="str">
        <f t="shared" si="113"/>
        <v>Senior</v>
      </c>
      <c r="V556" s="22" t="str">
        <f t="shared" si="105"/>
        <v>Zelin Joanna</v>
      </c>
      <c r="W556" s="22">
        <f>(COUNTIF($V$2:V556,V556)=1)*1+W555</f>
        <v>64</v>
      </c>
      <c r="X556" s="22" t="e">
        <f>VLOOKUP(Y556,'licencje PZTS'!$C$4:$K$1486,9,FALSE)</f>
        <v>#N/A</v>
      </c>
      <c r="Y556" s="22" t="e">
        <f>INDEX($V$4:$V$900,MATCH(ROWS($U$1:U553),$W$4:$W$900,0))</f>
        <v>#N/A</v>
      </c>
      <c r="AA556" s="22" t="str">
        <f t="shared" si="115"/>
        <v>Zelin Joanna</v>
      </c>
      <c r="AB556" s="22">
        <f>(COUNTIF($AA$2:AA556,AA556)=1)*1+AB555</f>
        <v>64</v>
      </c>
      <c r="AC556" s="22" t="e">
        <f>VLOOKUP(AD556,'licencje PZTS'!$C$4:$K$1486,9,FALSE)</f>
        <v>#N/A</v>
      </c>
      <c r="AD556" s="22" t="e">
        <f>INDEX($AA$2:$AA$900,MATCH(ROWS($Z$1:Z553),$AB$2:$AB$3900,0))</f>
        <v>#N/A</v>
      </c>
    </row>
    <row r="557" spans="2:30" hidden="1" x14ac:dyDescent="0.25">
      <c r="B557" s="54">
        <f>(COUNTIF($D$24:D557,D557)=1)*1+B556</f>
        <v>49</v>
      </c>
      <c r="C557" s="60" t="str">
        <f t="shared" si="106"/>
        <v/>
      </c>
      <c r="D557" s="54" t="str">
        <f>IF(C557="","",'licencje PZTS'!B537)</f>
        <v/>
      </c>
      <c r="E557" s="63" t="str">
        <f>IF(C557="","",VLOOKUP(F557,'licencje PZTS'!$G$3:$N$775,8,FALSE))</f>
        <v/>
      </c>
      <c r="F557" s="22">
        <f>'licencje PZTS'!G537</f>
        <v>53889</v>
      </c>
      <c r="G557" s="62" t="str">
        <f t="shared" si="114"/>
        <v/>
      </c>
      <c r="H557" s="62" t="str">
        <f>IF(G557="","",'licencje PZTS'!B537)</f>
        <v/>
      </c>
      <c r="I557" s="22" t="str">
        <f>IF(G557="","",VLOOKUP(F557,'licencje PZTS'!$G$3:$N$1761,8,FALSE))</f>
        <v/>
      </c>
      <c r="J557" s="22" t="str">
        <f>IFERROR(VLOOKUP(F557,'licencje PZTS'!$G$3:$N$775,7,FALSE),"")</f>
        <v>M</v>
      </c>
      <c r="K557" s="62">
        <f>IFERROR(VLOOKUP(F557,'licencje PZTS'!$G$3:$N$1761,4,FALSE),"")</f>
        <v>2009</v>
      </c>
      <c r="L557" s="22" t="str">
        <f t="shared" si="107"/>
        <v>Nie dotyczy</v>
      </c>
      <c r="M557" s="22" t="str">
        <f t="shared" si="108"/>
        <v>Nie dotyczy</v>
      </c>
      <c r="N557" s="22" t="str">
        <f t="shared" si="109"/>
        <v>Nie dotyczy</v>
      </c>
      <c r="O557" s="22" t="str">
        <f t="shared" si="110"/>
        <v>Kadet</v>
      </c>
      <c r="P557" s="22" t="str">
        <f t="shared" si="111"/>
        <v>Junior</v>
      </c>
      <c r="Q557" s="22" t="str">
        <f t="shared" si="112"/>
        <v>Młodzieżowiec</v>
      </c>
      <c r="R557" s="22" t="str">
        <f t="shared" si="113"/>
        <v>Senior</v>
      </c>
      <c r="V557" s="22" t="str">
        <f t="shared" si="105"/>
        <v>Kuś Mikołaj</v>
      </c>
      <c r="W557" s="22">
        <f>(COUNTIF($V$2:V557,V557)=1)*1+W556</f>
        <v>65</v>
      </c>
      <c r="X557" s="22" t="e">
        <f>VLOOKUP(Y557,'licencje PZTS'!$C$4:$K$1486,9,FALSE)</f>
        <v>#N/A</v>
      </c>
      <c r="Y557" s="22" t="e">
        <f>INDEX($V$4:$V$900,MATCH(ROWS($U$1:U554),$W$4:$W$900,0))</f>
        <v>#N/A</v>
      </c>
      <c r="AA557" s="22" t="str">
        <f t="shared" si="115"/>
        <v>Kuś Mikołaj</v>
      </c>
      <c r="AB557" s="22">
        <f>(COUNTIF($AA$2:AA557,AA557)=1)*1+AB556</f>
        <v>65</v>
      </c>
      <c r="AC557" s="22" t="e">
        <f>VLOOKUP(AD557,'licencje PZTS'!$C$4:$K$1486,9,FALSE)</f>
        <v>#N/A</v>
      </c>
      <c r="AD557" s="22" t="e">
        <f>INDEX($AA$2:$AA$900,MATCH(ROWS($Z$1:Z554),$AB$2:$AB$3900,0))</f>
        <v>#N/A</v>
      </c>
    </row>
    <row r="558" spans="2:30" hidden="1" x14ac:dyDescent="0.25">
      <c r="B558" s="54">
        <f>(COUNTIF($D$24:D558,D558)=1)*1+B557</f>
        <v>49</v>
      </c>
      <c r="C558" s="60" t="str">
        <f t="shared" si="106"/>
        <v/>
      </c>
      <c r="D558" s="54" t="str">
        <f>IF(C558="","",'licencje PZTS'!B538)</f>
        <v/>
      </c>
      <c r="E558" s="63" t="str">
        <f>IF(C558="","",VLOOKUP(F558,'licencje PZTS'!$G$3:$N$775,8,FALSE))</f>
        <v/>
      </c>
      <c r="F558" s="22">
        <f>'licencje PZTS'!G538</f>
        <v>53888</v>
      </c>
      <c r="G558" s="62" t="str">
        <f t="shared" si="114"/>
        <v/>
      </c>
      <c r="H558" s="62" t="str">
        <f>IF(G558="","",'licencje PZTS'!B538)</f>
        <v/>
      </c>
      <c r="I558" s="22" t="str">
        <f>IF(G558="","",VLOOKUP(F558,'licencje PZTS'!$G$3:$N$1761,8,FALSE))</f>
        <v/>
      </c>
      <c r="J558" s="22" t="str">
        <f>IFERROR(VLOOKUP(F558,'licencje PZTS'!$G$3:$N$775,7,FALSE),"")</f>
        <v>M</v>
      </c>
      <c r="K558" s="62">
        <f>IFERROR(VLOOKUP(F558,'licencje PZTS'!$G$3:$N$1761,4,FALSE),"")</f>
        <v>2009</v>
      </c>
      <c r="L558" s="22" t="str">
        <f t="shared" si="107"/>
        <v>Nie dotyczy</v>
      </c>
      <c r="M558" s="22" t="str">
        <f t="shared" si="108"/>
        <v>Nie dotyczy</v>
      </c>
      <c r="N558" s="22" t="str">
        <f t="shared" si="109"/>
        <v>Nie dotyczy</v>
      </c>
      <c r="O558" s="22" t="str">
        <f t="shared" si="110"/>
        <v>Kadet</v>
      </c>
      <c r="P558" s="22" t="str">
        <f t="shared" si="111"/>
        <v>Junior</v>
      </c>
      <c r="Q558" s="22" t="str">
        <f t="shared" si="112"/>
        <v>Młodzieżowiec</v>
      </c>
      <c r="R558" s="22" t="str">
        <f t="shared" si="113"/>
        <v>Senior</v>
      </c>
      <c r="V558" s="22" t="str">
        <f t="shared" si="105"/>
        <v>Maliszewski Igor</v>
      </c>
      <c r="W558" s="22">
        <f>(COUNTIF($V$2:V558,V558)=1)*1+W557</f>
        <v>66</v>
      </c>
      <c r="X558" s="22" t="e">
        <f>VLOOKUP(Y558,'licencje PZTS'!$C$4:$K$1486,9,FALSE)</f>
        <v>#N/A</v>
      </c>
      <c r="Y558" s="22" t="e">
        <f>INDEX($V$4:$V$900,MATCH(ROWS($U$1:U555),$W$4:$W$900,0))</f>
        <v>#N/A</v>
      </c>
      <c r="AA558" s="22" t="str">
        <f t="shared" si="115"/>
        <v>Maliszewski Igor</v>
      </c>
      <c r="AB558" s="22">
        <f>(COUNTIF($AA$2:AA558,AA558)=1)*1+AB557</f>
        <v>66</v>
      </c>
      <c r="AC558" s="22" t="e">
        <f>VLOOKUP(AD558,'licencje PZTS'!$C$4:$K$1486,9,FALSE)</f>
        <v>#N/A</v>
      </c>
      <c r="AD558" s="22" t="e">
        <f>INDEX($AA$2:$AA$900,MATCH(ROWS($Z$1:Z555),$AB$2:$AB$3900,0))</f>
        <v>#N/A</v>
      </c>
    </row>
    <row r="559" spans="2:30" hidden="1" x14ac:dyDescent="0.25">
      <c r="B559" s="54">
        <f>(COUNTIF($D$24:D559,D559)=1)*1+B558</f>
        <v>49</v>
      </c>
      <c r="C559" s="60" t="str">
        <f t="shared" si="106"/>
        <v/>
      </c>
      <c r="D559" s="54" t="str">
        <f>IF(C559="","",'licencje PZTS'!B539)</f>
        <v/>
      </c>
      <c r="E559" s="63" t="str">
        <f>IF(C559="","",VLOOKUP(F559,'licencje PZTS'!$G$3:$N$775,8,FALSE))</f>
        <v/>
      </c>
      <c r="F559" s="22">
        <f>'licencje PZTS'!G539</f>
        <v>59693</v>
      </c>
      <c r="G559" s="62" t="str">
        <f t="shared" si="114"/>
        <v/>
      </c>
      <c r="H559" s="62" t="str">
        <f>IF(G559="","",'licencje PZTS'!B539)</f>
        <v/>
      </c>
      <c r="I559" s="22" t="str">
        <f>IF(G559="","",VLOOKUP(F559,'licencje PZTS'!$G$3:$N$1761,8,FALSE))</f>
        <v/>
      </c>
      <c r="J559" s="22" t="str">
        <f>IFERROR(VLOOKUP(F559,'licencje PZTS'!$G$3:$N$775,7,FALSE),"")</f>
        <v>K</v>
      </c>
      <c r="K559" s="62">
        <f>IFERROR(VLOOKUP(F559,'licencje PZTS'!$G$3:$N$1761,4,FALSE),"")</f>
        <v>2009</v>
      </c>
      <c r="L559" s="22" t="str">
        <f t="shared" si="107"/>
        <v>Nie dotyczy</v>
      </c>
      <c r="M559" s="22" t="str">
        <f t="shared" si="108"/>
        <v>Nie dotyczy</v>
      </c>
      <c r="N559" s="22" t="str">
        <f t="shared" si="109"/>
        <v>Nie dotyczy</v>
      </c>
      <c r="O559" s="22" t="str">
        <f t="shared" si="110"/>
        <v>Kadet</v>
      </c>
      <c r="P559" s="22" t="str">
        <f t="shared" si="111"/>
        <v>Junior</v>
      </c>
      <c r="Q559" s="22" t="str">
        <f t="shared" si="112"/>
        <v>Młodzieżowiec</v>
      </c>
      <c r="R559" s="22" t="str">
        <f t="shared" si="113"/>
        <v>Senior</v>
      </c>
      <c r="V559" s="22" t="str">
        <f t="shared" si="105"/>
        <v>Maroszek Dominik</v>
      </c>
      <c r="W559" s="22">
        <f>(COUNTIF($V$2:V559,V559)=1)*1+W558</f>
        <v>67</v>
      </c>
      <c r="X559" s="22" t="e">
        <f>VLOOKUP(Y559,'licencje PZTS'!$C$4:$K$1486,9,FALSE)</f>
        <v>#N/A</v>
      </c>
      <c r="Y559" s="22" t="e">
        <f>INDEX($V$4:$V$900,MATCH(ROWS($U$1:U556),$W$4:$W$900,0))</f>
        <v>#N/A</v>
      </c>
      <c r="AA559" s="22" t="str">
        <f t="shared" si="115"/>
        <v>Maroszek Dominik</v>
      </c>
      <c r="AB559" s="22">
        <f>(COUNTIF($AA$2:AA559,AA559)=1)*1+AB558</f>
        <v>67</v>
      </c>
      <c r="AC559" s="22" t="e">
        <f>VLOOKUP(AD559,'licencje PZTS'!$C$4:$K$1486,9,FALSE)</f>
        <v>#N/A</v>
      </c>
      <c r="AD559" s="22" t="e">
        <f>INDEX($AA$2:$AA$900,MATCH(ROWS($Z$1:Z556),$AB$2:$AB$3900,0))</f>
        <v>#N/A</v>
      </c>
    </row>
    <row r="560" spans="2:30" hidden="1" x14ac:dyDescent="0.25">
      <c r="B560" s="54">
        <f>(COUNTIF($D$24:D560,D560)=1)*1+B559</f>
        <v>50</v>
      </c>
      <c r="C560" s="60" t="str">
        <f t="shared" si="106"/>
        <v>Młodzik</v>
      </c>
      <c r="D560" s="54" t="str">
        <f>IF(C560="","",'licencje PZTS'!B540)</f>
        <v>"ULKS RUCH Pniów"</v>
      </c>
      <c r="E560" s="63" t="str">
        <f>IF(C560="","",VLOOKUP(F560,'licencje PZTS'!$G$3:$N$775,8,FALSE))</f>
        <v>Osadnik Filip</v>
      </c>
      <c r="F560" s="22">
        <f>'licencje PZTS'!G540</f>
        <v>54787</v>
      </c>
      <c r="G560" s="62" t="str">
        <f t="shared" si="114"/>
        <v>Młodzik</v>
      </c>
      <c r="H560" s="62" t="str">
        <f>IF(G560="","",'licencje PZTS'!B540)</f>
        <v>"ULKS RUCH Pniów"</v>
      </c>
      <c r="I560" s="22" t="str">
        <f>IF(G560="","",VLOOKUP(F560,'licencje PZTS'!$G$3:$N$1761,8,FALSE))</f>
        <v>Osadnik Filip</v>
      </c>
      <c r="J560" s="22" t="str">
        <f>IFERROR(VLOOKUP(F560,'licencje PZTS'!$G$3:$N$775,7,FALSE),"")</f>
        <v>M</v>
      </c>
      <c r="K560" s="62">
        <f>IFERROR(VLOOKUP(F560,'licencje PZTS'!$G$3:$N$1761,4,FALSE),"")</f>
        <v>2011</v>
      </c>
      <c r="L560" s="22" t="str">
        <f t="shared" si="107"/>
        <v>Nie dotyczy</v>
      </c>
      <c r="M560" s="22" t="str">
        <f t="shared" si="108"/>
        <v>Nie dotyczy</v>
      </c>
      <c r="N560" s="22" t="str">
        <f t="shared" si="109"/>
        <v>Młodzik</v>
      </c>
      <c r="O560" s="22" t="str">
        <f t="shared" si="110"/>
        <v>Kadet</v>
      </c>
      <c r="P560" s="22" t="str">
        <f t="shared" si="111"/>
        <v>Junior</v>
      </c>
      <c r="Q560" s="22" t="str">
        <f t="shared" si="112"/>
        <v>Młodzieżowiec</v>
      </c>
      <c r="R560" s="22" t="str">
        <f t="shared" si="113"/>
        <v>Senior</v>
      </c>
      <c r="V560" s="22" t="str">
        <f t="shared" si="105"/>
        <v>Zelin Alicja</v>
      </c>
      <c r="W560" s="22">
        <f>(COUNTIF($V$2:V560,V560)=1)*1+W559</f>
        <v>68</v>
      </c>
      <c r="X560" s="22" t="e">
        <f>VLOOKUP(Y560,'licencje PZTS'!$C$4:$K$1486,9,FALSE)</f>
        <v>#N/A</v>
      </c>
      <c r="Y560" s="22" t="e">
        <f>INDEX($V$4:$V$900,MATCH(ROWS($U$1:U557),$W$4:$W$900,0))</f>
        <v>#N/A</v>
      </c>
      <c r="AA560" s="22" t="str">
        <f t="shared" si="115"/>
        <v>Zelin Alicja</v>
      </c>
      <c r="AB560" s="22">
        <f>(COUNTIF($AA$2:AA560,AA560)=1)*1+AB559</f>
        <v>68</v>
      </c>
      <c r="AC560" s="22" t="e">
        <f>VLOOKUP(AD560,'licencje PZTS'!$C$4:$K$1486,9,FALSE)</f>
        <v>#N/A</v>
      </c>
      <c r="AD560" s="22" t="e">
        <f>INDEX($AA$2:$AA$900,MATCH(ROWS($Z$1:Z557),$AB$2:$AB$3900,0))</f>
        <v>#N/A</v>
      </c>
    </row>
    <row r="561" spans="2:30" hidden="1" x14ac:dyDescent="0.25">
      <c r="B561" s="54">
        <f>(COUNTIF($D$24:D561,D561)=1)*1+B560</f>
        <v>50</v>
      </c>
      <c r="C561" s="60" t="str">
        <f t="shared" si="106"/>
        <v>Młodzik</v>
      </c>
      <c r="D561" s="54" t="str">
        <f>IF(C561="","",'licencje PZTS'!B541)</f>
        <v>"ULKS RUCH Pniów"</v>
      </c>
      <c r="E561" s="63" t="str">
        <f>IF(C561="","",VLOOKUP(F561,'licencje PZTS'!$G$3:$N$775,8,FALSE))</f>
        <v>Morciniec Paweł</v>
      </c>
      <c r="F561" s="22">
        <f>'licencje PZTS'!G541</f>
        <v>54788</v>
      </c>
      <c r="G561" s="62" t="str">
        <f t="shared" si="114"/>
        <v>Młodzik</v>
      </c>
      <c r="H561" s="62" t="str">
        <f>IF(G561="","",'licencje PZTS'!B541)</f>
        <v>"ULKS RUCH Pniów"</v>
      </c>
      <c r="I561" s="22" t="str">
        <f>IF(G561="","",VLOOKUP(F561,'licencje PZTS'!$G$3:$N$1761,8,FALSE))</f>
        <v>Morciniec Paweł</v>
      </c>
      <c r="J561" s="22" t="str">
        <f>IFERROR(VLOOKUP(F561,'licencje PZTS'!$G$3:$N$775,7,FALSE),"")</f>
        <v>M</v>
      </c>
      <c r="K561" s="62">
        <f>IFERROR(VLOOKUP(F561,'licencje PZTS'!$G$3:$N$1761,4,FALSE),"")</f>
        <v>2011</v>
      </c>
      <c r="L561" s="22" t="str">
        <f t="shared" si="107"/>
        <v>Nie dotyczy</v>
      </c>
      <c r="M561" s="22" t="str">
        <f t="shared" si="108"/>
        <v>Nie dotyczy</v>
      </c>
      <c r="N561" s="22" t="str">
        <f t="shared" si="109"/>
        <v>Młodzik</v>
      </c>
      <c r="O561" s="22" t="str">
        <f t="shared" si="110"/>
        <v>Kadet</v>
      </c>
      <c r="P561" s="22" t="str">
        <f t="shared" si="111"/>
        <v>Junior</v>
      </c>
      <c r="Q561" s="22" t="str">
        <f t="shared" si="112"/>
        <v>Młodzieżowiec</v>
      </c>
      <c r="R561" s="22" t="str">
        <f t="shared" si="113"/>
        <v>Senior</v>
      </c>
      <c r="V561" s="22" t="str">
        <f t="shared" si="105"/>
        <v>Korus Zofia</v>
      </c>
      <c r="W561" s="22">
        <f>(COUNTIF($V$2:V561,V561)=1)*1+W560</f>
        <v>69</v>
      </c>
      <c r="X561" s="22" t="e">
        <f>VLOOKUP(Y561,'licencje PZTS'!$C$4:$K$1486,9,FALSE)</f>
        <v>#N/A</v>
      </c>
      <c r="Y561" s="22" t="e">
        <f>INDEX($V$4:$V$900,MATCH(ROWS($U$1:U558),$W$4:$W$900,0))</f>
        <v>#N/A</v>
      </c>
      <c r="AA561" s="22" t="str">
        <f t="shared" si="115"/>
        <v>Korus Zofia</v>
      </c>
      <c r="AB561" s="22">
        <f>(COUNTIF($AA$2:AA561,AA561)=1)*1+AB560</f>
        <v>69</v>
      </c>
      <c r="AC561" s="22" t="e">
        <f>VLOOKUP(AD561,'licencje PZTS'!$C$4:$K$1486,9,FALSE)</f>
        <v>#N/A</v>
      </c>
      <c r="AD561" s="22" t="e">
        <f>INDEX($AA$2:$AA$900,MATCH(ROWS($Z$1:Z558),$AB$2:$AB$3900,0))</f>
        <v>#N/A</v>
      </c>
    </row>
    <row r="562" spans="2:30" hidden="1" x14ac:dyDescent="0.25">
      <c r="B562" s="54">
        <f>(COUNTIF($D$24:D562,D562)=1)*1+B561</f>
        <v>50</v>
      </c>
      <c r="C562" s="60" t="str">
        <f t="shared" si="106"/>
        <v>Młodzik</v>
      </c>
      <c r="D562" s="54" t="str">
        <f>IF(C562="","",'licencje PZTS'!B542)</f>
        <v>"ULKS RUCH Pniów"</v>
      </c>
      <c r="E562" s="63" t="str">
        <f>IF(C562="","",VLOOKUP(F562,'licencje PZTS'!$G$3:$N$775,8,FALSE))</f>
        <v>Kapica Laura</v>
      </c>
      <c r="F562" s="22">
        <f>'licencje PZTS'!G542</f>
        <v>59694</v>
      </c>
      <c r="G562" s="62" t="str">
        <f t="shared" si="114"/>
        <v>Młodzik</v>
      </c>
      <c r="H562" s="62" t="str">
        <f>IF(G562="","",'licencje PZTS'!B542)</f>
        <v>"ULKS RUCH Pniów"</v>
      </c>
      <c r="I562" s="22" t="str">
        <f>IF(G562="","",VLOOKUP(F562,'licencje PZTS'!$G$3:$N$1761,8,FALSE))</f>
        <v>Kapica Laura</v>
      </c>
      <c r="J562" s="22" t="str">
        <f>IFERROR(VLOOKUP(F562,'licencje PZTS'!$G$3:$N$775,7,FALSE),"")</f>
        <v>K</v>
      </c>
      <c r="K562" s="62">
        <f>IFERROR(VLOOKUP(F562,'licencje PZTS'!$G$3:$N$1761,4,FALSE),"")</f>
        <v>2011</v>
      </c>
      <c r="L562" s="22" t="str">
        <f t="shared" si="107"/>
        <v>Nie dotyczy</v>
      </c>
      <c r="M562" s="22" t="str">
        <f t="shared" si="108"/>
        <v>Nie dotyczy</v>
      </c>
      <c r="N562" s="22" t="str">
        <f t="shared" si="109"/>
        <v>Młodzik</v>
      </c>
      <c r="O562" s="22" t="str">
        <f t="shared" si="110"/>
        <v>Kadet</v>
      </c>
      <c r="P562" s="22" t="str">
        <f t="shared" si="111"/>
        <v>Junior</v>
      </c>
      <c r="Q562" s="22" t="str">
        <f t="shared" si="112"/>
        <v>Młodzieżowiec</v>
      </c>
      <c r="R562" s="22" t="str">
        <f t="shared" si="113"/>
        <v>Senior</v>
      </c>
      <c r="V562" s="22" t="e">
        <f t="shared" si="105"/>
        <v>#N/A</v>
      </c>
      <c r="W562" s="22">
        <f>(COUNTIF($V$2:V562,V562)=1)*1+W561</f>
        <v>70</v>
      </c>
      <c r="X562" s="22" t="e">
        <f>VLOOKUP(Y562,'licencje PZTS'!$C$4:$K$1486,9,FALSE)</f>
        <v>#N/A</v>
      </c>
      <c r="Y562" s="22" t="e">
        <f>INDEX($V$4:$V$900,MATCH(ROWS($U$1:U559),$W$4:$W$900,0))</f>
        <v>#N/A</v>
      </c>
      <c r="AA562" s="22" t="e">
        <f t="shared" si="115"/>
        <v>#N/A</v>
      </c>
      <c r="AB562" s="22">
        <f>(COUNTIF($AA$2:AA562,AA562)=1)*1+AB561</f>
        <v>70</v>
      </c>
      <c r="AC562" s="22" t="e">
        <f>VLOOKUP(AD562,'licencje PZTS'!$C$4:$K$1486,9,FALSE)</f>
        <v>#N/A</v>
      </c>
      <c r="AD562" s="22" t="e">
        <f>INDEX($AA$2:$AA$900,MATCH(ROWS($Z$1:Z559),$AB$2:$AB$3900,0))</f>
        <v>#N/A</v>
      </c>
    </row>
    <row r="563" spans="2:30" hidden="1" x14ac:dyDescent="0.25">
      <c r="B563" s="54">
        <f>(COUNTIF($D$24:D563,D563)=1)*1+B562</f>
        <v>50</v>
      </c>
      <c r="C563" s="60" t="str">
        <f t="shared" si="106"/>
        <v>Młodzik</v>
      </c>
      <c r="D563" s="54" t="str">
        <f>IF(C563="","",'licencje PZTS'!B543)</f>
        <v>"ULKS RUCH Pniów"</v>
      </c>
      <c r="E563" s="63" t="str">
        <f>IF(C563="","",VLOOKUP(F563,'licencje PZTS'!$G$3:$N$775,8,FALSE))</f>
        <v>Kasprzik Dominik</v>
      </c>
      <c r="F563" s="22">
        <f>'licencje PZTS'!G543</f>
        <v>59695</v>
      </c>
      <c r="G563" s="62" t="str">
        <f t="shared" si="114"/>
        <v>Młodzik</v>
      </c>
      <c r="H563" s="62" t="str">
        <f>IF(G563="","",'licencje PZTS'!B543)</f>
        <v>"ULKS RUCH Pniów"</v>
      </c>
      <c r="I563" s="22" t="str">
        <f>IF(G563="","",VLOOKUP(F563,'licencje PZTS'!$G$3:$N$1761,8,FALSE))</f>
        <v>Kasprzik Dominik</v>
      </c>
      <c r="J563" s="22" t="str">
        <f>IFERROR(VLOOKUP(F563,'licencje PZTS'!$G$3:$N$775,7,FALSE),"")</f>
        <v>M</v>
      </c>
      <c r="K563" s="62">
        <f>IFERROR(VLOOKUP(F563,'licencje PZTS'!$G$3:$N$1761,4,FALSE),"")</f>
        <v>2012</v>
      </c>
      <c r="L563" s="22" t="str">
        <f t="shared" si="107"/>
        <v>Nie dotyczy</v>
      </c>
      <c r="M563" s="22" t="str">
        <f t="shared" si="108"/>
        <v>Żak</v>
      </c>
      <c r="N563" s="22" t="str">
        <f t="shared" si="109"/>
        <v>Młodzik</v>
      </c>
      <c r="O563" s="22" t="str">
        <f t="shared" si="110"/>
        <v>Kadet</v>
      </c>
      <c r="P563" s="22" t="str">
        <f t="shared" si="111"/>
        <v>Junior</v>
      </c>
      <c r="Q563" s="22" t="str">
        <f t="shared" si="112"/>
        <v>Młodzieżowiec</v>
      </c>
      <c r="R563" s="22" t="str">
        <f t="shared" si="113"/>
        <v>Senior</v>
      </c>
      <c r="V563" s="22" t="e">
        <f t="shared" si="105"/>
        <v>#N/A</v>
      </c>
      <c r="W563" s="22">
        <f>(COUNTIF($V$2:V563,V563)=1)*1+W562</f>
        <v>70</v>
      </c>
      <c r="X563" s="22" t="e">
        <f>VLOOKUP(Y563,'licencje PZTS'!$C$4:$K$1486,9,FALSE)</f>
        <v>#N/A</v>
      </c>
      <c r="Y563" s="22" t="e">
        <f>INDEX($V$4:$V$900,MATCH(ROWS($U$1:U560),$W$4:$W$900,0))</f>
        <v>#N/A</v>
      </c>
      <c r="AA563" s="22" t="e">
        <f t="shared" si="115"/>
        <v>#N/A</v>
      </c>
      <c r="AB563" s="22">
        <f>(COUNTIF($AA$2:AA563,AA563)=1)*1+AB562</f>
        <v>70</v>
      </c>
      <c r="AC563" s="22" t="e">
        <f>VLOOKUP(AD563,'licencje PZTS'!$C$4:$K$1486,9,FALSE)</f>
        <v>#N/A</v>
      </c>
      <c r="AD563" s="22" t="e">
        <f>INDEX($AA$2:$AA$900,MATCH(ROWS($Z$1:Z560),$AB$2:$AB$3900,0))</f>
        <v>#N/A</v>
      </c>
    </row>
    <row r="564" spans="2:30" hidden="1" x14ac:dyDescent="0.25">
      <c r="B564" s="54">
        <f>(COUNTIF($D$24:D564,D564)=1)*1+B563</f>
        <v>50</v>
      </c>
      <c r="C564" s="60" t="str">
        <f t="shared" si="106"/>
        <v/>
      </c>
      <c r="D564" s="54" t="str">
        <f>IF(C564="","",'licencje PZTS'!B544)</f>
        <v/>
      </c>
      <c r="E564" s="63" t="str">
        <f>IF(C564="","",VLOOKUP(F564,'licencje PZTS'!$G$3:$N$775,8,FALSE))</f>
        <v/>
      </c>
      <c r="F564" s="22">
        <f>'licencje PZTS'!G544</f>
        <v>61388</v>
      </c>
      <c r="G564" s="62" t="str">
        <f t="shared" si="114"/>
        <v/>
      </c>
      <c r="H564" s="62" t="str">
        <f>IF(G564="","",'licencje PZTS'!B544)</f>
        <v/>
      </c>
      <c r="I564" s="22" t="str">
        <f>IF(G564="","",VLOOKUP(F564,'licencje PZTS'!$G$3:$N$1761,8,FALSE))</f>
        <v/>
      </c>
      <c r="J564" s="22" t="str">
        <f>IFERROR(VLOOKUP(F564,'licencje PZTS'!$G$3:$N$775,7,FALSE),"")</f>
        <v>K</v>
      </c>
      <c r="K564" s="62">
        <f>IFERROR(VLOOKUP(F564,'licencje PZTS'!$G$3:$N$1761,4,FALSE),"")</f>
        <v>2009</v>
      </c>
      <c r="L564" s="22" t="str">
        <f t="shared" si="107"/>
        <v>Nie dotyczy</v>
      </c>
      <c r="M564" s="22" t="str">
        <f t="shared" si="108"/>
        <v>Nie dotyczy</v>
      </c>
      <c r="N564" s="22" t="str">
        <f t="shared" si="109"/>
        <v>Nie dotyczy</v>
      </c>
      <c r="O564" s="22" t="str">
        <f t="shared" si="110"/>
        <v>Kadet</v>
      </c>
      <c r="P564" s="22" t="str">
        <f t="shared" si="111"/>
        <v>Junior</v>
      </c>
      <c r="Q564" s="22" t="str">
        <f t="shared" si="112"/>
        <v>Młodzieżowiec</v>
      </c>
      <c r="R564" s="22" t="str">
        <f t="shared" si="113"/>
        <v>Senior</v>
      </c>
      <c r="V564" s="22" t="e">
        <f t="shared" si="105"/>
        <v>#N/A</v>
      </c>
      <c r="W564" s="22">
        <f>(COUNTIF($V$2:V564,V564)=1)*1+W563</f>
        <v>70</v>
      </c>
      <c r="X564" s="22" t="e">
        <f>VLOOKUP(Y564,'licencje PZTS'!$C$4:$K$1486,9,FALSE)</f>
        <v>#N/A</v>
      </c>
      <c r="Y564" s="22" t="e">
        <f>INDEX($V$4:$V$900,MATCH(ROWS($U$1:U561),$W$4:$W$900,0))</f>
        <v>#N/A</v>
      </c>
      <c r="AA564" s="22" t="e">
        <f t="shared" si="115"/>
        <v>#N/A</v>
      </c>
      <c r="AB564" s="22">
        <f>(COUNTIF($AA$2:AA564,AA564)=1)*1+AB563</f>
        <v>70</v>
      </c>
      <c r="AC564" s="22" t="e">
        <f>VLOOKUP(AD564,'licencje PZTS'!$C$4:$K$1486,9,FALSE)</f>
        <v>#N/A</v>
      </c>
      <c r="AD564" s="22" t="e">
        <f>INDEX($AA$2:$AA$900,MATCH(ROWS($Z$1:Z561),$AB$2:$AB$3900,0))</f>
        <v>#N/A</v>
      </c>
    </row>
    <row r="565" spans="2:30" hidden="1" x14ac:dyDescent="0.25">
      <c r="B565" s="54">
        <f>(COUNTIF($D$24:D565,D565)=1)*1+B564</f>
        <v>50</v>
      </c>
      <c r="C565" s="60" t="str">
        <f t="shared" si="106"/>
        <v/>
      </c>
      <c r="D565" s="54" t="str">
        <f>IF(C565="","",'licencje PZTS'!B545)</f>
        <v/>
      </c>
      <c r="E565" s="63" t="str">
        <f>IF(C565="","",VLOOKUP(F565,'licencje PZTS'!$G$3:$N$775,8,FALSE))</f>
        <v/>
      </c>
      <c r="F565" s="22">
        <f>'licencje PZTS'!G545</f>
        <v>61387</v>
      </c>
      <c r="G565" s="62" t="str">
        <f t="shared" si="114"/>
        <v/>
      </c>
      <c r="H565" s="62" t="str">
        <f>IF(G565="","",'licencje PZTS'!B545)</f>
        <v/>
      </c>
      <c r="I565" s="22" t="str">
        <f>IF(G565="","",VLOOKUP(F565,'licencje PZTS'!$G$3:$N$1761,8,FALSE))</f>
        <v/>
      </c>
      <c r="J565" s="22" t="str">
        <f>IFERROR(VLOOKUP(F565,'licencje PZTS'!$G$3:$N$775,7,FALSE),"")</f>
        <v>M</v>
      </c>
      <c r="K565" s="62">
        <f>IFERROR(VLOOKUP(F565,'licencje PZTS'!$G$3:$N$1761,4,FALSE),"")</f>
        <v>2009</v>
      </c>
      <c r="L565" s="22" t="str">
        <f t="shared" si="107"/>
        <v>Nie dotyczy</v>
      </c>
      <c r="M565" s="22" t="str">
        <f t="shared" si="108"/>
        <v>Nie dotyczy</v>
      </c>
      <c r="N565" s="22" t="str">
        <f t="shared" si="109"/>
        <v>Nie dotyczy</v>
      </c>
      <c r="O565" s="22" t="str">
        <f t="shared" si="110"/>
        <v>Kadet</v>
      </c>
      <c r="P565" s="22" t="str">
        <f t="shared" si="111"/>
        <v>Junior</v>
      </c>
      <c r="Q565" s="22" t="str">
        <f t="shared" si="112"/>
        <v>Młodzieżowiec</v>
      </c>
      <c r="R565" s="22" t="str">
        <f t="shared" si="113"/>
        <v>Senior</v>
      </c>
      <c r="V565" s="22" t="e">
        <f t="shared" si="105"/>
        <v>#N/A</v>
      </c>
      <c r="W565" s="22">
        <f>(COUNTIF($V$2:V565,V565)=1)*1+W564</f>
        <v>70</v>
      </c>
      <c r="X565" s="22" t="e">
        <f>VLOOKUP(Y565,'licencje PZTS'!$C$4:$K$1486,9,FALSE)</f>
        <v>#N/A</v>
      </c>
      <c r="Y565" s="22" t="e">
        <f>INDEX($V$4:$V$900,MATCH(ROWS($U$1:U562),$W$4:$W$900,0))</f>
        <v>#N/A</v>
      </c>
      <c r="AA565" s="22" t="e">
        <f t="shared" si="115"/>
        <v>#N/A</v>
      </c>
      <c r="AB565" s="22">
        <f>(COUNTIF($AA$2:AA565,AA565)=1)*1+AB564</f>
        <v>70</v>
      </c>
      <c r="AC565" s="22" t="e">
        <f>VLOOKUP(AD565,'licencje PZTS'!$C$4:$K$1486,9,FALSE)</f>
        <v>#N/A</v>
      </c>
      <c r="AD565" s="22" t="e">
        <f>INDEX($AA$2:$AA$900,MATCH(ROWS($Z$1:Z562),$AB$2:$AB$3900,0))</f>
        <v>#N/A</v>
      </c>
    </row>
    <row r="566" spans="2:30" hidden="1" x14ac:dyDescent="0.25">
      <c r="B566" s="54">
        <f>(COUNTIF($D$24:D566,D566)=1)*1+B565</f>
        <v>50</v>
      </c>
      <c r="C566" s="60" t="str">
        <f t="shared" si="106"/>
        <v/>
      </c>
      <c r="D566" s="54" t="str">
        <f>IF(C566="","",'licencje PZTS'!B546)</f>
        <v/>
      </c>
      <c r="E566" s="63" t="str">
        <f>IF(C566="","",VLOOKUP(F566,'licencje PZTS'!$G$3:$N$775,8,FALSE))</f>
        <v/>
      </c>
      <c r="F566" s="22">
        <f>'licencje PZTS'!G546</f>
        <v>61382</v>
      </c>
      <c r="G566" s="62" t="str">
        <f t="shared" si="114"/>
        <v/>
      </c>
      <c r="H566" s="62" t="str">
        <f>IF(G566="","",'licencje PZTS'!B546)</f>
        <v/>
      </c>
      <c r="I566" s="22" t="str">
        <f>IF(G566="","",VLOOKUP(F566,'licencje PZTS'!$G$3:$N$1761,8,FALSE))</f>
        <v/>
      </c>
      <c r="J566" s="22" t="str">
        <f>IFERROR(VLOOKUP(F566,'licencje PZTS'!$G$3:$N$775,7,FALSE),"")</f>
        <v>M</v>
      </c>
      <c r="K566" s="62">
        <f>IFERROR(VLOOKUP(F566,'licencje PZTS'!$G$3:$N$1761,4,FALSE),"")</f>
        <v>2009</v>
      </c>
      <c r="L566" s="22" t="str">
        <f t="shared" si="107"/>
        <v>Nie dotyczy</v>
      </c>
      <c r="M566" s="22" t="str">
        <f t="shared" si="108"/>
        <v>Nie dotyczy</v>
      </c>
      <c r="N566" s="22" t="str">
        <f t="shared" si="109"/>
        <v>Nie dotyczy</v>
      </c>
      <c r="O566" s="22" t="str">
        <f t="shared" si="110"/>
        <v>Kadet</v>
      </c>
      <c r="P566" s="22" t="str">
        <f t="shared" si="111"/>
        <v>Junior</v>
      </c>
      <c r="Q566" s="22" t="str">
        <f t="shared" si="112"/>
        <v>Młodzieżowiec</v>
      </c>
      <c r="R566" s="22" t="str">
        <f t="shared" si="113"/>
        <v>Senior</v>
      </c>
      <c r="V566" s="22" t="e">
        <f t="shared" si="105"/>
        <v>#N/A</v>
      </c>
      <c r="W566" s="22">
        <f>(COUNTIF($V$2:V566,V566)=1)*1+W565</f>
        <v>70</v>
      </c>
      <c r="X566" s="22" t="e">
        <f>VLOOKUP(Y566,'licencje PZTS'!$C$4:$K$1486,9,FALSE)</f>
        <v>#N/A</v>
      </c>
      <c r="Y566" s="22" t="e">
        <f>INDEX($V$4:$V$900,MATCH(ROWS($U$1:U563),$W$4:$W$900,0))</f>
        <v>#N/A</v>
      </c>
      <c r="AA566" s="22" t="e">
        <f t="shared" si="115"/>
        <v>#N/A</v>
      </c>
      <c r="AB566" s="22">
        <f>(COUNTIF($AA$2:AA566,AA566)=1)*1+AB565</f>
        <v>70</v>
      </c>
      <c r="AC566" s="22" t="e">
        <f>VLOOKUP(AD566,'licencje PZTS'!$C$4:$K$1486,9,FALSE)</f>
        <v>#N/A</v>
      </c>
      <c r="AD566" s="22" t="e">
        <f>INDEX($AA$2:$AA$900,MATCH(ROWS($Z$1:Z563),$AB$2:$AB$3900,0))</f>
        <v>#N/A</v>
      </c>
    </row>
    <row r="567" spans="2:30" hidden="1" x14ac:dyDescent="0.25">
      <c r="B567" s="54">
        <f>(COUNTIF($D$24:D567,D567)=1)*1+B566</f>
        <v>50</v>
      </c>
      <c r="C567" s="60" t="str">
        <f t="shared" si="106"/>
        <v/>
      </c>
      <c r="D567" s="54" t="str">
        <f>IF(C567="","",'licencje PZTS'!B547)</f>
        <v/>
      </c>
      <c r="E567" s="63" t="str">
        <f>IF(C567="","",VLOOKUP(F567,'licencje PZTS'!$G$3:$N$775,8,FALSE))</f>
        <v/>
      </c>
      <c r="F567" s="22">
        <f>'licencje PZTS'!G547</f>
        <v>61380</v>
      </c>
      <c r="G567" s="62" t="str">
        <f t="shared" si="114"/>
        <v/>
      </c>
      <c r="H567" s="62" t="str">
        <f>IF(G567="","",'licencje PZTS'!B547)</f>
        <v/>
      </c>
      <c r="I567" s="22" t="str">
        <f>IF(G567="","",VLOOKUP(F567,'licencje PZTS'!$G$3:$N$1761,8,FALSE))</f>
        <v/>
      </c>
      <c r="J567" s="22" t="str">
        <f>IFERROR(VLOOKUP(F567,'licencje PZTS'!$G$3:$N$775,7,FALSE),"")</f>
        <v>M</v>
      </c>
      <c r="K567" s="62">
        <f>IFERROR(VLOOKUP(F567,'licencje PZTS'!$G$3:$N$1761,4,FALSE),"")</f>
        <v>2009</v>
      </c>
      <c r="L567" s="22" t="str">
        <f t="shared" si="107"/>
        <v>Nie dotyczy</v>
      </c>
      <c r="M567" s="22" t="str">
        <f t="shared" si="108"/>
        <v>Nie dotyczy</v>
      </c>
      <c r="N567" s="22" t="str">
        <f t="shared" si="109"/>
        <v>Nie dotyczy</v>
      </c>
      <c r="O567" s="22" t="str">
        <f t="shared" si="110"/>
        <v>Kadet</v>
      </c>
      <c r="P567" s="22" t="str">
        <f t="shared" si="111"/>
        <v>Junior</v>
      </c>
      <c r="Q567" s="22" t="str">
        <f t="shared" si="112"/>
        <v>Młodzieżowiec</v>
      </c>
      <c r="R567" s="22" t="str">
        <f t="shared" si="113"/>
        <v>Senior</v>
      </c>
      <c r="V567" s="22" t="e">
        <f t="shared" si="105"/>
        <v>#N/A</v>
      </c>
      <c r="W567" s="22">
        <f>(COUNTIF($V$2:V567,V567)=1)*1+W566</f>
        <v>70</v>
      </c>
      <c r="X567" s="22" t="e">
        <f>VLOOKUP(Y567,'licencje PZTS'!$C$4:$K$1486,9,FALSE)</f>
        <v>#N/A</v>
      </c>
      <c r="Y567" s="22" t="e">
        <f>INDEX($V$4:$V$900,MATCH(ROWS($U$1:U564),$W$4:$W$900,0))</f>
        <v>#N/A</v>
      </c>
      <c r="AA567" s="22" t="e">
        <f t="shared" si="115"/>
        <v>#N/A</v>
      </c>
      <c r="AB567" s="22">
        <f>(COUNTIF($AA$2:AA567,AA567)=1)*1+AB566</f>
        <v>70</v>
      </c>
      <c r="AC567" s="22" t="e">
        <f>VLOOKUP(AD567,'licencje PZTS'!$C$4:$K$1486,9,FALSE)</f>
        <v>#N/A</v>
      </c>
      <c r="AD567" s="22" t="e">
        <f>INDEX($AA$2:$AA$900,MATCH(ROWS($Z$1:Z564),$AB$2:$AB$3900,0))</f>
        <v>#N/A</v>
      </c>
    </row>
    <row r="568" spans="2:30" hidden="1" x14ac:dyDescent="0.25">
      <c r="B568" s="54">
        <f>(COUNTIF($D$24:D568,D568)=1)*1+B567</f>
        <v>51</v>
      </c>
      <c r="C568" s="60" t="str">
        <f t="shared" si="106"/>
        <v>Młodzik</v>
      </c>
      <c r="D568" s="54" t="str">
        <f>IF(C568="","",'licencje PZTS'!B548)</f>
        <v>"ULKTS Pszczyna"</v>
      </c>
      <c r="E568" s="63" t="str">
        <f>IF(C568="","",VLOOKUP(F568,'licencje PZTS'!$G$3:$N$775,8,FALSE))</f>
        <v>Kuczmik Adam</v>
      </c>
      <c r="F568" s="22">
        <f>'licencje PZTS'!G548</f>
        <v>61389</v>
      </c>
      <c r="G568" s="62" t="str">
        <f t="shared" si="114"/>
        <v>Młodzik</v>
      </c>
      <c r="H568" s="62" t="str">
        <f>IF(G568="","",'licencje PZTS'!B548)</f>
        <v>"ULKTS Pszczyna"</v>
      </c>
      <c r="I568" s="22" t="str">
        <f>IF(G568="","",VLOOKUP(F568,'licencje PZTS'!$G$3:$N$1761,8,FALSE))</f>
        <v>Kuczmik Adam</v>
      </c>
      <c r="J568" s="22" t="str">
        <f>IFERROR(VLOOKUP(F568,'licencje PZTS'!$G$3:$N$775,7,FALSE),"")</f>
        <v>M</v>
      </c>
      <c r="K568" s="62">
        <f>IFERROR(VLOOKUP(F568,'licencje PZTS'!$G$3:$N$1761,4,FALSE),"")</f>
        <v>2010</v>
      </c>
      <c r="L568" s="22" t="str">
        <f t="shared" si="107"/>
        <v>Nie dotyczy</v>
      </c>
      <c r="M568" s="22" t="str">
        <f t="shared" si="108"/>
        <v>Nie dotyczy</v>
      </c>
      <c r="N568" s="22" t="str">
        <f t="shared" si="109"/>
        <v>Młodzik</v>
      </c>
      <c r="O568" s="22" t="str">
        <f t="shared" si="110"/>
        <v>Kadet</v>
      </c>
      <c r="P568" s="22" t="str">
        <f t="shared" si="111"/>
        <v>Junior</v>
      </c>
      <c r="Q568" s="22" t="str">
        <f t="shared" si="112"/>
        <v>Młodzieżowiec</v>
      </c>
      <c r="R568" s="22" t="str">
        <f t="shared" si="113"/>
        <v>Senior</v>
      </c>
      <c r="V568" s="22" t="e">
        <f t="shared" si="105"/>
        <v>#N/A</v>
      </c>
      <c r="W568" s="22">
        <f>(COUNTIF($V$2:V568,V568)=1)*1+W567</f>
        <v>70</v>
      </c>
      <c r="X568" s="22" t="e">
        <f>VLOOKUP(Y568,'licencje PZTS'!$C$4:$K$1486,9,FALSE)</f>
        <v>#N/A</v>
      </c>
      <c r="Y568" s="22" t="e">
        <f>INDEX($V$4:$V$900,MATCH(ROWS($U$1:U565),$W$4:$W$900,0))</f>
        <v>#N/A</v>
      </c>
      <c r="AA568" s="22" t="e">
        <f t="shared" si="115"/>
        <v>#N/A</v>
      </c>
      <c r="AB568" s="22">
        <f>(COUNTIF($AA$2:AA568,AA568)=1)*1+AB567</f>
        <v>70</v>
      </c>
      <c r="AC568" s="22" t="e">
        <f>VLOOKUP(AD568,'licencje PZTS'!$C$4:$K$1486,9,FALSE)</f>
        <v>#N/A</v>
      </c>
      <c r="AD568" s="22" t="e">
        <f>INDEX($AA$2:$AA$900,MATCH(ROWS($Z$1:Z565),$AB$2:$AB$3900,0))</f>
        <v>#N/A</v>
      </c>
    </row>
    <row r="569" spans="2:30" hidden="1" x14ac:dyDescent="0.25">
      <c r="B569" s="54">
        <f>(COUNTIF($D$24:D569,D569)=1)*1+B568</f>
        <v>51</v>
      </c>
      <c r="C569" s="60" t="str">
        <f t="shared" si="106"/>
        <v>Młodzik</v>
      </c>
      <c r="D569" s="54" t="str">
        <f>IF(C569="","",'licencje PZTS'!B549)</f>
        <v>"ULKTS Pszczyna"</v>
      </c>
      <c r="E569" s="63" t="str">
        <f>IF(C569="","",VLOOKUP(F569,'licencje PZTS'!$G$3:$N$775,8,FALSE))</f>
        <v>Zacharzewski Aleksander</v>
      </c>
      <c r="F569" s="22">
        <f>'licencje PZTS'!G549</f>
        <v>61383</v>
      </c>
      <c r="G569" s="62" t="str">
        <f t="shared" si="114"/>
        <v>Młodzik</v>
      </c>
      <c r="H569" s="62" t="str">
        <f>IF(G569="","",'licencje PZTS'!B549)</f>
        <v>"ULKTS Pszczyna"</v>
      </c>
      <c r="I569" s="22" t="str">
        <f>IF(G569="","",VLOOKUP(F569,'licencje PZTS'!$G$3:$N$1761,8,FALSE))</f>
        <v>Zacharzewski Aleksander</v>
      </c>
      <c r="J569" s="22" t="str">
        <f>IFERROR(VLOOKUP(F569,'licencje PZTS'!$G$3:$N$775,7,FALSE),"")</f>
        <v>M</v>
      </c>
      <c r="K569" s="62">
        <f>IFERROR(VLOOKUP(F569,'licencje PZTS'!$G$3:$N$1761,4,FALSE),"")</f>
        <v>2010</v>
      </c>
      <c r="L569" s="22" t="str">
        <f t="shared" si="107"/>
        <v>Nie dotyczy</v>
      </c>
      <c r="M569" s="22" t="str">
        <f t="shared" si="108"/>
        <v>Nie dotyczy</v>
      </c>
      <c r="N569" s="22" t="str">
        <f t="shared" si="109"/>
        <v>Młodzik</v>
      </c>
      <c r="O569" s="22" t="str">
        <f t="shared" si="110"/>
        <v>Kadet</v>
      </c>
      <c r="P569" s="22" t="str">
        <f t="shared" si="111"/>
        <v>Junior</v>
      </c>
      <c r="Q569" s="22" t="str">
        <f t="shared" si="112"/>
        <v>Młodzieżowiec</v>
      </c>
      <c r="R569" s="22" t="str">
        <f t="shared" si="113"/>
        <v>Senior</v>
      </c>
      <c r="V569" s="22" t="e">
        <f t="shared" si="105"/>
        <v>#N/A</v>
      </c>
      <c r="W569" s="22">
        <f>(COUNTIF($V$2:V569,V569)=1)*1+W568</f>
        <v>70</v>
      </c>
      <c r="X569" s="22" t="e">
        <f>VLOOKUP(Y569,'licencje PZTS'!$C$4:$K$1486,9,FALSE)</f>
        <v>#N/A</v>
      </c>
      <c r="Y569" s="22" t="e">
        <f>INDEX($V$4:$V$900,MATCH(ROWS($U$1:U566),$W$4:$W$900,0))</f>
        <v>#N/A</v>
      </c>
      <c r="AA569" s="22" t="e">
        <f t="shared" si="115"/>
        <v>#N/A</v>
      </c>
      <c r="AB569" s="22">
        <f>(COUNTIF($AA$2:AA569,AA569)=1)*1+AB568</f>
        <v>70</v>
      </c>
      <c r="AC569" s="22" t="e">
        <f>VLOOKUP(AD569,'licencje PZTS'!$C$4:$K$1486,9,FALSE)</f>
        <v>#N/A</v>
      </c>
      <c r="AD569" s="22" t="e">
        <f>INDEX($AA$2:$AA$900,MATCH(ROWS($Z$1:Z566),$AB$2:$AB$3900,0))</f>
        <v>#N/A</v>
      </c>
    </row>
    <row r="570" spans="2:30" hidden="1" x14ac:dyDescent="0.25">
      <c r="B570" s="54">
        <f>(COUNTIF($D$24:D570,D570)=1)*1+B569</f>
        <v>51</v>
      </c>
      <c r="C570" s="60" t="str">
        <f t="shared" si="106"/>
        <v>Młodzik</v>
      </c>
      <c r="D570" s="54" t="str">
        <f>IF(C570="","",'licencje PZTS'!B550)</f>
        <v>"ULKTS Pszczyna"</v>
      </c>
      <c r="E570" s="63" t="str">
        <f>IF(C570="","",VLOOKUP(F570,'licencje PZTS'!$G$3:$N$775,8,FALSE))</f>
        <v>Maroszek Oscar</v>
      </c>
      <c r="F570" s="22">
        <f>'licencje PZTS'!G550</f>
        <v>61379</v>
      </c>
      <c r="G570" s="62" t="str">
        <f t="shared" si="114"/>
        <v>Młodzik</v>
      </c>
      <c r="H570" s="62" t="str">
        <f>IF(G570="","",'licencje PZTS'!B550)</f>
        <v>"ULKTS Pszczyna"</v>
      </c>
      <c r="I570" s="22" t="str">
        <f>IF(G570="","",VLOOKUP(F570,'licencje PZTS'!$G$3:$N$1761,8,FALSE))</f>
        <v>Maroszek Oscar</v>
      </c>
      <c r="J570" s="22" t="str">
        <f>IFERROR(VLOOKUP(F570,'licencje PZTS'!$G$3:$N$775,7,FALSE),"")</f>
        <v>M</v>
      </c>
      <c r="K570" s="62">
        <f>IFERROR(VLOOKUP(F570,'licencje PZTS'!$G$3:$N$1761,4,FALSE),"")</f>
        <v>2010</v>
      </c>
      <c r="L570" s="22" t="str">
        <f t="shared" si="107"/>
        <v>Nie dotyczy</v>
      </c>
      <c r="M570" s="22" t="str">
        <f t="shared" si="108"/>
        <v>Nie dotyczy</v>
      </c>
      <c r="N570" s="22" t="str">
        <f t="shared" si="109"/>
        <v>Młodzik</v>
      </c>
      <c r="O570" s="22" t="str">
        <f t="shared" si="110"/>
        <v>Kadet</v>
      </c>
      <c r="P570" s="22" t="str">
        <f t="shared" si="111"/>
        <v>Junior</v>
      </c>
      <c r="Q570" s="22" t="str">
        <f t="shared" si="112"/>
        <v>Młodzieżowiec</v>
      </c>
      <c r="R570" s="22" t="str">
        <f t="shared" si="113"/>
        <v>Senior</v>
      </c>
      <c r="V570" s="22" t="e">
        <f t="shared" si="105"/>
        <v>#N/A</v>
      </c>
      <c r="W570" s="22">
        <f>(COUNTIF($V$2:V570,V570)=1)*1+W569</f>
        <v>70</v>
      </c>
      <c r="X570" s="22" t="e">
        <f>VLOOKUP(Y570,'licencje PZTS'!$C$4:$K$1486,9,FALSE)</f>
        <v>#N/A</v>
      </c>
      <c r="Y570" s="22" t="e">
        <f>INDEX($V$4:$V$900,MATCH(ROWS($U$1:U567),$W$4:$W$900,0))</f>
        <v>#N/A</v>
      </c>
      <c r="AA570" s="22" t="e">
        <f t="shared" si="115"/>
        <v>#N/A</v>
      </c>
      <c r="AB570" s="22">
        <f>(COUNTIF($AA$2:AA570,AA570)=1)*1+AB569</f>
        <v>70</v>
      </c>
      <c r="AC570" s="22" t="e">
        <f>VLOOKUP(AD570,'licencje PZTS'!$C$4:$K$1486,9,FALSE)</f>
        <v>#N/A</v>
      </c>
      <c r="AD570" s="22" t="e">
        <f>INDEX($AA$2:$AA$900,MATCH(ROWS($Z$1:Z567),$AB$2:$AB$3900,0))</f>
        <v>#N/A</v>
      </c>
    </row>
    <row r="571" spans="2:30" hidden="1" x14ac:dyDescent="0.25">
      <c r="B571" s="54">
        <f>(COUNTIF($D$24:D571,D571)=1)*1+B570</f>
        <v>51</v>
      </c>
      <c r="C571" s="60" t="str">
        <f t="shared" si="106"/>
        <v>Młodzik</v>
      </c>
      <c r="D571" s="54" t="str">
        <f>IF(C571="","",'licencje PZTS'!B551)</f>
        <v>"ULKTS Pszczyna"</v>
      </c>
      <c r="E571" s="63" t="str">
        <f>IF(C571="","",VLOOKUP(F571,'licencje PZTS'!$G$3:$N$775,8,FALSE))</f>
        <v>Macioł Jan</v>
      </c>
      <c r="F571" s="22">
        <f>'licencje PZTS'!G551</f>
        <v>58355</v>
      </c>
      <c r="G571" s="62" t="str">
        <f t="shared" si="114"/>
        <v>Młodzik</v>
      </c>
      <c r="H571" s="62" t="str">
        <f>IF(G571="","",'licencje PZTS'!B551)</f>
        <v>"ULKTS Pszczyna"</v>
      </c>
      <c r="I571" s="22" t="str">
        <f>IF(G571="","",VLOOKUP(F571,'licencje PZTS'!$G$3:$N$1761,8,FALSE))</f>
        <v>Macioł Jan</v>
      </c>
      <c r="J571" s="22" t="str">
        <f>IFERROR(VLOOKUP(F571,'licencje PZTS'!$G$3:$N$775,7,FALSE),"")</f>
        <v>M</v>
      </c>
      <c r="K571" s="62">
        <f>IFERROR(VLOOKUP(F571,'licencje PZTS'!$G$3:$N$1761,4,FALSE),"")</f>
        <v>2011</v>
      </c>
      <c r="L571" s="22" t="str">
        <f t="shared" si="107"/>
        <v>Nie dotyczy</v>
      </c>
      <c r="M571" s="22" t="str">
        <f t="shared" si="108"/>
        <v>Nie dotyczy</v>
      </c>
      <c r="N571" s="22" t="str">
        <f t="shared" si="109"/>
        <v>Młodzik</v>
      </c>
      <c r="O571" s="22" t="str">
        <f t="shared" si="110"/>
        <v>Kadet</v>
      </c>
      <c r="P571" s="22" t="str">
        <f t="shared" si="111"/>
        <v>Junior</v>
      </c>
      <c r="Q571" s="22" t="str">
        <f t="shared" si="112"/>
        <v>Młodzieżowiec</v>
      </c>
      <c r="R571" s="22" t="str">
        <f t="shared" si="113"/>
        <v>Senior</v>
      </c>
      <c r="V571" s="22" t="e">
        <f t="shared" si="105"/>
        <v>#N/A</v>
      </c>
      <c r="W571" s="22">
        <f>(COUNTIF($V$2:V571,V571)=1)*1+W570</f>
        <v>70</v>
      </c>
      <c r="X571" s="22" t="e">
        <f>VLOOKUP(Y571,'licencje PZTS'!$C$4:$K$1486,9,FALSE)</f>
        <v>#N/A</v>
      </c>
      <c r="Y571" s="22" t="e">
        <f>INDEX($V$4:$V$900,MATCH(ROWS($U$1:U568),$W$4:$W$900,0))</f>
        <v>#N/A</v>
      </c>
      <c r="AA571" s="22" t="e">
        <f t="shared" si="115"/>
        <v>#N/A</v>
      </c>
      <c r="AB571" s="22">
        <f>(COUNTIF($AA$2:AA571,AA571)=1)*1+AB570</f>
        <v>70</v>
      </c>
      <c r="AC571" s="22" t="e">
        <f>VLOOKUP(AD571,'licencje PZTS'!$C$4:$K$1486,9,FALSE)</f>
        <v>#N/A</v>
      </c>
      <c r="AD571" s="22" t="e">
        <f>INDEX($AA$2:$AA$900,MATCH(ROWS($Z$1:Z568),$AB$2:$AB$3900,0))</f>
        <v>#N/A</v>
      </c>
    </row>
    <row r="572" spans="2:30" hidden="1" x14ac:dyDescent="0.25">
      <c r="B572" s="54">
        <f>(COUNTIF($D$24:D572,D572)=1)*1+B571</f>
        <v>51</v>
      </c>
      <c r="C572" s="60" t="str">
        <f t="shared" si="106"/>
        <v>Młodzik</v>
      </c>
      <c r="D572" s="54" t="str">
        <f>IF(C572="","",'licencje PZTS'!B552)</f>
        <v>"ULKTS Pszczyna"</v>
      </c>
      <c r="E572" s="63" t="str">
        <f>IF(C572="","",VLOOKUP(F572,'licencje PZTS'!$G$3:$N$775,8,FALSE))</f>
        <v>Jucha Filip</v>
      </c>
      <c r="F572" s="22">
        <f>'licencje PZTS'!G552</f>
        <v>61381</v>
      </c>
      <c r="G572" s="62" t="str">
        <f t="shared" si="114"/>
        <v>Młodzik</v>
      </c>
      <c r="H572" s="62" t="str">
        <f>IF(G572="","",'licencje PZTS'!B552)</f>
        <v>"ULKTS Pszczyna"</v>
      </c>
      <c r="I572" s="22" t="str">
        <f>IF(G572="","",VLOOKUP(F572,'licencje PZTS'!$G$3:$N$1761,8,FALSE))</f>
        <v>Jucha Filip</v>
      </c>
      <c r="J572" s="22" t="str">
        <f>IFERROR(VLOOKUP(F572,'licencje PZTS'!$G$3:$N$775,7,FALSE),"")</f>
        <v>M</v>
      </c>
      <c r="K572" s="62">
        <f>IFERROR(VLOOKUP(F572,'licencje PZTS'!$G$3:$N$1761,4,FALSE),"")</f>
        <v>2011</v>
      </c>
      <c r="L572" s="22" t="str">
        <f t="shared" si="107"/>
        <v>Nie dotyczy</v>
      </c>
      <c r="M572" s="22" t="str">
        <f t="shared" si="108"/>
        <v>Nie dotyczy</v>
      </c>
      <c r="N572" s="22" t="str">
        <f t="shared" si="109"/>
        <v>Młodzik</v>
      </c>
      <c r="O572" s="22" t="str">
        <f t="shared" si="110"/>
        <v>Kadet</v>
      </c>
      <c r="P572" s="22" t="str">
        <f t="shared" si="111"/>
        <v>Junior</v>
      </c>
      <c r="Q572" s="22" t="str">
        <f t="shared" si="112"/>
        <v>Młodzieżowiec</v>
      </c>
      <c r="R572" s="22" t="str">
        <f t="shared" si="113"/>
        <v>Senior</v>
      </c>
      <c r="V572" s="22" t="e">
        <f t="shared" si="105"/>
        <v>#N/A</v>
      </c>
      <c r="W572" s="22">
        <f>(COUNTIF($V$2:V572,V572)=1)*1+W571</f>
        <v>70</v>
      </c>
      <c r="X572" s="22" t="e">
        <f>VLOOKUP(Y572,'licencje PZTS'!$C$4:$K$1486,9,FALSE)</f>
        <v>#N/A</v>
      </c>
      <c r="Y572" s="22" t="e">
        <f>INDEX($V$4:$V$900,MATCH(ROWS($U$1:U569),$W$4:$W$900,0))</f>
        <v>#N/A</v>
      </c>
      <c r="AA572" s="22" t="e">
        <f t="shared" si="115"/>
        <v>#N/A</v>
      </c>
      <c r="AB572" s="22">
        <f>(COUNTIF($AA$2:AA572,AA572)=1)*1+AB571</f>
        <v>70</v>
      </c>
      <c r="AC572" s="22" t="e">
        <f>VLOOKUP(AD572,'licencje PZTS'!$C$4:$K$1486,9,FALSE)</f>
        <v>#N/A</v>
      </c>
      <c r="AD572" s="22" t="e">
        <f>INDEX($AA$2:$AA$900,MATCH(ROWS($Z$1:Z569),$AB$2:$AB$3900,0))</f>
        <v>#N/A</v>
      </c>
    </row>
    <row r="573" spans="2:30" hidden="1" x14ac:dyDescent="0.25">
      <c r="B573" s="54">
        <f>(COUNTIF($D$24:D573,D573)=1)*1+B572</f>
        <v>51</v>
      </c>
      <c r="C573" s="60" t="str">
        <f t="shared" si="106"/>
        <v>Młodzik</v>
      </c>
      <c r="D573" s="54" t="str">
        <f>IF(C573="","",'licencje PZTS'!B553)</f>
        <v>"ULKTS Pszczyna"</v>
      </c>
      <c r="E573" s="63" t="str">
        <f>IF(C573="","",VLOOKUP(F573,'licencje PZTS'!$G$3:$N$775,8,FALSE))</f>
        <v>Bilińska Zuzanna</v>
      </c>
      <c r="F573" s="22">
        <f>'licencje PZTS'!G553</f>
        <v>58349</v>
      </c>
      <c r="G573" s="62" t="str">
        <f t="shared" si="114"/>
        <v>Młodzik</v>
      </c>
      <c r="H573" s="62" t="str">
        <f>IF(G573="","",'licencje PZTS'!B553)</f>
        <v>"ULKTS Pszczyna"</v>
      </c>
      <c r="I573" s="22" t="str">
        <f>IF(G573="","",VLOOKUP(F573,'licencje PZTS'!$G$3:$N$1761,8,FALSE))</f>
        <v>Bilińska Zuzanna</v>
      </c>
      <c r="J573" s="22" t="str">
        <f>IFERROR(VLOOKUP(F573,'licencje PZTS'!$G$3:$N$775,7,FALSE),"")</f>
        <v>K</v>
      </c>
      <c r="K573" s="62">
        <f>IFERROR(VLOOKUP(F573,'licencje PZTS'!$G$3:$N$1761,4,FALSE),"")</f>
        <v>2012</v>
      </c>
      <c r="L573" s="22" t="str">
        <f t="shared" si="107"/>
        <v>Nie dotyczy</v>
      </c>
      <c r="M573" s="22" t="str">
        <f t="shared" si="108"/>
        <v>Żak</v>
      </c>
      <c r="N573" s="22" t="str">
        <f t="shared" si="109"/>
        <v>Młodzik</v>
      </c>
      <c r="O573" s="22" t="str">
        <f t="shared" si="110"/>
        <v>Kadet</v>
      </c>
      <c r="P573" s="22" t="str">
        <f t="shared" si="111"/>
        <v>Junior</v>
      </c>
      <c r="Q573" s="22" t="str">
        <f t="shared" si="112"/>
        <v>Młodzieżowiec</v>
      </c>
      <c r="R573" s="22" t="str">
        <f t="shared" si="113"/>
        <v>Senior</v>
      </c>
      <c r="V573" s="22" t="e">
        <f t="shared" si="105"/>
        <v>#N/A</v>
      </c>
      <c r="W573" s="22">
        <f>(COUNTIF($V$2:V573,V573)=1)*1+W572</f>
        <v>70</v>
      </c>
      <c r="X573" s="22" t="e">
        <f>VLOOKUP(Y573,'licencje PZTS'!$C$4:$K$1486,9,FALSE)</f>
        <v>#N/A</v>
      </c>
      <c r="Y573" s="22" t="e">
        <f>INDEX($V$4:$V$900,MATCH(ROWS($U$1:U570),$W$4:$W$900,0))</f>
        <v>#N/A</v>
      </c>
      <c r="AA573" s="22" t="e">
        <f t="shared" si="115"/>
        <v>#N/A</v>
      </c>
      <c r="AB573" s="22">
        <f>(COUNTIF($AA$2:AA573,AA573)=1)*1+AB572</f>
        <v>70</v>
      </c>
      <c r="AC573" s="22" t="e">
        <f>VLOOKUP(AD573,'licencje PZTS'!$C$4:$K$1486,9,FALSE)</f>
        <v>#N/A</v>
      </c>
      <c r="AD573" s="22" t="e">
        <f>INDEX($AA$2:$AA$900,MATCH(ROWS($Z$1:Z570),$AB$2:$AB$3900,0))</f>
        <v>#N/A</v>
      </c>
    </row>
    <row r="574" spans="2:30" hidden="1" x14ac:dyDescent="0.25">
      <c r="B574" s="54">
        <f>(COUNTIF($D$24:D574,D574)=1)*1+B573</f>
        <v>51</v>
      </c>
      <c r="C574" s="60" t="str">
        <f t="shared" si="106"/>
        <v>Młodzik</v>
      </c>
      <c r="D574" s="54" t="str">
        <f>IF(C574="","",'licencje PZTS'!B554)</f>
        <v>"ULKTS Pszczyna"</v>
      </c>
      <c r="E574" s="63" t="str">
        <f>IF(C574="","",VLOOKUP(F574,'licencje PZTS'!$G$3:$N$775,8,FALSE))</f>
        <v>Jonkisz Viktoria</v>
      </c>
      <c r="F574" s="22">
        <f>'licencje PZTS'!G554</f>
        <v>61390</v>
      </c>
      <c r="G574" s="62" t="str">
        <f t="shared" si="114"/>
        <v>Młodzik</v>
      </c>
      <c r="H574" s="62" t="str">
        <f>IF(G574="","",'licencje PZTS'!B554)</f>
        <v>"ULKTS Pszczyna"</v>
      </c>
      <c r="I574" s="22" t="str">
        <f>IF(G574="","",VLOOKUP(F574,'licencje PZTS'!$G$3:$N$1761,8,FALSE))</f>
        <v>Jonkisz Viktoria</v>
      </c>
      <c r="J574" s="22" t="str">
        <f>IFERROR(VLOOKUP(F574,'licencje PZTS'!$G$3:$N$775,7,FALSE),"")</f>
        <v>K</v>
      </c>
      <c r="K574" s="62">
        <f>IFERROR(VLOOKUP(F574,'licencje PZTS'!$G$3:$N$1761,4,FALSE),"")</f>
        <v>2012</v>
      </c>
      <c r="L574" s="22" t="str">
        <f t="shared" si="107"/>
        <v>Nie dotyczy</v>
      </c>
      <c r="M574" s="22" t="str">
        <f t="shared" si="108"/>
        <v>Żak</v>
      </c>
      <c r="N574" s="22" t="str">
        <f t="shared" si="109"/>
        <v>Młodzik</v>
      </c>
      <c r="O574" s="22" t="str">
        <f t="shared" si="110"/>
        <v>Kadet</v>
      </c>
      <c r="P574" s="22" t="str">
        <f t="shared" si="111"/>
        <v>Junior</v>
      </c>
      <c r="Q574" s="22" t="str">
        <f t="shared" si="112"/>
        <v>Młodzieżowiec</v>
      </c>
      <c r="R574" s="22" t="str">
        <f t="shared" si="113"/>
        <v>Senior</v>
      </c>
      <c r="V574" s="22" t="e">
        <f t="shared" ref="V574:V637" si="116">VLOOKUP($F$3,$C593:$F4707,3,FALSE)</f>
        <v>#N/A</v>
      </c>
      <c r="W574" s="22">
        <f>(COUNTIF($V$2:V574,V574)=1)*1+W573</f>
        <v>70</v>
      </c>
      <c r="X574" s="22" t="e">
        <f>VLOOKUP(Y574,'licencje PZTS'!$C$4:$K$1486,9,FALSE)</f>
        <v>#N/A</v>
      </c>
      <c r="Y574" s="22" t="e">
        <f>INDEX($V$4:$V$900,MATCH(ROWS($U$1:U571),$W$4:$W$900,0))</f>
        <v>#N/A</v>
      </c>
      <c r="AA574" s="22" t="e">
        <f t="shared" si="115"/>
        <v>#N/A</v>
      </c>
      <c r="AB574" s="22">
        <f>(COUNTIF($AA$2:AA574,AA574)=1)*1+AB573</f>
        <v>70</v>
      </c>
      <c r="AC574" s="22" t="e">
        <f>VLOOKUP(AD574,'licencje PZTS'!$C$4:$K$1486,9,FALSE)</f>
        <v>#N/A</v>
      </c>
      <c r="AD574" s="22" t="e">
        <f>INDEX($AA$2:$AA$900,MATCH(ROWS($Z$1:Z571),$AB$2:$AB$3900,0))</f>
        <v>#N/A</v>
      </c>
    </row>
    <row r="575" spans="2:30" hidden="1" x14ac:dyDescent="0.25">
      <c r="B575" s="54">
        <f>(COUNTIF($D$24:D575,D575)=1)*1+B574</f>
        <v>51</v>
      </c>
      <c r="C575" s="60" t="str">
        <f t="shared" si="106"/>
        <v>Młodzik</v>
      </c>
      <c r="D575" s="54" t="str">
        <f>IF(C575="","",'licencje PZTS'!B555)</f>
        <v>"ULKTS Pszczyna"</v>
      </c>
      <c r="E575" s="63" t="str">
        <f>IF(C575="","",VLOOKUP(F575,'licencje PZTS'!$G$3:$N$775,8,FALSE))</f>
        <v>Zelin Joanna</v>
      </c>
      <c r="F575" s="22">
        <f>'licencje PZTS'!G555</f>
        <v>61386</v>
      </c>
      <c r="G575" s="62" t="str">
        <f t="shared" si="114"/>
        <v>Młodzik</v>
      </c>
      <c r="H575" s="62" t="str">
        <f>IF(G575="","",'licencje PZTS'!B555)</f>
        <v>"ULKTS Pszczyna"</v>
      </c>
      <c r="I575" s="22" t="str">
        <f>IF(G575="","",VLOOKUP(F575,'licencje PZTS'!$G$3:$N$1761,8,FALSE))</f>
        <v>Zelin Joanna</v>
      </c>
      <c r="J575" s="22" t="str">
        <f>IFERROR(VLOOKUP(F575,'licencje PZTS'!$G$3:$N$775,7,FALSE),"")</f>
        <v>K</v>
      </c>
      <c r="K575" s="62">
        <f>IFERROR(VLOOKUP(F575,'licencje PZTS'!$G$3:$N$1761,4,FALSE),"")</f>
        <v>2012</v>
      </c>
      <c r="L575" s="22" t="str">
        <f t="shared" si="107"/>
        <v>Nie dotyczy</v>
      </c>
      <c r="M575" s="22" t="str">
        <f t="shared" si="108"/>
        <v>Żak</v>
      </c>
      <c r="N575" s="22" t="str">
        <f t="shared" si="109"/>
        <v>Młodzik</v>
      </c>
      <c r="O575" s="22" t="str">
        <f t="shared" si="110"/>
        <v>Kadet</v>
      </c>
      <c r="P575" s="22" t="str">
        <f t="shared" si="111"/>
        <v>Junior</v>
      </c>
      <c r="Q575" s="22" t="str">
        <f t="shared" si="112"/>
        <v>Młodzieżowiec</v>
      </c>
      <c r="R575" s="22" t="str">
        <f t="shared" si="113"/>
        <v>Senior</v>
      </c>
      <c r="V575" s="22" t="e">
        <f t="shared" si="116"/>
        <v>#N/A</v>
      </c>
      <c r="W575" s="22">
        <f>(COUNTIF($V$2:V575,V575)=1)*1+W574</f>
        <v>70</v>
      </c>
      <c r="X575" s="22" t="e">
        <f>VLOOKUP(Y575,'licencje PZTS'!$C$4:$K$1486,9,FALSE)</f>
        <v>#N/A</v>
      </c>
      <c r="Y575" s="22" t="e">
        <f>INDEX($V$4:$V$900,MATCH(ROWS($U$1:U572),$W$4:$W$900,0))</f>
        <v>#N/A</v>
      </c>
      <c r="AA575" s="22" t="e">
        <f t="shared" si="115"/>
        <v>#N/A</v>
      </c>
      <c r="AB575" s="22">
        <f>(COUNTIF($AA$2:AA575,AA575)=1)*1+AB574</f>
        <v>70</v>
      </c>
      <c r="AC575" s="22" t="e">
        <f>VLOOKUP(AD575,'licencje PZTS'!$C$4:$K$1486,9,FALSE)</f>
        <v>#N/A</v>
      </c>
      <c r="AD575" s="22" t="e">
        <f>INDEX($AA$2:$AA$900,MATCH(ROWS($Z$1:Z572),$AB$2:$AB$3900,0))</f>
        <v>#N/A</v>
      </c>
    </row>
    <row r="576" spans="2:30" hidden="1" x14ac:dyDescent="0.25">
      <c r="B576" s="54">
        <f>(COUNTIF($D$24:D576,D576)=1)*1+B575</f>
        <v>51</v>
      </c>
      <c r="C576" s="60" t="str">
        <f t="shared" si="106"/>
        <v>Młodzik</v>
      </c>
      <c r="D576" s="54" t="str">
        <f>IF(C576="","",'licencje PZTS'!B556)</f>
        <v>"ULKTS Pszczyna"</v>
      </c>
      <c r="E576" s="63" t="str">
        <f>IF(C576="","",VLOOKUP(F576,'licencje PZTS'!$G$3:$N$775,8,FALSE))</f>
        <v>Kuś Mikołaj</v>
      </c>
      <c r="F576" s="22">
        <f>'licencje PZTS'!G556</f>
        <v>61385</v>
      </c>
      <c r="G576" s="62" t="str">
        <f t="shared" si="114"/>
        <v>Młodzik</v>
      </c>
      <c r="H576" s="62" t="str">
        <f>IF(G576="","",'licencje PZTS'!B556)</f>
        <v>"ULKTS Pszczyna"</v>
      </c>
      <c r="I576" s="22" t="str">
        <f>IF(G576="","",VLOOKUP(F576,'licencje PZTS'!$G$3:$N$1761,8,FALSE))</f>
        <v>Kuś Mikołaj</v>
      </c>
      <c r="J576" s="22" t="str">
        <f>IFERROR(VLOOKUP(F576,'licencje PZTS'!$G$3:$N$775,7,FALSE),"")</f>
        <v>M</v>
      </c>
      <c r="K576" s="62">
        <f>IFERROR(VLOOKUP(F576,'licencje PZTS'!$G$3:$N$1761,4,FALSE),"")</f>
        <v>2012</v>
      </c>
      <c r="L576" s="22" t="str">
        <f t="shared" si="107"/>
        <v>Nie dotyczy</v>
      </c>
      <c r="M576" s="22" t="str">
        <f t="shared" si="108"/>
        <v>Żak</v>
      </c>
      <c r="N576" s="22" t="str">
        <f t="shared" si="109"/>
        <v>Młodzik</v>
      </c>
      <c r="O576" s="22" t="str">
        <f t="shared" si="110"/>
        <v>Kadet</v>
      </c>
      <c r="P576" s="22" t="str">
        <f t="shared" si="111"/>
        <v>Junior</v>
      </c>
      <c r="Q576" s="22" t="str">
        <f t="shared" si="112"/>
        <v>Młodzieżowiec</v>
      </c>
      <c r="R576" s="22" t="str">
        <f t="shared" si="113"/>
        <v>Senior</v>
      </c>
      <c r="V576" s="22" t="e">
        <f t="shared" si="116"/>
        <v>#N/A</v>
      </c>
      <c r="W576" s="22">
        <f>(COUNTIF($V$2:V576,V576)=1)*1+W575</f>
        <v>70</v>
      </c>
      <c r="X576" s="22" t="e">
        <f>VLOOKUP(Y576,'licencje PZTS'!$C$4:$K$1486,9,FALSE)</f>
        <v>#N/A</v>
      </c>
      <c r="Y576" s="22" t="e">
        <f>INDEX($V$4:$V$900,MATCH(ROWS($U$1:U573),$W$4:$W$900,0))</f>
        <v>#N/A</v>
      </c>
      <c r="AA576" s="22" t="e">
        <f t="shared" si="115"/>
        <v>#N/A</v>
      </c>
      <c r="AB576" s="22">
        <f>(COUNTIF($AA$2:AA576,AA576)=1)*1+AB575</f>
        <v>70</v>
      </c>
      <c r="AC576" s="22" t="e">
        <f>VLOOKUP(AD576,'licencje PZTS'!$C$4:$K$1486,9,FALSE)</f>
        <v>#N/A</v>
      </c>
      <c r="AD576" s="22" t="e">
        <f>INDEX($AA$2:$AA$900,MATCH(ROWS($Z$1:Z573),$AB$2:$AB$3900,0))</f>
        <v>#N/A</v>
      </c>
    </row>
    <row r="577" spans="2:30" hidden="1" x14ac:dyDescent="0.25">
      <c r="B577" s="54">
        <f>(COUNTIF($D$24:D577,D577)=1)*1+B576</f>
        <v>51</v>
      </c>
      <c r="C577" s="60" t="str">
        <f t="shared" si="106"/>
        <v>Młodzik</v>
      </c>
      <c r="D577" s="54" t="str">
        <f>IF(C577="","",'licencje PZTS'!B557)</f>
        <v>"ULKTS Pszczyna"</v>
      </c>
      <c r="E577" s="63" t="str">
        <f>IF(C577="","",VLOOKUP(F577,'licencje PZTS'!$G$3:$N$775,8,FALSE))</f>
        <v>Maliszewski Igor</v>
      </c>
      <c r="F577" s="22">
        <f>'licencje PZTS'!G557</f>
        <v>61384</v>
      </c>
      <c r="G577" s="62" t="str">
        <f t="shared" si="114"/>
        <v>Młodzik</v>
      </c>
      <c r="H577" s="62" t="str">
        <f>IF(G577="","",'licencje PZTS'!B557)</f>
        <v>"ULKTS Pszczyna"</v>
      </c>
      <c r="I577" s="22" t="str">
        <f>IF(G577="","",VLOOKUP(F577,'licencje PZTS'!$G$3:$N$1761,8,FALSE))</f>
        <v>Maliszewski Igor</v>
      </c>
      <c r="J577" s="22" t="str">
        <f>IFERROR(VLOOKUP(F577,'licencje PZTS'!$G$3:$N$775,7,FALSE),"")</f>
        <v>M</v>
      </c>
      <c r="K577" s="62">
        <f>IFERROR(VLOOKUP(F577,'licencje PZTS'!$G$3:$N$1761,4,FALSE),"")</f>
        <v>2012</v>
      </c>
      <c r="L577" s="22" t="str">
        <f t="shared" si="107"/>
        <v>Nie dotyczy</v>
      </c>
      <c r="M577" s="22" t="str">
        <f t="shared" si="108"/>
        <v>Żak</v>
      </c>
      <c r="N577" s="22" t="str">
        <f t="shared" si="109"/>
        <v>Młodzik</v>
      </c>
      <c r="O577" s="22" t="str">
        <f t="shared" si="110"/>
        <v>Kadet</v>
      </c>
      <c r="P577" s="22" t="str">
        <f t="shared" si="111"/>
        <v>Junior</v>
      </c>
      <c r="Q577" s="22" t="str">
        <f t="shared" si="112"/>
        <v>Młodzieżowiec</v>
      </c>
      <c r="R577" s="22" t="str">
        <f t="shared" si="113"/>
        <v>Senior</v>
      </c>
      <c r="V577" s="22" t="e">
        <f t="shared" si="116"/>
        <v>#N/A</v>
      </c>
      <c r="W577" s="22">
        <f>(COUNTIF($V$2:V577,V577)=1)*1+W576</f>
        <v>70</v>
      </c>
      <c r="X577" s="22" t="e">
        <f>VLOOKUP(Y577,'licencje PZTS'!$C$4:$K$1486,9,FALSE)</f>
        <v>#N/A</v>
      </c>
      <c r="Y577" s="22" t="e">
        <f>INDEX($V$4:$V$900,MATCH(ROWS($U$1:U574),$W$4:$W$900,0))</f>
        <v>#N/A</v>
      </c>
      <c r="AA577" s="22" t="e">
        <f t="shared" si="115"/>
        <v>#N/A</v>
      </c>
      <c r="AB577" s="22">
        <f>(COUNTIF($AA$2:AA577,AA577)=1)*1+AB576</f>
        <v>70</v>
      </c>
      <c r="AC577" s="22" t="e">
        <f>VLOOKUP(AD577,'licencje PZTS'!$C$4:$K$1486,9,FALSE)</f>
        <v>#N/A</v>
      </c>
      <c r="AD577" s="22" t="e">
        <f>INDEX($AA$2:$AA$900,MATCH(ROWS($Z$1:Z574),$AB$2:$AB$3900,0))</f>
        <v>#N/A</v>
      </c>
    </row>
    <row r="578" spans="2:30" hidden="1" x14ac:dyDescent="0.25">
      <c r="B578" s="54">
        <f>(COUNTIF($D$24:D578,D578)=1)*1+B577</f>
        <v>51</v>
      </c>
      <c r="C578" s="60" t="str">
        <f t="shared" si="106"/>
        <v>Młodzik</v>
      </c>
      <c r="D578" s="54" t="str">
        <f>IF(C578="","",'licencje PZTS'!B558)</f>
        <v>"ULKTS Pszczyna"</v>
      </c>
      <c r="E578" s="63" t="str">
        <f>IF(C578="","",VLOOKUP(F578,'licencje PZTS'!$G$3:$N$775,8,FALSE))</f>
        <v>Maroszek Dominik</v>
      </c>
      <c r="F578" s="22">
        <f>'licencje PZTS'!G558</f>
        <v>61376</v>
      </c>
      <c r="G578" s="62" t="str">
        <f t="shared" si="114"/>
        <v>Młodzik</v>
      </c>
      <c r="H578" s="62" t="str">
        <f>IF(G578="","",'licencje PZTS'!B558)</f>
        <v>"ULKTS Pszczyna"</v>
      </c>
      <c r="I578" s="22" t="str">
        <f>IF(G578="","",VLOOKUP(F578,'licencje PZTS'!$G$3:$N$1761,8,FALSE))</f>
        <v>Maroszek Dominik</v>
      </c>
      <c r="J578" s="22" t="str">
        <f>IFERROR(VLOOKUP(F578,'licencje PZTS'!$G$3:$N$775,7,FALSE),"")</f>
        <v>M</v>
      </c>
      <c r="K578" s="62">
        <f>IFERROR(VLOOKUP(F578,'licencje PZTS'!$G$3:$N$1761,4,FALSE),"")</f>
        <v>2013</v>
      </c>
      <c r="L578" s="22" t="str">
        <f t="shared" si="107"/>
        <v>Nie dotyczy</v>
      </c>
      <c r="M578" s="22" t="str">
        <f t="shared" si="108"/>
        <v>Żak</v>
      </c>
      <c r="N578" s="22" t="str">
        <f t="shared" si="109"/>
        <v>Młodzik</v>
      </c>
      <c r="O578" s="22" t="str">
        <f t="shared" si="110"/>
        <v>Kadet</v>
      </c>
      <c r="P578" s="22" t="str">
        <f t="shared" si="111"/>
        <v>Junior</v>
      </c>
      <c r="Q578" s="22" t="str">
        <f t="shared" si="112"/>
        <v>Młodzieżowiec</v>
      </c>
      <c r="R578" s="22" t="str">
        <f t="shared" si="113"/>
        <v>Senior</v>
      </c>
      <c r="V578" s="22" t="e">
        <f t="shared" si="116"/>
        <v>#N/A</v>
      </c>
      <c r="W578" s="22">
        <f>(COUNTIF($V$2:V578,V578)=1)*1+W577</f>
        <v>70</v>
      </c>
      <c r="X578" s="22" t="e">
        <f>VLOOKUP(Y578,'licencje PZTS'!$C$4:$K$1486,9,FALSE)</f>
        <v>#N/A</v>
      </c>
      <c r="Y578" s="22" t="e">
        <f>INDEX($V$4:$V$900,MATCH(ROWS($U$1:U575),$W$4:$W$900,0))</f>
        <v>#N/A</v>
      </c>
      <c r="AA578" s="22" t="e">
        <f t="shared" si="115"/>
        <v>#N/A</v>
      </c>
      <c r="AB578" s="22">
        <f>(COUNTIF($AA$2:AA578,AA578)=1)*1+AB577</f>
        <v>70</v>
      </c>
      <c r="AC578" s="22" t="e">
        <f>VLOOKUP(AD578,'licencje PZTS'!$C$4:$K$1486,9,FALSE)</f>
        <v>#N/A</v>
      </c>
      <c r="AD578" s="22" t="e">
        <f>INDEX($AA$2:$AA$900,MATCH(ROWS($Z$1:Z575),$AB$2:$AB$3900,0))</f>
        <v>#N/A</v>
      </c>
    </row>
    <row r="579" spans="2:30" hidden="1" x14ac:dyDescent="0.25">
      <c r="B579" s="54">
        <f>(COUNTIF($D$24:D579,D579)=1)*1+B578</f>
        <v>51</v>
      </c>
      <c r="C579" s="60" t="str">
        <f t="shared" si="106"/>
        <v>Młodzik</v>
      </c>
      <c r="D579" s="54" t="str">
        <f>IF(C579="","",'licencje PZTS'!B559)</f>
        <v>"ULKTS Pszczyna"</v>
      </c>
      <c r="E579" s="63" t="str">
        <f>IF(C579="","",VLOOKUP(F579,'licencje PZTS'!$G$3:$N$775,8,FALSE))</f>
        <v>Zelin Alicja</v>
      </c>
      <c r="F579" s="22">
        <f>'licencje PZTS'!G559</f>
        <v>61378</v>
      </c>
      <c r="G579" s="62" t="str">
        <f t="shared" si="114"/>
        <v>Młodzik</v>
      </c>
      <c r="H579" s="62" t="str">
        <f>IF(G579="","",'licencje PZTS'!B559)</f>
        <v>"ULKTS Pszczyna"</v>
      </c>
      <c r="I579" s="22" t="str">
        <f>IF(G579="","",VLOOKUP(F579,'licencje PZTS'!$G$3:$N$1761,8,FALSE))</f>
        <v>Zelin Alicja</v>
      </c>
      <c r="J579" s="22" t="str">
        <f>IFERROR(VLOOKUP(F579,'licencje PZTS'!$G$3:$N$775,7,FALSE),"")</f>
        <v>K</v>
      </c>
      <c r="K579" s="62">
        <f>IFERROR(VLOOKUP(F579,'licencje PZTS'!$G$3:$N$1761,4,FALSE),"")</f>
        <v>2014</v>
      </c>
      <c r="L579" s="22" t="str">
        <f t="shared" si="107"/>
        <v>Skrzat</v>
      </c>
      <c r="M579" s="22" t="str">
        <f t="shared" si="108"/>
        <v>Żak</v>
      </c>
      <c r="N579" s="22" t="str">
        <f t="shared" si="109"/>
        <v>Młodzik</v>
      </c>
      <c r="O579" s="22" t="str">
        <f t="shared" si="110"/>
        <v>Kadet</v>
      </c>
      <c r="P579" s="22" t="str">
        <f t="shared" si="111"/>
        <v>Junior</v>
      </c>
      <c r="Q579" s="22" t="str">
        <f t="shared" si="112"/>
        <v>Młodzieżowiec</v>
      </c>
      <c r="R579" s="22" t="str">
        <f t="shared" si="113"/>
        <v>Senior</v>
      </c>
      <c r="V579" s="22" t="e">
        <f t="shared" si="116"/>
        <v>#N/A</v>
      </c>
      <c r="W579" s="22">
        <f>(COUNTIF($V$2:V579,V579)=1)*1+W578</f>
        <v>70</v>
      </c>
      <c r="X579" s="22" t="e">
        <f>VLOOKUP(Y579,'licencje PZTS'!$C$4:$K$1486,9,FALSE)</f>
        <v>#N/A</v>
      </c>
      <c r="Y579" s="22" t="e">
        <f>INDEX($V$4:$V$900,MATCH(ROWS($U$1:U576),$W$4:$W$900,0))</f>
        <v>#N/A</v>
      </c>
      <c r="AA579" s="22" t="e">
        <f t="shared" si="115"/>
        <v>#N/A</v>
      </c>
      <c r="AB579" s="22">
        <f>(COUNTIF($AA$2:AA579,AA579)=1)*1+AB578</f>
        <v>70</v>
      </c>
      <c r="AC579" s="22" t="e">
        <f>VLOOKUP(AD579,'licencje PZTS'!$C$4:$K$1486,9,FALSE)</f>
        <v>#N/A</v>
      </c>
      <c r="AD579" s="22" t="e">
        <f>INDEX($AA$2:$AA$900,MATCH(ROWS($Z$1:Z576),$AB$2:$AB$3900,0))</f>
        <v>#N/A</v>
      </c>
    </row>
    <row r="580" spans="2:30" hidden="1" x14ac:dyDescent="0.25">
      <c r="B580" s="54">
        <f>(COUNTIF($D$24:D580,D580)=1)*1+B579</f>
        <v>51</v>
      </c>
      <c r="C580" s="60" t="str">
        <f t="shared" si="106"/>
        <v>Młodzik</v>
      </c>
      <c r="D580" s="54" t="str">
        <f>IF(C580="","",'licencje PZTS'!B560)</f>
        <v>"ULKTS Pszczyna"</v>
      </c>
      <c r="E580" s="63" t="str">
        <f>IF(C580="","",VLOOKUP(F580,'licencje PZTS'!$G$3:$N$775,8,FALSE))</f>
        <v>Korus Zofia</v>
      </c>
      <c r="F580" s="22">
        <f>'licencje PZTS'!G560</f>
        <v>61377</v>
      </c>
      <c r="G580" s="62" t="str">
        <f t="shared" si="114"/>
        <v>Młodzik</v>
      </c>
      <c r="H580" s="62" t="str">
        <f>IF(G580="","",'licencje PZTS'!B560)</f>
        <v>"ULKTS Pszczyna"</v>
      </c>
      <c r="I580" s="22" t="str">
        <f>IF(G580="","",VLOOKUP(F580,'licencje PZTS'!$G$3:$N$1761,8,FALSE))</f>
        <v>Korus Zofia</v>
      </c>
      <c r="J580" s="22" t="str">
        <f>IFERROR(VLOOKUP(F580,'licencje PZTS'!$G$3:$N$775,7,FALSE),"")</f>
        <v>K</v>
      </c>
      <c r="K580" s="62">
        <f>IFERROR(VLOOKUP(F580,'licencje PZTS'!$G$3:$N$1761,4,FALSE),"")</f>
        <v>2014</v>
      </c>
      <c r="L580" s="22" t="str">
        <f t="shared" si="107"/>
        <v>Skrzat</v>
      </c>
      <c r="M580" s="22" t="str">
        <f t="shared" si="108"/>
        <v>Żak</v>
      </c>
      <c r="N580" s="22" t="str">
        <f t="shared" si="109"/>
        <v>Młodzik</v>
      </c>
      <c r="O580" s="22" t="str">
        <f t="shared" si="110"/>
        <v>Kadet</v>
      </c>
      <c r="P580" s="22" t="str">
        <f t="shared" si="111"/>
        <v>Junior</v>
      </c>
      <c r="Q580" s="22" t="str">
        <f t="shared" si="112"/>
        <v>Młodzieżowiec</v>
      </c>
      <c r="R580" s="22" t="str">
        <f t="shared" si="113"/>
        <v>Senior</v>
      </c>
      <c r="V580" s="22" t="e">
        <f t="shared" si="116"/>
        <v>#N/A</v>
      </c>
      <c r="W580" s="22">
        <f>(COUNTIF($V$2:V580,V580)=1)*1+W579</f>
        <v>70</v>
      </c>
      <c r="X580" s="22" t="e">
        <f>VLOOKUP(Y580,'licencje PZTS'!$C$4:$K$1486,9,FALSE)</f>
        <v>#N/A</v>
      </c>
      <c r="Y580" s="22" t="e">
        <f>INDEX($V$4:$V$900,MATCH(ROWS($U$1:U577),$W$4:$W$900,0))</f>
        <v>#N/A</v>
      </c>
      <c r="AA580" s="22" t="e">
        <f t="shared" si="115"/>
        <v>#N/A</v>
      </c>
      <c r="AB580" s="22">
        <f>(COUNTIF($AA$2:AA580,AA580)=1)*1+AB579</f>
        <v>70</v>
      </c>
      <c r="AC580" s="22" t="e">
        <f>VLOOKUP(AD580,'licencje PZTS'!$C$4:$K$1486,9,FALSE)</f>
        <v>#N/A</v>
      </c>
      <c r="AD580" s="22" t="e">
        <f>INDEX($AA$2:$AA$900,MATCH(ROWS($Z$1:Z577),$AB$2:$AB$3900,0))</f>
        <v>#N/A</v>
      </c>
    </row>
    <row r="581" spans="2:30" hidden="1" x14ac:dyDescent="0.25">
      <c r="B581" s="54">
        <f>(COUNTIF($D$24:D581,D581)=1)*1+B580</f>
        <v>51</v>
      </c>
      <c r="C581" s="60" t="str">
        <f t="shared" si="106"/>
        <v/>
      </c>
      <c r="D581" s="54" t="str">
        <f>IF(C581="","",'licencje PZTS'!B561)</f>
        <v/>
      </c>
      <c r="E581" s="63" t="str">
        <f>IF(C581="","",VLOOKUP(F581,'licencje PZTS'!$G$3:$N$775,8,FALSE))</f>
        <v/>
      </c>
      <c r="F581" s="22">
        <f>'licencje PZTS'!G561</f>
        <v>59811</v>
      </c>
      <c r="G581" s="62" t="str">
        <f t="shared" si="114"/>
        <v/>
      </c>
      <c r="H581" s="62" t="str">
        <f>IF(G581="","",'licencje PZTS'!B561)</f>
        <v/>
      </c>
      <c r="I581" s="22" t="str">
        <f>IF(G581="","",VLOOKUP(F581,'licencje PZTS'!$G$3:$N$1761,8,FALSE))</f>
        <v/>
      </c>
      <c r="J581" s="22" t="str">
        <f>IFERROR(VLOOKUP(F581,'licencje PZTS'!$G$3:$N$775,7,FALSE),"")</f>
        <v>M</v>
      </c>
      <c r="K581" s="62">
        <f>IFERROR(VLOOKUP(F581,'licencje PZTS'!$G$3:$N$1761,4,FALSE),"")</f>
        <v>2009</v>
      </c>
      <c r="L581" s="22" t="str">
        <f t="shared" si="107"/>
        <v>Nie dotyczy</v>
      </c>
      <c r="M581" s="22" t="str">
        <f t="shared" si="108"/>
        <v>Nie dotyczy</v>
      </c>
      <c r="N581" s="22" t="str">
        <f t="shared" si="109"/>
        <v>Nie dotyczy</v>
      </c>
      <c r="O581" s="22" t="str">
        <f t="shared" si="110"/>
        <v>Kadet</v>
      </c>
      <c r="P581" s="22" t="str">
        <f t="shared" si="111"/>
        <v>Junior</v>
      </c>
      <c r="Q581" s="22" t="str">
        <f t="shared" si="112"/>
        <v>Młodzieżowiec</v>
      </c>
      <c r="R581" s="22" t="str">
        <f t="shared" si="113"/>
        <v>Senior</v>
      </c>
      <c r="V581" s="22" t="e">
        <f t="shared" si="116"/>
        <v>#N/A</v>
      </c>
      <c r="W581" s="22">
        <f>(COUNTIF($V$2:V581,V581)=1)*1+W580</f>
        <v>70</v>
      </c>
      <c r="X581" s="22" t="e">
        <f>VLOOKUP(Y581,'licencje PZTS'!$C$4:$K$1486,9,FALSE)</f>
        <v>#N/A</v>
      </c>
      <c r="Y581" s="22" t="e">
        <f>INDEX($V$4:$V$900,MATCH(ROWS($U$1:U578),$W$4:$W$900,0))</f>
        <v>#N/A</v>
      </c>
      <c r="AA581" s="22" t="e">
        <f t="shared" si="115"/>
        <v>#N/A</v>
      </c>
      <c r="AB581" s="22">
        <f>(COUNTIF($AA$2:AA581,AA581)=1)*1+AB580</f>
        <v>70</v>
      </c>
      <c r="AC581" s="22" t="e">
        <f>VLOOKUP(AD581,'licencje PZTS'!$C$4:$K$1486,9,FALSE)</f>
        <v>#N/A</v>
      </c>
      <c r="AD581" s="22" t="e">
        <f>INDEX($AA$2:$AA$900,MATCH(ROWS($Z$1:Z578),$AB$2:$AB$3900,0))</f>
        <v>#N/A</v>
      </c>
    </row>
    <row r="582" spans="2:30" hidden="1" x14ac:dyDescent="0.25">
      <c r="B582" s="54">
        <f>(COUNTIF($D$24:D582,D582)=1)*1+B581</f>
        <v>51</v>
      </c>
      <c r="C582" s="60" t="str">
        <f t="shared" si="106"/>
        <v/>
      </c>
      <c r="D582" s="54" t="str">
        <f>IF(C582="","",'licencje PZTS'!B562)</f>
        <v/>
      </c>
      <c r="E582" s="63" t="str">
        <f>IF(C582="","",VLOOKUP(F582,'licencje PZTS'!$G$3:$N$775,8,FALSE))</f>
        <v/>
      </c>
      <c r="F582" s="22">
        <f>'licencje PZTS'!G562</f>
        <v>0</v>
      </c>
      <c r="G582" s="62" t="str">
        <f t="shared" si="114"/>
        <v/>
      </c>
      <c r="H582" s="62" t="str">
        <f>IF(G582="","",'licencje PZTS'!B562)</f>
        <v/>
      </c>
      <c r="I582" s="22" t="str">
        <f>IF(G582="","",VLOOKUP(F582,'licencje PZTS'!$G$3:$N$1761,8,FALSE))</f>
        <v/>
      </c>
      <c r="J582" s="22" t="str">
        <f>IFERROR(VLOOKUP(F582,'licencje PZTS'!$G$3:$N$775,7,FALSE),"")</f>
        <v/>
      </c>
      <c r="K582" s="62" t="str">
        <f>IFERROR(VLOOKUP(F582,'licencje PZTS'!$G$3:$N$1761,4,FALSE),"")</f>
        <v/>
      </c>
      <c r="L582" s="22" t="str">
        <f t="shared" si="107"/>
        <v/>
      </c>
      <c r="M582" s="22" t="str">
        <f t="shared" si="108"/>
        <v/>
      </c>
      <c r="N582" s="22" t="str">
        <f t="shared" si="109"/>
        <v/>
      </c>
      <c r="O582" s="22" t="str">
        <f t="shared" si="110"/>
        <v/>
      </c>
      <c r="P582" s="22" t="str">
        <f t="shared" si="111"/>
        <v/>
      </c>
      <c r="Q582" s="22" t="str">
        <f t="shared" si="112"/>
        <v/>
      </c>
      <c r="R582" s="22" t="str">
        <f t="shared" si="113"/>
        <v/>
      </c>
      <c r="V582" s="22" t="e">
        <f t="shared" si="116"/>
        <v>#N/A</v>
      </c>
      <c r="W582" s="22">
        <f>(COUNTIF($V$2:V582,V582)=1)*1+W581</f>
        <v>70</v>
      </c>
      <c r="X582" s="22" t="e">
        <f>VLOOKUP(Y582,'licencje PZTS'!$C$4:$K$1486,9,FALSE)</f>
        <v>#N/A</v>
      </c>
      <c r="Y582" s="22" t="e">
        <f>INDEX($V$4:$V$900,MATCH(ROWS($U$1:U579),$W$4:$W$900,0))</f>
        <v>#N/A</v>
      </c>
      <c r="AA582" s="22" t="e">
        <f t="shared" si="115"/>
        <v>#N/A</v>
      </c>
      <c r="AB582" s="22">
        <f>(COUNTIF($AA$2:AA582,AA582)=1)*1+AB581</f>
        <v>70</v>
      </c>
      <c r="AC582" s="22" t="e">
        <f>VLOOKUP(AD582,'licencje PZTS'!$C$4:$K$1486,9,FALSE)</f>
        <v>#N/A</v>
      </c>
      <c r="AD582" s="22" t="e">
        <f>INDEX($AA$2:$AA$900,MATCH(ROWS($Z$1:Z579),$AB$2:$AB$3900,0))</f>
        <v>#N/A</v>
      </c>
    </row>
    <row r="583" spans="2:30" hidden="1" x14ac:dyDescent="0.25">
      <c r="B583" s="54">
        <f>(COUNTIF($D$24:D583,D583)=1)*1+B582</f>
        <v>51</v>
      </c>
      <c r="C583" s="60" t="str">
        <f t="shared" si="106"/>
        <v/>
      </c>
      <c r="D583" s="54" t="str">
        <f>IF(C583="","",'licencje PZTS'!B563)</f>
        <v/>
      </c>
      <c r="E583" s="63" t="str">
        <f>IF(C583="","",VLOOKUP(F583,'licencje PZTS'!$G$3:$N$775,8,FALSE))</f>
        <v/>
      </c>
      <c r="F583" s="22">
        <f>'licencje PZTS'!G563</f>
        <v>0</v>
      </c>
      <c r="G583" s="62" t="str">
        <f t="shared" si="114"/>
        <v/>
      </c>
      <c r="H583" s="62" t="str">
        <f>IF(G583="","",'licencje PZTS'!B563)</f>
        <v/>
      </c>
      <c r="I583" s="22" t="str">
        <f>IF(G583="","",VLOOKUP(F583,'licencje PZTS'!$G$3:$N$1761,8,FALSE))</f>
        <v/>
      </c>
      <c r="J583" s="22" t="str">
        <f>IFERROR(VLOOKUP(F583,'licencje PZTS'!$G$3:$N$775,7,FALSE),"")</f>
        <v/>
      </c>
      <c r="K583" s="62" t="str">
        <f>IFERROR(VLOOKUP(F583,'licencje PZTS'!$G$3:$N$1761,4,FALSE),"")</f>
        <v/>
      </c>
      <c r="L583" s="22" t="str">
        <f t="shared" si="107"/>
        <v/>
      </c>
      <c r="M583" s="22" t="str">
        <f t="shared" si="108"/>
        <v/>
      </c>
      <c r="N583" s="22" t="str">
        <f t="shared" si="109"/>
        <v/>
      </c>
      <c r="O583" s="22" t="str">
        <f t="shared" si="110"/>
        <v/>
      </c>
      <c r="P583" s="22" t="str">
        <f t="shared" si="111"/>
        <v/>
      </c>
      <c r="Q583" s="22" t="str">
        <f t="shared" si="112"/>
        <v/>
      </c>
      <c r="R583" s="22" t="str">
        <f t="shared" si="113"/>
        <v/>
      </c>
      <c r="V583" s="22" t="e">
        <f t="shared" si="116"/>
        <v>#N/A</v>
      </c>
      <c r="W583" s="22">
        <f>(COUNTIF($V$2:V583,V583)=1)*1+W582</f>
        <v>70</v>
      </c>
      <c r="X583" s="22" t="e">
        <f>VLOOKUP(Y583,'licencje PZTS'!$C$4:$K$1486,9,FALSE)</f>
        <v>#N/A</v>
      </c>
      <c r="Y583" s="22" t="e">
        <f>INDEX($V$4:$V$900,MATCH(ROWS($U$1:U580),$W$4:$W$900,0))</f>
        <v>#N/A</v>
      </c>
      <c r="AA583" s="22" t="e">
        <f t="shared" si="115"/>
        <v>#N/A</v>
      </c>
      <c r="AB583" s="22">
        <f>(COUNTIF($AA$2:AA583,AA583)=1)*1+AB582</f>
        <v>70</v>
      </c>
      <c r="AC583" s="22" t="e">
        <f>VLOOKUP(AD583,'licencje PZTS'!$C$4:$K$1486,9,FALSE)</f>
        <v>#N/A</v>
      </c>
      <c r="AD583" s="22" t="e">
        <f>INDEX($AA$2:$AA$900,MATCH(ROWS($Z$1:Z580),$AB$2:$AB$3900,0))</f>
        <v>#N/A</v>
      </c>
    </row>
    <row r="584" spans="2:30" hidden="1" x14ac:dyDescent="0.25">
      <c r="B584" s="54">
        <f>(COUNTIF($D$24:D584,D584)=1)*1+B583</f>
        <v>51</v>
      </c>
      <c r="C584" s="60" t="str">
        <f t="shared" si="106"/>
        <v/>
      </c>
      <c r="D584" s="54" t="str">
        <f>IF(C584="","",'licencje PZTS'!B564)</f>
        <v/>
      </c>
      <c r="E584" s="63" t="str">
        <f>IF(C584="","",VLOOKUP(F584,'licencje PZTS'!$G$3:$N$775,8,FALSE))</f>
        <v/>
      </c>
      <c r="F584" s="22">
        <f>'licencje PZTS'!G564</f>
        <v>0</v>
      </c>
      <c r="G584" s="62" t="str">
        <f t="shared" si="114"/>
        <v/>
      </c>
      <c r="H584" s="62" t="str">
        <f>IF(G584="","",'licencje PZTS'!B564)</f>
        <v/>
      </c>
      <c r="I584" s="22" t="str">
        <f>IF(G584="","",VLOOKUP(F584,'licencje PZTS'!$G$3:$N$1761,8,FALSE))</f>
        <v/>
      </c>
      <c r="J584" s="22" t="str">
        <f>IFERROR(VLOOKUP(F584,'licencje PZTS'!$G$3:$N$775,7,FALSE),"")</f>
        <v/>
      </c>
      <c r="K584" s="62" t="str">
        <f>IFERROR(VLOOKUP(F584,'licencje PZTS'!$G$3:$N$1761,4,FALSE),"")</f>
        <v/>
      </c>
      <c r="L584" s="22" t="str">
        <f t="shared" si="107"/>
        <v/>
      </c>
      <c r="M584" s="22" t="str">
        <f t="shared" si="108"/>
        <v/>
      </c>
      <c r="N584" s="22" t="str">
        <f t="shared" si="109"/>
        <v/>
      </c>
      <c r="O584" s="22" t="str">
        <f t="shared" si="110"/>
        <v/>
      </c>
      <c r="P584" s="22" t="str">
        <f t="shared" si="111"/>
        <v/>
      </c>
      <c r="Q584" s="22" t="str">
        <f t="shared" si="112"/>
        <v/>
      </c>
      <c r="R584" s="22" t="str">
        <f t="shared" si="113"/>
        <v/>
      </c>
      <c r="V584" s="22" t="e">
        <f t="shared" si="116"/>
        <v>#N/A</v>
      </c>
      <c r="W584" s="22">
        <f>(COUNTIF($V$2:V584,V584)=1)*1+W583</f>
        <v>70</v>
      </c>
      <c r="X584" s="22" t="e">
        <f>VLOOKUP(Y584,'licencje PZTS'!$C$4:$K$1486,9,FALSE)</f>
        <v>#N/A</v>
      </c>
      <c r="Y584" s="22" t="e">
        <f>INDEX($V$4:$V$900,MATCH(ROWS($U$1:U581),$W$4:$W$900,0))</f>
        <v>#N/A</v>
      </c>
      <c r="AA584" s="22" t="e">
        <f t="shared" si="115"/>
        <v>#N/A</v>
      </c>
      <c r="AB584" s="22">
        <f>(COUNTIF($AA$2:AA584,AA584)=1)*1+AB583</f>
        <v>70</v>
      </c>
      <c r="AC584" s="22" t="e">
        <f>VLOOKUP(AD584,'licencje PZTS'!$C$4:$K$1486,9,FALSE)</f>
        <v>#N/A</v>
      </c>
      <c r="AD584" s="22" t="e">
        <f>INDEX($AA$2:$AA$900,MATCH(ROWS($Z$1:Z581),$AB$2:$AB$3900,0))</f>
        <v>#N/A</v>
      </c>
    </row>
    <row r="585" spans="2:30" hidden="1" x14ac:dyDescent="0.25">
      <c r="B585" s="54">
        <f>(COUNTIF($D$24:D585,D585)=1)*1+B584</f>
        <v>51</v>
      </c>
      <c r="C585" s="60" t="str">
        <f t="shared" si="106"/>
        <v/>
      </c>
      <c r="D585" s="54" t="str">
        <f>IF(C585="","",'licencje PZTS'!B565)</f>
        <v/>
      </c>
      <c r="E585" s="63" t="str">
        <f>IF(C585="","",VLOOKUP(F585,'licencje PZTS'!$G$3:$N$775,8,FALSE))</f>
        <v/>
      </c>
      <c r="F585" s="22">
        <f>'licencje PZTS'!G565</f>
        <v>0</v>
      </c>
      <c r="G585" s="62" t="str">
        <f t="shared" si="114"/>
        <v/>
      </c>
      <c r="H585" s="62" t="str">
        <f>IF(G585="","",'licencje PZTS'!B565)</f>
        <v/>
      </c>
      <c r="I585" s="22" t="str">
        <f>IF(G585="","",VLOOKUP(F585,'licencje PZTS'!$G$3:$N$1761,8,FALSE))</f>
        <v/>
      </c>
      <c r="J585" s="22" t="str">
        <f>IFERROR(VLOOKUP(F585,'licencje PZTS'!$G$3:$N$775,7,FALSE),"")</f>
        <v/>
      </c>
      <c r="K585" s="62" t="str">
        <f>IFERROR(VLOOKUP(F585,'licencje PZTS'!$G$3:$N$1761,4,FALSE),"")</f>
        <v/>
      </c>
      <c r="L585" s="22" t="str">
        <f t="shared" si="107"/>
        <v/>
      </c>
      <c r="M585" s="22" t="str">
        <f t="shared" si="108"/>
        <v/>
      </c>
      <c r="N585" s="22" t="str">
        <f t="shared" si="109"/>
        <v/>
      </c>
      <c r="O585" s="22" t="str">
        <f t="shared" si="110"/>
        <v/>
      </c>
      <c r="P585" s="22" t="str">
        <f t="shared" si="111"/>
        <v/>
      </c>
      <c r="Q585" s="22" t="str">
        <f t="shared" si="112"/>
        <v/>
      </c>
      <c r="R585" s="22" t="str">
        <f t="shared" si="113"/>
        <v/>
      </c>
      <c r="V585" s="22" t="e">
        <f t="shared" si="116"/>
        <v>#N/A</v>
      </c>
      <c r="W585" s="22">
        <f>(COUNTIF($V$2:V585,V585)=1)*1+W584</f>
        <v>70</v>
      </c>
      <c r="X585" s="22" t="e">
        <f>VLOOKUP(Y585,'licencje PZTS'!$C$4:$K$1486,9,FALSE)</f>
        <v>#N/A</v>
      </c>
      <c r="Y585" s="22" t="e">
        <f>INDEX($V$4:$V$900,MATCH(ROWS($U$1:U582),$W$4:$W$900,0))</f>
        <v>#N/A</v>
      </c>
      <c r="AA585" s="22" t="e">
        <f t="shared" si="115"/>
        <v>#N/A</v>
      </c>
      <c r="AB585" s="22">
        <f>(COUNTIF($AA$2:AA585,AA585)=1)*1+AB584</f>
        <v>70</v>
      </c>
      <c r="AC585" s="22" t="e">
        <f>VLOOKUP(AD585,'licencje PZTS'!$C$4:$K$1486,9,FALSE)</f>
        <v>#N/A</v>
      </c>
      <c r="AD585" s="22" t="e">
        <f>INDEX($AA$2:$AA$900,MATCH(ROWS($Z$1:Z582),$AB$2:$AB$3900,0))</f>
        <v>#N/A</v>
      </c>
    </row>
    <row r="586" spans="2:30" hidden="1" x14ac:dyDescent="0.25">
      <c r="B586" s="54">
        <f>(COUNTIF($D$24:D586,D586)=1)*1+B585</f>
        <v>51</v>
      </c>
      <c r="C586" s="60" t="str">
        <f t="shared" si="106"/>
        <v/>
      </c>
      <c r="D586" s="54" t="str">
        <f>IF(C586="","",'licencje PZTS'!B566)</f>
        <v/>
      </c>
      <c r="E586" s="63" t="str">
        <f>IF(C586="","",VLOOKUP(F586,'licencje PZTS'!$G$3:$N$775,8,FALSE))</f>
        <v/>
      </c>
      <c r="F586" s="22">
        <f>'licencje PZTS'!G566</f>
        <v>0</v>
      </c>
      <c r="G586" s="62" t="str">
        <f t="shared" si="114"/>
        <v/>
      </c>
      <c r="H586" s="62" t="str">
        <f>IF(G586="","",'licencje PZTS'!B566)</f>
        <v/>
      </c>
      <c r="I586" s="22" t="str">
        <f>IF(G586="","",VLOOKUP(F586,'licencje PZTS'!$G$3:$N$1761,8,FALSE))</f>
        <v/>
      </c>
      <c r="J586" s="22" t="str">
        <f>IFERROR(VLOOKUP(F586,'licencje PZTS'!$G$3:$N$775,7,FALSE),"")</f>
        <v/>
      </c>
      <c r="K586" s="62" t="str">
        <f>IFERROR(VLOOKUP(F586,'licencje PZTS'!$G$3:$N$1761,4,FALSE),"")</f>
        <v/>
      </c>
      <c r="L586" s="22" t="str">
        <f t="shared" si="107"/>
        <v/>
      </c>
      <c r="M586" s="22" t="str">
        <f t="shared" si="108"/>
        <v/>
      </c>
      <c r="N586" s="22" t="str">
        <f t="shared" si="109"/>
        <v/>
      </c>
      <c r="O586" s="22" t="str">
        <f t="shared" si="110"/>
        <v/>
      </c>
      <c r="P586" s="22" t="str">
        <f t="shared" si="111"/>
        <v/>
      </c>
      <c r="Q586" s="22" t="str">
        <f t="shared" si="112"/>
        <v/>
      </c>
      <c r="R586" s="22" t="str">
        <f t="shared" si="113"/>
        <v/>
      </c>
      <c r="V586" s="22" t="e">
        <f t="shared" si="116"/>
        <v>#N/A</v>
      </c>
      <c r="W586" s="22">
        <f>(COUNTIF($V$2:V586,V586)=1)*1+W585</f>
        <v>70</v>
      </c>
      <c r="X586" s="22" t="e">
        <f>VLOOKUP(Y586,'licencje PZTS'!$C$4:$K$1486,9,FALSE)</f>
        <v>#N/A</v>
      </c>
      <c r="Y586" s="22" t="e">
        <f>INDEX($V$4:$V$900,MATCH(ROWS($U$1:U583),$W$4:$W$900,0))</f>
        <v>#N/A</v>
      </c>
      <c r="AA586" s="22" t="e">
        <f t="shared" si="115"/>
        <v>#N/A</v>
      </c>
      <c r="AB586" s="22">
        <f>(COUNTIF($AA$2:AA586,AA586)=1)*1+AB585</f>
        <v>70</v>
      </c>
      <c r="AC586" s="22" t="e">
        <f>VLOOKUP(AD586,'licencje PZTS'!$C$4:$K$1486,9,FALSE)</f>
        <v>#N/A</v>
      </c>
      <c r="AD586" s="22" t="e">
        <f>INDEX($AA$2:$AA$900,MATCH(ROWS($Z$1:Z583),$AB$2:$AB$3900,0))</f>
        <v>#N/A</v>
      </c>
    </row>
    <row r="587" spans="2:30" hidden="1" x14ac:dyDescent="0.25">
      <c r="B587" s="54">
        <f>(COUNTIF($D$24:D587,D587)=1)*1+B586</f>
        <v>51</v>
      </c>
      <c r="C587" s="60" t="str">
        <f t="shared" si="106"/>
        <v/>
      </c>
      <c r="D587" s="54" t="str">
        <f>IF(C587="","",'licencje PZTS'!B567)</f>
        <v/>
      </c>
      <c r="E587" s="63" t="str">
        <f>IF(C587="","",VLOOKUP(F587,'licencje PZTS'!$G$3:$N$775,8,FALSE))</f>
        <v/>
      </c>
      <c r="F587" s="22">
        <f>'licencje PZTS'!G567</f>
        <v>0</v>
      </c>
      <c r="G587" s="62" t="str">
        <f t="shared" si="114"/>
        <v/>
      </c>
      <c r="H587" s="62" t="str">
        <f>IF(G587="","",'licencje PZTS'!B567)</f>
        <v/>
      </c>
      <c r="I587" s="22" t="str">
        <f>IF(G587="","",VLOOKUP(F587,'licencje PZTS'!$G$3:$N$1761,8,FALSE))</f>
        <v/>
      </c>
      <c r="J587" s="22" t="str">
        <f>IFERROR(VLOOKUP(F587,'licencje PZTS'!$G$3:$N$775,7,FALSE),"")</f>
        <v/>
      </c>
      <c r="K587" s="62" t="str">
        <f>IFERROR(VLOOKUP(F587,'licencje PZTS'!$G$3:$N$1761,4,FALSE),"")</f>
        <v/>
      </c>
      <c r="L587" s="22" t="str">
        <f t="shared" si="107"/>
        <v/>
      </c>
      <c r="M587" s="22" t="str">
        <f t="shared" si="108"/>
        <v/>
      </c>
      <c r="N587" s="22" t="str">
        <f t="shared" si="109"/>
        <v/>
      </c>
      <c r="O587" s="22" t="str">
        <f t="shared" si="110"/>
        <v/>
      </c>
      <c r="P587" s="22" t="str">
        <f t="shared" si="111"/>
        <v/>
      </c>
      <c r="Q587" s="22" t="str">
        <f t="shared" si="112"/>
        <v/>
      </c>
      <c r="R587" s="22" t="str">
        <f t="shared" si="113"/>
        <v/>
      </c>
      <c r="V587" s="22" t="e">
        <f t="shared" si="116"/>
        <v>#N/A</v>
      </c>
      <c r="W587" s="22">
        <f>(COUNTIF($V$2:V587,V587)=1)*1+W586</f>
        <v>70</v>
      </c>
      <c r="X587" s="22" t="e">
        <f>VLOOKUP(Y587,'licencje PZTS'!$C$4:$K$1486,9,FALSE)</f>
        <v>#N/A</v>
      </c>
      <c r="Y587" s="22" t="e">
        <f>INDEX($V$4:$V$900,MATCH(ROWS($U$1:U584),$W$4:$W$900,0))</f>
        <v>#N/A</v>
      </c>
      <c r="AA587" s="22" t="e">
        <f t="shared" si="115"/>
        <v>#N/A</v>
      </c>
      <c r="AB587" s="22">
        <f>(COUNTIF($AA$2:AA587,AA587)=1)*1+AB586</f>
        <v>70</v>
      </c>
      <c r="AC587" s="22" t="e">
        <f>VLOOKUP(AD587,'licencje PZTS'!$C$4:$K$1486,9,FALSE)</f>
        <v>#N/A</v>
      </c>
      <c r="AD587" s="22" t="e">
        <f>INDEX($AA$2:$AA$900,MATCH(ROWS($Z$1:Z584),$AB$2:$AB$3900,0))</f>
        <v>#N/A</v>
      </c>
    </row>
    <row r="588" spans="2:30" hidden="1" x14ac:dyDescent="0.25">
      <c r="B588" s="54">
        <f>(COUNTIF($D$24:D588,D588)=1)*1+B587</f>
        <v>51</v>
      </c>
      <c r="C588" s="60" t="str">
        <f t="shared" ref="C588:C651" si="117">IF(AND($F$3="Skrzat",OR(L588="Skrzat")),"Skrzat",IF(AND($F$3="Żak",OR(L588="Skrzat",M588="Żak")),"Żak",IF(AND($F$3="Młodzik",OR(L588="Skrzat",M588="Żak",N588="Młodzik")),"Młodzik",IF(AND($F$3="Kadet",OR(L588="nie",M588="nie",N588="nie",O588="Kadet")),"Kadet",IF(AND($F$3="Junior",OR(L588="nie",M588="nie",N588="nie",O588="nie",P588="Junior")),"Junior",IF(AND($F$3="Młodzieżowiec",OR(L588="nie",M588="nie",N588="nie",O588="nie",P588="nie",S588="Młodzieżowiec")),"Młodzieżowiec",IF(AND($F$3="Senior",OR(L588="Skrzat",M588="Żak",N588="Młodzik",O588="Kadet",P588="Junior",S588="Młodzieżowiec",Q588="Senior")),"Senior",IF(AND($F$3="Weteran",OR(L588="Nie",M588="Nie",N588="Nie",O588="Nie",P588="Nie",R588="Weteran")),"Weteran",""))))))))</f>
        <v/>
      </c>
      <c r="D588" s="54" t="str">
        <f>IF(C588="","",'licencje PZTS'!B568)</f>
        <v/>
      </c>
      <c r="E588" s="63" t="str">
        <f>IF(C588="","",VLOOKUP(F588,'licencje PZTS'!$G$3:$N$775,8,FALSE))</f>
        <v/>
      </c>
      <c r="F588" s="22">
        <f>'licencje PZTS'!G568</f>
        <v>0</v>
      </c>
      <c r="G588" s="62" t="str">
        <f t="shared" si="114"/>
        <v/>
      </c>
      <c r="H588" s="62" t="str">
        <f>IF(G588="","",'licencje PZTS'!B568)</f>
        <v/>
      </c>
      <c r="I588" s="22" t="str">
        <f>IF(G588="","",VLOOKUP(F588,'licencje PZTS'!$G$3:$N$1761,8,FALSE))</f>
        <v/>
      </c>
      <c r="J588" s="22" t="str">
        <f>IFERROR(VLOOKUP(F588,'licencje PZTS'!$G$3:$N$775,7,FALSE),"")</f>
        <v/>
      </c>
      <c r="K588" s="62" t="str">
        <f>IFERROR(VLOOKUP(F588,'licencje PZTS'!$G$3:$N$1761,4,FALSE),"")</f>
        <v/>
      </c>
      <c r="L588" s="22" t="str">
        <f t="shared" si="107"/>
        <v/>
      </c>
      <c r="M588" s="22" t="str">
        <f t="shared" si="108"/>
        <v/>
      </c>
      <c r="N588" s="22" t="str">
        <f t="shared" si="109"/>
        <v/>
      </c>
      <c r="O588" s="22" t="str">
        <f t="shared" si="110"/>
        <v/>
      </c>
      <c r="P588" s="22" t="str">
        <f t="shared" si="111"/>
        <v/>
      </c>
      <c r="Q588" s="22" t="str">
        <f t="shared" si="112"/>
        <v/>
      </c>
      <c r="R588" s="22" t="str">
        <f t="shared" si="113"/>
        <v/>
      </c>
      <c r="V588" s="22" t="e">
        <f t="shared" si="116"/>
        <v>#N/A</v>
      </c>
      <c r="W588" s="22">
        <f>(COUNTIF($V$2:V588,V588)=1)*1+W587</f>
        <v>70</v>
      </c>
      <c r="X588" s="22" t="e">
        <f>VLOOKUP(Y588,'licencje PZTS'!$C$4:$K$1486,9,FALSE)</f>
        <v>#N/A</v>
      </c>
      <c r="Y588" s="22" t="e">
        <f>INDEX($V$4:$V$900,MATCH(ROWS($U$1:U585),$W$4:$W$900,0))</f>
        <v>#N/A</v>
      </c>
      <c r="AA588" s="22" t="e">
        <f t="shared" si="115"/>
        <v>#N/A</v>
      </c>
      <c r="AB588" s="22">
        <f>(COUNTIF($AA$2:AA588,AA588)=1)*1+AB587</f>
        <v>70</v>
      </c>
      <c r="AC588" s="22" t="e">
        <f>VLOOKUP(AD588,'licencje PZTS'!$C$4:$K$1486,9,FALSE)</f>
        <v>#N/A</v>
      </c>
      <c r="AD588" s="22" t="e">
        <f>INDEX($AA$2:$AA$900,MATCH(ROWS($Z$1:Z585),$AB$2:$AB$3900,0))</f>
        <v>#N/A</v>
      </c>
    </row>
    <row r="589" spans="2:30" hidden="1" x14ac:dyDescent="0.25">
      <c r="B589" s="54">
        <f>(COUNTIF($D$24:D589,D589)=1)*1+B588</f>
        <v>51</v>
      </c>
      <c r="C589" s="60" t="str">
        <f t="shared" si="117"/>
        <v/>
      </c>
      <c r="D589" s="54" t="str">
        <f>IF(C589="","",'licencje PZTS'!B569)</f>
        <v/>
      </c>
      <c r="E589" s="63" t="str">
        <f>IF(C589="","",VLOOKUP(F589,'licencje PZTS'!$G$3:$N$775,8,FALSE))</f>
        <v/>
      </c>
      <c r="F589" s="22">
        <f>'licencje PZTS'!G569</f>
        <v>0</v>
      </c>
      <c r="G589" s="62" t="str">
        <f t="shared" si="114"/>
        <v/>
      </c>
      <c r="H589" s="62" t="str">
        <f>IF(G589="","",'licencje PZTS'!B569)</f>
        <v/>
      </c>
      <c r="I589" s="22" t="str">
        <f>IF(G589="","",VLOOKUP(F589,'licencje PZTS'!$G$3:$N$1761,8,FALSE))</f>
        <v/>
      </c>
      <c r="J589" s="22" t="str">
        <f>IFERROR(VLOOKUP(F589,'licencje PZTS'!$G$3:$N$775,7,FALSE),"")</f>
        <v/>
      </c>
      <c r="K589" s="62" t="str">
        <f>IFERROR(VLOOKUP(F589,'licencje PZTS'!$G$3:$N$1761,4,FALSE),"")</f>
        <v/>
      </c>
      <c r="L589" s="22" t="str">
        <f t="shared" si="107"/>
        <v/>
      </c>
      <c r="M589" s="22" t="str">
        <f t="shared" si="108"/>
        <v/>
      </c>
      <c r="N589" s="22" t="str">
        <f t="shared" si="109"/>
        <v/>
      </c>
      <c r="O589" s="22" t="str">
        <f t="shared" si="110"/>
        <v/>
      </c>
      <c r="P589" s="22" t="str">
        <f t="shared" si="111"/>
        <v/>
      </c>
      <c r="Q589" s="22" t="str">
        <f t="shared" si="112"/>
        <v/>
      </c>
      <c r="R589" s="22" t="str">
        <f t="shared" si="113"/>
        <v/>
      </c>
      <c r="V589" s="22" t="e">
        <f t="shared" si="116"/>
        <v>#N/A</v>
      </c>
      <c r="W589" s="22">
        <f>(COUNTIF($V$2:V589,V589)=1)*1+W588</f>
        <v>70</v>
      </c>
      <c r="X589" s="22" t="e">
        <f>VLOOKUP(Y589,'licencje PZTS'!$C$4:$K$1486,9,FALSE)</f>
        <v>#N/A</v>
      </c>
      <c r="Y589" s="22" t="e">
        <f>INDEX($V$4:$V$900,MATCH(ROWS($U$1:U586),$W$4:$W$900,0))</f>
        <v>#N/A</v>
      </c>
      <c r="AA589" s="22" t="e">
        <f t="shared" si="115"/>
        <v>#N/A</v>
      </c>
      <c r="AB589" s="22">
        <f>(COUNTIF($AA$2:AA589,AA589)=1)*1+AB588</f>
        <v>70</v>
      </c>
      <c r="AC589" s="22" t="e">
        <f>VLOOKUP(AD589,'licencje PZTS'!$C$4:$K$1486,9,FALSE)</f>
        <v>#N/A</v>
      </c>
      <c r="AD589" s="22" t="e">
        <f>INDEX($AA$2:$AA$900,MATCH(ROWS($Z$1:Z586),$AB$2:$AB$3900,0))</f>
        <v>#N/A</v>
      </c>
    </row>
    <row r="590" spans="2:30" hidden="1" x14ac:dyDescent="0.25">
      <c r="B590" s="54">
        <f>(COUNTIF($D$24:D590,D590)=1)*1+B589</f>
        <v>51</v>
      </c>
      <c r="C590" s="60" t="str">
        <f t="shared" si="117"/>
        <v/>
      </c>
      <c r="D590" s="54" t="str">
        <f>IF(C590="","",'licencje PZTS'!B570)</f>
        <v/>
      </c>
      <c r="E590" s="63" t="str">
        <f>IF(C590="","",VLOOKUP(F590,'licencje PZTS'!$G$3:$N$775,8,FALSE))</f>
        <v/>
      </c>
      <c r="F590" s="22">
        <f>'licencje PZTS'!G570</f>
        <v>0</v>
      </c>
      <c r="G590" s="62" t="str">
        <f t="shared" si="114"/>
        <v/>
      </c>
      <c r="H590" s="62" t="str">
        <f>IF(G590="","",'licencje PZTS'!B570)</f>
        <v/>
      </c>
      <c r="I590" s="22" t="str">
        <f>IF(G590="","",VLOOKUP(F590,'licencje PZTS'!$G$3:$N$1761,8,FALSE))</f>
        <v/>
      </c>
      <c r="J590" s="22" t="str">
        <f>IFERROR(VLOOKUP(F590,'licencje PZTS'!$G$3:$N$775,7,FALSE),"")</f>
        <v/>
      </c>
      <c r="K590" s="62" t="str">
        <f>IFERROR(VLOOKUP(F590,'licencje PZTS'!$G$3:$N$1761,4,FALSE),"")</f>
        <v/>
      </c>
      <c r="L590" s="22" t="str">
        <f t="shared" si="107"/>
        <v/>
      </c>
      <c r="M590" s="22" t="str">
        <f t="shared" si="108"/>
        <v/>
      </c>
      <c r="N590" s="22" t="str">
        <f t="shared" si="109"/>
        <v/>
      </c>
      <c r="O590" s="22" t="str">
        <f t="shared" si="110"/>
        <v/>
      </c>
      <c r="P590" s="22" t="str">
        <f t="shared" si="111"/>
        <v/>
      </c>
      <c r="Q590" s="22" t="str">
        <f t="shared" si="112"/>
        <v/>
      </c>
      <c r="R590" s="22" t="str">
        <f t="shared" si="113"/>
        <v/>
      </c>
      <c r="V590" s="22" t="e">
        <f t="shared" si="116"/>
        <v>#N/A</v>
      </c>
      <c r="W590" s="22">
        <f>(COUNTIF($V$2:V590,V590)=1)*1+W589</f>
        <v>70</v>
      </c>
      <c r="X590" s="22" t="e">
        <f>VLOOKUP(Y590,'licencje PZTS'!$C$4:$K$1486,9,FALSE)</f>
        <v>#N/A</v>
      </c>
      <c r="Y590" s="22" t="e">
        <f>INDEX($V$4:$V$900,MATCH(ROWS($U$1:U587),$W$4:$W$900,0))</f>
        <v>#N/A</v>
      </c>
      <c r="AA590" s="22" t="e">
        <f t="shared" si="115"/>
        <v>#N/A</v>
      </c>
      <c r="AB590" s="22">
        <f>(COUNTIF($AA$2:AA590,AA590)=1)*1+AB589</f>
        <v>70</v>
      </c>
      <c r="AC590" s="22" t="e">
        <f>VLOOKUP(AD590,'licencje PZTS'!$C$4:$K$1486,9,FALSE)</f>
        <v>#N/A</v>
      </c>
      <c r="AD590" s="22" t="e">
        <f>INDEX($AA$2:$AA$900,MATCH(ROWS($Z$1:Z587),$AB$2:$AB$3900,0))</f>
        <v>#N/A</v>
      </c>
    </row>
    <row r="591" spans="2:30" hidden="1" x14ac:dyDescent="0.25">
      <c r="B591" s="54">
        <f>(COUNTIF($D$24:D591,D591)=1)*1+B590</f>
        <v>51</v>
      </c>
      <c r="C591" s="60" t="str">
        <f t="shared" si="117"/>
        <v/>
      </c>
      <c r="D591" s="54" t="str">
        <f>IF(C591="","",'licencje PZTS'!B571)</f>
        <v/>
      </c>
      <c r="E591" s="63" t="str">
        <f>IF(C591="","",VLOOKUP(F591,'licencje PZTS'!$G$3:$N$775,8,FALSE))</f>
        <v/>
      </c>
      <c r="F591" s="22">
        <f>'licencje PZTS'!G571</f>
        <v>0</v>
      </c>
      <c r="G591" s="62" t="str">
        <f t="shared" si="114"/>
        <v/>
      </c>
      <c r="H591" s="62" t="str">
        <f>IF(G591="","",'licencje PZTS'!B571)</f>
        <v/>
      </c>
      <c r="I591" s="22" t="str">
        <f>IF(G591="","",VLOOKUP(F591,'licencje PZTS'!$G$3:$N$1761,8,FALSE))</f>
        <v/>
      </c>
      <c r="J591" s="22" t="str">
        <f>IFERROR(VLOOKUP(F591,'licencje PZTS'!$G$3:$N$775,7,FALSE),"")</f>
        <v/>
      </c>
      <c r="K591" s="62" t="str">
        <f>IFERROR(VLOOKUP(F591,'licencje PZTS'!$G$3:$N$1761,4,FALSE),"")</f>
        <v/>
      </c>
      <c r="L591" s="22" t="str">
        <f t="shared" si="107"/>
        <v/>
      </c>
      <c r="M591" s="22" t="str">
        <f t="shared" si="108"/>
        <v/>
      </c>
      <c r="N591" s="22" t="str">
        <f t="shared" si="109"/>
        <v/>
      </c>
      <c r="O591" s="22" t="str">
        <f t="shared" si="110"/>
        <v/>
      </c>
      <c r="P591" s="22" t="str">
        <f t="shared" si="111"/>
        <v/>
      </c>
      <c r="Q591" s="22" t="str">
        <f t="shared" si="112"/>
        <v/>
      </c>
      <c r="R591" s="22" t="str">
        <f t="shared" si="113"/>
        <v/>
      </c>
      <c r="V591" s="22" t="e">
        <f t="shared" si="116"/>
        <v>#N/A</v>
      </c>
      <c r="W591" s="22">
        <f>(COUNTIF($V$2:V591,V591)=1)*1+W590</f>
        <v>70</v>
      </c>
      <c r="X591" s="22" t="e">
        <f>VLOOKUP(Y591,'licencje PZTS'!$C$4:$K$1486,9,FALSE)</f>
        <v>#N/A</v>
      </c>
      <c r="Y591" s="22" t="e">
        <f>INDEX($V$4:$V$900,MATCH(ROWS($U$1:U588),$W$4:$W$900,0))</f>
        <v>#N/A</v>
      </c>
      <c r="AA591" s="22" t="e">
        <f t="shared" si="115"/>
        <v>#N/A</v>
      </c>
      <c r="AB591" s="22">
        <f>(COUNTIF($AA$2:AA591,AA591)=1)*1+AB590</f>
        <v>70</v>
      </c>
      <c r="AC591" s="22" t="e">
        <f>VLOOKUP(AD591,'licencje PZTS'!$C$4:$K$1486,9,FALSE)</f>
        <v>#N/A</v>
      </c>
      <c r="AD591" s="22" t="e">
        <f>INDEX($AA$2:$AA$900,MATCH(ROWS($Z$1:Z588),$AB$2:$AB$3900,0))</f>
        <v>#N/A</v>
      </c>
    </row>
    <row r="592" spans="2:30" hidden="1" x14ac:dyDescent="0.25">
      <c r="B592" s="54">
        <f>(COUNTIF($D$24:D592,D592)=1)*1+B591</f>
        <v>51</v>
      </c>
      <c r="C592" s="60" t="str">
        <f t="shared" si="117"/>
        <v/>
      </c>
      <c r="D592" s="54" t="str">
        <f>IF(C592="","",'licencje PZTS'!B572)</f>
        <v/>
      </c>
      <c r="E592" s="63" t="str">
        <f>IF(C592="","",VLOOKUP(F592,'licencje PZTS'!$G$3:$N$775,8,FALSE))</f>
        <v/>
      </c>
      <c r="F592" s="22">
        <f>'licencje PZTS'!G572</f>
        <v>0</v>
      </c>
      <c r="G592" s="62" t="str">
        <f t="shared" si="114"/>
        <v/>
      </c>
      <c r="H592" s="62" t="str">
        <f>IF(G592="","",'licencje PZTS'!B572)</f>
        <v/>
      </c>
      <c r="I592" s="22" t="str">
        <f>IF(G592="","",VLOOKUP(F592,'licencje PZTS'!$G$3:$N$1761,8,FALSE))</f>
        <v/>
      </c>
      <c r="J592" s="22" t="str">
        <f>IFERROR(VLOOKUP(F592,'licencje PZTS'!$G$3:$N$775,7,FALSE),"")</f>
        <v/>
      </c>
      <c r="K592" s="62" t="str">
        <f>IFERROR(VLOOKUP(F592,'licencje PZTS'!$G$3:$N$1761,4,FALSE),"")</f>
        <v/>
      </c>
      <c r="L592" s="22" t="str">
        <f t="shared" si="107"/>
        <v/>
      </c>
      <c r="M592" s="22" t="str">
        <f t="shared" si="108"/>
        <v/>
      </c>
      <c r="N592" s="22" t="str">
        <f t="shared" si="109"/>
        <v/>
      </c>
      <c r="O592" s="22" t="str">
        <f t="shared" si="110"/>
        <v/>
      </c>
      <c r="P592" s="22" t="str">
        <f t="shared" si="111"/>
        <v/>
      </c>
      <c r="Q592" s="22" t="str">
        <f t="shared" si="112"/>
        <v/>
      </c>
      <c r="R592" s="22" t="str">
        <f t="shared" si="113"/>
        <v/>
      </c>
      <c r="V592" s="22" t="e">
        <f t="shared" si="116"/>
        <v>#N/A</v>
      </c>
      <c r="W592" s="22">
        <f>(COUNTIF($V$2:V592,V592)=1)*1+W591</f>
        <v>70</v>
      </c>
      <c r="X592" s="22" t="e">
        <f>VLOOKUP(Y592,'licencje PZTS'!$C$4:$K$1486,9,FALSE)</f>
        <v>#N/A</v>
      </c>
      <c r="Y592" s="22" t="e">
        <f>INDEX($V$4:$V$900,MATCH(ROWS($U$1:U589),$W$4:$W$900,0))</f>
        <v>#N/A</v>
      </c>
      <c r="AA592" s="22" t="e">
        <f t="shared" si="115"/>
        <v>#N/A</v>
      </c>
      <c r="AB592" s="22">
        <f>(COUNTIF($AA$2:AA592,AA592)=1)*1+AB591</f>
        <v>70</v>
      </c>
      <c r="AC592" s="22" t="e">
        <f>VLOOKUP(AD592,'licencje PZTS'!$C$4:$K$1486,9,FALSE)</f>
        <v>#N/A</v>
      </c>
      <c r="AD592" s="22" t="e">
        <f>INDEX($AA$2:$AA$900,MATCH(ROWS($Z$1:Z589),$AB$2:$AB$3900,0))</f>
        <v>#N/A</v>
      </c>
    </row>
    <row r="593" spans="2:30" hidden="1" x14ac:dyDescent="0.25">
      <c r="B593" s="54">
        <f>(COUNTIF($D$24:D593,D593)=1)*1+B592</f>
        <v>51</v>
      </c>
      <c r="C593" s="60" t="str">
        <f t="shared" si="117"/>
        <v/>
      </c>
      <c r="D593" s="54" t="str">
        <f>IF(C593="","",'licencje PZTS'!B573)</f>
        <v/>
      </c>
      <c r="E593" s="63" t="str">
        <f>IF(C593="","",VLOOKUP(F593,'licencje PZTS'!$G$3:$N$775,8,FALSE))</f>
        <v/>
      </c>
      <c r="F593" s="22">
        <f>'licencje PZTS'!G573</f>
        <v>0</v>
      </c>
      <c r="G593" s="62" t="str">
        <f t="shared" si="114"/>
        <v/>
      </c>
      <c r="H593" s="62" t="str">
        <f>IF(G593="","",'licencje PZTS'!B573)</f>
        <v/>
      </c>
      <c r="I593" s="22" t="str">
        <f>IF(G593="","",VLOOKUP(F593,'licencje PZTS'!$G$3:$N$1761,8,FALSE))</f>
        <v/>
      </c>
      <c r="J593" s="22" t="str">
        <f>IFERROR(VLOOKUP(F593,'licencje PZTS'!$G$3:$N$775,7,FALSE),"")</f>
        <v/>
      </c>
      <c r="K593" s="62" t="str">
        <f>IFERROR(VLOOKUP(F593,'licencje PZTS'!$G$3:$N$1761,4,FALSE),"")</f>
        <v/>
      </c>
      <c r="L593" s="22" t="str">
        <f t="shared" si="107"/>
        <v/>
      </c>
      <c r="M593" s="22" t="str">
        <f t="shared" si="108"/>
        <v/>
      </c>
      <c r="N593" s="22" t="str">
        <f t="shared" si="109"/>
        <v/>
      </c>
      <c r="O593" s="22" t="str">
        <f t="shared" si="110"/>
        <v/>
      </c>
      <c r="P593" s="22" t="str">
        <f t="shared" si="111"/>
        <v/>
      </c>
      <c r="Q593" s="22" t="str">
        <f t="shared" si="112"/>
        <v/>
      </c>
      <c r="R593" s="22" t="str">
        <f t="shared" si="113"/>
        <v/>
      </c>
      <c r="V593" s="22" t="e">
        <f t="shared" si="116"/>
        <v>#N/A</v>
      </c>
      <c r="W593" s="22">
        <f>(COUNTIF($V$2:V593,V593)=1)*1+W592</f>
        <v>70</v>
      </c>
      <c r="X593" s="22" t="e">
        <f>VLOOKUP(Y593,'licencje PZTS'!$C$4:$K$1486,9,FALSE)</f>
        <v>#N/A</v>
      </c>
      <c r="Y593" s="22" t="e">
        <f>INDEX($V$4:$V$900,MATCH(ROWS($U$1:U590),$W$4:$W$900,0))</f>
        <v>#N/A</v>
      </c>
      <c r="AA593" s="22" t="e">
        <f t="shared" si="115"/>
        <v>#N/A</v>
      </c>
      <c r="AB593" s="22">
        <f>(COUNTIF($AA$2:AA593,AA593)=1)*1+AB592</f>
        <v>70</v>
      </c>
      <c r="AC593" s="22" t="e">
        <f>VLOOKUP(AD593,'licencje PZTS'!$C$4:$K$1486,9,FALSE)</f>
        <v>#N/A</v>
      </c>
      <c r="AD593" s="22" t="e">
        <f>INDEX($AA$2:$AA$900,MATCH(ROWS($Z$1:Z590),$AB$2:$AB$3900,0))</f>
        <v>#N/A</v>
      </c>
    </row>
    <row r="594" spans="2:30" hidden="1" x14ac:dyDescent="0.25">
      <c r="B594" s="54">
        <f>(COUNTIF($D$24:D594,D594)=1)*1+B593</f>
        <v>51</v>
      </c>
      <c r="C594" s="60" t="str">
        <f t="shared" si="117"/>
        <v/>
      </c>
      <c r="D594" s="54" t="str">
        <f>IF(C594="","",'licencje PZTS'!B574)</f>
        <v/>
      </c>
      <c r="E594" s="63" t="str">
        <f>IF(C594="","",VLOOKUP(F594,'licencje PZTS'!$G$3:$N$775,8,FALSE))</f>
        <v/>
      </c>
      <c r="F594" s="22">
        <f>'licencje PZTS'!G574</f>
        <v>0</v>
      </c>
      <c r="G594" s="62" t="str">
        <f t="shared" si="114"/>
        <v/>
      </c>
      <c r="H594" s="62" t="str">
        <f>IF(G594="","",'licencje PZTS'!B574)</f>
        <v/>
      </c>
      <c r="I594" s="22" t="str">
        <f>IF(G594="","",VLOOKUP(F594,'licencje PZTS'!$G$3:$N$1761,8,FALSE))</f>
        <v/>
      </c>
      <c r="J594" s="22" t="str">
        <f>IFERROR(VLOOKUP(F594,'licencje PZTS'!$G$3:$N$775,7,FALSE),"")</f>
        <v/>
      </c>
      <c r="K594" s="62" t="str">
        <f>IFERROR(VLOOKUP(F594,'licencje PZTS'!$G$3:$N$1761,4,FALSE),"")</f>
        <v/>
      </c>
      <c r="L594" s="22" t="str">
        <f t="shared" si="107"/>
        <v/>
      </c>
      <c r="M594" s="22" t="str">
        <f t="shared" si="108"/>
        <v/>
      </c>
      <c r="N594" s="22" t="str">
        <f t="shared" si="109"/>
        <v/>
      </c>
      <c r="O594" s="22" t="str">
        <f t="shared" si="110"/>
        <v/>
      </c>
      <c r="P594" s="22" t="str">
        <f t="shared" si="111"/>
        <v/>
      </c>
      <c r="Q594" s="22" t="str">
        <f t="shared" si="112"/>
        <v/>
      </c>
      <c r="R594" s="22" t="str">
        <f t="shared" si="113"/>
        <v/>
      </c>
      <c r="V594" s="22" t="e">
        <f t="shared" si="116"/>
        <v>#N/A</v>
      </c>
      <c r="W594" s="22">
        <f>(COUNTIF($V$2:V594,V594)=1)*1+W593</f>
        <v>70</v>
      </c>
      <c r="X594" s="22" t="e">
        <f>VLOOKUP(Y594,'licencje PZTS'!$C$4:$K$1486,9,FALSE)</f>
        <v>#N/A</v>
      </c>
      <c r="Y594" s="22" t="e">
        <f>INDEX($V$4:$V$900,MATCH(ROWS($U$1:U591),$W$4:$W$900,0))</f>
        <v>#N/A</v>
      </c>
      <c r="AA594" s="22" t="e">
        <f t="shared" si="115"/>
        <v>#N/A</v>
      </c>
      <c r="AB594" s="22">
        <f>(COUNTIF($AA$2:AA594,AA594)=1)*1+AB593</f>
        <v>70</v>
      </c>
      <c r="AC594" s="22" t="e">
        <f>VLOOKUP(AD594,'licencje PZTS'!$C$4:$K$1486,9,FALSE)</f>
        <v>#N/A</v>
      </c>
      <c r="AD594" s="22" t="e">
        <f>INDEX($AA$2:$AA$900,MATCH(ROWS($Z$1:Z591),$AB$2:$AB$3900,0))</f>
        <v>#N/A</v>
      </c>
    </row>
    <row r="595" spans="2:30" hidden="1" x14ac:dyDescent="0.25">
      <c r="B595" s="54">
        <f>(COUNTIF($D$24:D595,D595)=1)*1+B594</f>
        <v>51</v>
      </c>
      <c r="C595" s="60" t="str">
        <f t="shared" si="117"/>
        <v/>
      </c>
      <c r="D595" s="54" t="str">
        <f>IF(C595="","",'licencje PZTS'!B575)</f>
        <v/>
      </c>
      <c r="E595" s="63" t="str">
        <f>IF(C595="","",VLOOKUP(F595,'licencje PZTS'!$G$3:$N$775,8,FALSE))</f>
        <v/>
      </c>
      <c r="F595" s="22">
        <f>'licencje PZTS'!G575</f>
        <v>0</v>
      </c>
      <c r="G595" s="62" t="str">
        <f t="shared" si="114"/>
        <v/>
      </c>
      <c r="H595" s="62" t="str">
        <f>IF(G595="","",'licencje PZTS'!B575)</f>
        <v/>
      </c>
      <c r="I595" s="22" t="str">
        <f>IF(G595="","",VLOOKUP(F595,'licencje PZTS'!$G$3:$N$1761,8,FALSE))</f>
        <v/>
      </c>
      <c r="J595" s="22" t="str">
        <f>IFERROR(VLOOKUP(F595,'licencje PZTS'!$G$3:$N$775,7,FALSE),"")</f>
        <v/>
      </c>
      <c r="K595" s="62" t="str">
        <f>IFERROR(VLOOKUP(F595,'licencje PZTS'!$G$3:$N$1761,4,FALSE),"")</f>
        <v/>
      </c>
      <c r="L595" s="22" t="str">
        <f t="shared" si="107"/>
        <v/>
      </c>
      <c r="M595" s="22" t="str">
        <f t="shared" si="108"/>
        <v/>
      </c>
      <c r="N595" s="22" t="str">
        <f t="shared" si="109"/>
        <v/>
      </c>
      <c r="O595" s="22" t="str">
        <f t="shared" si="110"/>
        <v/>
      </c>
      <c r="P595" s="22" t="str">
        <f t="shared" si="111"/>
        <v/>
      </c>
      <c r="Q595" s="22" t="str">
        <f t="shared" si="112"/>
        <v/>
      </c>
      <c r="R595" s="22" t="str">
        <f t="shared" si="113"/>
        <v/>
      </c>
      <c r="V595" s="22" t="e">
        <f t="shared" si="116"/>
        <v>#N/A</v>
      </c>
      <c r="W595" s="22">
        <f>(COUNTIF($V$2:V595,V595)=1)*1+W594</f>
        <v>70</v>
      </c>
      <c r="X595" s="22" t="e">
        <f>VLOOKUP(Y595,'licencje PZTS'!$C$4:$K$1486,9,FALSE)</f>
        <v>#N/A</v>
      </c>
      <c r="Y595" s="22" t="e">
        <f>INDEX($V$4:$V$900,MATCH(ROWS($U$1:U592),$W$4:$W$900,0))</f>
        <v>#N/A</v>
      </c>
      <c r="AA595" s="22" t="e">
        <f t="shared" si="115"/>
        <v>#N/A</v>
      </c>
      <c r="AB595" s="22">
        <f>(COUNTIF($AA$2:AA595,AA595)=1)*1+AB594</f>
        <v>70</v>
      </c>
      <c r="AC595" s="22" t="e">
        <f>VLOOKUP(AD595,'licencje PZTS'!$C$4:$K$1486,9,FALSE)</f>
        <v>#N/A</v>
      </c>
      <c r="AD595" s="22" t="e">
        <f>INDEX($AA$2:$AA$900,MATCH(ROWS($Z$1:Z592),$AB$2:$AB$3900,0))</f>
        <v>#N/A</v>
      </c>
    </row>
    <row r="596" spans="2:30" hidden="1" x14ac:dyDescent="0.25">
      <c r="B596" s="54">
        <f>(COUNTIF($D$24:D596,D596)=1)*1+B595</f>
        <v>51</v>
      </c>
      <c r="C596" s="60" t="str">
        <f t="shared" si="117"/>
        <v/>
      </c>
      <c r="D596" s="54" t="str">
        <f>IF(C596="","",'licencje PZTS'!B576)</f>
        <v/>
      </c>
      <c r="E596" s="63" t="str">
        <f>IF(C596="","",VLOOKUP(F596,'licencje PZTS'!$G$3:$N$775,8,FALSE))</f>
        <v/>
      </c>
      <c r="F596" s="22">
        <f>'licencje PZTS'!G576</f>
        <v>0</v>
      </c>
      <c r="G596" s="62" t="str">
        <f t="shared" si="114"/>
        <v/>
      </c>
      <c r="H596" s="62" t="str">
        <f>IF(G596="","",'licencje PZTS'!B576)</f>
        <v/>
      </c>
      <c r="I596" s="22" t="str">
        <f>IF(G596="","",VLOOKUP(F596,'licencje PZTS'!$G$3:$N$1761,8,FALSE))</f>
        <v/>
      </c>
      <c r="J596" s="22" t="str">
        <f>IFERROR(VLOOKUP(F596,'licencje PZTS'!$G$3:$N$775,7,FALSE),"")</f>
        <v/>
      </c>
      <c r="K596" s="62" t="str">
        <f>IFERROR(VLOOKUP(F596,'licencje PZTS'!$G$3:$N$1761,4,FALSE),"")</f>
        <v/>
      </c>
      <c r="L596" s="22" t="str">
        <f t="shared" si="107"/>
        <v/>
      </c>
      <c r="M596" s="22" t="str">
        <f t="shared" si="108"/>
        <v/>
      </c>
      <c r="N596" s="22" t="str">
        <f t="shared" si="109"/>
        <v/>
      </c>
      <c r="O596" s="22" t="str">
        <f t="shared" si="110"/>
        <v/>
      </c>
      <c r="P596" s="22" t="str">
        <f t="shared" si="111"/>
        <v/>
      </c>
      <c r="Q596" s="22" t="str">
        <f t="shared" si="112"/>
        <v/>
      </c>
      <c r="R596" s="22" t="str">
        <f t="shared" si="113"/>
        <v/>
      </c>
      <c r="V596" s="22" t="e">
        <f t="shared" si="116"/>
        <v>#N/A</v>
      </c>
      <c r="W596" s="22">
        <f>(COUNTIF($V$2:V596,V596)=1)*1+W595</f>
        <v>70</v>
      </c>
      <c r="X596" s="22" t="e">
        <f>VLOOKUP(Y596,'licencje PZTS'!$C$4:$K$1486,9,FALSE)</f>
        <v>#N/A</v>
      </c>
      <c r="Y596" s="22" t="e">
        <f>INDEX($V$4:$V$900,MATCH(ROWS($U$1:U593),$W$4:$W$900,0))</f>
        <v>#N/A</v>
      </c>
      <c r="AA596" s="22" t="e">
        <f t="shared" si="115"/>
        <v>#N/A</v>
      </c>
      <c r="AB596" s="22">
        <f>(COUNTIF($AA$2:AA596,AA596)=1)*1+AB595</f>
        <v>70</v>
      </c>
      <c r="AC596" s="22" t="e">
        <f>VLOOKUP(AD596,'licencje PZTS'!$C$4:$K$1486,9,FALSE)</f>
        <v>#N/A</v>
      </c>
      <c r="AD596" s="22" t="e">
        <f>INDEX($AA$2:$AA$900,MATCH(ROWS($Z$1:Z593),$AB$2:$AB$3900,0))</f>
        <v>#N/A</v>
      </c>
    </row>
    <row r="597" spans="2:30" hidden="1" x14ac:dyDescent="0.25">
      <c r="B597" s="54">
        <f>(COUNTIF($D$24:D597,D597)=1)*1+B596</f>
        <v>51</v>
      </c>
      <c r="C597" s="60" t="str">
        <f t="shared" si="117"/>
        <v/>
      </c>
      <c r="D597" s="54" t="str">
        <f>IF(C597="","",'licencje PZTS'!B577)</f>
        <v/>
      </c>
      <c r="E597" s="63" t="str">
        <f>IF(C597="","",VLOOKUP(F597,'licencje PZTS'!$G$3:$N$775,8,FALSE))</f>
        <v/>
      </c>
      <c r="F597" s="22">
        <f>'licencje PZTS'!G577</f>
        <v>0</v>
      </c>
      <c r="G597" s="62" t="str">
        <f t="shared" si="114"/>
        <v/>
      </c>
      <c r="H597" s="62" t="str">
        <f>IF(G597="","",'licencje PZTS'!B577)</f>
        <v/>
      </c>
      <c r="I597" s="22" t="str">
        <f>IF(G597="","",VLOOKUP(F597,'licencje PZTS'!$G$3:$N$1761,8,FALSE))</f>
        <v/>
      </c>
      <c r="J597" s="22" t="str">
        <f>IFERROR(VLOOKUP(F597,'licencje PZTS'!$G$3:$N$775,7,FALSE),"")</f>
        <v/>
      </c>
      <c r="K597" s="62" t="str">
        <f>IFERROR(VLOOKUP(F597,'licencje PZTS'!$G$3:$N$1761,4,FALSE),"")</f>
        <v/>
      </c>
      <c r="L597" s="22" t="str">
        <f t="shared" si="107"/>
        <v/>
      </c>
      <c r="M597" s="22" t="str">
        <f t="shared" si="108"/>
        <v/>
      </c>
      <c r="N597" s="22" t="str">
        <f t="shared" si="109"/>
        <v/>
      </c>
      <c r="O597" s="22" t="str">
        <f t="shared" si="110"/>
        <v/>
      </c>
      <c r="P597" s="22" t="str">
        <f t="shared" si="111"/>
        <v/>
      </c>
      <c r="Q597" s="22" t="str">
        <f t="shared" si="112"/>
        <v/>
      </c>
      <c r="R597" s="22" t="str">
        <f t="shared" si="113"/>
        <v/>
      </c>
      <c r="V597" s="22" t="e">
        <f t="shared" si="116"/>
        <v>#N/A</v>
      </c>
      <c r="W597" s="22">
        <f>(COUNTIF($V$2:V597,V597)=1)*1+W596</f>
        <v>70</v>
      </c>
      <c r="X597" s="22" t="e">
        <f>VLOOKUP(Y597,'licencje PZTS'!$C$4:$K$1486,9,FALSE)</f>
        <v>#N/A</v>
      </c>
      <c r="Y597" s="22" t="e">
        <f>INDEX($V$4:$V$900,MATCH(ROWS($U$1:U594),$W$4:$W$900,0))</f>
        <v>#N/A</v>
      </c>
      <c r="AA597" s="22" t="e">
        <f t="shared" si="115"/>
        <v>#N/A</v>
      </c>
      <c r="AB597" s="22">
        <f>(COUNTIF($AA$2:AA597,AA597)=1)*1+AB596</f>
        <v>70</v>
      </c>
      <c r="AC597" s="22" t="e">
        <f>VLOOKUP(AD597,'licencje PZTS'!$C$4:$K$1486,9,FALSE)</f>
        <v>#N/A</v>
      </c>
      <c r="AD597" s="22" t="e">
        <f>INDEX($AA$2:$AA$900,MATCH(ROWS($Z$1:Z594),$AB$2:$AB$3900,0))</f>
        <v>#N/A</v>
      </c>
    </row>
    <row r="598" spans="2:30" hidden="1" x14ac:dyDescent="0.25">
      <c r="B598" s="54">
        <f>(COUNTIF($D$24:D598,D598)=1)*1+B597</f>
        <v>51</v>
      </c>
      <c r="C598" s="60" t="str">
        <f t="shared" si="117"/>
        <v/>
      </c>
      <c r="D598" s="54" t="str">
        <f>IF(C598="","",'licencje PZTS'!B578)</f>
        <v/>
      </c>
      <c r="E598" s="63" t="str">
        <f>IF(C598="","",VLOOKUP(F598,'licencje PZTS'!$G$3:$N$775,8,FALSE))</f>
        <v/>
      </c>
      <c r="F598" s="22">
        <f>'licencje PZTS'!G578</f>
        <v>0</v>
      </c>
      <c r="G598" s="62" t="str">
        <f t="shared" si="114"/>
        <v/>
      </c>
      <c r="H598" s="62" t="str">
        <f>IF(G598="","",'licencje PZTS'!B578)</f>
        <v/>
      </c>
      <c r="I598" s="22" t="str">
        <f>IF(G598="","",VLOOKUP(F598,'licencje PZTS'!$G$3:$N$1761,8,FALSE))</f>
        <v/>
      </c>
      <c r="J598" s="22" t="str">
        <f>IFERROR(VLOOKUP(F598,'licencje PZTS'!$G$3:$N$775,7,FALSE),"")</f>
        <v/>
      </c>
      <c r="K598" s="62" t="str">
        <f>IFERROR(VLOOKUP(F598,'licencje PZTS'!$G$3:$N$1761,4,FALSE),"")</f>
        <v/>
      </c>
      <c r="L598" s="22" t="str">
        <f t="shared" si="107"/>
        <v/>
      </c>
      <c r="M598" s="22" t="str">
        <f t="shared" si="108"/>
        <v/>
      </c>
      <c r="N598" s="22" t="str">
        <f t="shared" si="109"/>
        <v/>
      </c>
      <c r="O598" s="22" t="str">
        <f t="shared" si="110"/>
        <v/>
      </c>
      <c r="P598" s="22" t="str">
        <f t="shared" si="111"/>
        <v/>
      </c>
      <c r="Q598" s="22" t="str">
        <f t="shared" si="112"/>
        <v/>
      </c>
      <c r="R598" s="22" t="str">
        <f t="shared" si="113"/>
        <v/>
      </c>
      <c r="V598" s="22" t="e">
        <f t="shared" si="116"/>
        <v>#N/A</v>
      </c>
      <c r="W598" s="22">
        <f>(COUNTIF($V$2:V598,V598)=1)*1+W597</f>
        <v>70</v>
      </c>
      <c r="X598" s="22" t="e">
        <f>VLOOKUP(Y598,'licencje PZTS'!$C$4:$K$1486,9,FALSE)</f>
        <v>#N/A</v>
      </c>
      <c r="Y598" s="22" t="e">
        <f>INDEX($V$4:$V$900,MATCH(ROWS($U$1:U595),$W$4:$W$900,0))</f>
        <v>#N/A</v>
      </c>
      <c r="AA598" s="22" t="e">
        <f t="shared" si="115"/>
        <v>#N/A</v>
      </c>
      <c r="AB598" s="22">
        <f>(COUNTIF($AA$2:AA598,AA598)=1)*1+AB597</f>
        <v>70</v>
      </c>
      <c r="AC598" s="22" t="e">
        <f>VLOOKUP(AD598,'licencje PZTS'!$C$4:$K$1486,9,FALSE)</f>
        <v>#N/A</v>
      </c>
      <c r="AD598" s="22" t="e">
        <f>INDEX($AA$2:$AA$900,MATCH(ROWS($Z$1:Z595),$AB$2:$AB$3900,0))</f>
        <v>#N/A</v>
      </c>
    </row>
    <row r="599" spans="2:30" hidden="1" x14ac:dyDescent="0.25">
      <c r="B599" s="54">
        <f>(COUNTIF($D$24:D599,D599)=1)*1+B598</f>
        <v>51</v>
      </c>
      <c r="C599" s="60" t="str">
        <f t="shared" si="117"/>
        <v/>
      </c>
      <c r="D599" s="54" t="str">
        <f>IF(C599="","",'licencje PZTS'!B579)</f>
        <v/>
      </c>
      <c r="E599" s="63" t="str">
        <f>IF(C599="","",VLOOKUP(F599,'licencje PZTS'!$G$3:$N$775,8,FALSE))</f>
        <v/>
      </c>
      <c r="F599" s="22">
        <f>'licencje PZTS'!G579</f>
        <v>0</v>
      </c>
      <c r="G599" s="62" t="str">
        <f t="shared" si="114"/>
        <v/>
      </c>
      <c r="H599" s="62" t="str">
        <f>IF(G599="","",'licencje PZTS'!B579)</f>
        <v/>
      </c>
      <c r="I599" s="22" t="str">
        <f>IF(G599="","",VLOOKUP(F599,'licencje PZTS'!$G$3:$N$1761,8,FALSE))</f>
        <v/>
      </c>
      <c r="J599" s="22" t="str">
        <f>IFERROR(VLOOKUP(F599,'licencje PZTS'!$G$3:$N$775,7,FALSE),"")</f>
        <v/>
      </c>
      <c r="K599" s="62" t="str">
        <f>IFERROR(VLOOKUP(F599,'licencje PZTS'!$G$3:$N$1761,4,FALSE),"")</f>
        <v/>
      </c>
      <c r="L599" s="22" t="str">
        <f t="shared" ref="L599:L662" si="118">IFERROR(IF($G$1-K599&lt;=8,"Skrzat",IF($G$1-K599&gt;8,"Nie dotyczy")),"")</f>
        <v/>
      </c>
      <c r="M599" s="22" t="str">
        <f t="shared" ref="M599:M662" si="119">IFERROR(IF($G$1-K599&lt;=10,"Żak",IF($G$1-K599&gt;10,"Nie dotyczy")),"")</f>
        <v/>
      </c>
      <c r="N599" s="22" t="str">
        <f t="shared" ref="N599:N662" si="120">IFERROR(IF($G$1-K599&lt;=12,"Młodzik",IF($G$1-K599&gt;12,"Nie dotyczy")),"")</f>
        <v/>
      </c>
      <c r="O599" s="22" t="str">
        <f t="shared" ref="O599:O662" si="121">IFERROR(IF($G$1-K599&lt;=14,"Kadet",IF($G$1-K599&gt;14,"Nie dotyczy")),"")</f>
        <v/>
      </c>
      <c r="P599" s="22" t="str">
        <f t="shared" ref="P599:P662" si="122">IFERROR(IF($G$1-K599&lt;=17,"Junior",IF($G$1-K599&gt;17,"Nie dotyczy")),"")</f>
        <v/>
      </c>
      <c r="Q599" s="22" t="str">
        <f t="shared" ref="Q599:Q662" si="123">IFERROR(IF($G$1-K599&lt;=20,"Młodzieżowiec",IF($G$1-K599&gt;20,"Nie dotyczy")),"")</f>
        <v/>
      </c>
      <c r="R599" s="22" t="str">
        <f t="shared" ref="R599:R662" si="124">IFERROR(IF($G$1-K599&gt;=7,"Senior",IF($G$1-K599&lt;8,"Nie dotyczy")),"")</f>
        <v/>
      </c>
      <c r="V599" s="22" t="e">
        <f t="shared" si="116"/>
        <v>#N/A</v>
      </c>
      <c r="W599" s="22">
        <f>(COUNTIF($V$2:V599,V599)=1)*1+W598</f>
        <v>70</v>
      </c>
      <c r="X599" s="22" t="e">
        <f>VLOOKUP(Y599,'licencje PZTS'!$C$4:$K$1486,9,FALSE)</f>
        <v>#N/A</v>
      </c>
      <c r="Y599" s="22" t="e">
        <f>INDEX($V$4:$V$900,MATCH(ROWS($U$1:U596),$W$4:$W$900,0))</f>
        <v>#N/A</v>
      </c>
      <c r="AA599" s="22" t="e">
        <f t="shared" si="115"/>
        <v>#N/A</v>
      </c>
      <c r="AB599" s="22">
        <f>(COUNTIF($AA$2:AA599,AA599)=1)*1+AB598</f>
        <v>70</v>
      </c>
      <c r="AC599" s="22" t="e">
        <f>VLOOKUP(AD599,'licencje PZTS'!$C$4:$K$1486,9,FALSE)</f>
        <v>#N/A</v>
      </c>
      <c r="AD599" s="22" t="e">
        <f>INDEX($AA$2:$AA$900,MATCH(ROWS($Z$1:Z596),$AB$2:$AB$3900,0))</f>
        <v>#N/A</v>
      </c>
    </row>
    <row r="600" spans="2:30" hidden="1" x14ac:dyDescent="0.25">
      <c r="B600" s="54">
        <f>(COUNTIF($D$24:D600,D600)=1)*1+B599</f>
        <v>51</v>
      </c>
      <c r="C600" s="60" t="str">
        <f t="shared" si="117"/>
        <v/>
      </c>
      <c r="D600" s="54" t="str">
        <f>IF(C600="","",'licencje PZTS'!B580)</f>
        <v/>
      </c>
      <c r="E600" s="63" t="str">
        <f>IF(C600="","",VLOOKUP(F600,'licencje PZTS'!$G$3:$N$775,8,FALSE))</f>
        <v/>
      </c>
      <c r="F600" s="22">
        <f>'licencje PZTS'!G580</f>
        <v>0</v>
      </c>
      <c r="G600" s="62" t="str">
        <f t="shared" ref="G600:G663" si="125">IF(AND($F$3="Skrzat",OR(L600="Skrzat")),"Skrzat",IF(AND($F$3="Żak",OR(L600="Skrzat",M600="Żak")),"Żak",IF(AND($F$3="Młodzik",OR(L600="Skrzat",M600="Żak",N600="Młodzik")),"Młodzik",IF(AND($F$3="Kadet",OR(L600="nie",M600="nie",N600="nie",O600="Kadet")),"Kadet",IF(AND($F$3="Junior",OR(L600="nie",M600="nie",N600="nie",O600="nie",P600="Junior")),"Junior",IF(AND($F$3="Młodzieżowiec",OR(L600="nie",M600="nie",N600="nie",O600="nie",P600="nie",S600="Młodzieżowiec")),"Młodzieżowiec",IF(AND($F$3="Senior",OR(L600="Skrzat",M600="Żak",N600="Młodzik",O600="Kadet",P600="Junior",S600="Młodzieżowiec",Q600="Senior")),"Senior",IF(AND($F$3="Weteran",OR(L600="Nie",M600="Nie",N600="Nie",O600="Nie",P600="Nie",R600="Weteran")),"Weteran",""))))))))</f>
        <v/>
      </c>
      <c r="H600" s="62" t="str">
        <f>IF(G600="","",'licencje PZTS'!B580)</f>
        <v/>
      </c>
      <c r="I600" s="22" t="str">
        <f>IF(G600="","",VLOOKUP(F600,'licencje PZTS'!$G$3:$N$1761,8,FALSE))</f>
        <v/>
      </c>
      <c r="J600" s="22" t="str">
        <f>IFERROR(VLOOKUP(F600,'licencje PZTS'!$G$3:$N$775,7,FALSE),"")</f>
        <v/>
      </c>
      <c r="K600" s="62" t="str">
        <f>IFERROR(VLOOKUP(F600,'licencje PZTS'!$G$3:$N$1761,4,FALSE),"")</f>
        <v/>
      </c>
      <c r="L600" s="22" t="str">
        <f t="shared" si="118"/>
        <v/>
      </c>
      <c r="M600" s="22" t="str">
        <f t="shared" si="119"/>
        <v/>
      </c>
      <c r="N600" s="22" t="str">
        <f t="shared" si="120"/>
        <v/>
      </c>
      <c r="O600" s="22" t="str">
        <f t="shared" si="121"/>
        <v/>
      </c>
      <c r="P600" s="22" t="str">
        <f t="shared" si="122"/>
        <v/>
      </c>
      <c r="Q600" s="22" t="str">
        <f t="shared" si="123"/>
        <v/>
      </c>
      <c r="R600" s="22" t="str">
        <f t="shared" si="124"/>
        <v/>
      </c>
      <c r="V600" s="22" t="e">
        <f t="shared" si="116"/>
        <v>#N/A</v>
      </c>
      <c r="W600" s="22">
        <f>(COUNTIF($V$2:V600,V600)=1)*1+W599</f>
        <v>70</v>
      </c>
      <c r="X600" s="22" t="e">
        <f>VLOOKUP(Y600,'licencje PZTS'!$C$4:$K$1486,9,FALSE)</f>
        <v>#N/A</v>
      </c>
      <c r="Y600" s="22" t="e">
        <f>INDEX($V$4:$V$900,MATCH(ROWS($U$1:U597),$W$4:$W$900,0))</f>
        <v>#N/A</v>
      </c>
      <c r="AA600" s="22" t="e">
        <f t="shared" si="115"/>
        <v>#N/A</v>
      </c>
      <c r="AB600" s="22">
        <f>(COUNTIF($AA$2:AA600,AA600)=1)*1+AB599</f>
        <v>70</v>
      </c>
      <c r="AC600" s="22" t="e">
        <f>VLOOKUP(AD600,'licencje PZTS'!$C$4:$K$1486,9,FALSE)</f>
        <v>#N/A</v>
      </c>
      <c r="AD600" s="22" t="e">
        <f>INDEX($AA$2:$AA$900,MATCH(ROWS($Z$1:Z597),$AB$2:$AB$3900,0))</f>
        <v>#N/A</v>
      </c>
    </row>
    <row r="601" spans="2:30" hidden="1" x14ac:dyDescent="0.25">
      <c r="B601" s="54">
        <f>(COUNTIF($D$24:D601,D601)=1)*1+B600</f>
        <v>51</v>
      </c>
      <c r="C601" s="60" t="str">
        <f t="shared" si="117"/>
        <v/>
      </c>
      <c r="D601" s="54" t="str">
        <f>IF(C601="","",'licencje PZTS'!B581)</f>
        <v/>
      </c>
      <c r="E601" s="63" t="str">
        <f>IF(C601="","",VLOOKUP(F601,'licencje PZTS'!$G$3:$N$775,8,FALSE))</f>
        <v/>
      </c>
      <c r="F601" s="22">
        <f>'licencje PZTS'!G581</f>
        <v>0</v>
      </c>
      <c r="G601" s="62" t="str">
        <f t="shared" si="125"/>
        <v/>
      </c>
      <c r="H601" s="62" t="str">
        <f>IF(G601="","",'licencje PZTS'!B581)</f>
        <v/>
      </c>
      <c r="I601" s="22" t="str">
        <f>IF(G601="","",VLOOKUP(F601,'licencje PZTS'!$G$3:$N$1761,8,FALSE))</f>
        <v/>
      </c>
      <c r="J601" s="22" t="str">
        <f>IFERROR(VLOOKUP(F601,'licencje PZTS'!$G$3:$N$775,7,FALSE),"")</f>
        <v/>
      </c>
      <c r="K601" s="62" t="str">
        <f>IFERROR(VLOOKUP(F601,'licencje PZTS'!$G$3:$N$1761,4,FALSE),"")</f>
        <v/>
      </c>
      <c r="L601" s="22" t="str">
        <f t="shared" si="118"/>
        <v/>
      </c>
      <c r="M601" s="22" t="str">
        <f t="shared" si="119"/>
        <v/>
      </c>
      <c r="N601" s="22" t="str">
        <f t="shared" si="120"/>
        <v/>
      </c>
      <c r="O601" s="22" t="str">
        <f t="shared" si="121"/>
        <v/>
      </c>
      <c r="P601" s="22" t="str">
        <f t="shared" si="122"/>
        <v/>
      </c>
      <c r="Q601" s="22" t="str">
        <f t="shared" si="123"/>
        <v/>
      </c>
      <c r="R601" s="22" t="str">
        <f t="shared" si="124"/>
        <v/>
      </c>
      <c r="V601" s="22" t="e">
        <f t="shared" si="116"/>
        <v>#N/A</v>
      </c>
      <c r="W601" s="22">
        <f>(COUNTIF($V$2:V601,V601)=1)*1+W600</f>
        <v>70</v>
      </c>
      <c r="X601" s="22" t="e">
        <f>VLOOKUP(Y601,'licencje PZTS'!$C$4:$K$1486,9,FALSE)</f>
        <v>#N/A</v>
      </c>
      <c r="Y601" s="22" t="e">
        <f>INDEX($V$4:$V$900,MATCH(ROWS($U$1:U598),$W$4:$W$900,0))</f>
        <v>#N/A</v>
      </c>
      <c r="AA601" s="22" t="e">
        <f t="shared" si="115"/>
        <v>#N/A</v>
      </c>
      <c r="AB601" s="22">
        <f>(COUNTIF($AA$2:AA601,AA601)=1)*1+AB600</f>
        <v>70</v>
      </c>
      <c r="AC601" s="22" t="e">
        <f>VLOOKUP(AD601,'licencje PZTS'!$C$4:$K$1486,9,FALSE)</f>
        <v>#N/A</v>
      </c>
      <c r="AD601" s="22" t="e">
        <f>INDEX($AA$2:$AA$900,MATCH(ROWS($Z$1:Z598),$AB$2:$AB$3900,0))</f>
        <v>#N/A</v>
      </c>
    </row>
    <row r="602" spans="2:30" hidden="1" x14ac:dyDescent="0.25">
      <c r="B602" s="54">
        <f>(COUNTIF($D$24:D602,D602)=1)*1+B601</f>
        <v>51</v>
      </c>
      <c r="C602" s="60" t="str">
        <f t="shared" si="117"/>
        <v/>
      </c>
      <c r="D602" s="54" t="str">
        <f>IF(C602="","",'licencje PZTS'!B582)</f>
        <v/>
      </c>
      <c r="E602" s="63" t="str">
        <f>IF(C602="","",VLOOKUP(F602,'licencje PZTS'!$G$3:$N$775,8,FALSE))</f>
        <v/>
      </c>
      <c r="F602" s="22">
        <f>'licencje PZTS'!G582</f>
        <v>0</v>
      </c>
      <c r="G602" s="62" t="str">
        <f t="shared" si="125"/>
        <v/>
      </c>
      <c r="H602" s="62" t="str">
        <f>IF(G602="","",'licencje PZTS'!B582)</f>
        <v/>
      </c>
      <c r="I602" s="22" t="str">
        <f>IF(G602="","",VLOOKUP(F602,'licencje PZTS'!$G$3:$N$1761,8,FALSE))</f>
        <v/>
      </c>
      <c r="J602" s="22" t="str">
        <f>IFERROR(VLOOKUP(F602,'licencje PZTS'!$G$3:$N$775,7,FALSE),"")</f>
        <v/>
      </c>
      <c r="K602" s="62" t="str">
        <f>IFERROR(VLOOKUP(F602,'licencje PZTS'!$G$3:$N$1761,4,FALSE),"")</f>
        <v/>
      </c>
      <c r="L602" s="22" t="str">
        <f t="shared" si="118"/>
        <v/>
      </c>
      <c r="M602" s="22" t="str">
        <f t="shared" si="119"/>
        <v/>
      </c>
      <c r="N602" s="22" t="str">
        <f t="shared" si="120"/>
        <v/>
      </c>
      <c r="O602" s="22" t="str">
        <f t="shared" si="121"/>
        <v/>
      </c>
      <c r="P602" s="22" t="str">
        <f t="shared" si="122"/>
        <v/>
      </c>
      <c r="Q602" s="22" t="str">
        <f t="shared" si="123"/>
        <v/>
      </c>
      <c r="R602" s="22" t="str">
        <f t="shared" si="124"/>
        <v/>
      </c>
      <c r="V602" s="22" t="e">
        <f t="shared" si="116"/>
        <v>#N/A</v>
      </c>
      <c r="W602" s="22">
        <f>(COUNTIF($V$2:V602,V602)=1)*1+W601</f>
        <v>70</v>
      </c>
      <c r="X602" s="22" t="e">
        <f>VLOOKUP(Y602,'licencje PZTS'!$C$4:$K$1486,9,FALSE)</f>
        <v>#N/A</v>
      </c>
      <c r="Y602" s="22" t="e">
        <f>INDEX($V$4:$V$900,MATCH(ROWS($U$1:U599),$W$4:$W$900,0))</f>
        <v>#N/A</v>
      </c>
      <c r="AA602" s="22" t="e">
        <f t="shared" si="115"/>
        <v>#N/A</v>
      </c>
      <c r="AB602" s="22">
        <f>(COUNTIF($AA$2:AA602,AA602)=1)*1+AB601</f>
        <v>70</v>
      </c>
      <c r="AC602" s="22" t="e">
        <f>VLOOKUP(AD602,'licencje PZTS'!$C$4:$K$1486,9,FALSE)</f>
        <v>#N/A</v>
      </c>
      <c r="AD602" s="22" t="e">
        <f>INDEX($AA$2:$AA$900,MATCH(ROWS($Z$1:Z599),$AB$2:$AB$3900,0))</f>
        <v>#N/A</v>
      </c>
    </row>
    <row r="603" spans="2:30" hidden="1" x14ac:dyDescent="0.25">
      <c r="B603" s="54">
        <f>(COUNTIF($D$24:D603,D603)=1)*1+B602</f>
        <v>51</v>
      </c>
      <c r="C603" s="60" t="str">
        <f t="shared" si="117"/>
        <v/>
      </c>
      <c r="D603" s="54" t="str">
        <f>IF(C603="","",'licencje PZTS'!B583)</f>
        <v/>
      </c>
      <c r="E603" s="63" t="str">
        <f>IF(C603="","",VLOOKUP(F603,'licencje PZTS'!$G$3:$N$775,8,FALSE))</f>
        <v/>
      </c>
      <c r="F603" s="22">
        <f>'licencje PZTS'!G583</f>
        <v>0</v>
      </c>
      <c r="G603" s="62" t="str">
        <f t="shared" si="125"/>
        <v/>
      </c>
      <c r="H603" s="62" t="str">
        <f>IF(G603="","",'licencje PZTS'!B583)</f>
        <v/>
      </c>
      <c r="I603" s="22" t="str">
        <f>IF(G603="","",VLOOKUP(F603,'licencje PZTS'!$G$3:$N$1761,8,FALSE))</f>
        <v/>
      </c>
      <c r="J603" s="22" t="str">
        <f>IFERROR(VLOOKUP(F603,'licencje PZTS'!$G$3:$N$775,7,FALSE),"")</f>
        <v/>
      </c>
      <c r="K603" s="62" t="str">
        <f>IFERROR(VLOOKUP(F603,'licencje PZTS'!$G$3:$N$1761,4,FALSE),"")</f>
        <v/>
      </c>
      <c r="L603" s="22" t="str">
        <f t="shared" si="118"/>
        <v/>
      </c>
      <c r="M603" s="22" t="str">
        <f t="shared" si="119"/>
        <v/>
      </c>
      <c r="N603" s="22" t="str">
        <f t="shared" si="120"/>
        <v/>
      </c>
      <c r="O603" s="22" t="str">
        <f t="shared" si="121"/>
        <v/>
      </c>
      <c r="P603" s="22" t="str">
        <f t="shared" si="122"/>
        <v/>
      </c>
      <c r="Q603" s="22" t="str">
        <f t="shared" si="123"/>
        <v/>
      </c>
      <c r="R603" s="22" t="str">
        <f t="shared" si="124"/>
        <v/>
      </c>
      <c r="V603" s="22" t="e">
        <f t="shared" si="116"/>
        <v>#N/A</v>
      </c>
      <c r="W603" s="22">
        <f>(COUNTIF($V$2:V603,V603)=1)*1+W602</f>
        <v>70</v>
      </c>
      <c r="X603" s="22" t="e">
        <f>VLOOKUP(Y603,'licencje PZTS'!$C$4:$K$1486,9,FALSE)</f>
        <v>#N/A</v>
      </c>
      <c r="Y603" s="22" t="e">
        <f>INDEX($V$4:$V$900,MATCH(ROWS($U$1:U600),$W$4:$W$900,0))</f>
        <v>#N/A</v>
      </c>
      <c r="AA603" s="22" t="e">
        <f t="shared" ref="AA603:AA666" si="126">VLOOKUP($F$3,$G622:$I4736,3,FALSE)</f>
        <v>#N/A</v>
      </c>
      <c r="AB603" s="22">
        <f>(COUNTIF($AA$2:AA603,AA603)=1)*1+AB602</f>
        <v>70</v>
      </c>
      <c r="AC603" s="22" t="e">
        <f>VLOOKUP(AD603,'licencje PZTS'!$C$4:$K$1486,9,FALSE)</f>
        <v>#N/A</v>
      </c>
      <c r="AD603" s="22" t="e">
        <f>INDEX($AA$2:$AA$900,MATCH(ROWS($Z$1:Z600),$AB$2:$AB$3900,0))</f>
        <v>#N/A</v>
      </c>
    </row>
    <row r="604" spans="2:30" hidden="1" x14ac:dyDescent="0.25">
      <c r="B604" s="54">
        <f>(COUNTIF($D$24:D604,D604)=1)*1+B603</f>
        <v>51</v>
      </c>
      <c r="C604" s="60" t="str">
        <f t="shared" si="117"/>
        <v/>
      </c>
      <c r="D604" s="54" t="str">
        <f>IF(C604="","",'licencje PZTS'!B584)</f>
        <v/>
      </c>
      <c r="E604" s="63" t="str">
        <f>IF(C604="","",VLOOKUP(F604,'licencje PZTS'!$G$3:$N$775,8,FALSE))</f>
        <v/>
      </c>
      <c r="F604" s="22">
        <f>'licencje PZTS'!G584</f>
        <v>0</v>
      </c>
      <c r="G604" s="62" t="str">
        <f t="shared" si="125"/>
        <v/>
      </c>
      <c r="H604" s="62" t="str">
        <f>IF(G604="","",'licencje PZTS'!B584)</f>
        <v/>
      </c>
      <c r="I604" s="22" t="str">
        <f>IF(G604="","",VLOOKUP(F604,'licencje PZTS'!$G$3:$N$1761,8,FALSE))</f>
        <v/>
      </c>
      <c r="J604" s="22" t="str">
        <f>IFERROR(VLOOKUP(F604,'licencje PZTS'!$G$3:$N$775,7,FALSE),"")</f>
        <v/>
      </c>
      <c r="K604" s="62" t="str">
        <f>IFERROR(VLOOKUP(F604,'licencje PZTS'!$G$3:$N$1761,4,FALSE),"")</f>
        <v/>
      </c>
      <c r="L604" s="22" t="str">
        <f t="shared" si="118"/>
        <v/>
      </c>
      <c r="M604" s="22" t="str">
        <f t="shared" si="119"/>
        <v/>
      </c>
      <c r="N604" s="22" t="str">
        <f t="shared" si="120"/>
        <v/>
      </c>
      <c r="O604" s="22" t="str">
        <f t="shared" si="121"/>
        <v/>
      </c>
      <c r="P604" s="22" t="str">
        <f t="shared" si="122"/>
        <v/>
      </c>
      <c r="Q604" s="22" t="str">
        <f t="shared" si="123"/>
        <v/>
      </c>
      <c r="R604" s="22" t="str">
        <f t="shared" si="124"/>
        <v/>
      </c>
      <c r="V604" s="22" t="e">
        <f t="shared" si="116"/>
        <v>#N/A</v>
      </c>
      <c r="W604" s="22">
        <f>(COUNTIF($V$2:V604,V604)=1)*1+W603</f>
        <v>70</v>
      </c>
      <c r="X604" s="22" t="e">
        <f>VLOOKUP(Y604,'licencje PZTS'!$C$4:$K$1486,9,FALSE)</f>
        <v>#N/A</v>
      </c>
      <c r="Y604" s="22" t="e">
        <f>INDEX($V$4:$V$900,MATCH(ROWS($U$1:U601),$W$4:$W$900,0))</f>
        <v>#N/A</v>
      </c>
      <c r="AA604" s="22" t="e">
        <f t="shared" si="126"/>
        <v>#N/A</v>
      </c>
      <c r="AB604" s="22">
        <f>(COUNTIF($AA$2:AA604,AA604)=1)*1+AB603</f>
        <v>70</v>
      </c>
      <c r="AC604" s="22" t="e">
        <f>VLOOKUP(AD604,'licencje PZTS'!$C$4:$K$1486,9,FALSE)</f>
        <v>#N/A</v>
      </c>
      <c r="AD604" s="22" t="e">
        <f>INDEX($AA$2:$AA$900,MATCH(ROWS($Z$1:Z601),$AB$2:$AB$3900,0))</f>
        <v>#N/A</v>
      </c>
    </row>
    <row r="605" spans="2:30" hidden="1" x14ac:dyDescent="0.25">
      <c r="B605" s="54">
        <f>(COUNTIF($D$24:D605,D605)=1)*1+B604</f>
        <v>51</v>
      </c>
      <c r="C605" s="60" t="str">
        <f t="shared" si="117"/>
        <v/>
      </c>
      <c r="D605" s="54" t="str">
        <f>IF(C605="","",'licencje PZTS'!B585)</f>
        <v/>
      </c>
      <c r="E605" s="63" t="str">
        <f>IF(C605="","",VLOOKUP(F605,'licencje PZTS'!$G$3:$N$775,8,FALSE))</f>
        <v/>
      </c>
      <c r="F605" s="22">
        <f>'licencje PZTS'!G585</f>
        <v>0</v>
      </c>
      <c r="G605" s="62" t="str">
        <f t="shared" si="125"/>
        <v/>
      </c>
      <c r="H605" s="62" t="str">
        <f>IF(G605="","",'licencje PZTS'!B585)</f>
        <v/>
      </c>
      <c r="I605" s="22" t="str">
        <f>IF(G605="","",VLOOKUP(F605,'licencje PZTS'!$G$3:$N$1761,8,FALSE))</f>
        <v/>
      </c>
      <c r="J605" s="22" t="str">
        <f>IFERROR(VLOOKUP(F605,'licencje PZTS'!$G$3:$N$775,7,FALSE),"")</f>
        <v/>
      </c>
      <c r="K605" s="62" t="str">
        <f>IFERROR(VLOOKUP(F605,'licencje PZTS'!$G$3:$N$1761,4,FALSE),"")</f>
        <v/>
      </c>
      <c r="L605" s="22" t="str">
        <f t="shared" si="118"/>
        <v/>
      </c>
      <c r="M605" s="22" t="str">
        <f t="shared" si="119"/>
        <v/>
      </c>
      <c r="N605" s="22" t="str">
        <f t="shared" si="120"/>
        <v/>
      </c>
      <c r="O605" s="22" t="str">
        <f t="shared" si="121"/>
        <v/>
      </c>
      <c r="P605" s="22" t="str">
        <f t="shared" si="122"/>
        <v/>
      </c>
      <c r="Q605" s="22" t="str">
        <f t="shared" si="123"/>
        <v/>
      </c>
      <c r="R605" s="22" t="str">
        <f t="shared" si="124"/>
        <v/>
      </c>
      <c r="V605" s="22" t="e">
        <f t="shared" si="116"/>
        <v>#N/A</v>
      </c>
      <c r="W605" s="22">
        <f>(COUNTIF($V$2:V605,V605)=1)*1+W604</f>
        <v>70</v>
      </c>
      <c r="X605" s="22" t="e">
        <f>VLOOKUP(Y605,'licencje PZTS'!$C$4:$K$1486,9,FALSE)</f>
        <v>#N/A</v>
      </c>
      <c r="Y605" s="22" t="e">
        <f>INDEX($V$4:$V$900,MATCH(ROWS($U$1:U602),$W$4:$W$900,0))</f>
        <v>#N/A</v>
      </c>
      <c r="AA605" s="22" t="e">
        <f t="shared" si="126"/>
        <v>#N/A</v>
      </c>
      <c r="AB605" s="22">
        <f>(COUNTIF($AA$2:AA605,AA605)=1)*1+AB604</f>
        <v>70</v>
      </c>
      <c r="AC605" s="22" t="e">
        <f>VLOOKUP(AD605,'licencje PZTS'!$C$4:$K$1486,9,FALSE)</f>
        <v>#N/A</v>
      </c>
      <c r="AD605" s="22" t="e">
        <f>INDEX($AA$2:$AA$900,MATCH(ROWS($Z$1:Z602),$AB$2:$AB$3900,0))</f>
        <v>#N/A</v>
      </c>
    </row>
    <row r="606" spans="2:30" hidden="1" x14ac:dyDescent="0.25">
      <c r="B606" s="54">
        <f>(COUNTIF($D$24:D606,D606)=1)*1+B605</f>
        <v>51</v>
      </c>
      <c r="C606" s="60" t="str">
        <f t="shared" si="117"/>
        <v/>
      </c>
      <c r="D606" s="54" t="str">
        <f>IF(C606="","",'licencje PZTS'!B586)</f>
        <v/>
      </c>
      <c r="E606" s="63" t="str">
        <f>IF(C606="","",VLOOKUP(F606,'licencje PZTS'!$G$3:$N$775,8,FALSE))</f>
        <v/>
      </c>
      <c r="F606" s="22">
        <f>'licencje PZTS'!G586</f>
        <v>0</v>
      </c>
      <c r="G606" s="62" t="str">
        <f t="shared" si="125"/>
        <v/>
      </c>
      <c r="H606" s="62" t="str">
        <f>IF(G606="","",'licencje PZTS'!B586)</f>
        <v/>
      </c>
      <c r="I606" s="22" t="str">
        <f>IF(G606="","",VLOOKUP(F606,'licencje PZTS'!$G$3:$N$1761,8,FALSE))</f>
        <v/>
      </c>
      <c r="J606" s="22" t="str">
        <f>IFERROR(VLOOKUP(F606,'licencje PZTS'!$G$3:$N$775,7,FALSE),"")</f>
        <v/>
      </c>
      <c r="K606" s="62" t="str">
        <f>IFERROR(VLOOKUP(F606,'licencje PZTS'!$G$3:$N$1761,4,FALSE),"")</f>
        <v/>
      </c>
      <c r="L606" s="22" t="str">
        <f t="shared" si="118"/>
        <v/>
      </c>
      <c r="M606" s="22" t="str">
        <f t="shared" si="119"/>
        <v/>
      </c>
      <c r="N606" s="22" t="str">
        <f t="shared" si="120"/>
        <v/>
      </c>
      <c r="O606" s="22" t="str">
        <f t="shared" si="121"/>
        <v/>
      </c>
      <c r="P606" s="22" t="str">
        <f t="shared" si="122"/>
        <v/>
      </c>
      <c r="Q606" s="22" t="str">
        <f t="shared" si="123"/>
        <v/>
      </c>
      <c r="R606" s="22" t="str">
        <f t="shared" si="124"/>
        <v/>
      </c>
      <c r="V606" s="22" t="e">
        <f t="shared" si="116"/>
        <v>#N/A</v>
      </c>
      <c r="W606" s="22">
        <f>(COUNTIF($V$2:V606,V606)=1)*1+W605</f>
        <v>70</v>
      </c>
      <c r="X606" s="22" t="e">
        <f>VLOOKUP(Y606,'licencje PZTS'!$C$4:$K$1486,9,FALSE)</f>
        <v>#N/A</v>
      </c>
      <c r="Y606" s="22" t="e">
        <f>INDEX($V$4:$V$900,MATCH(ROWS($U$1:U603),$W$4:$W$900,0))</f>
        <v>#N/A</v>
      </c>
      <c r="AA606" s="22" t="e">
        <f t="shared" si="126"/>
        <v>#N/A</v>
      </c>
      <c r="AB606" s="22">
        <f>(COUNTIF($AA$2:AA606,AA606)=1)*1+AB605</f>
        <v>70</v>
      </c>
      <c r="AC606" s="22" t="e">
        <f>VLOOKUP(AD606,'licencje PZTS'!$C$4:$K$1486,9,FALSE)</f>
        <v>#N/A</v>
      </c>
      <c r="AD606" s="22" t="e">
        <f>INDEX($AA$2:$AA$900,MATCH(ROWS($Z$1:Z603),$AB$2:$AB$3900,0))</f>
        <v>#N/A</v>
      </c>
    </row>
    <row r="607" spans="2:30" hidden="1" x14ac:dyDescent="0.25">
      <c r="B607" s="54">
        <f>(COUNTIF($D$24:D607,D607)=1)*1+B606</f>
        <v>51</v>
      </c>
      <c r="C607" s="60" t="str">
        <f t="shared" si="117"/>
        <v/>
      </c>
      <c r="D607" s="54" t="str">
        <f>IF(C607="","",'licencje PZTS'!B587)</f>
        <v/>
      </c>
      <c r="E607" s="63" t="str">
        <f>IF(C607="","",VLOOKUP(F607,'licencje PZTS'!$G$3:$N$775,8,FALSE))</f>
        <v/>
      </c>
      <c r="F607" s="22">
        <f>'licencje PZTS'!G587</f>
        <v>0</v>
      </c>
      <c r="G607" s="62" t="str">
        <f t="shared" si="125"/>
        <v/>
      </c>
      <c r="H607" s="62" t="str">
        <f>IF(G607="","",'licencje PZTS'!B587)</f>
        <v/>
      </c>
      <c r="I607" s="22" t="str">
        <f>IF(G607="","",VLOOKUP(F607,'licencje PZTS'!$G$3:$N$1761,8,FALSE))</f>
        <v/>
      </c>
      <c r="J607" s="22" t="str">
        <f>IFERROR(VLOOKUP(F607,'licencje PZTS'!$G$3:$N$775,7,FALSE),"")</f>
        <v/>
      </c>
      <c r="K607" s="62" t="str">
        <f>IFERROR(VLOOKUP(F607,'licencje PZTS'!$G$3:$N$1761,4,FALSE),"")</f>
        <v/>
      </c>
      <c r="L607" s="22" t="str">
        <f t="shared" si="118"/>
        <v/>
      </c>
      <c r="M607" s="22" t="str">
        <f t="shared" si="119"/>
        <v/>
      </c>
      <c r="N607" s="22" t="str">
        <f t="shared" si="120"/>
        <v/>
      </c>
      <c r="O607" s="22" t="str">
        <f t="shared" si="121"/>
        <v/>
      </c>
      <c r="P607" s="22" t="str">
        <f t="shared" si="122"/>
        <v/>
      </c>
      <c r="Q607" s="22" t="str">
        <f t="shared" si="123"/>
        <v/>
      </c>
      <c r="R607" s="22" t="str">
        <f t="shared" si="124"/>
        <v/>
      </c>
      <c r="V607" s="22" t="e">
        <f t="shared" si="116"/>
        <v>#N/A</v>
      </c>
      <c r="W607" s="22">
        <f>(COUNTIF($V$2:V607,V607)=1)*1+W606</f>
        <v>70</v>
      </c>
      <c r="X607" s="22" t="e">
        <f>VLOOKUP(Y607,'licencje PZTS'!$C$4:$K$1486,9,FALSE)</f>
        <v>#N/A</v>
      </c>
      <c r="Y607" s="22" t="e">
        <f>INDEX($V$4:$V$900,MATCH(ROWS($U$1:U604),$W$4:$W$900,0))</f>
        <v>#N/A</v>
      </c>
      <c r="AA607" s="22" t="e">
        <f t="shared" si="126"/>
        <v>#N/A</v>
      </c>
      <c r="AB607" s="22">
        <f>(COUNTIF($AA$2:AA607,AA607)=1)*1+AB606</f>
        <v>70</v>
      </c>
      <c r="AC607" s="22" t="e">
        <f>VLOOKUP(AD607,'licencje PZTS'!$C$4:$K$1486,9,FALSE)</f>
        <v>#N/A</v>
      </c>
      <c r="AD607" s="22" t="e">
        <f>INDEX($AA$2:$AA$900,MATCH(ROWS($Z$1:Z604),$AB$2:$AB$3900,0))</f>
        <v>#N/A</v>
      </c>
    </row>
    <row r="608" spans="2:30" hidden="1" x14ac:dyDescent="0.25">
      <c r="B608" s="54">
        <f>(COUNTIF($D$24:D608,D608)=1)*1+B607</f>
        <v>51</v>
      </c>
      <c r="C608" s="60" t="str">
        <f t="shared" si="117"/>
        <v/>
      </c>
      <c r="D608" s="54" t="str">
        <f>IF(C608="","",'licencje PZTS'!B588)</f>
        <v/>
      </c>
      <c r="E608" s="63" t="str">
        <f>IF(C608="","",VLOOKUP(F608,'licencje PZTS'!$G$3:$N$775,8,FALSE))</f>
        <v/>
      </c>
      <c r="F608" s="22">
        <f>'licencje PZTS'!G588</f>
        <v>0</v>
      </c>
      <c r="G608" s="62" t="str">
        <f t="shared" si="125"/>
        <v/>
      </c>
      <c r="H608" s="62" t="str">
        <f>IF(G608="","",'licencje PZTS'!B588)</f>
        <v/>
      </c>
      <c r="I608" s="22" t="str">
        <f>IF(G608="","",VLOOKUP(F608,'licencje PZTS'!$G$3:$N$1761,8,FALSE))</f>
        <v/>
      </c>
      <c r="J608" s="22" t="str">
        <f>IFERROR(VLOOKUP(F608,'licencje PZTS'!$G$3:$N$775,7,FALSE),"")</f>
        <v/>
      </c>
      <c r="K608" s="62" t="str">
        <f>IFERROR(VLOOKUP(F608,'licencje PZTS'!$G$3:$N$1761,4,FALSE),"")</f>
        <v/>
      </c>
      <c r="L608" s="22" t="str">
        <f t="shared" si="118"/>
        <v/>
      </c>
      <c r="M608" s="22" t="str">
        <f t="shared" si="119"/>
        <v/>
      </c>
      <c r="N608" s="22" t="str">
        <f t="shared" si="120"/>
        <v/>
      </c>
      <c r="O608" s="22" t="str">
        <f t="shared" si="121"/>
        <v/>
      </c>
      <c r="P608" s="22" t="str">
        <f t="shared" si="122"/>
        <v/>
      </c>
      <c r="Q608" s="22" t="str">
        <f t="shared" si="123"/>
        <v/>
      </c>
      <c r="R608" s="22" t="str">
        <f t="shared" si="124"/>
        <v/>
      </c>
      <c r="V608" s="22" t="e">
        <f t="shared" si="116"/>
        <v>#N/A</v>
      </c>
      <c r="W608" s="22">
        <f>(COUNTIF($V$2:V608,V608)=1)*1+W607</f>
        <v>70</v>
      </c>
      <c r="X608" s="22" t="e">
        <f>VLOOKUP(Y608,'licencje PZTS'!$C$4:$K$1486,9,FALSE)</f>
        <v>#N/A</v>
      </c>
      <c r="Y608" s="22" t="e">
        <f>INDEX($V$4:$V$900,MATCH(ROWS($U$1:U605),$W$4:$W$900,0))</f>
        <v>#N/A</v>
      </c>
      <c r="AA608" s="22" t="e">
        <f t="shared" si="126"/>
        <v>#N/A</v>
      </c>
      <c r="AB608" s="22">
        <f>(COUNTIF($AA$2:AA608,AA608)=1)*1+AB607</f>
        <v>70</v>
      </c>
      <c r="AC608" s="22" t="e">
        <f>VLOOKUP(AD608,'licencje PZTS'!$C$4:$K$1486,9,FALSE)</f>
        <v>#N/A</v>
      </c>
      <c r="AD608" s="22" t="e">
        <f>INDEX($AA$2:$AA$900,MATCH(ROWS($Z$1:Z605),$AB$2:$AB$3900,0))</f>
        <v>#N/A</v>
      </c>
    </row>
    <row r="609" spans="2:30" hidden="1" x14ac:dyDescent="0.25">
      <c r="B609" s="54">
        <f>(COUNTIF($D$24:D609,D609)=1)*1+B608</f>
        <v>51</v>
      </c>
      <c r="C609" s="60" t="str">
        <f t="shared" si="117"/>
        <v/>
      </c>
      <c r="D609" s="54" t="str">
        <f>IF(C609="","",'licencje PZTS'!B589)</f>
        <v/>
      </c>
      <c r="E609" s="63" t="str">
        <f>IF(C609="","",VLOOKUP(F609,'licencje PZTS'!$G$3:$N$775,8,FALSE))</f>
        <v/>
      </c>
      <c r="F609" s="22">
        <f>'licencje PZTS'!G589</f>
        <v>0</v>
      </c>
      <c r="G609" s="62" t="str">
        <f t="shared" si="125"/>
        <v/>
      </c>
      <c r="H609" s="62" t="str">
        <f>IF(G609="","",'licencje PZTS'!B589)</f>
        <v/>
      </c>
      <c r="I609" s="22" t="str">
        <f>IF(G609="","",VLOOKUP(F609,'licencje PZTS'!$G$3:$N$1761,8,FALSE))</f>
        <v/>
      </c>
      <c r="J609" s="22" t="str">
        <f>IFERROR(VLOOKUP(F609,'licencje PZTS'!$G$3:$N$775,7,FALSE),"")</f>
        <v/>
      </c>
      <c r="K609" s="62" t="str">
        <f>IFERROR(VLOOKUP(F609,'licencje PZTS'!$G$3:$N$1761,4,FALSE),"")</f>
        <v/>
      </c>
      <c r="L609" s="22" t="str">
        <f t="shared" si="118"/>
        <v/>
      </c>
      <c r="M609" s="22" t="str">
        <f t="shared" si="119"/>
        <v/>
      </c>
      <c r="N609" s="22" t="str">
        <f t="shared" si="120"/>
        <v/>
      </c>
      <c r="O609" s="22" t="str">
        <f t="shared" si="121"/>
        <v/>
      </c>
      <c r="P609" s="22" t="str">
        <f t="shared" si="122"/>
        <v/>
      </c>
      <c r="Q609" s="22" t="str">
        <f t="shared" si="123"/>
        <v/>
      </c>
      <c r="R609" s="22" t="str">
        <f t="shared" si="124"/>
        <v/>
      </c>
      <c r="V609" s="22" t="e">
        <f t="shared" si="116"/>
        <v>#N/A</v>
      </c>
      <c r="W609" s="22">
        <f>(COUNTIF($V$2:V609,V609)=1)*1+W608</f>
        <v>70</v>
      </c>
      <c r="X609" s="22" t="e">
        <f>VLOOKUP(Y609,'licencje PZTS'!$C$4:$K$1486,9,FALSE)</f>
        <v>#N/A</v>
      </c>
      <c r="Y609" s="22" t="e">
        <f>INDEX($V$4:$V$900,MATCH(ROWS($U$1:U606),$W$4:$W$900,0))</f>
        <v>#N/A</v>
      </c>
      <c r="AA609" s="22" t="e">
        <f t="shared" si="126"/>
        <v>#N/A</v>
      </c>
      <c r="AB609" s="22">
        <f>(COUNTIF($AA$2:AA609,AA609)=1)*1+AB608</f>
        <v>70</v>
      </c>
      <c r="AC609" s="22" t="e">
        <f>VLOOKUP(AD609,'licencje PZTS'!$C$4:$K$1486,9,FALSE)</f>
        <v>#N/A</v>
      </c>
      <c r="AD609" s="22" t="e">
        <f>INDEX($AA$2:$AA$900,MATCH(ROWS($Z$1:Z606),$AB$2:$AB$3900,0))</f>
        <v>#N/A</v>
      </c>
    </row>
    <row r="610" spans="2:30" hidden="1" x14ac:dyDescent="0.25">
      <c r="B610" s="54">
        <f>(COUNTIF($D$24:D610,D610)=1)*1+B609</f>
        <v>51</v>
      </c>
      <c r="C610" s="60" t="str">
        <f t="shared" si="117"/>
        <v/>
      </c>
      <c r="D610" s="54" t="str">
        <f>IF(C610="","",'licencje PZTS'!B590)</f>
        <v/>
      </c>
      <c r="E610" s="63" t="str">
        <f>IF(C610="","",VLOOKUP(F610,'licencje PZTS'!$G$3:$N$775,8,FALSE))</f>
        <v/>
      </c>
      <c r="F610" s="22">
        <f>'licencje PZTS'!G590</f>
        <v>0</v>
      </c>
      <c r="G610" s="62" t="str">
        <f t="shared" si="125"/>
        <v/>
      </c>
      <c r="H610" s="62" t="str">
        <f>IF(G610="","",'licencje PZTS'!B590)</f>
        <v/>
      </c>
      <c r="I610" s="22" t="str">
        <f>IF(G610="","",VLOOKUP(F610,'licencje PZTS'!$G$3:$N$1761,8,FALSE))</f>
        <v/>
      </c>
      <c r="J610" s="22" t="str">
        <f>IFERROR(VLOOKUP(F610,'licencje PZTS'!$G$3:$N$775,7,FALSE),"")</f>
        <v/>
      </c>
      <c r="K610" s="62" t="str">
        <f>IFERROR(VLOOKUP(F610,'licencje PZTS'!$G$3:$N$1761,4,FALSE),"")</f>
        <v/>
      </c>
      <c r="L610" s="22" t="str">
        <f t="shared" si="118"/>
        <v/>
      </c>
      <c r="M610" s="22" t="str">
        <f t="shared" si="119"/>
        <v/>
      </c>
      <c r="N610" s="22" t="str">
        <f t="shared" si="120"/>
        <v/>
      </c>
      <c r="O610" s="22" t="str">
        <f t="shared" si="121"/>
        <v/>
      </c>
      <c r="P610" s="22" t="str">
        <f t="shared" si="122"/>
        <v/>
      </c>
      <c r="Q610" s="22" t="str">
        <f t="shared" si="123"/>
        <v/>
      </c>
      <c r="R610" s="22" t="str">
        <f t="shared" si="124"/>
        <v/>
      </c>
      <c r="V610" s="22" t="e">
        <f t="shared" si="116"/>
        <v>#N/A</v>
      </c>
      <c r="W610" s="22">
        <f>(COUNTIF($V$2:V610,V610)=1)*1+W609</f>
        <v>70</v>
      </c>
      <c r="X610" s="22" t="e">
        <f>VLOOKUP(Y610,'licencje PZTS'!$C$4:$K$1486,9,FALSE)</f>
        <v>#N/A</v>
      </c>
      <c r="Y610" s="22" t="e">
        <f>INDEX($V$4:$V$900,MATCH(ROWS($U$1:U607),$W$4:$W$900,0))</f>
        <v>#N/A</v>
      </c>
      <c r="AA610" s="22" t="e">
        <f t="shared" si="126"/>
        <v>#N/A</v>
      </c>
      <c r="AB610" s="22">
        <f>(COUNTIF($AA$2:AA610,AA610)=1)*1+AB609</f>
        <v>70</v>
      </c>
      <c r="AC610" s="22" t="e">
        <f>VLOOKUP(AD610,'licencje PZTS'!$C$4:$K$1486,9,FALSE)</f>
        <v>#N/A</v>
      </c>
      <c r="AD610" s="22" t="e">
        <f>INDEX($AA$2:$AA$900,MATCH(ROWS($Z$1:Z607),$AB$2:$AB$3900,0))</f>
        <v>#N/A</v>
      </c>
    </row>
    <row r="611" spans="2:30" hidden="1" x14ac:dyDescent="0.25">
      <c r="B611" s="54">
        <f>(COUNTIF($D$24:D611,D611)=1)*1+B610</f>
        <v>51</v>
      </c>
      <c r="C611" s="60" t="str">
        <f t="shared" si="117"/>
        <v/>
      </c>
      <c r="D611" s="54" t="str">
        <f>IF(C611="","",'licencje PZTS'!B591)</f>
        <v/>
      </c>
      <c r="E611" s="63" t="str">
        <f>IF(C611="","",VLOOKUP(F611,'licencje PZTS'!$G$3:$N$775,8,FALSE))</f>
        <v/>
      </c>
      <c r="F611" s="22">
        <f>'licencje PZTS'!G591</f>
        <v>0</v>
      </c>
      <c r="G611" s="62" t="str">
        <f t="shared" si="125"/>
        <v/>
      </c>
      <c r="H611" s="62" t="str">
        <f>IF(G611="","",'licencje PZTS'!B591)</f>
        <v/>
      </c>
      <c r="I611" s="22" t="str">
        <f>IF(G611="","",VLOOKUP(F611,'licencje PZTS'!$G$3:$N$1761,8,FALSE))</f>
        <v/>
      </c>
      <c r="J611" s="22" t="str">
        <f>IFERROR(VLOOKUP(F611,'licencje PZTS'!$G$3:$N$775,7,FALSE),"")</f>
        <v/>
      </c>
      <c r="K611" s="62" t="str">
        <f>IFERROR(VLOOKUP(F611,'licencje PZTS'!$G$3:$N$1761,4,FALSE),"")</f>
        <v/>
      </c>
      <c r="L611" s="22" t="str">
        <f t="shared" si="118"/>
        <v/>
      </c>
      <c r="M611" s="22" t="str">
        <f t="shared" si="119"/>
        <v/>
      </c>
      <c r="N611" s="22" t="str">
        <f t="shared" si="120"/>
        <v/>
      </c>
      <c r="O611" s="22" t="str">
        <f t="shared" si="121"/>
        <v/>
      </c>
      <c r="P611" s="22" t="str">
        <f t="shared" si="122"/>
        <v/>
      </c>
      <c r="Q611" s="22" t="str">
        <f t="shared" si="123"/>
        <v/>
      </c>
      <c r="R611" s="22" t="str">
        <f t="shared" si="124"/>
        <v/>
      </c>
      <c r="V611" s="22" t="e">
        <f t="shared" si="116"/>
        <v>#N/A</v>
      </c>
      <c r="W611" s="22">
        <f>(COUNTIF($V$2:V611,V611)=1)*1+W610</f>
        <v>70</v>
      </c>
      <c r="X611" s="22" t="e">
        <f>VLOOKUP(Y611,'licencje PZTS'!$C$4:$K$1486,9,FALSE)</f>
        <v>#N/A</v>
      </c>
      <c r="Y611" s="22" t="e">
        <f>INDEX($V$4:$V$900,MATCH(ROWS($U$1:U608),$W$4:$W$900,0))</f>
        <v>#N/A</v>
      </c>
      <c r="AA611" s="22" t="e">
        <f t="shared" si="126"/>
        <v>#N/A</v>
      </c>
      <c r="AB611" s="22">
        <f>(COUNTIF($AA$2:AA611,AA611)=1)*1+AB610</f>
        <v>70</v>
      </c>
      <c r="AC611" s="22" t="e">
        <f>VLOOKUP(AD611,'licencje PZTS'!$C$4:$K$1486,9,FALSE)</f>
        <v>#N/A</v>
      </c>
      <c r="AD611" s="22" t="e">
        <f>INDEX($AA$2:$AA$900,MATCH(ROWS($Z$1:Z608),$AB$2:$AB$3900,0))</f>
        <v>#N/A</v>
      </c>
    </row>
    <row r="612" spans="2:30" hidden="1" x14ac:dyDescent="0.25">
      <c r="B612" s="54">
        <f>(COUNTIF($D$24:D612,D612)=1)*1+B611</f>
        <v>51</v>
      </c>
      <c r="C612" s="60" t="str">
        <f t="shared" si="117"/>
        <v/>
      </c>
      <c r="D612" s="54" t="str">
        <f>IF(C612="","",'licencje PZTS'!B592)</f>
        <v/>
      </c>
      <c r="E612" s="63" t="str">
        <f>IF(C612="","",VLOOKUP(F612,'licencje PZTS'!$G$3:$N$775,8,FALSE))</f>
        <v/>
      </c>
      <c r="F612" s="22">
        <f>'licencje PZTS'!G592</f>
        <v>0</v>
      </c>
      <c r="G612" s="62" t="str">
        <f t="shared" si="125"/>
        <v/>
      </c>
      <c r="H612" s="62" t="str">
        <f>IF(G612="","",'licencje PZTS'!B592)</f>
        <v/>
      </c>
      <c r="I612" s="22" t="str">
        <f>IF(G612="","",VLOOKUP(F612,'licencje PZTS'!$G$3:$N$1761,8,FALSE))</f>
        <v/>
      </c>
      <c r="J612" s="22" t="str">
        <f>IFERROR(VLOOKUP(F612,'licencje PZTS'!$G$3:$N$775,7,FALSE),"")</f>
        <v/>
      </c>
      <c r="K612" s="62" t="str">
        <f>IFERROR(VLOOKUP(F612,'licencje PZTS'!$G$3:$N$1761,4,FALSE),"")</f>
        <v/>
      </c>
      <c r="L612" s="22" t="str">
        <f t="shared" si="118"/>
        <v/>
      </c>
      <c r="M612" s="22" t="str">
        <f t="shared" si="119"/>
        <v/>
      </c>
      <c r="N612" s="22" t="str">
        <f t="shared" si="120"/>
        <v/>
      </c>
      <c r="O612" s="22" t="str">
        <f t="shared" si="121"/>
        <v/>
      </c>
      <c r="P612" s="22" t="str">
        <f t="shared" si="122"/>
        <v/>
      </c>
      <c r="Q612" s="22" t="str">
        <f t="shared" si="123"/>
        <v/>
      </c>
      <c r="R612" s="22" t="str">
        <f t="shared" si="124"/>
        <v/>
      </c>
      <c r="V612" s="22" t="e">
        <f t="shared" si="116"/>
        <v>#N/A</v>
      </c>
      <c r="W612" s="22">
        <f>(COUNTIF($V$2:V612,V612)=1)*1+W611</f>
        <v>70</v>
      </c>
      <c r="X612" s="22" t="e">
        <f>VLOOKUP(Y612,'licencje PZTS'!$C$4:$K$1486,9,FALSE)</f>
        <v>#N/A</v>
      </c>
      <c r="Y612" s="22" t="e">
        <f>INDEX($V$4:$V$900,MATCH(ROWS($U$1:U609),$W$4:$W$900,0))</f>
        <v>#N/A</v>
      </c>
      <c r="AA612" s="22" t="e">
        <f t="shared" si="126"/>
        <v>#N/A</v>
      </c>
      <c r="AB612" s="22">
        <f>(COUNTIF($AA$2:AA612,AA612)=1)*1+AB611</f>
        <v>70</v>
      </c>
      <c r="AC612" s="22" t="e">
        <f>VLOOKUP(AD612,'licencje PZTS'!$C$4:$K$1486,9,FALSE)</f>
        <v>#N/A</v>
      </c>
      <c r="AD612" s="22" t="e">
        <f>INDEX($AA$2:$AA$900,MATCH(ROWS($Z$1:Z609),$AB$2:$AB$3900,0))</f>
        <v>#N/A</v>
      </c>
    </row>
    <row r="613" spans="2:30" hidden="1" x14ac:dyDescent="0.25">
      <c r="B613" s="54">
        <f>(COUNTIF($D$24:D613,D613)=1)*1+B612</f>
        <v>51</v>
      </c>
      <c r="C613" s="60" t="str">
        <f t="shared" si="117"/>
        <v/>
      </c>
      <c r="D613" s="54" t="str">
        <f>IF(C613="","",'licencje PZTS'!B593)</f>
        <v/>
      </c>
      <c r="E613" s="63" t="str">
        <f>IF(C613="","",VLOOKUP(F613,'licencje PZTS'!$G$3:$N$775,8,FALSE))</f>
        <v/>
      </c>
      <c r="F613" s="22">
        <f>'licencje PZTS'!G593</f>
        <v>0</v>
      </c>
      <c r="G613" s="62" t="str">
        <f t="shared" si="125"/>
        <v/>
      </c>
      <c r="H613" s="62" t="str">
        <f>IF(G613="","",'licencje PZTS'!B593)</f>
        <v/>
      </c>
      <c r="I613" s="22" t="str">
        <f>IF(G613="","",VLOOKUP(F613,'licencje PZTS'!$G$3:$N$1761,8,FALSE))</f>
        <v/>
      </c>
      <c r="J613" s="22" t="str">
        <f>IFERROR(VLOOKUP(F613,'licencje PZTS'!$G$3:$N$775,7,FALSE),"")</f>
        <v/>
      </c>
      <c r="K613" s="62" t="str">
        <f>IFERROR(VLOOKUP(F613,'licencje PZTS'!$G$3:$N$1761,4,FALSE),"")</f>
        <v/>
      </c>
      <c r="L613" s="22" t="str">
        <f t="shared" si="118"/>
        <v/>
      </c>
      <c r="M613" s="22" t="str">
        <f t="shared" si="119"/>
        <v/>
      </c>
      <c r="N613" s="22" t="str">
        <f t="shared" si="120"/>
        <v/>
      </c>
      <c r="O613" s="22" t="str">
        <f t="shared" si="121"/>
        <v/>
      </c>
      <c r="P613" s="22" t="str">
        <f t="shared" si="122"/>
        <v/>
      </c>
      <c r="Q613" s="22" t="str">
        <f t="shared" si="123"/>
        <v/>
      </c>
      <c r="R613" s="22" t="str">
        <f t="shared" si="124"/>
        <v/>
      </c>
      <c r="V613" s="22" t="e">
        <f t="shared" si="116"/>
        <v>#N/A</v>
      </c>
      <c r="W613" s="22">
        <f>(COUNTIF($V$2:V613,V613)=1)*1+W612</f>
        <v>70</v>
      </c>
      <c r="X613" s="22" t="e">
        <f>VLOOKUP(Y613,'licencje PZTS'!$C$4:$K$1486,9,FALSE)</f>
        <v>#N/A</v>
      </c>
      <c r="Y613" s="22" t="e">
        <f>INDEX($V$4:$V$900,MATCH(ROWS($U$1:U610),$W$4:$W$900,0))</f>
        <v>#N/A</v>
      </c>
      <c r="AA613" s="22" t="e">
        <f t="shared" si="126"/>
        <v>#N/A</v>
      </c>
      <c r="AB613" s="22">
        <f>(COUNTIF($AA$2:AA613,AA613)=1)*1+AB612</f>
        <v>70</v>
      </c>
      <c r="AC613" s="22" t="e">
        <f>VLOOKUP(AD613,'licencje PZTS'!$C$4:$K$1486,9,FALSE)</f>
        <v>#N/A</v>
      </c>
      <c r="AD613" s="22" t="e">
        <f>INDEX($AA$2:$AA$900,MATCH(ROWS($Z$1:Z610),$AB$2:$AB$3900,0))</f>
        <v>#N/A</v>
      </c>
    </row>
    <row r="614" spans="2:30" hidden="1" x14ac:dyDescent="0.25">
      <c r="B614" s="54">
        <f>(COUNTIF($D$24:D614,D614)=1)*1+B613</f>
        <v>51</v>
      </c>
      <c r="C614" s="60" t="str">
        <f t="shared" si="117"/>
        <v/>
      </c>
      <c r="D614" s="54" t="str">
        <f>IF(C614="","",'licencje PZTS'!B594)</f>
        <v/>
      </c>
      <c r="E614" s="63" t="str">
        <f>IF(C614="","",VLOOKUP(F614,'licencje PZTS'!$G$3:$N$775,8,FALSE))</f>
        <v/>
      </c>
      <c r="F614" s="22">
        <f>'licencje PZTS'!G594</f>
        <v>0</v>
      </c>
      <c r="G614" s="62" t="str">
        <f t="shared" si="125"/>
        <v/>
      </c>
      <c r="H614" s="62" t="str">
        <f>IF(G614="","",'licencje PZTS'!B594)</f>
        <v/>
      </c>
      <c r="I614" s="22" t="str">
        <f>IF(G614="","",VLOOKUP(F614,'licencje PZTS'!$G$3:$N$1761,8,FALSE))</f>
        <v/>
      </c>
      <c r="J614" s="22" t="str">
        <f>IFERROR(VLOOKUP(F614,'licencje PZTS'!$G$3:$N$775,7,FALSE),"")</f>
        <v/>
      </c>
      <c r="K614" s="62" t="str">
        <f>IFERROR(VLOOKUP(F614,'licencje PZTS'!$G$3:$N$1761,4,FALSE),"")</f>
        <v/>
      </c>
      <c r="L614" s="22" t="str">
        <f t="shared" si="118"/>
        <v/>
      </c>
      <c r="M614" s="22" t="str">
        <f t="shared" si="119"/>
        <v/>
      </c>
      <c r="N614" s="22" t="str">
        <f t="shared" si="120"/>
        <v/>
      </c>
      <c r="O614" s="22" t="str">
        <f t="shared" si="121"/>
        <v/>
      </c>
      <c r="P614" s="22" t="str">
        <f t="shared" si="122"/>
        <v/>
      </c>
      <c r="Q614" s="22" t="str">
        <f t="shared" si="123"/>
        <v/>
      </c>
      <c r="R614" s="22" t="str">
        <f t="shared" si="124"/>
        <v/>
      </c>
      <c r="V614" s="22" t="e">
        <f t="shared" si="116"/>
        <v>#N/A</v>
      </c>
      <c r="W614" s="22">
        <f>(COUNTIF($V$2:V614,V614)=1)*1+W613</f>
        <v>70</v>
      </c>
      <c r="X614" s="22" t="e">
        <f>VLOOKUP(Y614,'licencje PZTS'!$C$4:$K$1486,9,FALSE)</f>
        <v>#N/A</v>
      </c>
      <c r="Y614" s="22" t="e">
        <f>INDEX($V$4:$V$900,MATCH(ROWS($U$1:U611),$W$4:$W$900,0))</f>
        <v>#N/A</v>
      </c>
      <c r="AA614" s="22" t="e">
        <f t="shared" si="126"/>
        <v>#N/A</v>
      </c>
      <c r="AB614" s="22">
        <f>(COUNTIF($AA$2:AA614,AA614)=1)*1+AB613</f>
        <v>70</v>
      </c>
      <c r="AC614" s="22" t="e">
        <f>VLOOKUP(AD614,'licencje PZTS'!$C$4:$K$1486,9,FALSE)</f>
        <v>#N/A</v>
      </c>
      <c r="AD614" s="22" t="e">
        <f>INDEX($AA$2:$AA$900,MATCH(ROWS($Z$1:Z611),$AB$2:$AB$3900,0))</f>
        <v>#N/A</v>
      </c>
    </row>
    <row r="615" spans="2:30" hidden="1" x14ac:dyDescent="0.25">
      <c r="B615" s="54">
        <f>(COUNTIF($D$24:D615,D615)=1)*1+B614</f>
        <v>51</v>
      </c>
      <c r="C615" s="60" t="str">
        <f t="shared" si="117"/>
        <v/>
      </c>
      <c r="D615" s="54" t="str">
        <f>IF(C615="","",'licencje PZTS'!B595)</f>
        <v/>
      </c>
      <c r="E615" s="63" t="str">
        <f>IF(C615="","",VLOOKUP(F615,'licencje PZTS'!$G$3:$N$775,8,FALSE))</f>
        <v/>
      </c>
      <c r="F615" s="22">
        <f>'licencje PZTS'!G595</f>
        <v>0</v>
      </c>
      <c r="G615" s="62" t="str">
        <f t="shared" si="125"/>
        <v/>
      </c>
      <c r="H615" s="62" t="str">
        <f>IF(G615="","",'licencje PZTS'!B595)</f>
        <v/>
      </c>
      <c r="I615" s="22" t="str">
        <f>IF(G615="","",VLOOKUP(F615,'licencje PZTS'!$G$3:$N$1761,8,FALSE))</f>
        <v/>
      </c>
      <c r="J615" s="22" t="str">
        <f>IFERROR(VLOOKUP(F615,'licencje PZTS'!$G$3:$N$775,7,FALSE),"")</f>
        <v/>
      </c>
      <c r="K615" s="62" t="str">
        <f>IFERROR(VLOOKUP(F615,'licencje PZTS'!$G$3:$N$1761,4,FALSE),"")</f>
        <v/>
      </c>
      <c r="L615" s="22" t="str">
        <f t="shared" si="118"/>
        <v/>
      </c>
      <c r="M615" s="22" t="str">
        <f t="shared" si="119"/>
        <v/>
      </c>
      <c r="N615" s="22" t="str">
        <f t="shared" si="120"/>
        <v/>
      </c>
      <c r="O615" s="22" t="str">
        <f t="shared" si="121"/>
        <v/>
      </c>
      <c r="P615" s="22" t="str">
        <f t="shared" si="122"/>
        <v/>
      </c>
      <c r="Q615" s="22" t="str">
        <f t="shared" si="123"/>
        <v/>
      </c>
      <c r="R615" s="22" t="str">
        <f t="shared" si="124"/>
        <v/>
      </c>
      <c r="V615" s="22" t="e">
        <f t="shared" si="116"/>
        <v>#N/A</v>
      </c>
      <c r="W615" s="22">
        <f>(COUNTIF($V$2:V615,V615)=1)*1+W614</f>
        <v>70</v>
      </c>
      <c r="X615" s="22" t="e">
        <f>VLOOKUP(Y615,'licencje PZTS'!$C$4:$K$1486,9,FALSE)</f>
        <v>#N/A</v>
      </c>
      <c r="Y615" s="22" t="e">
        <f>INDEX($V$4:$V$900,MATCH(ROWS($U$1:U612),$W$4:$W$900,0))</f>
        <v>#N/A</v>
      </c>
      <c r="AA615" s="22" t="e">
        <f t="shared" si="126"/>
        <v>#N/A</v>
      </c>
      <c r="AB615" s="22">
        <f>(COUNTIF($AA$2:AA615,AA615)=1)*1+AB614</f>
        <v>70</v>
      </c>
      <c r="AC615" s="22" t="e">
        <f>VLOOKUP(AD615,'licencje PZTS'!$C$4:$K$1486,9,FALSE)</f>
        <v>#N/A</v>
      </c>
      <c r="AD615" s="22" t="e">
        <f>INDEX($AA$2:$AA$900,MATCH(ROWS($Z$1:Z612),$AB$2:$AB$3900,0))</f>
        <v>#N/A</v>
      </c>
    </row>
    <row r="616" spans="2:30" hidden="1" x14ac:dyDescent="0.25">
      <c r="B616" s="54">
        <f>(COUNTIF($D$24:D616,D616)=1)*1+B615</f>
        <v>51</v>
      </c>
      <c r="C616" s="60" t="str">
        <f t="shared" si="117"/>
        <v/>
      </c>
      <c r="D616" s="54" t="str">
        <f>IF(C616="","",'licencje PZTS'!B596)</f>
        <v/>
      </c>
      <c r="E616" s="63" t="str">
        <f>IF(C616="","",VLOOKUP(F616,'licencje PZTS'!$G$3:$N$775,8,FALSE))</f>
        <v/>
      </c>
      <c r="F616" s="22">
        <f>'licencje PZTS'!G596</f>
        <v>0</v>
      </c>
      <c r="G616" s="62" t="str">
        <f t="shared" si="125"/>
        <v/>
      </c>
      <c r="H616" s="62" t="str">
        <f>IF(G616="","",'licencje PZTS'!B596)</f>
        <v/>
      </c>
      <c r="I616" s="22" t="str">
        <f>IF(G616="","",VLOOKUP(F616,'licencje PZTS'!$G$3:$N$1761,8,FALSE))</f>
        <v/>
      </c>
      <c r="J616" s="22" t="str">
        <f>IFERROR(VLOOKUP(F616,'licencje PZTS'!$G$3:$N$775,7,FALSE),"")</f>
        <v/>
      </c>
      <c r="K616" s="62" t="str">
        <f>IFERROR(VLOOKUP(F616,'licencje PZTS'!$G$3:$N$1761,4,FALSE),"")</f>
        <v/>
      </c>
      <c r="L616" s="22" t="str">
        <f t="shared" si="118"/>
        <v/>
      </c>
      <c r="M616" s="22" t="str">
        <f t="shared" si="119"/>
        <v/>
      </c>
      <c r="N616" s="22" t="str">
        <f t="shared" si="120"/>
        <v/>
      </c>
      <c r="O616" s="22" t="str">
        <f t="shared" si="121"/>
        <v/>
      </c>
      <c r="P616" s="22" t="str">
        <f t="shared" si="122"/>
        <v/>
      </c>
      <c r="Q616" s="22" t="str">
        <f t="shared" si="123"/>
        <v/>
      </c>
      <c r="R616" s="22" t="str">
        <f t="shared" si="124"/>
        <v/>
      </c>
      <c r="V616" s="22" t="e">
        <f t="shared" si="116"/>
        <v>#N/A</v>
      </c>
      <c r="W616" s="22">
        <f>(COUNTIF($V$2:V616,V616)=1)*1+W615</f>
        <v>70</v>
      </c>
      <c r="X616" s="22" t="e">
        <f>VLOOKUP(Y616,'licencje PZTS'!$C$4:$K$1486,9,FALSE)</f>
        <v>#N/A</v>
      </c>
      <c r="Y616" s="22" t="e">
        <f>INDEX($V$4:$V$900,MATCH(ROWS($U$1:U613),$W$4:$W$900,0))</f>
        <v>#N/A</v>
      </c>
      <c r="AA616" s="22" t="e">
        <f t="shared" si="126"/>
        <v>#N/A</v>
      </c>
      <c r="AB616" s="22">
        <f>(COUNTIF($AA$2:AA616,AA616)=1)*1+AB615</f>
        <v>70</v>
      </c>
      <c r="AC616" s="22" t="e">
        <f>VLOOKUP(AD616,'licencje PZTS'!$C$4:$K$1486,9,FALSE)</f>
        <v>#N/A</v>
      </c>
      <c r="AD616" s="22" t="e">
        <f>INDEX($AA$2:$AA$900,MATCH(ROWS($Z$1:Z613),$AB$2:$AB$3900,0))</f>
        <v>#N/A</v>
      </c>
    </row>
    <row r="617" spans="2:30" hidden="1" x14ac:dyDescent="0.25">
      <c r="B617" s="54">
        <f>(COUNTIF($D$24:D617,D617)=1)*1+B616</f>
        <v>51</v>
      </c>
      <c r="C617" s="60" t="str">
        <f t="shared" si="117"/>
        <v/>
      </c>
      <c r="D617" s="54" t="str">
        <f>IF(C617="","",'licencje PZTS'!B597)</f>
        <v/>
      </c>
      <c r="E617" s="63" t="str">
        <f>IF(C617="","",VLOOKUP(F617,'licencje PZTS'!$G$3:$N$775,8,FALSE))</f>
        <v/>
      </c>
      <c r="F617" s="22">
        <f>'licencje PZTS'!G597</f>
        <v>0</v>
      </c>
      <c r="G617" s="62" t="str">
        <f t="shared" si="125"/>
        <v/>
      </c>
      <c r="H617" s="62" t="str">
        <f>IF(G617="","",'licencje PZTS'!B597)</f>
        <v/>
      </c>
      <c r="I617" s="22" t="str">
        <f>IF(G617="","",VLOOKUP(F617,'licencje PZTS'!$G$3:$N$1761,8,FALSE))</f>
        <v/>
      </c>
      <c r="J617" s="22" t="str">
        <f>IFERROR(VLOOKUP(F617,'licencje PZTS'!$G$3:$N$775,7,FALSE),"")</f>
        <v/>
      </c>
      <c r="K617" s="62" t="str">
        <f>IFERROR(VLOOKUP(F617,'licencje PZTS'!$G$3:$N$1761,4,FALSE),"")</f>
        <v/>
      </c>
      <c r="L617" s="22" t="str">
        <f t="shared" si="118"/>
        <v/>
      </c>
      <c r="M617" s="22" t="str">
        <f t="shared" si="119"/>
        <v/>
      </c>
      <c r="N617" s="22" t="str">
        <f t="shared" si="120"/>
        <v/>
      </c>
      <c r="O617" s="22" t="str">
        <f t="shared" si="121"/>
        <v/>
      </c>
      <c r="P617" s="22" t="str">
        <f t="shared" si="122"/>
        <v/>
      </c>
      <c r="Q617" s="22" t="str">
        <f t="shared" si="123"/>
        <v/>
      </c>
      <c r="R617" s="22" t="str">
        <f t="shared" si="124"/>
        <v/>
      </c>
      <c r="V617" s="22" t="e">
        <f t="shared" si="116"/>
        <v>#N/A</v>
      </c>
      <c r="W617" s="22">
        <f>(COUNTIF($V$2:V617,V617)=1)*1+W616</f>
        <v>70</v>
      </c>
      <c r="X617" s="22" t="e">
        <f>VLOOKUP(Y617,'licencje PZTS'!$C$4:$K$1486,9,FALSE)</f>
        <v>#N/A</v>
      </c>
      <c r="Y617" s="22" t="e">
        <f>INDEX($V$4:$V$900,MATCH(ROWS($U$1:U614),$W$4:$W$900,0))</f>
        <v>#N/A</v>
      </c>
      <c r="AA617" s="22" t="e">
        <f t="shared" si="126"/>
        <v>#N/A</v>
      </c>
      <c r="AB617" s="22">
        <f>(COUNTIF($AA$2:AA617,AA617)=1)*1+AB616</f>
        <v>70</v>
      </c>
      <c r="AC617" s="22" t="e">
        <f>VLOOKUP(AD617,'licencje PZTS'!$C$4:$K$1486,9,FALSE)</f>
        <v>#N/A</v>
      </c>
      <c r="AD617" s="22" t="e">
        <f>INDEX($AA$2:$AA$900,MATCH(ROWS($Z$1:Z614),$AB$2:$AB$3900,0))</f>
        <v>#N/A</v>
      </c>
    </row>
    <row r="618" spans="2:30" hidden="1" x14ac:dyDescent="0.25">
      <c r="B618" s="54">
        <f>(COUNTIF($D$24:D618,D618)=1)*1+B617</f>
        <v>51</v>
      </c>
      <c r="C618" s="60" t="str">
        <f t="shared" si="117"/>
        <v/>
      </c>
      <c r="D618" s="54" t="str">
        <f>IF(C618="","",'licencje PZTS'!B598)</f>
        <v/>
      </c>
      <c r="E618" s="63" t="str">
        <f>IF(C618="","",VLOOKUP(F618,'licencje PZTS'!$G$3:$N$775,8,FALSE))</f>
        <v/>
      </c>
      <c r="F618" s="22">
        <f>'licencje PZTS'!G598</f>
        <v>0</v>
      </c>
      <c r="G618" s="62" t="str">
        <f t="shared" si="125"/>
        <v/>
      </c>
      <c r="H618" s="62" t="str">
        <f>IF(G618="","",'licencje PZTS'!B598)</f>
        <v/>
      </c>
      <c r="I618" s="22" t="str">
        <f>IF(G618="","",VLOOKUP(F618,'licencje PZTS'!$G$3:$N$1761,8,FALSE))</f>
        <v/>
      </c>
      <c r="J618" s="22" t="str">
        <f>IFERROR(VLOOKUP(F618,'licencje PZTS'!$G$3:$N$775,7,FALSE),"")</f>
        <v/>
      </c>
      <c r="K618" s="62" t="str">
        <f>IFERROR(VLOOKUP(F618,'licencje PZTS'!$G$3:$N$1761,4,FALSE),"")</f>
        <v/>
      </c>
      <c r="L618" s="22" t="str">
        <f t="shared" si="118"/>
        <v/>
      </c>
      <c r="M618" s="22" t="str">
        <f t="shared" si="119"/>
        <v/>
      </c>
      <c r="N618" s="22" t="str">
        <f t="shared" si="120"/>
        <v/>
      </c>
      <c r="O618" s="22" t="str">
        <f t="shared" si="121"/>
        <v/>
      </c>
      <c r="P618" s="22" t="str">
        <f t="shared" si="122"/>
        <v/>
      </c>
      <c r="Q618" s="22" t="str">
        <f t="shared" si="123"/>
        <v/>
      </c>
      <c r="R618" s="22" t="str">
        <f t="shared" si="124"/>
        <v/>
      </c>
      <c r="V618" s="22" t="e">
        <f t="shared" si="116"/>
        <v>#N/A</v>
      </c>
      <c r="W618" s="22">
        <f>(COUNTIF($V$2:V618,V618)=1)*1+W617</f>
        <v>70</v>
      </c>
      <c r="X618" s="22" t="e">
        <f>VLOOKUP(Y618,'licencje PZTS'!$C$4:$K$1486,9,FALSE)</f>
        <v>#N/A</v>
      </c>
      <c r="Y618" s="22" t="e">
        <f>INDEX($V$4:$V$900,MATCH(ROWS($U$1:U615),$W$4:$W$900,0))</f>
        <v>#N/A</v>
      </c>
      <c r="AA618" s="22" t="e">
        <f t="shared" si="126"/>
        <v>#N/A</v>
      </c>
      <c r="AB618" s="22">
        <f>(COUNTIF($AA$2:AA618,AA618)=1)*1+AB617</f>
        <v>70</v>
      </c>
      <c r="AC618" s="22" t="e">
        <f>VLOOKUP(AD618,'licencje PZTS'!$C$4:$K$1486,9,FALSE)</f>
        <v>#N/A</v>
      </c>
      <c r="AD618" s="22" t="e">
        <f>INDEX($AA$2:$AA$900,MATCH(ROWS($Z$1:Z615),$AB$2:$AB$3900,0))</f>
        <v>#N/A</v>
      </c>
    </row>
    <row r="619" spans="2:30" hidden="1" x14ac:dyDescent="0.25">
      <c r="B619" s="54">
        <f>(COUNTIF($D$24:D619,D619)=1)*1+B618</f>
        <v>51</v>
      </c>
      <c r="C619" s="60" t="str">
        <f t="shared" si="117"/>
        <v/>
      </c>
      <c r="D619" s="54" t="str">
        <f>IF(C619="","",'licencje PZTS'!B599)</f>
        <v/>
      </c>
      <c r="E619" s="63" t="str">
        <f>IF(C619="","",VLOOKUP(F619,'licencje PZTS'!$G$3:$N$775,8,FALSE))</f>
        <v/>
      </c>
      <c r="F619" s="22">
        <f>'licencje PZTS'!G599</f>
        <v>0</v>
      </c>
      <c r="G619" s="62" t="str">
        <f t="shared" si="125"/>
        <v/>
      </c>
      <c r="H619" s="62" t="str">
        <f>IF(G619="","",'licencje PZTS'!B599)</f>
        <v/>
      </c>
      <c r="I619" s="22" t="str">
        <f>IF(G619="","",VLOOKUP(F619,'licencje PZTS'!$G$3:$N$1761,8,FALSE))</f>
        <v/>
      </c>
      <c r="J619" s="22" t="str">
        <f>IFERROR(VLOOKUP(F619,'licencje PZTS'!$G$3:$N$775,7,FALSE),"")</f>
        <v/>
      </c>
      <c r="K619" s="62" t="str">
        <f>IFERROR(VLOOKUP(F619,'licencje PZTS'!$G$3:$N$1761,4,FALSE),"")</f>
        <v/>
      </c>
      <c r="L619" s="22" t="str">
        <f t="shared" si="118"/>
        <v/>
      </c>
      <c r="M619" s="22" t="str">
        <f t="shared" si="119"/>
        <v/>
      </c>
      <c r="N619" s="22" t="str">
        <f t="shared" si="120"/>
        <v/>
      </c>
      <c r="O619" s="22" t="str">
        <f t="shared" si="121"/>
        <v/>
      </c>
      <c r="P619" s="22" t="str">
        <f t="shared" si="122"/>
        <v/>
      </c>
      <c r="Q619" s="22" t="str">
        <f t="shared" si="123"/>
        <v/>
      </c>
      <c r="R619" s="22" t="str">
        <f t="shared" si="124"/>
        <v/>
      </c>
      <c r="V619" s="22" t="e">
        <f t="shared" si="116"/>
        <v>#N/A</v>
      </c>
      <c r="W619" s="22">
        <f>(COUNTIF($V$2:V619,V619)=1)*1+W618</f>
        <v>70</v>
      </c>
      <c r="X619" s="22" t="e">
        <f>VLOOKUP(Y619,'licencje PZTS'!$C$4:$K$1486,9,FALSE)</f>
        <v>#N/A</v>
      </c>
      <c r="Y619" s="22" t="e">
        <f>INDEX($V$4:$V$900,MATCH(ROWS($U$1:U616),$W$4:$W$900,0))</f>
        <v>#N/A</v>
      </c>
      <c r="AA619" s="22" t="e">
        <f t="shared" si="126"/>
        <v>#N/A</v>
      </c>
      <c r="AB619" s="22">
        <f>(COUNTIF($AA$2:AA619,AA619)=1)*1+AB618</f>
        <v>70</v>
      </c>
      <c r="AC619" s="22" t="e">
        <f>VLOOKUP(AD619,'licencje PZTS'!$C$4:$K$1486,9,FALSE)</f>
        <v>#N/A</v>
      </c>
      <c r="AD619" s="22" t="e">
        <f>INDEX($AA$2:$AA$900,MATCH(ROWS($Z$1:Z616),$AB$2:$AB$3900,0))</f>
        <v>#N/A</v>
      </c>
    </row>
    <row r="620" spans="2:30" hidden="1" x14ac:dyDescent="0.25">
      <c r="B620" s="54">
        <f>(COUNTIF($D$24:D620,D620)=1)*1+B619</f>
        <v>51</v>
      </c>
      <c r="C620" s="60" t="str">
        <f t="shared" si="117"/>
        <v/>
      </c>
      <c r="D620" s="54" t="str">
        <f>IF(C620="","",'licencje PZTS'!B600)</f>
        <v/>
      </c>
      <c r="E620" s="63" t="str">
        <f>IF(C620="","",VLOOKUP(F620,'licencje PZTS'!$G$3:$N$775,8,FALSE))</f>
        <v/>
      </c>
      <c r="F620" s="22">
        <f>'licencje PZTS'!G600</f>
        <v>0</v>
      </c>
      <c r="G620" s="62" t="str">
        <f t="shared" si="125"/>
        <v/>
      </c>
      <c r="H620" s="62" t="str">
        <f>IF(G620="","",'licencje PZTS'!B600)</f>
        <v/>
      </c>
      <c r="I620" s="22" t="str">
        <f>IF(G620="","",VLOOKUP(F620,'licencje PZTS'!$G$3:$N$1761,8,FALSE))</f>
        <v/>
      </c>
      <c r="J620" s="22" t="str">
        <f>IFERROR(VLOOKUP(F620,'licencje PZTS'!$G$3:$N$775,7,FALSE),"")</f>
        <v/>
      </c>
      <c r="K620" s="62" t="str">
        <f>IFERROR(VLOOKUP(F620,'licencje PZTS'!$G$3:$N$1761,4,FALSE),"")</f>
        <v/>
      </c>
      <c r="L620" s="22" t="str">
        <f t="shared" si="118"/>
        <v/>
      </c>
      <c r="M620" s="22" t="str">
        <f t="shared" si="119"/>
        <v/>
      </c>
      <c r="N620" s="22" t="str">
        <f t="shared" si="120"/>
        <v/>
      </c>
      <c r="O620" s="22" t="str">
        <f t="shared" si="121"/>
        <v/>
      </c>
      <c r="P620" s="22" t="str">
        <f t="shared" si="122"/>
        <v/>
      </c>
      <c r="Q620" s="22" t="str">
        <f t="shared" si="123"/>
        <v/>
      </c>
      <c r="R620" s="22" t="str">
        <f t="shared" si="124"/>
        <v/>
      </c>
      <c r="V620" s="22" t="e">
        <f t="shared" si="116"/>
        <v>#N/A</v>
      </c>
      <c r="W620" s="22">
        <f>(COUNTIF($V$2:V620,V620)=1)*1+W619</f>
        <v>70</v>
      </c>
      <c r="X620" s="22" t="e">
        <f>VLOOKUP(Y620,'licencje PZTS'!$C$4:$K$1486,9,FALSE)</f>
        <v>#N/A</v>
      </c>
      <c r="Y620" s="22" t="e">
        <f>INDEX($V$4:$V$900,MATCH(ROWS($U$1:U617),$W$4:$W$900,0))</f>
        <v>#N/A</v>
      </c>
      <c r="AA620" s="22" t="e">
        <f t="shared" si="126"/>
        <v>#N/A</v>
      </c>
      <c r="AB620" s="22">
        <f>(COUNTIF($AA$2:AA620,AA620)=1)*1+AB619</f>
        <v>70</v>
      </c>
      <c r="AC620" s="22" t="e">
        <f>VLOOKUP(AD620,'licencje PZTS'!$C$4:$K$1486,9,FALSE)</f>
        <v>#N/A</v>
      </c>
      <c r="AD620" s="22" t="e">
        <f>INDEX($AA$2:$AA$900,MATCH(ROWS($Z$1:Z617),$AB$2:$AB$3900,0))</f>
        <v>#N/A</v>
      </c>
    </row>
    <row r="621" spans="2:30" hidden="1" x14ac:dyDescent="0.25">
      <c r="B621" s="54">
        <f>(COUNTIF($D$24:D621,D621)=1)*1+B620</f>
        <v>51</v>
      </c>
      <c r="C621" s="60" t="str">
        <f t="shared" si="117"/>
        <v/>
      </c>
      <c r="D621" s="54" t="str">
        <f>IF(C621="","",'licencje PZTS'!B601)</f>
        <v/>
      </c>
      <c r="E621" s="63" t="str">
        <f>IF(C621="","",VLOOKUP(F621,'licencje PZTS'!$G$3:$N$775,8,FALSE))</f>
        <v/>
      </c>
      <c r="F621" s="22">
        <f>'licencje PZTS'!G601</f>
        <v>0</v>
      </c>
      <c r="G621" s="62" t="str">
        <f t="shared" si="125"/>
        <v/>
      </c>
      <c r="H621" s="62" t="str">
        <f>IF(G621="","",'licencje PZTS'!B601)</f>
        <v/>
      </c>
      <c r="I621" s="22" t="str">
        <f>IF(G621="","",VLOOKUP(F621,'licencje PZTS'!$G$3:$N$1761,8,FALSE))</f>
        <v/>
      </c>
      <c r="J621" s="22" t="str">
        <f>IFERROR(VLOOKUP(F621,'licencje PZTS'!$G$3:$N$775,7,FALSE),"")</f>
        <v/>
      </c>
      <c r="K621" s="62" t="str">
        <f>IFERROR(VLOOKUP(F621,'licencje PZTS'!$G$3:$N$1761,4,FALSE),"")</f>
        <v/>
      </c>
      <c r="L621" s="22" t="str">
        <f t="shared" si="118"/>
        <v/>
      </c>
      <c r="M621" s="22" t="str">
        <f t="shared" si="119"/>
        <v/>
      </c>
      <c r="N621" s="22" t="str">
        <f t="shared" si="120"/>
        <v/>
      </c>
      <c r="O621" s="22" t="str">
        <f t="shared" si="121"/>
        <v/>
      </c>
      <c r="P621" s="22" t="str">
        <f t="shared" si="122"/>
        <v/>
      </c>
      <c r="Q621" s="22" t="str">
        <f t="shared" si="123"/>
        <v/>
      </c>
      <c r="R621" s="22" t="str">
        <f t="shared" si="124"/>
        <v/>
      </c>
      <c r="V621" s="22" t="e">
        <f t="shared" si="116"/>
        <v>#N/A</v>
      </c>
      <c r="W621" s="22">
        <f>(COUNTIF($V$2:V621,V621)=1)*1+W620</f>
        <v>70</v>
      </c>
      <c r="X621" s="22" t="e">
        <f>VLOOKUP(Y621,'licencje PZTS'!$C$4:$K$1486,9,FALSE)</f>
        <v>#N/A</v>
      </c>
      <c r="Y621" s="22" t="e">
        <f>INDEX($V$4:$V$900,MATCH(ROWS($U$1:U618),$W$4:$W$900,0))</f>
        <v>#N/A</v>
      </c>
      <c r="AA621" s="22" t="e">
        <f t="shared" si="126"/>
        <v>#N/A</v>
      </c>
      <c r="AB621" s="22">
        <f>(COUNTIF($AA$2:AA621,AA621)=1)*1+AB620</f>
        <v>70</v>
      </c>
      <c r="AC621" s="22" t="e">
        <f>VLOOKUP(AD621,'licencje PZTS'!$C$4:$K$1486,9,FALSE)</f>
        <v>#N/A</v>
      </c>
      <c r="AD621" s="22" t="e">
        <f>INDEX($AA$2:$AA$900,MATCH(ROWS($Z$1:Z618),$AB$2:$AB$3900,0))</f>
        <v>#N/A</v>
      </c>
    </row>
    <row r="622" spans="2:30" hidden="1" x14ac:dyDescent="0.25">
      <c r="B622" s="54">
        <f>(COUNTIF($D$24:D622,D622)=1)*1+B621</f>
        <v>51</v>
      </c>
      <c r="C622" s="60" t="str">
        <f t="shared" si="117"/>
        <v/>
      </c>
      <c r="D622" s="54" t="str">
        <f>IF(C622="","",'licencje PZTS'!B602)</f>
        <v/>
      </c>
      <c r="E622" s="63" t="str">
        <f>IF(C622="","",VLOOKUP(F622,'licencje PZTS'!$G$3:$N$775,8,FALSE))</f>
        <v/>
      </c>
      <c r="F622" s="22">
        <f>'licencje PZTS'!G602</f>
        <v>0</v>
      </c>
      <c r="G622" s="62" t="str">
        <f t="shared" si="125"/>
        <v/>
      </c>
      <c r="H622" s="62" t="str">
        <f>IF(G622="","",'licencje PZTS'!B602)</f>
        <v/>
      </c>
      <c r="I622" s="22" t="str">
        <f>IF(G622="","",VLOOKUP(F622,'licencje PZTS'!$G$3:$N$1761,8,FALSE))</f>
        <v/>
      </c>
      <c r="J622" s="22" t="str">
        <f>IFERROR(VLOOKUP(F622,'licencje PZTS'!$G$3:$N$775,7,FALSE),"")</f>
        <v/>
      </c>
      <c r="K622" s="62" t="str">
        <f>IFERROR(VLOOKUP(F622,'licencje PZTS'!$G$3:$N$1761,4,FALSE),"")</f>
        <v/>
      </c>
      <c r="L622" s="22" t="str">
        <f t="shared" si="118"/>
        <v/>
      </c>
      <c r="M622" s="22" t="str">
        <f t="shared" si="119"/>
        <v/>
      </c>
      <c r="N622" s="22" t="str">
        <f t="shared" si="120"/>
        <v/>
      </c>
      <c r="O622" s="22" t="str">
        <f t="shared" si="121"/>
        <v/>
      </c>
      <c r="P622" s="22" t="str">
        <f t="shared" si="122"/>
        <v/>
      </c>
      <c r="Q622" s="22" t="str">
        <f t="shared" si="123"/>
        <v/>
      </c>
      <c r="R622" s="22" t="str">
        <f t="shared" si="124"/>
        <v/>
      </c>
      <c r="V622" s="22" t="e">
        <f t="shared" si="116"/>
        <v>#N/A</v>
      </c>
      <c r="W622" s="22">
        <f>(COUNTIF($V$2:V622,V622)=1)*1+W621</f>
        <v>70</v>
      </c>
      <c r="X622" s="22" t="e">
        <f>VLOOKUP(Y622,'licencje PZTS'!$C$4:$K$1486,9,FALSE)</f>
        <v>#N/A</v>
      </c>
      <c r="Y622" s="22" t="e">
        <f>INDEX($V$4:$V$900,MATCH(ROWS($U$1:U619),$W$4:$W$900,0))</f>
        <v>#N/A</v>
      </c>
      <c r="AA622" s="22" t="e">
        <f t="shared" si="126"/>
        <v>#N/A</v>
      </c>
      <c r="AB622" s="22">
        <f>(COUNTIF($AA$2:AA622,AA622)=1)*1+AB621</f>
        <v>70</v>
      </c>
      <c r="AC622" s="22" t="e">
        <f>VLOOKUP(AD622,'licencje PZTS'!$C$4:$K$1486,9,FALSE)</f>
        <v>#N/A</v>
      </c>
      <c r="AD622" s="22" t="e">
        <f>INDEX($AA$2:$AA$900,MATCH(ROWS($Z$1:Z619),$AB$2:$AB$3900,0))</f>
        <v>#N/A</v>
      </c>
    </row>
    <row r="623" spans="2:30" hidden="1" x14ac:dyDescent="0.25">
      <c r="B623" s="54">
        <f>(COUNTIF($D$24:D623,D623)=1)*1+B622</f>
        <v>51</v>
      </c>
      <c r="C623" s="60" t="str">
        <f t="shared" si="117"/>
        <v/>
      </c>
      <c r="D623" s="54" t="str">
        <f>IF(C623="","",'licencje PZTS'!B603)</f>
        <v/>
      </c>
      <c r="E623" s="63" t="str">
        <f>IF(C623="","",VLOOKUP(F623,'licencje PZTS'!$G$3:$N$775,8,FALSE))</f>
        <v/>
      </c>
      <c r="F623" s="22">
        <f>'licencje PZTS'!G603</f>
        <v>0</v>
      </c>
      <c r="G623" s="62" t="str">
        <f t="shared" si="125"/>
        <v/>
      </c>
      <c r="H623" s="62" t="str">
        <f>IF(G623="","",'licencje PZTS'!B603)</f>
        <v/>
      </c>
      <c r="I623" s="22" t="str">
        <f>IF(G623="","",VLOOKUP(F623,'licencje PZTS'!$G$3:$N$1761,8,FALSE))</f>
        <v/>
      </c>
      <c r="J623" s="22" t="str">
        <f>IFERROR(VLOOKUP(F623,'licencje PZTS'!$G$3:$N$775,7,FALSE),"")</f>
        <v/>
      </c>
      <c r="K623" s="62" t="str">
        <f>IFERROR(VLOOKUP(F623,'licencje PZTS'!$G$3:$N$1761,4,FALSE),"")</f>
        <v/>
      </c>
      <c r="L623" s="22" t="str">
        <f t="shared" si="118"/>
        <v/>
      </c>
      <c r="M623" s="22" t="str">
        <f t="shared" si="119"/>
        <v/>
      </c>
      <c r="N623" s="22" t="str">
        <f t="shared" si="120"/>
        <v/>
      </c>
      <c r="O623" s="22" t="str">
        <f t="shared" si="121"/>
        <v/>
      </c>
      <c r="P623" s="22" t="str">
        <f t="shared" si="122"/>
        <v/>
      </c>
      <c r="Q623" s="22" t="str">
        <f t="shared" si="123"/>
        <v/>
      </c>
      <c r="R623" s="22" t="str">
        <f t="shared" si="124"/>
        <v/>
      </c>
      <c r="V623" s="22" t="e">
        <f t="shared" si="116"/>
        <v>#N/A</v>
      </c>
      <c r="W623" s="22">
        <f>(COUNTIF($V$2:V623,V623)=1)*1+W622</f>
        <v>70</v>
      </c>
      <c r="X623" s="22" t="e">
        <f>VLOOKUP(Y623,'licencje PZTS'!$C$4:$K$1486,9,FALSE)</f>
        <v>#N/A</v>
      </c>
      <c r="Y623" s="22" t="e">
        <f>INDEX($V$4:$V$900,MATCH(ROWS($U$1:U620),$W$4:$W$900,0))</f>
        <v>#N/A</v>
      </c>
      <c r="AA623" s="22" t="e">
        <f t="shared" si="126"/>
        <v>#N/A</v>
      </c>
      <c r="AB623" s="22">
        <f>(COUNTIF($AA$2:AA623,AA623)=1)*1+AB622</f>
        <v>70</v>
      </c>
      <c r="AC623" s="22" t="e">
        <f>VLOOKUP(AD623,'licencje PZTS'!$C$4:$K$1486,9,FALSE)</f>
        <v>#N/A</v>
      </c>
      <c r="AD623" s="22" t="e">
        <f>INDEX($AA$2:$AA$900,MATCH(ROWS($Z$1:Z620),$AB$2:$AB$3900,0))</f>
        <v>#N/A</v>
      </c>
    </row>
    <row r="624" spans="2:30" hidden="1" x14ac:dyDescent="0.25">
      <c r="B624" s="54">
        <f>(COUNTIF($D$24:D624,D624)=1)*1+B623</f>
        <v>51</v>
      </c>
      <c r="C624" s="60" t="str">
        <f t="shared" si="117"/>
        <v/>
      </c>
      <c r="D624" s="54" t="str">
        <f>IF(C624="","",'licencje PZTS'!B604)</f>
        <v/>
      </c>
      <c r="E624" s="63" t="str">
        <f>IF(C624="","",VLOOKUP(F624,'licencje PZTS'!$G$3:$N$775,8,FALSE))</f>
        <v/>
      </c>
      <c r="F624" s="22">
        <f>'licencje PZTS'!G604</f>
        <v>0</v>
      </c>
      <c r="G624" s="62" t="str">
        <f t="shared" si="125"/>
        <v/>
      </c>
      <c r="H624" s="62" t="str">
        <f>IF(G624="","",'licencje PZTS'!B604)</f>
        <v/>
      </c>
      <c r="I624" s="22" t="str">
        <f>IF(G624="","",VLOOKUP(F624,'licencje PZTS'!$G$3:$N$1761,8,FALSE))</f>
        <v/>
      </c>
      <c r="J624" s="22" t="str">
        <f>IFERROR(VLOOKUP(F624,'licencje PZTS'!$G$3:$N$775,7,FALSE),"")</f>
        <v/>
      </c>
      <c r="K624" s="62" t="str">
        <f>IFERROR(VLOOKUP(F624,'licencje PZTS'!$G$3:$N$1761,4,FALSE),"")</f>
        <v/>
      </c>
      <c r="L624" s="22" t="str">
        <f t="shared" si="118"/>
        <v/>
      </c>
      <c r="M624" s="22" t="str">
        <f t="shared" si="119"/>
        <v/>
      </c>
      <c r="N624" s="22" t="str">
        <f t="shared" si="120"/>
        <v/>
      </c>
      <c r="O624" s="22" t="str">
        <f t="shared" si="121"/>
        <v/>
      </c>
      <c r="P624" s="22" t="str">
        <f t="shared" si="122"/>
        <v/>
      </c>
      <c r="Q624" s="22" t="str">
        <f t="shared" si="123"/>
        <v/>
      </c>
      <c r="R624" s="22" t="str">
        <f t="shared" si="124"/>
        <v/>
      </c>
      <c r="V624" s="22" t="e">
        <f t="shared" si="116"/>
        <v>#N/A</v>
      </c>
      <c r="W624" s="22">
        <f>(COUNTIF($V$2:V624,V624)=1)*1+W623</f>
        <v>70</v>
      </c>
      <c r="X624" s="22" t="e">
        <f>VLOOKUP(Y624,'licencje PZTS'!$C$4:$K$1486,9,FALSE)</f>
        <v>#N/A</v>
      </c>
      <c r="Y624" s="22" t="e">
        <f>INDEX($V$4:$V$900,MATCH(ROWS($U$1:U621),$W$4:$W$900,0))</f>
        <v>#N/A</v>
      </c>
      <c r="AA624" s="22" t="e">
        <f t="shared" si="126"/>
        <v>#N/A</v>
      </c>
      <c r="AB624" s="22">
        <f>(COUNTIF($AA$2:AA624,AA624)=1)*1+AB623</f>
        <v>70</v>
      </c>
      <c r="AC624" s="22" t="e">
        <f>VLOOKUP(AD624,'licencje PZTS'!$C$4:$K$1486,9,FALSE)</f>
        <v>#N/A</v>
      </c>
      <c r="AD624" s="22" t="e">
        <f>INDEX($AA$2:$AA$900,MATCH(ROWS($Z$1:Z621),$AB$2:$AB$3900,0))</f>
        <v>#N/A</v>
      </c>
    </row>
    <row r="625" spans="2:30" hidden="1" x14ac:dyDescent="0.25">
      <c r="B625" s="54">
        <f>(COUNTIF($D$24:D625,D625)=1)*1+B624</f>
        <v>51</v>
      </c>
      <c r="C625" s="60" t="str">
        <f t="shared" si="117"/>
        <v/>
      </c>
      <c r="D625" s="54" t="str">
        <f>IF(C625="","",'licencje PZTS'!B605)</f>
        <v/>
      </c>
      <c r="E625" s="63" t="str">
        <f>IF(C625="","",VLOOKUP(F625,'licencje PZTS'!$G$3:$N$775,8,FALSE))</f>
        <v/>
      </c>
      <c r="F625" s="22">
        <f>'licencje PZTS'!G605</f>
        <v>0</v>
      </c>
      <c r="G625" s="62" t="str">
        <f t="shared" si="125"/>
        <v/>
      </c>
      <c r="H625" s="62" t="str">
        <f>IF(G625="","",'licencje PZTS'!B605)</f>
        <v/>
      </c>
      <c r="I625" s="22" t="str">
        <f>IF(G625="","",VLOOKUP(F625,'licencje PZTS'!$G$3:$N$1761,8,FALSE))</f>
        <v/>
      </c>
      <c r="J625" s="22" t="str">
        <f>IFERROR(VLOOKUP(F625,'licencje PZTS'!$G$3:$N$775,7,FALSE),"")</f>
        <v/>
      </c>
      <c r="K625" s="62" t="str">
        <f>IFERROR(VLOOKUP(F625,'licencje PZTS'!$G$3:$N$1761,4,FALSE),"")</f>
        <v/>
      </c>
      <c r="L625" s="22" t="str">
        <f t="shared" si="118"/>
        <v/>
      </c>
      <c r="M625" s="22" t="str">
        <f t="shared" si="119"/>
        <v/>
      </c>
      <c r="N625" s="22" t="str">
        <f t="shared" si="120"/>
        <v/>
      </c>
      <c r="O625" s="22" t="str">
        <f t="shared" si="121"/>
        <v/>
      </c>
      <c r="P625" s="22" t="str">
        <f t="shared" si="122"/>
        <v/>
      </c>
      <c r="Q625" s="22" t="str">
        <f t="shared" si="123"/>
        <v/>
      </c>
      <c r="R625" s="22" t="str">
        <f t="shared" si="124"/>
        <v/>
      </c>
      <c r="V625" s="22" t="e">
        <f t="shared" si="116"/>
        <v>#N/A</v>
      </c>
      <c r="W625" s="22">
        <f>(COUNTIF($V$2:V625,V625)=1)*1+W624</f>
        <v>70</v>
      </c>
      <c r="X625" s="22" t="e">
        <f>VLOOKUP(Y625,'licencje PZTS'!$C$4:$K$1486,9,FALSE)</f>
        <v>#N/A</v>
      </c>
      <c r="Y625" s="22" t="e">
        <f>INDEX($V$4:$V$900,MATCH(ROWS($U$1:U622),$W$4:$W$900,0))</f>
        <v>#N/A</v>
      </c>
      <c r="AA625" s="22" t="e">
        <f t="shared" si="126"/>
        <v>#N/A</v>
      </c>
      <c r="AB625" s="22">
        <f>(COUNTIF($AA$2:AA625,AA625)=1)*1+AB624</f>
        <v>70</v>
      </c>
      <c r="AC625" s="22" t="e">
        <f>VLOOKUP(AD625,'licencje PZTS'!$C$4:$K$1486,9,FALSE)</f>
        <v>#N/A</v>
      </c>
      <c r="AD625" s="22" t="e">
        <f>INDEX($AA$2:$AA$900,MATCH(ROWS($Z$1:Z622),$AB$2:$AB$3900,0))</f>
        <v>#N/A</v>
      </c>
    </row>
    <row r="626" spans="2:30" hidden="1" x14ac:dyDescent="0.25">
      <c r="B626" s="54">
        <f>(COUNTIF($D$24:D626,D626)=1)*1+B625</f>
        <v>51</v>
      </c>
      <c r="C626" s="60" t="str">
        <f t="shared" si="117"/>
        <v/>
      </c>
      <c r="D626" s="54" t="str">
        <f>IF(C626="","",'licencje PZTS'!B606)</f>
        <v/>
      </c>
      <c r="E626" s="63" t="str">
        <f>IF(C626="","",VLOOKUP(F626,'licencje PZTS'!$G$3:$N$775,8,FALSE))</f>
        <v/>
      </c>
      <c r="F626" s="22">
        <f>'licencje PZTS'!G606</f>
        <v>0</v>
      </c>
      <c r="G626" s="62" t="str">
        <f t="shared" si="125"/>
        <v/>
      </c>
      <c r="H626" s="62" t="str">
        <f>IF(G626="","",'licencje PZTS'!B606)</f>
        <v/>
      </c>
      <c r="I626" s="22" t="str">
        <f>IF(G626="","",VLOOKUP(F626,'licencje PZTS'!$G$3:$N$1761,8,FALSE))</f>
        <v/>
      </c>
      <c r="J626" s="22" t="str">
        <f>IFERROR(VLOOKUP(F626,'licencje PZTS'!$G$3:$N$775,7,FALSE),"")</f>
        <v/>
      </c>
      <c r="K626" s="62" t="str">
        <f>IFERROR(VLOOKUP(F626,'licencje PZTS'!$G$3:$N$1761,4,FALSE),"")</f>
        <v/>
      </c>
      <c r="L626" s="22" t="str">
        <f t="shared" si="118"/>
        <v/>
      </c>
      <c r="M626" s="22" t="str">
        <f t="shared" si="119"/>
        <v/>
      </c>
      <c r="N626" s="22" t="str">
        <f t="shared" si="120"/>
        <v/>
      </c>
      <c r="O626" s="22" t="str">
        <f t="shared" si="121"/>
        <v/>
      </c>
      <c r="P626" s="22" t="str">
        <f t="shared" si="122"/>
        <v/>
      </c>
      <c r="Q626" s="22" t="str">
        <f t="shared" si="123"/>
        <v/>
      </c>
      <c r="R626" s="22" t="str">
        <f t="shared" si="124"/>
        <v/>
      </c>
      <c r="V626" s="22" t="e">
        <f t="shared" si="116"/>
        <v>#N/A</v>
      </c>
      <c r="W626" s="22">
        <f>(COUNTIF($V$2:V626,V626)=1)*1+W625</f>
        <v>70</v>
      </c>
      <c r="X626" s="22" t="e">
        <f>VLOOKUP(Y626,'licencje PZTS'!$C$4:$K$1486,9,FALSE)</f>
        <v>#N/A</v>
      </c>
      <c r="Y626" s="22" t="e">
        <f>INDEX($V$4:$V$900,MATCH(ROWS($U$1:U623),$W$4:$W$900,0))</f>
        <v>#N/A</v>
      </c>
      <c r="AA626" s="22" t="e">
        <f t="shared" si="126"/>
        <v>#N/A</v>
      </c>
      <c r="AB626" s="22">
        <f>(COUNTIF($AA$2:AA626,AA626)=1)*1+AB625</f>
        <v>70</v>
      </c>
      <c r="AC626" s="22" t="e">
        <f>VLOOKUP(AD626,'licencje PZTS'!$C$4:$K$1486,9,FALSE)</f>
        <v>#N/A</v>
      </c>
      <c r="AD626" s="22" t="e">
        <f>INDEX($AA$2:$AA$900,MATCH(ROWS($Z$1:Z623),$AB$2:$AB$3900,0))</f>
        <v>#N/A</v>
      </c>
    </row>
    <row r="627" spans="2:30" hidden="1" x14ac:dyDescent="0.25">
      <c r="B627" s="54">
        <f>(COUNTIF($D$24:D627,D627)=1)*1+B626</f>
        <v>51</v>
      </c>
      <c r="C627" s="60" t="str">
        <f t="shared" si="117"/>
        <v/>
      </c>
      <c r="D627" s="54" t="str">
        <f>IF(C627="","",'licencje PZTS'!B607)</f>
        <v/>
      </c>
      <c r="E627" s="63" t="str">
        <f>IF(C627="","",VLOOKUP(F627,'licencje PZTS'!$G$3:$N$775,8,FALSE))</f>
        <v/>
      </c>
      <c r="F627" s="22">
        <f>'licencje PZTS'!G607</f>
        <v>0</v>
      </c>
      <c r="G627" s="62" t="str">
        <f t="shared" si="125"/>
        <v/>
      </c>
      <c r="H627" s="62" t="str">
        <f>IF(G627="","",'licencje PZTS'!B607)</f>
        <v/>
      </c>
      <c r="I627" s="22" t="str">
        <f>IF(G627="","",VLOOKUP(F627,'licencje PZTS'!$G$3:$N$1761,8,FALSE))</f>
        <v/>
      </c>
      <c r="J627" s="22" t="str">
        <f>IFERROR(VLOOKUP(F627,'licencje PZTS'!$G$3:$N$775,7,FALSE),"")</f>
        <v/>
      </c>
      <c r="K627" s="62" t="str">
        <f>IFERROR(VLOOKUP(F627,'licencje PZTS'!$G$3:$N$1761,4,FALSE),"")</f>
        <v/>
      </c>
      <c r="L627" s="22" t="str">
        <f t="shared" si="118"/>
        <v/>
      </c>
      <c r="M627" s="22" t="str">
        <f t="shared" si="119"/>
        <v/>
      </c>
      <c r="N627" s="22" t="str">
        <f t="shared" si="120"/>
        <v/>
      </c>
      <c r="O627" s="22" t="str">
        <f t="shared" si="121"/>
        <v/>
      </c>
      <c r="P627" s="22" t="str">
        <f t="shared" si="122"/>
        <v/>
      </c>
      <c r="Q627" s="22" t="str">
        <f t="shared" si="123"/>
        <v/>
      </c>
      <c r="R627" s="22" t="str">
        <f t="shared" si="124"/>
        <v/>
      </c>
      <c r="V627" s="22" t="e">
        <f t="shared" si="116"/>
        <v>#N/A</v>
      </c>
      <c r="W627" s="22">
        <f>(COUNTIF($V$2:V627,V627)=1)*1+W626</f>
        <v>70</v>
      </c>
      <c r="X627" s="22" t="e">
        <f>VLOOKUP(Y627,'licencje PZTS'!$C$4:$K$1486,9,FALSE)</f>
        <v>#N/A</v>
      </c>
      <c r="Y627" s="22" t="e">
        <f>INDEX($V$4:$V$900,MATCH(ROWS($U$1:U624),$W$4:$W$900,0))</f>
        <v>#N/A</v>
      </c>
      <c r="AA627" s="22" t="e">
        <f t="shared" si="126"/>
        <v>#N/A</v>
      </c>
      <c r="AB627" s="22">
        <f>(COUNTIF($AA$2:AA627,AA627)=1)*1+AB626</f>
        <v>70</v>
      </c>
      <c r="AC627" s="22" t="e">
        <f>VLOOKUP(AD627,'licencje PZTS'!$C$4:$K$1486,9,FALSE)</f>
        <v>#N/A</v>
      </c>
      <c r="AD627" s="22" t="e">
        <f>INDEX($AA$2:$AA$900,MATCH(ROWS($Z$1:Z624),$AB$2:$AB$3900,0))</f>
        <v>#N/A</v>
      </c>
    </row>
    <row r="628" spans="2:30" hidden="1" x14ac:dyDescent="0.25">
      <c r="B628" s="54">
        <f>(COUNTIF($D$24:D628,D628)=1)*1+B627</f>
        <v>51</v>
      </c>
      <c r="C628" s="60" t="str">
        <f t="shared" si="117"/>
        <v/>
      </c>
      <c r="D628" s="54" t="str">
        <f>IF(C628="","",'licencje PZTS'!B608)</f>
        <v/>
      </c>
      <c r="E628" s="63" t="str">
        <f>IF(C628="","",VLOOKUP(F628,'licencje PZTS'!$G$3:$N$775,8,FALSE))</f>
        <v/>
      </c>
      <c r="F628" s="22">
        <f>'licencje PZTS'!G608</f>
        <v>0</v>
      </c>
      <c r="G628" s="62" t="str">
        <f t="shared" si="125"/>
        <v/>
      </c>
      <c r="H628" s="62" t="str">
        <f>IF(G628="","",'licencje PZTS'!B608)</f>
        <v/>
      </c>
      <c r="I628" s="22" t="str">
        <f>IF(G628="","",VLOOKUP(F628,'licencje PZTS'!$G$3:$N$1761,8,FALSE))</f>
        <v/>
      </c>
      <c r="J628" s="22" t="str">
        <f>IFERROR(VLOOKUP(F628,'licencje PZTS'!$G$3:$N$775,7,FALSE),"")</f>
        <v/>
      </c>
      <c r="K628" s="62" t="str">
        <f>IFERROR(VLOOKUP(F628,'licencje PZTS'!$G$3:$N$1761,4,FALSE),"")</f>
        <v/>
      </c>
      <c r="L628" s="22" t="str">
        <f t="shared" si="118"/>
        <v/>
      </c>
      <c r="M628" s="22" t="str">
        <f t="shared" si="119"/>
        <v/>
      </c>
      <c r="N628" s="22" t="str">
        <f t="shared" si="120"/>
        <v/>
      </c>
      <c r="O628" s="22" t="str">
        <f t="shared" si="121"/>
        <v/>
      </c>
      <c r="P628" s="22" t="str">
        <f t="shared" si="122"/>
        <v/>
      </c>
      <c r="Q628" s="22" t="str">
        <f t="shared" si="123"/>
        <v/>
      </c>
      <c r="R628" s="22" t="str">
        <f t="shared" si="124"/>
        <v/>
      </c>
      <c r="V628" s="22" t="e">
        <f t="shared" si="116"/>
        <v>#N/A</v>
      </c>
      <c r="W628" s="22">
        <f>(COUNTIF($V$2:V628,V628)=1)*1+W627</f>
        <v>70</v>
      </c>
      <c r="X628" s="22" t="e">
        <f>VLOOKUP(Y628,'licencje PZTS'!$C$4:$K$1486,9,FALSE)</f>
        <v>#N/A</v>
      </c>
      <c r="Y628" s="22" t="e">
        <f>INDEX($V$4:$V$900,MATCH(ROWS($U$1:U625),$W$4:$W$900,0))</f>
        <v>#N/A</v>
      </c>
      <c r="AA628" s="22" t="e">
        <f t="shared" si="126"/>
        <v>#N/A</v>
      </c>
      <c r="AB628" s="22">
        <f>(COUNTIF($AA$2:AA628,AA628)=1)*1+AB627</f>
        <v>70</v>
      </c>
      <c r="AC628" s="22" t="e">
        <f>VLOOKUP(AD628,'licencje PZTS'!$C$4:$K$1486,9,FALSE)</f>
        <v>#N/A</v>
      </c>
      <c r="AD628" s="22" t="e">
        <f>INDEX($AA$2:$AA$900,MATCH(ROWS($Z$1:Z625),$AB$2:$AB$3900,0))</f>
        <v>#N/A</v>
      </c>
    </row>
    <row r="629" spans="2:30" hidden="1" x14ac:dyDescent="0.25">
      <c r="B629" s="54">
        <f>(COUNTIF($D$24:D629,D629)=1)*1+B628</f>
        <v>51</v>
      </c>
      <c r="C629" s="60" t="str">
        <f t="shared" si="117"/>
        <v/>
      </c>
      <c r="D629" s="54" t="str">
        <f>IF(C629="","",'licencje PZTS'!B609)</f>
        <v/>
      </c>
      <c r="E629" s="63" t="str">
        <f>IF(C629="","",VLOOKUP(F629,'licencje PZTS'!$G$3:$N$775,8,FALSE))</f>
        <v/>
      </c>
      <c r="F629" s="22">
        <f>'licencje PZTS'!G609</f>
        <v>0</v>
      </c>
      <c r="G629" s="62" t="str">
        <f t="shared" si="125"/>
        <v/>
      </c>
      <c r="H629" s="62" t="str">
        <f>IF(G629="","",'licencje PZTS'!B609)</f>
        <v/>
      </c>
      <c r="I629" s="22" t="str">
        <f>IF(G629="","",VLOOKUP(F629,'licencje PZTS'!$G$3:$N$1761,8,FALSE))</f>
        <v/>
      </c>
      <c r="J629" s="22" t="str">
        <f>IFERROR(VLOOKUP(F629,'licencje PZTS'!$G$3:$N$775,7,FALSE),"")</f>
        <v/>
      </c>
      <c r="K629" s="62" t="str">
        <f>IFERROR(VLOOKUP(F629,'licencje PZTS'!$G$3:$N$1761,4,FALSE),"")</f>
        <v/>
      </c>
      <c r="L629" s="22" t="str">
        <f t="shared" si="118"/>
        <v/>
      </c>
      <c r="M629" s="22" t="str">
        <f t="shared" si="119"/>
        <v/>
      </c>
      <c r="N629" s="22" t="str">
        <f t="shared" si="120"/>
        <v/>
      </c>
      <c r="O629" s="22" t="str">
        <f t="shared" si="121"/>
        <v/>
      </c>
      <c r="P629" s="22" t="str">
        <f t="shared" si="122"/>
        <v/>
      </c>
      <c r="Q629" s="22" t="str">
        <f t="shared" si="123"/>
        <v/>
      </c>
      <c r="R629" s="22" t="str">
        <f t="shared" si="124"/>
        <v/>
      </c>
      <c r="V629" s="22" t="e">
        <f t="shared" si="116"/>
        <v>#N/A</v>
      </c>
      <c r="W629" s="22">
        <f>(COUNTIF($V$2:V629,V629)=1)*1+W628</f>
        <v>70</v>
      </c>
      <c r="X629" s="22" t="e">
        <f>VLOOKUP(Y629,'licencje PZTS'!$C$4:$K$1486,9,FALSE)</f>
        <v>#N/A</v>
      </c>
      <c r="Y629" s="22" t="e">
        <f>INDEX($V$4:$V$900,MATCH(ROWS($U$1:U626),$W$4:$W$900,0))</f>
        <v>#N/A</v>
      </c>
      <c r="AA629" s="22" t="e">
        <f t="shared" si="126"/>
        <v>#N/A</v>
      </c>
      <c r="AB629" s="22">
        <f>(COUNTIF($AA$2:AA629,AA629)=1)*1+AB628</f>
        <v>70</v>
      </c>
      <c r="AC629" s="22" t="e">
        <f>VLOOKUP(AD629,'licencje PZTS'!$C$4:$K$1486,9,FALSE)</f>
        <v>#N/A</v>
      </c>
      <c r="AD629" s="22" t="e">
        <f>INDEX($AA$2:$AA$900,MATCH(ROWS($Z$1:Z626),$AB$2:$AB$3900,0))</f>
        <v>#N/A</v>
      </c>
    </row>
    <row r="630" spans="2:30" hidden="1" x14ac:dyDescent="0.25">
      <c r="B630" s="54">
        <f>(COUNTIF($D$24:D630,D630)=1)*1+B629</f>
        <v>51</v>
      </c>
      <c r="C630" s="60" t="str">
        <f t="shared" si="117"/>
        <v/>
      </c>
      <c r="D630" s="54" t="str">
        <f>IF(C630="","",'licencje PZTS'!B610)</f>
        <v/>
      </c>
      <c r="E630" s="63" t="str">
        <f>IF(C630="","",VLOOKUP(F630,'licencje PZTS'!$G$3:$N$775,8,FALSE))</f>
        <v/>
      </c>
      <c r="F630" s="22">
        <f>'licencje PZTS'!G610</f>
        <v>0</v>
      </c>
      <c r="G630" s="62" t="str">
        <f t="shared" si="125"/>
        <v/>
      </c>
      <c r="H630" s="62" t="str">
        <f>IF(G630="","",'licencje PZTS'!B610)</f>
        <v/>
      </c>
      <c r="I630" s="22" t="str">
        <f>IF(G630="","",VLOOKUP(F630,'licencje PZTS'!$G$3:$N$1761,8,FALSE))</f>
        <v/>
      </c>
      <c r="J630" s="22" t="str">
        <f>IFERROR(VLOOKUP(F630,'licencje PZTS'!$G$3:$N$775,7,FALSE),"")</f>
        <v/>
      </c>
      <c r="K630" s="62" t="str">
        <f>IFERROR(VLOOKUP(F630,'licencje PZTS'!$G$3:$N$1761,4,FALSE),"")</f>
        <v/>
      </c>
      <c r="L630" s="22" t="str">
        <f t="shared" si="118"/>
        <v/>
      </c>
      <c r="M630" s="22" t="str">
        <f t="shared" si="119"/>
        <v/>
      </c>
      <c r="N630" s="22" t="str">
        <f t="shared" si="120"/>
        <v/>
      </c>
      <c r="O630" s="22" t="str">
        <f t="shared" si="121"/>
        <v/>
      </c>
      <c r="P630" s="22" t="str">
        <f t="shared" si="122"/>
        <v/>
      </c>
      <c r="Q630" s="22" t="str">
        <f t="shared" si="123"/>
        <v/>
      </c>
      <c r="R630" s="22" t="str">
        <f t="shared" si="124"/>
        <v/>
      </c>
      <c r="V630" s="22" t="e">
        <f t="shared" si="116"/>
        <v>#N/A</v>
      </c>
      <c r="W630" s="22">
        <f>(COUNTIF($V$2:V630,V630)=1)*1+W629</f>
        <v>70</v>
      </c>
      <c r="X630" s="22" t="e">
        <f>VLOOKUP(Y630,'licencje PZTS'!$C$4:$K$1486,9,FALSE)</f>
        <v>#N/A</v>
      </c>
      <c r="Y630" s="22" t="e">
        <f>INDEX($V$4:$V$900,MATCH(ROWS($U$1:U627),$W$4:$W$900,0))</f>
        <v>#N/A</v>
      </c>
      <c r="AA630" s="22" t="e">
        <f t="shared" si="126"/>
        <v>#N/A</v>
      </c>
      <c r="AB630" s="22">
        <f>(COUNTIF($AA$2:AA630,AA630)=1)*1+AB629</f>
        <v>70</v>
      </c>
      <c r="AC630" s="22" t="e">
        <f>VLOOKUP(AD630,'licencje PZTS'!$C$4:$K$1486,9,FALSE)</f>
        <v>#N/A</v>
      </c>
      <c r="AD630" s="22" t="e">
        <f>INDEX($AA$2:$AA$900,MATCH(ROWS($Z$1:Z627),$AB$2:$AB$3900,0))</f>
        <v>#N/A</v>
      </c>
    </row>
    <row r="631" spans="2:30" hidden="1" x14ac:dyDescent="0.25">
      <c r="B631" s="54">
        <f>(COUNTIF($D$24:D631,D631)=1)*1+B630</f>
        <v>51</v>
      </c>
      <c r="C631" s="60" t="str">
        <f t="shared" si="117"/>
        <v/>
      </c>
      <c r="D631" s="54" t="str">
        <f>IF(C631="","",'licencje PZTS'!B611)</f>
        <v/>
      </c>
      <c r="E631" s="63" t="str">
        <f>IF(C631="","",VLOOKUP(F631,'licencje PZTS'!$G$3:$N$775,8,FALSE))</f>
        <v/>
      </c>
      <c r="F631" s="22">
        <f>'licencje PZTS'!G611</f>
        <v>0</v>
      </c>
      <c r="G631" s="62" t="str">
        <f t="shared" si="125"/>
        <v/>
      </c>
      <c r="H631" s="62" t="str">
        <f>IF(G631="","",'licencje PZTS'!B611)</f>
        <v/>
      </c>
      <c r="I631" s="22" t="str">
        <f>IF(G631="","",VLOOKUP(F631,'licencje PZTS'!$G$3:$N$1761,8,FALSE))</f>
        <v/>
      </c>
      <c r="J631" s="22" t="str">
        <f>IFERROR(VLOOKUP(F631,'licencje PZTS'!$G$3:$N$775,7,FALSE),"")</f>
        <v/>
      </c>
      <c r="K631" s="62" t="str">
        <f>IFERROR(VLOOKUP(F631,'licencje PZTS'!$G$3:$N$1761,4,FALSE),"")</f>
        <v/>
      </c>
      <c r="L631" s="22" t="str">
        <f t="shared" si="118"/>
        <v/>
      </c>
      <c r="M631" s="22" t="str">
        <f t="shared" si="119"/>
        <v/>
      </c>
      <c r="N631" s="22" t="str">
        <f t="shared" si="120"/>
        <v/>
      </c>
      <c r="O631" s="22" t="str">
        <f t="shared" si="121"/>
        <v/>
      </c>
      <c r="P631" s="22" t="str">
        <f t="shared" si="122"/>
        <v/>
      </c>
      <c r="Q631" s="22" t="str">
        <f t="shared" si="123"/>
        <v/>
      </c>
      <c r="R631" s="22" t="str">
        <f t="shared" si="124"/>
        <v/>
      </c>
      <c r="V631" s="22" t="e">
        <f t="shared" si="116"/>
        <v>#N/A</v>
      </c>
      <c r="W631" s="22">
        <f>(COUNTIF($V$2:V631,V631)=1)*1+W630</f>
        <v>70</v>
      </c>
      <c r="X631" s="22" t="e">
        <f>VLOOKUP(Y631,'licencje PZTS'!$C$4:$K$1486,9,FALSE)</f>
        <v>#N/A</v>
      </c>
      <c r="Y631" s="22" t="e">
        <f>INDEX($V$4:$V$900,MATCH(ROWS($U$1:U628),$W$4:$W$900,0))</f>
        <v>#N/A</v>
      </c>
      <c r="AA631" s="22" t="e">
        <f t="shared" si="126"/>
        <v>#N/A</v>
      </c>
      <c r="AB631" s="22">
        <f>(COUNTIF($AA$2:AA631,AA631)=1)*1+AB630</f>
        <v>70</v>
      </c>
      <c r="AC631" s="22" t="e">
        <f>VLOOKUP(AD631,'licencje PZTS'!$C$4:$K$1486,9,FALSE)</f>
        <v>#N/A</v>
      </c>
      <c r="AD631" s="22" t="e">
        <f>INDEX($AA$2:$AA$900,MATCH(ROWS($Z$1:Z628),$AB$2:$AB$3900,0))</f>
        <v>#N/A</v>
      </c>
    </row>
    <row r="632" spans="2:30" hidden="1" x14ac:dyDescent="0.25">
      <c r="B632" s="54">
        <f>(COUNTIF($D$24:D632,D632)=1)*1+B631</f>
        <v>51</v>
      </c>
      <c r="C632" s="60" t="str">
        <f t="shared" si="117"/>
        <v/>
      </c>
      <c r="D632" s="54" t="str">
        <f>IF(C632="","",'licencje PZTS'!B612)</f>
        <v/>
      </c>
      <c r="E632" s="63" t="str">
        <f>IF(C632="","",VLOOKUP(F632,'licencje PZTS'!$G$3:$N$775,8,FALSE))</f>
        <v/>
      </c>
      <c r="F632" s="22">
        <f>'licencje PZTS'!G612</f>
        <v>0</v>
      </c>
      <c r="G632" s="62" t="str">
        <f t="shared" si="125"/>
        <v/>
      </c>
      <c r="H632" s="62" t="str">
        <f>IF(G632="","",'licencje PZTS'!B612)</f>
        <v/>
      </c>
      <c r="I632" s="22" t="str">
        <f>IF(G632="","",VLOOKUP(F632,'licencje PZTS'!$G$3:$N$1761,8,FALSE))</f>
        <v/>
      </c>
      <c r="J632" s="22" t="str">
        <f>IFERROR(VLOOKUP(F632,'licencje PZTS'!$G$3:$N$775,7,FALSE),"")</f>
        <v/>
      </c>
      <c r="K632" s="62" t="str">
        <f>IFERROR(VLOOKUP(F632,'licencje PZTS'!$G$3:$N$1761,4,FALSE),"")</f>
        <v/>
      </c>
      <c r="L632" s="22" t="str">
        <f t="shared" si="118"/>
        <v/>
      </c>
      <c r="M632" s="22" t="str">
        <f t="shared" si="119"/>
        <v/>
      </c>
      <c r="N632" s="22" t="str">
        <f t="shared" si="120"/>
        <v/>
      </c>
      <c r="O632" s="22" t="str">
        <f t="shared" si="121"/>
        <v/>
      </c>
      <c r="P632" s="22" t="str">
        <f t="shared" si="122"/>
        <v/>
      </c>
      <c r="Q632" s="22" t="str">
        <f t="shared" si="123"/>
        <v/>
      </c>
      <c r="R632" s="22" t="str">
        <f t="shared" si="124"/>
        <v/>
      </c>
      <c r="V632" s="22" t="e">
        <f t="shared" si="116"/>
        <v>#N/A</v>
      </c>
      <c r="W632" s="22">
        <f>(COUNTIF($V$2:V632,V632)=1)*1+W631</f>
        <v>70</v>
      </c>
      <c r="X632" s="22" t="e">
        <f>VLOOKUP(Y632,'licencje PZTS'!$C$4:$K$1486,9,FALSE)</f>
        <v>#N/A</v>
      </c>
      <c r="Y632" s="22" t="e">
        <f>INDEX($V$4:$V$900,MATCH(ROWS($U$1:U629),$W$4:$W$900,0))</f>
        <v>#N/A</v>
      </c>
      <c r="AA632" s="22" t="e">
        <f t="shared" si="126"/>
        <v>#N/A</v>
      </c>
      <c r="AB632" s="22">
        <f>(COUNTIF($AA$2:AA632,AA632)=1)*1+AB631</f>
        <v>70</v>
      </c>
      <c r="AC632" s="22" t="e">
        <f>VLOOKUP(AD632,'licencje PZTS'!$C$4:$K$1486,9,FALSE)</f>
        <v>#N/A</v>
      </c>
      <c r="AD632" s="22" t="e">
        <f>INDEX($AA$2:$AA$900,MATCH(ROWS($Z$1:Z629),$AB$2:$AB$3900,0))</f>
        <v>#N/A</v>
      </c>
    </row>
    <row r="633" spans="2:30" hidden="1" x14ac:dyDescent="0.25">
      <c r="B633" s="54">
        <f>(COUNTIF($D$24:D633,D633)=1)*1+B632</f>
        <v>51</v>
      </c>
      <c r="C633" s="60" t="str">
        <f t="shared" si="117"/>
        <v/>
      </c>
      <c r="D633" s="54" t="str">
        <f>IF(C633="","",'licencje PZTS'!B613)</f>
        <v/>
      </c>
      <c r="E633" s="63" t="str">
        <f>IF(C633="","",VLOOKUP(F633,'licencje PZTS'!$G$3:$N$775,8,FALSE))</f>
        <v/>
      </c>
      <c r="F633" s="22">
        <f>'licencje PZTS'!G613</f>
        <v>0</v>
      </c>
      <c r="G633" s="62" t="str">
        <f t="shared" si="125"/>
        <v/>
      </c>
      <c r="H633" s="62" t="str">
        <f>IF(G633="","",'licencje PZTS'!B613)</f>
        <v/>
      </c>
      <c r="I633" s="22" t="str">
        <f>IF(G633="","",VLOOKUP(F633,'licencje PZTS'!$G$3:$N$1761,8,FALSE))</f>
        <v/>
      </c>
      <c r="J633" s="22" t="str">
        <f>IFERROR(VLOOKUP(F633,'licencje PZTS'!$G$3:$N$775,7,FALSE),"")</f>
        <v/>
      </c>
      <c r="K633" s="62" t="str">
        <f>IFERROR(VLOOKUP(F633,'licencje PZTS'!$G$3:$N$1761,4,FALSE),"")</f>
        <v/>
      </c>
      <c r="L633" s="22" t="str">
        <f t="shared" si="118"/>
        <v/>
      </c>
      <c r="M633" s="22" t="str">
        <f t="shared" si="119"/>
        <v/>
      </c>
      <c r="N633" s="22" t="str">
        <f t="shared" si="120"/>
        <v/>
      </c>
      <c r="O633" s="22" t="str">
        <f t="shared" si="121"/>
        <v/>
      </c>
      <c r="P633" s="22" t="str">
        <f t="shared" si="122"/>
        <v/>
      </c>
      <c r="Q633" s="22" t="str">
        <f t="shared" si="123"/>
        <v/>
      </c>
      <c r="R633" s="22" t="str">
        <f t="shared" si="124"/>
        <v/>
      </c>
      <c r="V633" s="22" t="e">
        <f t="shared" si="116"/>
        <v>#N/A</v>
      </c>
      <c r="W633" s="22">
        <f>(COUNTIF($V$2:V633,V633)=1)*1+W632</f>
        <v>70</v>
      </c>
      <c r="X633" s="22" t="e">
        <f>VLOOKUP(Y633,'licencje PZTS'!$C$4:$K$1486,9,FALSE)</f>
        <v>#N/A</v>
      </c>
      <c r="Y633" s="22" t="e">
        <f>INDEX($V$4:$V$900,MATCH(ROWS($U$1:U630),$W$4:$W$900,0))</f>
        <v>#N/A</v>
      </c>
      <c r="AA633" s="22" t="e">
        <f t="shared" si="126"/>
        <v>#N/A</v>
      </c>
      <c r="AB633" s="22">
        <f>(COUNTIF($AA$2:AA633,AA633)=1)*1+AB632</f>
        <v>70</v>
      </c>
      <c r="AC633" s="22" t="e">
        <f>VLOOKUP(AD633,'licencje PZTS'!$C$4:$K$1486,9,FALSE)</f>
        <v>#N/A</v>
      </c>
      <c r="AD633" s="22" t="e">
        <f>INDEX($AA$2:$AA$900,MATCH(ROWS($Z$1:Z630),$AB$2:$AB$3900,0))</f>
        <v>#N/A</v>
      </c>
    </row>
    <row r="634" spans="2:30" hidden="1" x14ac:dyDescent="0.25">
      <c r="B634" s="54">
        <f>(COUNTIF($D$24:D634,D634)=1)*1+B633</f>
        <v>51</v>
      </c>
      <c r="C634" s="60" t="str">
        <f t="shared" si="117"/>
        <v/>
      </c>
      <c r="D634" s="54" t="str">
        <f>IF(C634="","",'licencje PZTS'!B614)</f>
        <v/>
      </c>
      <c r="E634" s="63" t="str">
        <f>IF(C634="","",VLOOKUP(F634,'licencje PZTS'!$G$3:$N$775,8,FALSE))</f>
        <v/>
      </c>
      <c r="F634" s="22">
        <f>'licencje PZTS'!G614</f>
        <v>0</v>
      </c>
      <c r="G634" s="62" t="str">
        <f t="shared" si="125"/>
        <v/>
      </c>
      <c r="H634" s="62" t="str">
        <f>IF(G634="","",'licencje PZTS'!B614)</f>
        <v/>
      </c>
      <c r="I634" s="22" t="str">
        <f>IF(G634="","",VLOOKUP(F634,'licencje PZTS'!$G$3:$N$1761,8,FALSE))</f>
        <v/>
      </c>
      <c r="J634" s="22" t="str">
        <f>IFERROR(VLOOKUP(F634,'licencje PZTS'!$G$3:$N$775,7,FALSE),"")</f>
        <v/>
      </c>
      <c r="K634" s="62" t="str">
        <f>IFERROR(VLOOKUP(F634,'licencje PZTS'!$G$3:$N$1761,4,FALSE),"")</f>
        <v/>
      </c>
      <c r="L634" s="22" t="str">
        <f t="shared" si="118"/>
        <v/>
      </c>
      <c r="M634" s="22" t="str">
        <f t="shared" si="119"/>
        <v/>
      </c>
      <c r="N634" s="22" t="str">
        <f t="shared" si="120"/>
        <v/>
      </c>
      <c r="O634" s="22" t="str">
        <f t="shared" si="121"/>
        <v/>
      </c>
      <c r="P634" s="22" t="str">
        <f t="shared" si="122"/>
        <v/>
      </c>
      <c r="Q634" s="22" t="str">
        <f t="shared" si="123"/>
        <v/>
      </c>
      <c r="R634" s="22" t="str">
        <f t="shared" si="124"/>
        <v/>
      </c>
      <c r="V634" s="22" t="e">
        <f t="shared" si="116"/>
        <v>#N/A</v>
      </c>
      <c r="W634" s="22">
        <f>(COUNTIF($V$2:V634,V634)=1)*1+W633</f>
        <v>70</v>
      </c>
      <c r="X634" s="22" t="e">
        <f>VLOOKUP(Y634,'licencje PZTS'!$C$4:$K$1486,9,FALSE)</f>
        <v>#N/A</v>
      </c>
      <c r="Y634" s="22" t="e">
        <f>INDEX($V$4:$V$900,MATCH(ROWS($U$1:U631),$W$4:$W$900,0))</f>
        <v>#N/A</v>
      </c>
      <c r="AA634" s="22" t="e">
        <f t="shared" si="126"/>
        <v>#N/A</v>
      </c>
      <c r="AB634" s="22">
        <f>(COUNTIF($AA$2:AA634,AA634)=1)*1+AB633</f>
        <v>70</v>
      </c>
      <c r="AC634" s="22" t="e">
        <f>VLOOKUP(AD634,'licencje PZTS'!$C$4:$K$1486,9,FALSE)</f>
        <v>#N/A</v>
      </c>
      <c r="AD634" s="22" t="e">
        <f>INDEX($AA$2:$AA$900,MATCH(ROWS($Z$1:Z631),$AB$2:$AB$3900,0))</f>
        <v>#N/A</v>
      </c>
    </row>
    <row r="635" spans="2:30" hidden="1" x14ac:dyDescent="0.25">
      <c r="B635" s="54">
        <f>(COUNTIF($D$24:D635,D635)=1)*1+B634</f>
        <v>51</v>
      </c>
      <c r="C635" s="60" t="str">
        <f t="shared" si="117"/>
        <v/>
      </c>
      <c r="D635" s="54" t="str">
        <f>IF(C635="","",'licencje PZTS'!B615)</f>
        <v/>
      </c>
      <c r="E635" s="63" t="str">
        <f>IF(C635="","",VLOOKUP(F635,'licencje PZTS'!$G$3:$N$775,8,FALSE))</f>
        <v/>
      </c>
      <c r="F635" s="22">
        <f>'licencje PZTS'!G615</f>
        <v>0</v>
      </c>
      <c r="G635" s="62" t="str">
        <f t="shared" si="125"/>
        <v/>
      </c>
      <c r="H635" s="62" t="str">
        <f>IF(G635="","",'licencje PZTS'!B615)</f>
        <v/>
      </c>
      <c r="I635" s="22" t="str">
        <f>IF(G635="","",VLOOKUP(F635,'licencje PZTS'!$G$3:$N$1761,8,FALSE))</f>
        <v/>
      </c>
      <c r="J635" s="22" t="str">
        <f>IFERROR(VLOOKUP(F635,'licencje PZTS'!$G$3:$N$775,7,FALSE),"")</f>
        <v/>
      </c>
      <c r="K635" s="62" t="str">
        <f>IFERROR(VLOOKUP(F635,'licencje PZTS'!$G$3:$N$1761,4,FALSE),"")</f>
        <v/>
      </c>
      <c r="L635" s="22" t="str">
        <f t="shared" si="118"/>
        <v/>
      </c>
      <c r="M635" s="22" t="str">
        <f t="shared" si="119"/>
        <v/>
      </c>
      <c r="N635" s="22" t="str">
        <f t="shared" si="120"/>
        <v/>
      </c>
      <c r="O635" s="22" t="str">
        <f t="shared" si="121"/>
        <v/>
      </c>
      <c r="P635" s="22" t="str">
        <f t="shared" si="122"/>
        <v/>
      </c>
      <c r="Q635" s="22" t="str">
        <f t="shared" si="123"/>
        <v/>
      </c>
      <c r="R635" s="22" t="str">
        <f t="shared" si="124"/>
        <v/>
      </c>
      <c r="V635" s="22" t="e">
        <f t="shared" si="116"/>
        <v>#N/A</v>
      </c>
      <c r="W635" s="22">
        <f>(COUNTIF($V$2:V635,V635)=1)*1+W634</f>
        <v>70</v>
      </c>
      <c r="X635" s="22" t="e">
        <f>VLOOKUP(Y635,'licencje PZTS'!$C$4:$K$1486,9,FALSE)</f>
        <v>#N/A</v>
      </c>
      <c r="Y635" s="22" t="e">
        <f>INDEX($V$4:$V$900,MATCH(ROWS($U$1:U632),$W$4:$W$900,0))</f>
        <v>#N/A</v>
      </c>
      <c r="AA635" s="22" t="e">
        <f t="shared" si="126"/>
        <v>#N/A</v>
      </c>
      <c r="AB635" s="22">
        <f>(COUNTIF($AA$2:AA635,AA635)=1)*1+AB634</f>
        <v>70</v>
      </c>
      <c r="AC635" s="22" t="e">
        <f>VLOOKUP(AD635,'licencje PZTS'!$C$4:$K$1486,9,FALSE)</f>
        <v>#N/A</v>
      </c>
      <c r="AD635" s="22" t="e">
        <f>INDEX($AA$2:$AA$900,MATCH(ROWS($Z$1:Z632),$AB$2:$AB$3900,0))</f>
        <v>#N/A</v>
      </c>
    </row>
    <row r="636" spans="2:30" hidden="1" x14ac:dyDescent="0.25">
      <c r="B636" s="54">
        <f>(COUNTIF($D$24:D636,D636)=1)*1+B635</f>
        <v>51</v>
      </c>
      <c r="C636" s="60" t="str">
        <f t="shared" si="117"/>
        <v/>
      </c>
      <c r="D636" s="54" t="str">
        <f>IF(C636="","",'licencje PZTS'!B616)</f>
        <v/>
      </c>
      <c r="E636" s="63" t="str">
        <f>IF(C636="","",VLOOKUP(F636,'licencje PZTS'!$G$3:$N$775,8,FALSE))</f>
        <v/>
      </c>
      <c r="F636" s="22">
        <f>'licencje PZTS'!G616</f>
        <v>0</v>
      </c>
      <c r="G636" s="62" t="str">
        <f t="shared" si="125"/>
        <v/>
      </c>
      <c r="H636" s="62" t="str">
        <f>IF(G636="","",'licencje PZTS'!B616)</f>
        <v/>
      </c>
      <c r="I636" s="22" t="str">
        <f>IF(G636="","",VLOOKUP(F636,'licencje PZTS'!$G$3:$N$1761,8,FALSE))</f>
        <v/>
      </c>
      <c r="J636" s="22" t="str">
        <f>IFERROR(VLOOKUP(F636,'licencje PZTS'!$G$3:$N$775,7,FALSE),"")</f>
        <v/>
      </c>
      <c r="K636" s="62" t="str">
        <f>IFERROR(VLOOKUP(F636,'licencje PZTS'!$G$3:$N$1761,4,FALSE),"")</f>
        <v/>
      </c>
      <c r="L636" s="22" t="str">
        <f t="shared" si="118"/>
        <v/>
      </c>
      <c r="M636" s="22" t="str">
        <f t="shared" si="119"/>
        <v/>
      </c>
      <c r="N636" s="22" t="str">
        <f t="shared" si="120"/>
        <v/>
      </c>
      <c r="O636" s="22" t="str">
        <f t="shared" si="121"/>
        <v/>
      </c>
      <c r="P636" s="22" t="str">
        <f t="shared" si="122"/>
        <v/>
      </c>
      <c r="Q636" s="22" t="str">
        <f t="shared" si="123"/>
        <v/>
      </c>
      <c r="R636" s="22" t="str">
        <f t="shared" si="124"/>
        <v/>
      </c>
      <c r="V636" s="22" t="e">
        <f t="shared" si="116"/>
        <v>#N/A</v>
      </c>
      <c r="W636" s="22">
        <f>(COUNTIF($V$2:V636,V636)=1)*1+W635</f>
        <v>70</v>
      </c>
      <c r="X636" s="22" t="e">
        <f>VLOOKUP(Y636,'licencje PZTS'!$C$4:$K$1486,9,FALSE)</f>
        <v>#N/A</v>
      </c>
      <c r="Y636" s="22" t="e">
        <f>INDEX($V$4:$V$900,MATCH(ROWS($U$1:U633),$W$4:$W$900,0))</f>
        <v>#N/A</v>
      </c>
      <c r="AA636" s="22" t="e">
        <f t="shared" si="126"/>
        <v>#N/A</v>
      </c>
      <c r="AB636" s="22">
        <f>(COUNTIF($AA$2:AA636,AA636)=1)*1+AB635</f>
        <v>70</v>
      </c>
      <c r="AC636" s="22" t="e">
        <f>VLOOKUP(AD636,'licencje PZTS'!$C$4:$K$1486,9,FALSE)</f>
        <v>#N/A</v>
      </c>
      <c r="AD636" s="22" t="e">
        <f>INDEX($AA$2:$AA$900,MATCH(ROWS($Z$1:Z633),$AB$2:$AB$3900,0))</f>
        <v>#N/A</v>
      </c>
    </row>
    <row r="637" spans="2:30" hidden="1" x14ac:dyDescent="0.25">
      <c r="B637" s="54">
        <f>(COUNTIF($D$24:D637,D637)=1)*1+B636</f>
        <v>51</v>
      </c>
      <c r="C637" s="60" t="str">
        <f t="shared" si="117"/>
        <v/>
      </c>
      <c r="D637" s="54" t="str">
        <f>IF(C637="","",'licencje PZTS'!B617)</f>
        <v/>
      </c>
      <c r="E637" s="63" t="str">
        <f>IF(C637="","",VLOOKUP(F637,'licencje PZTS'!$G$3:$N$775,8,FALSE))</f>
        <v/>
      </c>
      <c r="F637" s="22">
        <f>'licencje PZTS'!G617</f>
        <v>0</v>
      </c>
      <c r="G637" s="62" t="str">
        <f t="shared" si="125"/>
        <v/>
      </c>
      <c r="H637" s="62" t="str">
        <f>IF(G637="","",'licencje PZTS'!B617)</f>
        <v/>
      </c>
      <c r="I637" s="22" t="str">
        <f>IF(G637="","",VLOOKUP(F637,'licencje PZTS'!$G$3:$N$1761,8,FALSE))</f>
        <v/>
      </c>
      <c r="J637" s="22" t="str">
        <f>IFERROR(VLOOKUP(F637,'licencje PZTS'!$G$3:$N$775,7,FALSE),"")</f>
        <v/>
      </c>
      <c r="K637" s="62" t="str">
        <f>IFERROR(VLOOKUP(F637,'licencje PZTS'!$G$3:$N$1761,4,FALSE),"")</f>
        <v/>
      </c>
      <c r="L637" s="22" t="str">
        <f t="shared" si="118"/>
        <v/>
      </c>
      <c r="M637" s="22" t="str">
        <f t="shared" si="119"/>
        <v/>
      </c>
      <c r="N637" s="22" t="str">
        <f t="shared" si="120"/>
        <v/>
      </c>
      <c r="O637" s="22" t="str">
        <f t="shared" si="121"/>
        <v/>
      </c>
      <c r="P637" s="22" t="str">
        <f t="shared" si="122"/>
        <v/>
      </c>
      <c r="Q637" s="22" t="str">
        <f t="shared" si="123"/>
        <v/>
      </c>
      <c r="R637" s="22" t="str">
        <f t="shared" si="124"/>
        <v/>
      </c>
      <c r="V637" s="22" t="e">
        <f t="shared" si="116"/>
        <v>#N/A</v>
      </c>
      <c r="W637" s="22">
        <f>(COUNTIF($V$2:V637,V637)=1)*1+W636</f>
        <v>70</v>
      </c>
      <c r="X637" s="22" t="e">
        <f>VLOOKUP(Y637,'licencje PZTS'!$C$4:$K$1486,9,FALSE)</f>
        <v>#N/A</v>
      </c>
      <c r="Y637" s="22" t="e">
        <f>INDEX($V$4:$V$900,MATCH(ROWS($U$1:U634),$W$4:$W$900,0))</f>
        <v>#N/A</v>
      </c>
      <c r="AA637" s="22" t="e">
        <f t="shared" si="126"/>
        <v>#N/A</v>
      </c>
      <c r="AB637" s="22">
        <f>(COUNTIF($AA$2:AA637,AA637)=1)*1+AB636</f>
        <v>70</v>
      </c>
      <c r="AC637" s="22" t="e">
        <f>VLOOKUP(AD637,'licencje PZTS'!$C$4:$K$1486,9,FALSE)</f>
        <v>#N/A</v>
      </c>
      <c r="AD637" s="22" t="e">
        <f>INDEX($AA$2:$AA$900,MATCH(ROWS($Z$1:Z634),$AB$2:$AB$3900,0))</f>
        <v>#N/A</v>
      </c>
    </row>
    <row r="638" spans="2:30" hidden="1" x14ac:dyDescent="0.25">
      <c r="B638" s="54">
        <f>(COUNTIF($D$24:D638,D638)=1)*1+B637</f>
        <v>51</v>
      </c>
      <c r="C638" s="60" t="str">
        <f t="shared" si="117"/>
        <v/>
      </c>
      <c r="D638" s="54" t="str">
        <f>IF(C638="","",'licencje PZTS'!B618)</f>
        <v/>
      </c>
      <c r="E638" s="63" t="str">
        <f>IF(C638="","",VLOOKUP(F638,'licencje PZTS'!$G$3:$N$775,8,FALSE))</f>
        <v/>
      </c>
      <c r="F638" s="22">
        <f>'licencje PZTS'!G618</f>
        <v>0</v>
      </c>
      <c r="G638" s="62" t="str">
        <f t="shared" si="125"/>
        <v/>
      </c>
      <c r="H638" s="62" t="str">
        <f>IF(G638="","",'licencje PZTS'!B618)</f>
        <v/>
      </c>
      <c r="I638" s="22" t="str">
        <f>IF(G638="","",VLOOKUP(F638,'licencje PZTS'!$G$3:$N$1761,8,FALSE))</f>
        <v/>
      </c>
      <c r="J638" s="22" t="str">
        <f>IFERROR(VLOOKUP(F638,'licencje PZTS'!$G$3:$N$775,7,FALSE),"")</f>
        <v/>
      </c>
      <c r="K638" s="62" t="str">
        <f>IFERROR(VLOOKUP(F638,'licencje PZTS'!$G$3:$N$1761,4,FALSE),"")</f>
        <v/>
      </c>
      <c r="L638" s="22" t="str">
        <f t="shared" si="118"/>
        <v/>
      </c>
      <c r="M638" s="22" t="str">
        <f t="shared" si="119"/>
        <v/>
      </c>
      <c r="N638" s="22" t="str">
        <f t="shared" si="120"/>
        <v/>
      </c>
      <c r="O638" s="22" t="str">
        <f t="shared" si="121"/>
        <v/>
      </c>
      <c r="P638" s="22" t="str">
        <f t="shared" si="122"/>
        <v/>
      </c>
      <c r="Q638" s="22" t="str">
        <f t="shared" si="123"/>
        <v/>
      </c>
      <c r="R638" s="22" t="str">
        <f t="shared" si="124"/>
        <v/>
      </c>
      <c r="V638" s="22" t="e">
        <f t="shared" ref="V638:V701" si="127">VLOOKUP($F$3,$C657:$F4771,3,FALSE)</f>
        <v>#N/A</v>
      </c>
      <c r="W638" s="22">
        <f>(COUNTIF($V$2:V638,V638)=1)*1+W637</f>
        <v>70</v>
      </c>
      <c r="X638" s="22" t="e">
        <f>VLOOKUP(Y638,'licencje PZTS'!$C$4:$K$1486,9,FALSE)</f>
        <v>#N/A</v>
      </c>
      <c r="Y638" s="22" t="e">
        <f>INDEX($V$4:$V$900,MATCH(ROWS($U$1:U635),$W$4:$W$900,0))</f>
        <v>#N/A</v>
      </c>
      <c r="AA638" s="22" t="e">
        <f t="shared" si="126"/>
        <v>#N/A</v>
      </c>
      <c r="AB638" s="22">
        <f>(COUNTIF($AA$2:AA638,AA638)=1)*1+AB637</f>
        <v>70</v>
      </c>
      <c r="AC638" s="22" t="e">
        <f>VLOOKUP(AD638,'licencje PZTS'!$C$4:$K$1486,9,FALSE)</f>
        <v>#N/A</v>
      </c>
      <c r="AD638" s="22" t="e">
        <f>INDEX($AA$2:$AA$900,MATCH(ROWS($Z$1:Z635),$AB$2:$AB$3900,0))</f>
        <v>#N/A</v>
      </c>
    </row>
    <row r="639" spans="2:30" hidden="1" x14ac:dyDescent="0.25">
      <c r="B639" s="54">
        <f>(COUNTIF($D$24:D639,D639)=1)*1+B638</f>
        <v>51</v>
      </c>
      <c r="C639" s="60" t="str">
        <f t="shared" si="117"/>
        <v/>
      </c>
      <c r="D639" s="54" t="str">
        <f>IF(C639="","",'licencje PZTS'!B619)</f>
        <v/>
      </c>
      <c r="E639" s="63" t="str">
        <f>IF(C639="","",VLOOKUP(F639,'licencje PZTS'!$G$3:$N$775,8,FALSE))</f>
        <v/>
      </c>
      <c r="F639" s="22">
        <f>'licencje PZTS'!G619</f>
        <v>0</v>
      </c>
      <c r="G639" s="62" t="str">
        <f t="shared" si="125"/>
        <v/>
      </c>
      <c r="H639" s="62" t="str">
        <f>IF(G639="","",'licencje PZTS'!B619)</f>
        <v/>
      </c>
      <c r="I639" s="22" t="str">
        <f>IF(G639="","",VLOOKUP(F639,'licencje PZTS'!$G$3:$N$1761,8,FALSE))</f>
        <v/>
      </c>
      <c r="J639" s="22" t="str">
        <f>IFERROR(VLOOKUP(F639,'licencje PZTS'!$G$3:$N$775,7,FALSE),"")</f>
        <v/>
      </c>
      <c r="K639" s="62" t="str">
        <f>IFERROR(VLOOKUP(F639,'licencje PZTS'!$G$3:$N$1761,4,FALSE),"")</f>
        <v/>
      </c>
      <c r="L639" s="22" t="str">
        <f t="shared" si="118"/>
        <v/>
      </c>
      <c r="M639" s="22" t="str">
        <f t="shared" si="119"/>
        <v/>
      </c>
      <c r="N639" s="22" t="str">
        <f t="shared" si="120"/>
        <v/>
      </c>
      <c r="O639" s="22" t="str">
        <f t="shared" si="121"/>
        <v/>
      </c>
      <c r="P639" s="22" t="str">
        <f t="shared" si="122"/>
        <v/>
      </c>
      <c r="Q639" s="22" t="str">
        <f t="shared" si="123"/>
        <v/>
      </c>
      <c r="R639" s="22" t="str">
        <f t="shared" si="124"/>
        <v/>
      </c>
      <c r="V639" s="22" t="e">
        <f t="shared" si="127"/>
        <v>#N/A</v>
      </c>
      <c r="W639" s="22">
        <f>(COUNTIF($V$2:V639,V639)=1)*1+W638</f>
        <v>70</v>
      </c>
      <c r="X639" s="22" t="e">
        <f>VLOOKUP(Y639,'licencje PZTS'!$C$4:$K$1486,9,FALSE)</f>
        <v>#N/A</v>
      </c>
      <c r="Y639" s="22" t="e">
        <f>INDEX($V$2:$V$900,MATCH(ROWS($U$1:U636),$W$2:$W$900,0))</f>
        <v>#N/A</v>
      </c>
      <c r="AA639" s="22" t="e">
        <f t="shared" si="126"/>
        <v>#N/A</v>
      </c>
      <c r="AB639" s="22">
        <f>(COUNTIF($AA$2:AA639,AA639)=1)*1+AB638</f>
        <v>70</v>
      </c>
      <c r="AC639" s="22" t="e">
        <f>VLOOKUP(AD639,'licencje PZTS'!$C$4:$K$1486,9,FALSE)</f>
        <v>#N/A</v>
      </c>
      <c r="AD639" s="22" t="e">
        <f>INDEX($AA$2:$AA$900,MATCH(ROWS($Z$1:Z636),$AB$2:$AB$3900,0))</f>
        <v>#N/A</v>
      </c>
    </row>
    <row r="640" spans="2:30" hidden="1" x14ac:dyDescent="0.25">
      <c r="B640" s="54">
        <f>(COUNTIF($D$24:D640,D640)=1)*1+B639</f>
        <v>51</v>
      </c>
      <c r="C640" s="60" t="str">
        <f t="shared" si="117"/>
        <v/>
      </c>
      <c r="D640" s="54" t="str">
        <f>IF(C640="","",'licencje PZTS'!B620)</f>
        <v/>
      </c>
      <c r="E640" s="63" t="str">
        <f>IF(C640="","",VLOOKUP(F640,'licencje PZTS'!$G$3:$N$775,8,FALSE))</f>
        <v/>
      </c>
      <c r="F640" s="22">
        <f>'licencje PZTS'!G620</f>
        <v>0</v>
      </c>
      <c r="G640" s="62" t="str">
        <f t="shared" si="125"/>
        <v/>
      </c>
      <c r="H640" s="62" t="str">
        <f>IF(G640="","",'licencje PZTS'!B620)</f>
        <v/>
      </c>
      <c r="I640" s="22" t="str">
        <f>IF(G640="","",VLOOKUP(F640,'licencje PZTS'!$G$3:$N$1761,8,FALSE))</f>
        <v/>
      </c>
      <c r="J640" s="22" t="str">
        <f>IFERROR(VLOOKUP(F640,'licencje PZTS'!$G$3:$N$775,7,FALSE),"")</f>
        <v/>
      </c>
      <c r="K640" s="62" t="str">
        <f>IFERROR(VLOOKUP(F640,'licencje PZTS'!$G$3:$N$1761,4,FALSE),"")</f>
        <v/>
      </c>
      <c r="L640" s="22" t="str">
        <f t="shared" si="118"/>
        <v/>
      </c>
      <c r="M640" s="22" t="str">
        <f t="shared" si="119"/>
        <v/>
      </c>
      <c r="N640" s="22" t="str">
        <f t="shared" si="120"/>
        <v/>
      </c>
      <c r="O640" s="22" t="str">
        <f t="shared" si="121"/>
        <v/>
      </c>
      <c r="P640" s="22" t="str">
        <f t="shared" si="122"/>
        <v/>
      </c>
      <c r="Q640" s="22" t="str">
        <f t="shared" si="123"/>
        <v/>
      </c>
      <c r="R640" s="22" t="str">
        <f t="shared" si="124"/>
        <v/>
      </c>
      <c r="V640" s="22" t="e">
        <f t="shared" si="127"/>
        <v>#N/A</v>
      </c>
      <c r="W640" s="22">
        <f>(COUNTIF($V$2:V640,V640)=1)*1+W639</f>
        <v>70</v>
      </c>
      <c r="X640" s="22" t="e">
        <f>VLOOKUP(Y640,'licencje PZTS'!$C$4:$K$1486,9,FALSE)</f>
        <v>#N/A</v>
      </c>
      <c r="Y640" s="22" t="e">
        <f>INDEX($V$2:$V$900,MATCH(ROWS($U$1:U637),$W$2:$W$900,0))</f>
        <v>#N/A</v>
      </c>
      <c r="AA640" s="22" t="e">
        <f t="shared" si="126"/>
        <v>#N/A</v>
      </c>
      <c r="AB640" s="22">
        <f>(COUNTIF($AA$2:AA640,AA640)=1)*1+AB639</f>
        <v>70</v>
      </c>
      <c r="AC640" s="22" t="e">
        <f>VLOOKUP(AD640,'licencje PZTS'!$C$4:$K$1486,9,FALSE)</f>
        <v>#N/A</v>
      </c>
      <c r="AD640" s="22" t="e">
        <f>INDEX($AA$2:$AA$900,MATCH(ROWS($Z$1:Z637),$AB$2:$AB$3900,0))</f>
        <v>#N/A</v>
      </c>
    </row>
    <row r="641" spans="2:30" hidden="1" x14ac:dyDescent="0.25">
      <c r="B641" s="54">
        <f>(COUNTIF($D$24:D641,D641)=1)*1+B640</f>
        <v>51</v>
      </c>
      <c r="C641" s="60" t="str">
        <f t="shared" si="117"/>
        <v/>
      </c>
      <c r="D641" s="54" t="str">
        <f>IF(C641="","",'licencje PZTS'!B621)</f>
        <v/>
      </c>
      <c r="E641" s="63" t="str">
        <f>IF(C641="","",VLOOKUP(F641,'licencje PZTS'!$G$3:$N$775,8,FALSE))</f>
        <v/>
      </c>
      <c r="F641" s="22">
        <f>'licencje PZTS'!G621</f>
        <v>0</v>
      </c>
      <c r="G641" s="62" t="str">
        <f t="shared" si="125"/>
        <v/>
      </c>
      <c r="H641" s="62" t="str">
        <f>IF(G641="","",'licencje PZTS'!B621)</f>
        <v/>
      </c>
      <c r="I641" s="22" t="str">
        <f>IF(G641="","",VLOOKUP(F641,'licencje PZTS'!$G$3:$N$1761,8,FALSE))</f>
        <v/>
      </c>
      <c r="J641" s="22" t="str">
        <f>IFERROR(VLOOKUP(F641,'licencje PZTS'!$G$3:$N$775,7,FALSE),"")</f>
        <v/>
      </c>
      <c r="K641" s="62" t="str">
        <f>IFERROR(VLOOKUP(F641,'licencje PZTS'!$G$3:$N$1761,4,FALSE),"")</f>
        <v/>
      </c>
      <c r="L641" s="22" t="str">
        <f t="shared" si="118"/>
        <v/>
      </c>
      <c r="M641" s="22" t="str">
        <f t="shared" si="119"/>
        <v/>
      </c>
      <c r="N641" s="22" t="str">
        <f t="shared" si="120"/>
        <v/>
      </c>
      <c r="O641" s="22" t="str">
        <f t="shared" si="121"/>
        <v/>
      </c>
      <c r="P641" s="22" t="str">
        <f t="shared" si="122"/>
        <v/>
      </c>
      <c r="Q641" s="22" t="str">
        <f t="shared" si="123"/>
        <v/>
      </c>
      <c r="R641" s="22" t="str">
        <f t="shared" si="124"/>
        <v/>
      </c>
      <c r="V641" s="22" t="e">
        <f t="shared" si="127"/>
        <v>#N/A</v>
      </c>
      <c r="W641" s="22">
        <f>(COUNTIF($V$2:V641,V641)=1)*1+W640</f>
        <v>70</v>
      </c>
      <c r="X641" s="22" t="e">
        <f>VLOOKUP(Y641,'licencje PZTS'!$C$4:$K$1486,9,FALSE)</f>
        <v>#N/A</v>
      </c>
      <c r="Y641" s="22" t="e">
        <f>INDEX($V$2:$V$900,MATCH(ROWS($U$1:U638),$W$2:$W$900,0))</f>
        <v>#N/A</v>
      </c>
      <c r="AA641" s="22" t="e">
        <f t="shared" si="126"/>
        <v>#N/A</v>
      </c>
      <c r="AB641" s="22">
        <f>(COUNTIF($AA$2:AA641,AA641)=1)*1+AB640</f>
        <v>70</v>
      </c>
      <c r="AC641" s="22" t="e">
        <f>VLOOKUP(AD641,'licencje PZTS'!$C$4:$K$1486,9,FALSE)</f>
        <v>#N/A</v>
      </c>
      <c r="AD641" s="22" t="e">
        <f>INDEX($AA$2:$AA$900,MATCH(ROWS($Z$1:Z638),$AB$2:$AB$3900,0))</f>
        <v>#N/A</v>
      </c>
    </row>
    <row r="642" spans="2:30" hidden="1" x14ac:dyDescent="0.25">
      <c r="B642" s="54">
        <f>(COUNTIF($D$24:D642,D642)=1)*1+B641</f>
        <v>51</v>
      </c>
      <c r="C642" s="60" t="str">
        <f t="shared" si="117"/>
        <v/>
      </c>
      <c r="D642" s="54" t="str">
        <f>IF(C642="","",'licencje PZTS'!B622)</f>
        <v/>
      </c>
      <c r="E642" s="63" t="str">
        <f>IF(C642="","",VLOOKUP(F642,'licencje PZTS'!$G$3:$N$775,8,FALSE))</f>
        <v/>
      </c>
      <c r="F642" s="22">
        <f>'licencje PZTS'!G622</f>
        <v>0</v>
      </c>
      <c r="G642" s="62" t="str">
        <f t="shared" si="125"/>
        <v/>
      </c>
      <c r="H642" s="62" t="str">
        <f>IF(G642="","",'licencje PZTS'!B622)</f>
        <v/>
      </c>
      <c r="I642" s="22" t="str">
        <f>IF(G642="","",VLOOKUP(F642,'licencje PZTS'!$G$3:$N$1761,8,FALSE))</f>
        <v/>
      </c>
      <c r="J642" s="22" t="str">
        <f>IFERROR(VLOOKUP(F642,'licencje PZTS'!$G$3:$N$775,7,FALSE),"")</f>
        <v/>
      </c>
      <c r="K642" s="62" t="str">
        <f>IFERROR(VLOOKUP(F642,'licencje PZTS'!$G$3:$N$1761,4,FALSE),"")</f>
        <v/>
      </c>
      <c r="L642" s="22" t="str">
        <f t="shared" si="118"/>
        <v/>
      </c>
      <c r="M642" s="22" t="str">
        <f t="shared" si="119"/>
        <v/>
      </c>
      <c r="N642" s="22" t="str">
        <f t="shared" si="120"/>
        <v/>
      </c>
      <c r="O642" s="22" t="str">
        <f t="shared" si="121"/>
        <v/>
      </c>
      <c r="P642" s="22" t="str">
        <f t="shared" si="122"/>
        <v/>
      </c>
      <c r="Q642" s="22" t="str">
        <f t="shared" si="123"/>
        <v/>
      </c>
      <c r="R642" s="22" t="str">
        <f t="shared" si="124"/>
        <v/>
      </c>
      <c r="V642" s="22" t="e">
        <f t="shared" si="127"/>
        <v>#N/A</v>
      </c>
      <c r="W642" s="22">
        <f>(COUNTIF($V$2:V642,V642)=1)*1+W641</f>
        <v>70</v>
      </c>
      <c r="X642" s="22" t="e">
        <f>VLOOKUP(Y642,'licencje PZTS'!$C$4:$K$1486,9,FALSE)</f>
        <v>#N/A</v>
      </c>
      <c r="Y642" s="22" t="e">
        <f>INDEX($V$2:$V$900,MATCH(ROWS($U$1:U639),$W$2:$W$900,0))</f>
        <v>#N/A</v>
      </c>
      <c r="AA642" s="22" t="e">
        <f t="shared" si="126"/>
        <v>#N/A</v>
      </c>
      <c r="AB642" s="22">
        <f>(COUNTIF($AA$2:AA642,AA642)=1)*1+AB641</f>
        <v>70</v>
      </c>
      <c r="AC642" s="22" t="e">
        <f>VLOOKUP(AD642,'licencje PZTS'!$C$4:$K$1486,9,FALSE)</f>
        <v>#N/A</v>
      </c>
      <c r="AD642" s="22" t="e">
        <f>INDEX($AA$2:$AA$900,MATCH(ROWS($Z$1:Z639),$AB$2:$AB$3900,0))</f>
        <v>#N/A</v>
      </c>
    </row>
    <row r="643" spans="2:30" hidden="1" x14ac:dyDescent="0.25">
      <c r="B643" s="54">
        <f>(COUNTIF($D$24:D643,D643)=1)*1+B642</f>
        <v>51</v>
      </c>
      <c r="C643" s="60" t="str">
        <f t="shared" si="117"/>
        <v/>
      </c>
      <c r="D643" s="54" t="str">
        <f>IF(C643="","",'licencje PZTS'!B623)</f>
        <v/>
      </c>
      <c r="E643" s="63" t="str">
        <f>IF(C643="","",VLOOKUP(F643,'licencje PZTS'!$G$3:$N$775,8,FALSE))</f>
        <v/>
      </c>
      <c r="F643" s="22">
        <f>'licencje PZTS'!G623</f>
        <v>0</v>
      </c>
      <c r="G643" s="62" t="str">
        <f t="shared" si="125"/>
        <v/>
      </c>
      <c r="H643" s="62" t="str">
        <f>IF(G643="","",'licencje PZTS'!B623)</f>
        <v/>
      </c>
      <c r="I643" s="22" t="str">
        <f>IF(G643="","",VLOOKUP(F643,'licencje PZTS'!$G$3:$N$1761,8,FALSE))</f>
        <v/>
      </c>
      <c r="J643" s="22" t="str">
        <f>IFERROR(VLOOKUP(F643,'licencje PZTS'!$G$3:$N$775,7,FALSE),"")</f>
        <v/>
      </c>
      <c r="K643" s="62" t="str">
        <f>IFERROR(VLOOKUP(F643,'licencje PZTS'!$G$3:$N$1761,4,FALSE),"")</f>
        <v/>
      </c>
      <c r="L643" s="22" t="str">
        <f t="shared" si="118"/>
        <v/>
      </c>
      <c r="M643" s="22" t="str">
        <f t="shared" si="119"/>
        <v/>
      </c>
      <c r="N643" s="22" t="str">
        <f t="shared" si="120"/>
        <v/>
      </c>
      <c r="O643" s="22" t="str">
        <f t="shared" si="121"/>
        <v/>
      </c>
      <c r="P643" s="22" t="str">
        <f t="shared" si="122"/>
        <v/>
      </c>
      <c r="Q643" s="22" t="str">
        <f t="shared" si="123"/>
        <v/>
      </c>
      <c r="R643" s="22" t="str">
        <f t="shared" si="124"/>
        <v/>
      </c>
      <c r="V643" s="22" t="e">
        <f t="shared" si="127"/>
        <v>#N/A</v>
      </c>
      <c r="W643" s="22">
        <f>(COUNTIF($V$2:V643,V643)=1)*1+W642</f>
        <v>70</v>
      </c>
      <c r="X643" s="22" t="e">
        <f>VLOOKUP(Y643,'licencje PZTS'!$C$4:$K$1486,9,FALSE)</f>
        <v>#N/A</v>
      </c>
      <c r="Y643" s="22" t="e">
        <f>INDEX($V$2:$V$900,MATCH(ROWS($U$1:U640),$W$2:$W$900,0))</f>
        <v>#N/A</v>
      </c>
      <c r="AA643" s="22" t="e">
        <f t="shared" si="126"/>
        <v>#N/A</v>
      </c>
      <c r="AB643" s="22">
        <f>(COUNTIF($AA$2:AA643,AA643)=1)*1+AB642</f>
        <v>70</v>
      </c>
      <c r="AC643" s="22" t="e">
        <f>VLOOKUP(AD643,'licencje PZTS'!$C$4:$K$1486,9,FALSE)</f>
        <v>#N/A</v>
      </c>
      <c r="AD643" s="22" t="e">
        <f>INDEX($AA$2:$AA$900,MATCH(ROWS($Z$1:Z640),$AB$2:$AB$3900,0))</f>
        <v>#N/A</v>
      </c>
    </row>
    <row r="644" spans="2:30" hidden="1" x14ac:dyDescent="0.25">
      <c r="B644" s="54">
        <f>(COUNTIF($D$24:D644,D644)=1)*1+B643</f>
        <v>51</v>
      </c>
      <c r="C644" s="60" t="str">
        <f t="shared" si="117"/>
        <v/>
      </c>
      <c r="D644" s="54" t="str">
        <f>IF(C644="","",'licencje PZTS'!B624)</f>
        <v/>
      </c>
      <c r="E644" s="63" t="str">
        <f>IF(C644="","",VLOOKUP(F644,'licencje PZTS'!$G$3:$N$775,8,FALSE))</f>
        <v/>
      </c>
      <c r="F644" s="22">
        <f>'licencje PZTS'!G624</f>
        <v>0</v>
      </c>
      <c r="G644" s="62" t="str">
        <f t="shared" si="125"/>
        <v/>
      </c>
      <c r="H644" s="62" t="str">
        <f>IF(G644="","",'licencje PZTS'!B624)</f>
        <v/>
      </c>
      <c r="I644" s="22" t="str">
        <f>IF(G644="","",VLOOKUP(F644,'licencje PZTS'!$G$3:$N$1761,8,FALSE))</f>
        <v/>
      </c>
      <c r="J644" s="22" t="str">
        <f>IFERROR(VLOOKUP(F644,'licencje PZTS'!$G$3:$N$775,7,FALSE),"")</f>
        <v/>
      </c>
      <c r="K644" s="62" t="str">
        <f>IFERROR(VLOOKUP(F644,'licencje PZTS'!$G$3:$N$1761,4,FALSE),"")</f>
        <v/>
      </c>
      <c r="L644" s="22" t="str">
        <f t="shared" si="118"/>
        <v/>
      </c>
      <c r="M644" s="22" t="str">
        <f t="shared" si="119"/>
        <v/>
      </c>
      <c r="N644" s="22" t="str">
        <f t="shared" si="120"/>
        <v/>
      </c>
      <c r="O644" s="22" t="str">
        <f t="shared" si="121"/>
        <v/>
      </c>
      <c r="P644" s="22" t="str">
        <f t="shared" si="122"/>
        <v/>
      </c>
      <c r="Q644" s="22" t="str">
        <f t="shared" si="123"/>
        <v/>
      </c>
      <c r="R644" s="22" t="str">
        <f t="shared" si="124"/>
        <v/>
      </c>
      <c r="V644" s="22" t="e">
        <f t="shared" si="127"/>
        <v>#N/A</v>
      </c>
      <c r="W644" s="22">
        <f>(COUNTIF($V$2:V644,V644)=1)*1+W643</f>
        <v>70</v>
      </c>
      <c r="X644" s="22" t="e">
        <f>VLOOKUP(Y644,'licencje PZTS'!$C$4:$K$1486,9,FALSE)</f>
        <v>#N/A</v>
      </c>
      <c r="Y644" s="22" t="e">
        <f>INDEX($V$2:$V$900,MATCH(ROWS($U$1:U641),$W$2:$W$900,0))</f>
        <v>#N/A</v>
      </c>
      <c r="AA644" s="22" t="e">
        <f t="shared" si="126"/>
        <v>#N/A</v>
      </c>
      <c r="AB644" s="22">
        <f>(COUNTIF($AA$2:AA644,AA644)=1)*1+AB643</f>
        <v>70</v>
      </c>
      <c r="AC644" s="22" t="e">
        <f>VLOOKUP(AD644,'licencje PZTS'!$C$4:$K$1486,9,FALSE)</f>
        <v>#N/A</v>
      </c>
      <c r="AD644" s="22" t="e">
        <f>INDEX($AA$2:$AA$900,MATCH(ROWS($Z$1:Z641),$AB$2:$AB$3900,0))</f>
        <v>#N/A</v>
      </c>
    </row>
    <row r="645" spans="2:30" hidden="1" x14ac:dyDescent="0.25">
      <c r="B645" s="54">
        <f>(COUNTIF($D$24:D645,D645)=1)*1+B644</f>
        <v>51</v>
      </c>
      <c r="C645" s="60" t="str">
        <f t="shared" si="117"/>
        <v/>
      </c>
      <c r="D645" s="54" t="str">
        <f>IF(C645="","",'licencje PZTS'!B625)</f>
        <v/>
      </c>
      <c r="E645" s="63" t="str">
        <f>IF(C645="","",VLOOKUP(F645,'licencje PZTS'!$G$3:$N$775,8,FALSE))</f>
        <v/>
      </c>
      <c r="F645" s="22">
        <f>'licencje PZTS'!G625</f>
        <v>0</v>
      </c>
      <c r="G645" s="62" t="str">
        <f t="shared" si="125"/>
        <v/>
      </c>
      <c r="H645" s="62" t="str">
        <f>IF(G645="","",'licencje PZTS'!B625)</f>
        <v/>
      </c>
      <c r="I645" s="22" t="str">
        <f>IF(G645="","",VLOOKUP(F645,'licencje PZTS'!$G$3:$N$1761,8,FALSE))</f>
        <v/>
      </c>
      <c r="J645" s="22" t="str">
        <f>IFERROR(VLOOKUP(F645,'licencje PZTS'!$G$3:$N$775,7,FALSE),"")</f>
        <v/>
      </c>
      <c r="K645" s="62" t="str">
        <f>IFERROR(VLOOKUP(F645,'licencje PZTS'!$G$3:$N$1761,4,FALSE),"")</f>
        <v/>
      </c>
      <c r="L645" s="22" t="str">
        <f t="shared" si="118"/>
        <v/>
      </c>
      <c r="M645" s="22" t="str">
        <f t="shared" si="119"/>
        <v/>
      </c>
      <c r="N645" s="22" t="str">
        <f t="shared" si="120"/>
        <v/>
      </c>
      <c r="O645" s="22" t="str">
        <f t="shared" si="121"/>
        <v/>
      </c>
      <c r="P645" s="22" t="str">
        <f t="shared" si="122"/>
        <v/>
      </c>
      <c r="Q645" s="22" t="str">
        <f t="shared" si="123"/>
        <v/>
      </c>
      <c r="R645" s="22" t="str">
        <f t="shared" si="124"/>
        <v/>
      </c>
      <c r="V645" s="22" t="e">
        <f t="shared" si="127"/>
        <v>#N/A</v>
      </c>
      <c r="W645" s="22">
        <f>(COUNTIF($V$2:V645,V645)=1)*1+W644</f>
        <v>70</v>
      </c>
      <c r="X645" s="22" t="e">
        <f>VLOOKUP(Y645,'licencje PZTS'!$C$4:$K$1486,9,FALSE)</f>
        <v>#N/A</v>
      </c>
      <c r="Y645" s="22" t="e">
        <f>INDEX($V$2:$V$900,MATCH(ROWS($U$1:U642),$W$2:$W$900,0))</f>
        <v>#N/A</v>
      </c>
      <c r="AA645" s="22" t="e">
        <f t="shared" si="126"/>
        <v>#N/A</v>
      </c>
      <c r="AB645" s="22">
        <f>(COUNTIF($AA$2:AA645,AA645)=1)*1+AB644</f>
        <v>70</v>
      </c>
      <c r="AC645" s="22" t="e">
        <f>VLOOKUP(AD645,'licencje PZTS'!$C$4:$K$1486,9,FALSE)</f>
        <v>#N/A</v>
      </c>
      <c r="AD645" s="22" t="e">
        <f>INDEX($AA$2:$AA$900,MATCH(ROWS($Z$1:Z642),$AB$2:$AB$3900,0))</f>
        <v>#N/A</v>
      </c>
    </row>
    <row r="646" spans="2:30" hidden="1" x14ac:dyDescent="0.25">
      <c r="B646" s="54">
        <f>(COUNTIF($D$24:D646,D646)=1)*1+B645</f>
        <v>51</v>
      </c>
      <c r="C646" s="60" t="str">
        <f t="shared" si="117"/>
        <v/>
      </c>
      <c r="D646" s="54" t="str">
        <f>IF(C646="","",'licencje PZTS'!B626)</f>
        <v/>
      </c>
      <c r="E646" s="63" t="str">
        <f>IF(C646="","",VLOOKUP(F646,'licencje PZTS'!$G$3:$N$775,8,FALSE))</f>
        <v/>
      </c>
      <c r="F646" s="22">
        <f>'licencje PZTS'!G626</f>
        <v>0</v>
      </c>
      <c r="G646" s="62" t="str">
        <f t="shared" si="125"/>
        <v/>
      </c>
      <c r="H646" s="62" t="str">
        <f>IF(G646="","",'licencje PZTS'!B626)</f>
        <v/>
      </c>
      <c r="I646" s="22" t="str">
        <f>IF(G646="","",VLOOKUP(F646,'licencje PZTS'!$G$3:$N$1761,8,FALSE))</f>
        <v/>
      </c>
      <c r="J646" s="22" t="str">
        <f>IFERROR(VLOOKUP(F646,'licencje PZTS'!$G$3:$N$775,7,FALSE),"")</f>
        <v/>
      </c>
      <c r="K646" s="62" t="str">
        <f>IFERROR(VLOOKUP(F646,'licencje PZTS'!$G$3:$N$1761,4,FALSE),"")</f>
        <v/>
      </c>
      <c r="L646" s="22" t="str">
        <f t="shared" si="118"/>
        <v/>
      </c>
      <c r="M646" s="22" t="str">
        <f t="shared" si="119"/>
        <v/>
      </c>
      <c r="N646" s="22" t="str">
        <f t="shared" si="120"/>
        <v/>
      </c>
      <c r="O646" s="22" t="str">
        <f t="shared" si="121"/>
        <v/>
      </c>
      <c r="P646" s="22" t="str">
        <f t="shared" si="122"/>
        <v/>
      </c>
      <c r="Q646" s="22" t="str">
        <f t="shared" si="123"/>
        <v/>
      </c>
      <c r="R646" s="22" t="str">
        <f t="shared" si="124"/>
        <v/>
      </c>
      <c r="V646" s="22" t="e">
        <f t="shared" si="127"/>
        <v>#N/A</v>
      </c>
      <c r="W646" s="22">
        <f>(COUNTIF($V$2:V646,V646)=1)*1+W645</f>
        <v>70</v>
      </c>
      <c r="X646" s="22" t="e">
        <f>VLOOKUP(Y646,'licencje PZTS'!$C$4:$K$1486,9,FALSE)</f>
        <v>#N/A</v>
      </c>
      <c r="Y646" s="22" t="e">
        <f>INDEX($V$2:$V$900,MATCH(ROWS($U$1:U643),$W$2:$W$900,0))</f>
        <v>#N/A</v>
      </c>
      <c r="AA646" s="22" t="e">
        <f t="shared" si="126"/>
        <v>#N/A</v>
      </c>
      <c r="AB646" s="22">
        <f>(COUNTIF($AA$2:AA646,AA646)=1)*1+AB645</f>
        <v>70</v>
      </c>
      <c r="AC646" s="22" t="e">
        <f>VLOOKUP(AD646,'licencje PZTS'!$C$4:$K$1486,9,FALSE)</f>
        <v>#N/A</v>
      </c>
      <c r="AD646" s="22" t="e">
        <f>INDEX($AA$2:$AA$900,MATCH(ROWS($Z$1:Z643),$AB$2:$AB$3900,0))</f>
        <v>#N/A</v>
      </c>
    </row>
    <row r="647" spans="2:30" hidden="1" x14ac:dyDescent="0.25">
      <c r="B647" s="54">
        <f>(COUNTIF($D$24:D647,D647)=1)*1+B646</f>
        <v>51</v>
      </c>
      <c r="C647" s="60" t="str">
        <f t="shared" si="117"/>
        <v/>
      </c>
      <c r="D647" s="54" t="str">
        <f>IF(C647="","",'licencje PZTS'!B627)</f>
        <v/>
      </c>
      <c r="E647" s="63" t="str">
        <f>IF(C647="","",VLOOKUP(F647,'licencje PZTS'!$G$3:$N$775,8,FALSE))</f>
        <v/>
      </c>
      <c r="F647" s="22">
        <f>'licencje PZTS'!G627</f>
        <v>0</v>
      </c>
      <c r="G647" s="62" t="str">
        <f t="shared" si="125"/>
        <v/>
      </c>
      <c r="H647" s="62" t="str">
        <f>IF(G647="","",'licencje PZTS'!B627)</f>
        <v/>
      </c>
      <c r="I647" s="22" t="str">
        <f>IF(G647="","",VLOOKUP(F647,'licencje PZTS'!$G$3:$N$1761,8,FALSE))</f>
        <v/>
      </c>
      <c r="J647" s="22" t="str">
        <f>IFERROR(VLOOKUP(F647,'licencje PZTS'!$G$3:$N$775,7,FALSE),"")</f>
        <v/>
      </c>
      <c r="K647" s="62" t="str">
        <f>IFERROR(VLOOKUP(F647,'licencje PZTS'!$G$3:$N$1761,4,FALSE),"")</f>
        <v/>
      </c>
      <c r="L647" s="22" t="str">
        <f t="shared" si="118"/>
        <v/>
      </c>
      <c r="M647" s="22" t="str">
        <f t="shared" si="119"/>
        <v/>
      </c>
      <c r="N647" s="22" t="str">
        <f t="shared" si="120"/>
        <v/>
      </c>
      <c r="O647" s="22" t="str">
        <f t="shared" si="121"/>
        <v/>
      </c>
      <c r="P647" s="22" t="str">
        <f t="shared" si="122"/>
        <v/>
      </c>
      <c r="Q647" s="22" t="str">
        <f t="shared" si="123"/>
        <v/>
      </c>
      <c r="R647" s="22" t="str">
        <f t="shared" si="124"/>
        <v/>
      </c>
      <c r="V647" s="22" t="e">
        <f t="shared" si="127"/>
        <v>#N/A</v>
      </c>
      <c r="W647" s="22">
        <f>(COUNTIF($V$2:V647,V647)=1)*1+W646</f>
        <v>70</v>
      </c>
      <c r="X647" s="22" t="e">
        <f>VLOOKUP(Y647,'licencje PZTS'!$C$4:$K$1486,9,FALSE)</f>
        <v>#N/A</v>
      </c>
      <c r="Y647" s="22" t="e">
        <f>INDEX($V$2:$V$900,MATCH(ROWS($U$1:U644),$W$2:$W$900,0))</f>
        <v>#N/A</v>
      </c>
      <c r="AA647" s="22" t="e">
        <f t="shared" si="126"/>
        <v>#N/A</v>
      </c>
      <c r="AB647" s="22">
        <f>(COUNTIF($AA$2:AA647,AA647)=1)*1+AB646</f>
        <v>70</v>
      </c>
      <c r="AC647" s="22" t="e">
        <f>VLOOKUP(AD647,'licencje PZTS'!$C$4:$K$1486,9,FALSE)</f>
        <v>#N/A</v>
      </c>
      <c r="AD647" s="22" t="e">
        <f>INDEX($AA$2:$AA$900,MATCH(ROWS($Z$1:Z644),$AB$2:$AB$3900,0))</f>
        <v>#N/A</v>
      </c>
    </row>
    <row r="648" spans="2:30" hidden="1" x14ac:dyDescent="0.25">
      <c r="B648" s="54">
        <f>(COUNTIF($D$24:D648,D648)=1)*1+B647</f>
        <v>51</v>
      </c>
      <c r="C648" s="60" t="str">
        <f t="shared" si="117"/>
        <v/>
      </c>
      <c r="D648" s="54" t="str">
        <f>IF(C648="","",'licencje PZTS'!B628)</f>
        <v/>
      </c>
      <c r="E648" s="63" t="str">
        <f>IF(C648="","",VLOOKUP(F648,'licencje PZTS'!$G$3:$N$775,8,FALSE))</f>
        <v/>
      </c>
      <c r="F648" s="22">
        <f>'licencje PZTS'!G628</f>
        <v>0</v>
      </c>
      <c r="G648" s="62" t="str">
        <f t="shared" si="125"/>
        <v/>
      </c>
      <c r="H648" s="62" t="str">
        <f>IF(G648="","",'licencje PZTS'!B628)</f>
        <v/>
      </c>
      <c r="I648" s="22" t="str">
        <f>IF(G648="","",VLOOKUP(F648,'licencje PZTS'!$G$3:$N$1761,8,FALSE))</f>
        <v/>
      </c>
      <c r="J648" s="22" t="str">
        <f>IFERROR(VLOOKUP(F648,'licencje PZTS'!$G$3:$N$775,7,FALSE),"")</f>
        <v/>
      </c>
      <c r="K648" s="62" t="str">
        <f>IFERROR(VLOOKUP(F648,'licencje PZTS'!$G$3:$N$1761,4,FALSE),"")</f>
        <v/>
      </c>
      <c r="L648" s="22" t="str">
        <f t="shared" si="118"/>
        <v/>
      </c>
      <c r="M648" s="22" t="str">
        <f t="shared" si="119"/>
        <v/>
      </c>
      <c r="N648" s="22" t="str">
        <f t="shared" si="120"/>
        <v/>
      </c>
      <c r="O648" s="22" t="str">
        <f t="shared" si="121"/>
        <v/>
      </c>
      <c r="P648" s="22" t="str">
        <f t="shared" si="122"/>
        <v/>
      </c>
      <c r="Q648" s="22" t="str">
        <f t="shared" si="123"/>
        <v/>
      </c>
      <c r="R648" s="22" t="str">
        <f t="shared" si="124"/>
        <v/>
      </c>
      <c r="V648" s="22" t="e">
        <f t="shared" si="127"/>
        <v>#N/A</v>
      </c>
      <c r="W648" s="22">
        <f>(COUNTIF($V$2:V648,V648)=1)*1+W647</f>
        <v>70</v>
      </c>
      <c r="X648" s="22" t="e">
        <f>VLOOKUP(Y648,'licencje PZTS'!$C$4:$K$1486,9,FALSE)</f>
        <v>#N/A</v>
      </c>
      <c r="Y648" s="22" t="e">
        <f>INDEX($V$2:$V$900,MATCH(ROWS($U$1:U645),$W$2:$W$900,0))</f>
        <v>#N/A</v>
      </c>
      <c r="AA648" s="22" t="e">
        <f t="shared" si="126"/>
        <v>#N/A</v>
      </c>
      <c r="AB648" s="22">
        <f>(COUNTIF($AA$2:AA648,AA648)=1)*1+AB647</f>
        <v>70</v>
      </c>
      <c r="AC648" s="22" t="e">
        <f>VLOOKUP(AD648,'licencje PZTS'!$C$4:$K$1486,9,FALSE)</f>
        <v>#N/A</v>
      </c>
      <c r="AD648" s="22" t="e">
        <f>INDEX($AA$2:$AA$900,MATCH(ROWS($Z$1:Z645),$AB$2:$AB$3900,0))</f>
        <v>#N/A</v>
      </c>
    </row>
    <row r="649" spans="2:30" hidden="1" x14ac:dyDescent="0.25">
      <c r="B649" s="54">
        <f>(COUNTIF($D$24:D649,D649)=1)*1+B648</f>
        <v>51</v>
      </c>
      <c r="C649" s="60" t="str">
        <f t="shared" si="117"/>
        <v/>
      </c>
      <c r="D649" s="54" t="str">
        <f>IF(C649="","",'licencje PZTS'!B629)</f>
        <v/>
      </c>
      <c r="E649" s="63" t="str">
        <f>IF(C649="","",VLOOKUP(F649,'licencje PZTS'!$G$3:$N$775,8,FALSE))</f>
        <v/>
      </c>
      <c r="F649" s="22">
        <f>'licencje PZTS'!G629</f>
        <v>0</v>
      </c>
      <c r="G649" s="62" t="str">
        <f t="shared" si="125"/>
        <v/>
      </c>
      <c r="H649" s="62" t="str">
        <f>IF(G649="","",'licencje PZTS'!B629)</f>
        <v/>
      </c>
      <c r="I649" s="22" t="str">
        <f>IF(G649="","",VLOOKUP(F649,'licencje PZTS'!$G$3:$N$1761,8,FALSE))</f>
        <v/>
      </c>
      <c r="J649" s="22" t="str">
        <f>IFERROR(VLOOKUP(F649,'licencje PZTS'!$G$3:$N$775,7,FALSE),"")</f>
        <v/>
      </c>
      <c r="K649" s="62" t="str">
        <f>IFERROR(VLOOKUP(F649,'licencje PZTS'!$G$3:$N$1761,4,FALSE),"")</f>
        <v/>
      </c>
      <c r="L649" s="22" t="str">
        <f t="shared" si="118"/>
        <v/>
      </c>
      <c r="M649" s="22" t="str">
        <f t="shared" si="119"/>
        <v/>
      </c>
      <c r="N649" s="22" t="str">
        <f t="shared" si="120"/>
        <v/>
      </c>
      <c r="O649" s="22" t="str">
        <f t="shared" si="121"/>
        <v/>
      </c>
      <c r="P649" s="22" t="str">
        <f t="shared" si="122"/>
        <v/>
      </c>
      <c r="Q649" s="22" t="str">
        <f t="shared" si="123"/>
        <v/>
      </c>
      <c r="R649" s="22" t="str">
        <f t="shared" si="124"/>
        <v/>
      </c>
      <c r="V649" s="22" t="e">
        <f t="shared" si="127"/>
        <v>#N/A</v>
      </c>
      <c r="W649" s="22">
        <f>(COUNTIF($V$2:V649,V649)=1)*1+W648</f>
        <v>70</v>
      </c>
      <c r="X649" s="22" t="e">
        <f>VLOOKUP(Y649,'licencje PZTS'!$C$4:$K$1486,9,FALSE)</f>
        <v>#N/A</v>
      </c>
      <c r="Y649" s="22" t="e">
        <f>INDEX($V$2:$V$900,MATCH(ROWS($U$1:U646),$W$2:$W$900,0))</f>
        <v>#N/A</v>
      </c>
      <c r="AA649" s="22" t="e">
        <f t="shared" si="126"/>
        <v>#N/A</v>
      </c>
      <c r="AB649" s="22">
        <f>(COUNTIF($AA$2:AA649,AA649)=1)*1+AB648</f>
        <v>70</v>
      </c>
      <c r="AC649" s="22" t="e">
        <f>VLOOKUP(AD649,'licencje PZTS'!$C$4:$K$1486,9,FALSE)</f>
        <v>#N/A</v>
      </c>
      <c r="AD649" s="22" t="e">
        <f>INDEX($AA$2:$AA$900,MATCH(ROWS($Z$1:Z646),$AB$2:$AB$3900,0))</f>
        <v>#N/A</v>
      </c>
    </row>
    <row r="650" spans="2:30" hidden="1" x14ac:dyDescent="0.25">
      <c r="B650" s="54">
        <f>(COUNTIF($D$24:D650,D650)=1)*1+B649</f>
        <v>51</v>
      </c>
      <c r="C650" s="60" t="str">
        <f t="shared" si="117"/>
        <v/>
      </c>
      <c r="D650" s="54" t="str">
        <f>IF(C650="","",'licencje PZTS'!B630)</f>
        <v/>
      </c>
      <c r="E650" s="63" t="str">
        <f>IF(C650="","",VLOOKUP(F650,'licencje PZTS'!$G$3:$N$775,8,FALSE))</f>
        <v/>
      </c>
      <c r="F650" s="22">
        <f>'licencje PZTS'!G630</f>
        <v>0</v>
      </c>
      <c r="G650" s="62" t="str">
        <f t="shared" si="125"/>
        <v/>
      </c>
      <c r="H650" s="62" t="str">
        <f>IF(G650="","",'licencje PZTS'!B630)</f>
        <v/>
      </c>
      <c r="I650" s="22" t="str">
        <f>IF(G650="","",VLOOKUP(F650,'licencje PZTS'!$G$3:$N$1761,8,FALSE))</f>
        <v/>
      </c>
      <c r="J650" s="22" t="str">
        <f>IFERROR(VLOOKUP(F650,'licencje PZTS'!$G$3:$N$775,7,FALSE),"")</f>
        <v/>
      </c>
      <c r="K650" s="62" t="str">
        <f>IFERROR(VLOOKUP(F650,'licencje PZTS'!$G$3:$N$1761,4,FALSE),"")</f>
        <v/>
      </c>
      <c r="L650" s="22" t="str">
        <f t="shared" si="118"/>
        <v/>
      </c>
      <c r="M650" s="22" t="str">
        <f t="shared" si="119"/>
        <v/>
      </c>
      <c r="N650" s="22" t="str">
        <f t="shared" si="120"/>
        <v/>
      </c>
      <c r="O650" s="22" t="str">
        <f t="shared" si="121"/>
        <v/>
      </c>
      <c r="P650" s="22" t="str">
        <f t="shared" si="122"/>
        <v/>
      </c>
      <c r="Q650" s="22" t="str">
        <f t="shared" si="123"/>
        <v/>
      </c>
      <c r="R650" s="22" t="str">
        <f t="shared" si="124"/>
        <v/>
      </c>
      <c r="V650" s="22" t="e">
        <f t="shared" si="127"/>
        <v>#N/A</v>
      </c>
      <c r="W650" s="22">
        <f>(COUNTIF($V$2:V650,V650)=1)*1+W649</f>
        <v>70</v>
      </c>
      <c r="X650" s="22" t="e">
        <f>VLOOKUP(Y650,'licencje PZTS'!$C$4:$K$1486,9,FALSE)</f>
        <v>#N/A</v>
      </c>
      <c r="Y650" s="22" t="e">
        <f>INDEX($V$2:$V$900,MATCH(ROWS($U$1:U647),$W$2:$W$900,0))</f>
        <v>#N/A</v>
      </c>
      <c r="AA650" s="22" t="e">
        <f t="shared" si="126"/>
        <v>#N/A</v>
      </c>
      <c r="AB650" s="22">
        <f>(COUNTIF($AA$2:AA650,AA650)=1)*1+AB649</f>
        <v>70</v>
      </c>
      <c r="AC650" s="22" t="e">
        <f>VLOOKUP(AD650,'licencje PZTS'!$C$4:$K$1486,9,FALSE)</f>
        <v>#N/A</v>
      </c>
      <c r="AD650" s="22" t="e">
        <f>INDEX($AA$2:$AA$900,MATCH(ROWS($Z$1:Z647),$AB$2:$AB$3900,0))</f>
        <v>#N/A</v>
      </c>
    </row>
    <row r="651" spans="2:30" hidden="1" x14ac:dyDescent="0.25">
      <c r="B651" s="54">
        <f>(COUNTIF($D$24:D651,D651)=1)*1+B650</f>
        <v>51</v>
      </c>
      <c r="C651" s="60" t="str">
        <f t="shared" si="117"/>
        <v/>
      </c>
      <c r="D651" s="54" t="str">
        <f>IF(C651="","",'licencje PZTS'!B631)</f>
        <v/>
      </c>
      <c r="E651" s="63" t="str">
        <f>IF(C651="","",VLOOKUP(F651,'licencje PZTS'!$G$3:$N$775,8,FALSE))</f>
        <v/>
      </c>
      <c r="F651" s="22">
        <f>'licencje PZTS'!G631</f>
        <v>0</v>
      </c>
      <c r="G651" s="62" t="str">
        <f t="shared" si="125"/>
        <v/>
      </c>
      <c r="H651" s="62" t="str">
        <f>IF(G651="","",'licencje PZTS'!B631)</f>
        <v/>
      </c>
      <c r="I651" s="22" t="str">
        <f>IF(G651="","",VLOOKUP(F651,'licencje PZTS'!$G$3:$N$1761,8,FALSE))</f>
        <v/>
      </c>
      <c r="J651" s="22" t="str">
        <f>IFERROR(VLOOKUP(F651,'licencje PZTS'!$G$3:$N$775,7,FALSE),"")</f>
        <v/>
      </c>
      <c r="K651" s="62" t="str">
        <f>IFERROR(VLOOKUP(F651,'licencje PZTS'!$G$3:$N$1761,4,FALSE),"")</f>
        <v/>
      </c>
      <c r="L651" s="22" t="str">
        <f t="shared" si="118"/>
        <v/>
      </c>
      <c r="M651" s="22" t="str">
        <f t="shared" si="119"/>
        <v/>
      </c>
      <c r="N651" s="22" t="str">
        <f t="shared" si="120"/>
        <v/>
      </c>
      <c r="O651" s="22" t="str">
        <f t="shared" si="121"/>
        <v/>
      </c>
      <c r="P651" s="22" t="str">
        <f t="shared" si="122"/>
        <v/>
      </c>
      <c r="Q651" s="22" t="str">
        <f t="shared" si="123"/>
        <v/>
      </c>
      <c r="R651" s="22" t="str">
        <f t="shared" si="124"/>
        <v/>
      </c>
      <c r="V651" s="22" t="e">
        <f t="shared" si="127"/>
        <v>#N/A</v>
      </c>
      <c r="W651" s="22">
        <f>(COUNTIF($V$2:V651,V651)=1)*1+W650</f>
        <v>70</v>
      </c>
      <c r="X651" s="22" t="e">
        <f>VLOOKUP(Y651,'licencje PZTS'!$C$4:$K$1486,9,FALSE)</f>
        <v>#N/A</v>
      </c>
      <c r="Y651" s="22" t="e">
        <f>INDEX($V$2:$V$900,MATCH(ROWS($U$1:U648),$W$2:$W$900,0))</f>
        <v>#N/A</v>
      </c>
      <c r="AA651" s="22" t="e">
        <f t="shared" si="126"/>
        <v>#N/A</v>
      </c>
      <c r="AB651" s="22">
        <f>(COUNTIF($AA$2:AA651,AA651)=1)*1+AB650</f>
        <v>70</v>
      </c>
      <c r="AC651" s="22" t="e">
        <f>VLOOKUP(AD651,'licencje PZTS'!$C$4:$K$1486,9,FALSE)</f>
        <v>#N/A</v>
      </c>
      <c r="AD651" s="22" t="e">
        <f>INDEX($AA$2:$AA$900,MATCH(ROWS($Z$1:Z648),$AB$2:$AB$3900,0))</f>
        <v>#N/A</v>
      </c>
    </row>
    <row r="652" spans="2:30" hidden="1" x14ac:dyDescent="0.25">
      <c r="B652" s="54">
        <f>(COUNTIF($D$24:D652,D652)=1)*1+B651</f>
        <v>51</v>
      </c>
      <c r="C652" s="60" t="str">
        <f t="shared" ref="C652:C715" si="128">IF(AND($F$3="Skrzat",OR(L652="Skrzat")),"Skrzat",IF(AND($F$3="Żak",OR(L652="Skrzat",M652="Żak")),"Żak",IF(AND($F$3="Młodzik",OR(L652="Skrzat",M652="Żak",N652="Młodzik")),"Młodzik",IF(AND($F$3="Kadet",OR(L652="nie",M652="nie",N652="nie",O652="Kadet")),"Kadet",IF(AND($F$3="Junior",OR(L652="nie",M652="nie",N652="nie",O652="nie",P652="Junior")),"Junior",IF(AND($F$3="Młodzieżowiec",OR(L652="nie",M652="nie",N652="nie",O652="nie",P652="nie",S652="Młodzieżowiec")),"Młodzieżowiec",IF(AND($F$3="Senior",OR(L652="Skrzat",M652="Żak",N652="Młodzik",O652="Kadet",P652="Junior",S652="Młodzieżowiec",Q652="Senior")),"Senior",IF(AND($F$3="Weteran",OR(L652="Nie",M652="Nie",N652="Nie",O652="Nie",P652="Nie",R652="Weteran")),"Weteran",""))))))))</f>
        <v/>
      </c>
      <c r="D652" s="54" t="str">
        <f>IF(C652="","",'licencje PZTS'!B632)</f>
        <v/>
      </c>
      <c r="E652" s="63" t="str">
        <f>IF(C652="","",VLOOKUP(F652,'licencje PZTS'!$G$3:$N$775,8,FALSE))</f>
        <v/>
      </c>
      <c r="F652" s="22">
        <f>'licencje PZTS'!G632</f>
        <v>0</v>
      </c>
      <c r="G652" s="62" t="str">
        <f t="shared" si="125"/>
        <v/>
      </c>
      <c r="H652" s="62" t="str">
        <f>IF(G652="","",'licencje PZTS'!B632)</f>
        <v/>
      </c>
      <c r="I652" s="22" t="str">
        <f>IF(G652="","",VLOOKUP(F652,'licencje PZTS'!$G$3:$N$1761,8,FALSE))</f>
        <v/>
      </c>
      <c r="J652" s="22" t="str">
        <f>IFERROR(VLOOKUP(F652,'licencje PZTS'!$G$3:$N$775,7,FALSE),"")</f>
        <v/>
      </c>
      <c r="K652" s="62" t="str">
        <f>IFERROR(VLOOKUP(F652,'licencje PZTS'!$G$3:$N$1761,4,FALSE),"")</f>
        <v/>
      </c>
      <c r="L652" s="22" t="str">
        <f t="shared" si="118"/>
        <v/>
      </c>
      <c r="M652" s="22" t="str">
        <f t="shared" si="119"/>
        <v/>
      </c>
      <c r="N652" s="22" t="str">
        <f t="shared" si="120"/>
        <v/>
      </c>
      <c r="O652" s="22" t="str">
        <f t="shared" si="121"/>
        <v/>
      </c>
      <c r="P652" s="22" t="str">
        <f t="shared" si="122"/>
        <v/>
      </c>
      <c r="Q652" s="22" t="str">
        <f t="shared" si="123"/>
        <v/>
      </c>
      <c r="R652" s="22" t="str">
        <f t="shared" si="124"/>
        <v/>
      </c>
      <c r="V652" s="22" t="e">
        <f t="shared" si="127"/>
        <v>#N/A</v>
      </c>
      <c r="W652" s="22">
        <f>(COUNTIF($V$2:V652,V652)=1)*1+W651</f>
        <v>70</v>
      </c>
      <c r="X652" s="22" t="e">
        <f>VLOOKUP(Y652,'licencje PZTS'!$C$4:$K$1486,9,FALSE)</f>
        <v>#N/A</v>
      </c>
      <c r="Y652" s="22" t="e">
        <f>INDEX($V$2:$V$900,MATCH(ROWS($U$1:U649),$W$2:$W$900,0))</f>
        <v>#N/A</v>
      </c>
      <c r="AA652" s="22" t="e">
        <f t="shared" si="126"/>
        <v>#N/A</v>
      </c>
      <c r="AB652" s="22">
        <f>(COUNTIF($AA$2:AA652,AA652)=1)*1+AB651</f>
        <v>70</v>
      </c>
      <c r="AC652" s="22" t="e">
        <f>VLOOKUP(AD652,'licencje PZTS'!$C$4:$K$1486,9,FALSE)</f>
        <v>#N/A</v>
      </c>
      <c r="AD652" s="22" t="e">
        <f>INDEX($AA$2:$AA$900,MATCH(ROWS($Z$1:Z649),$AB$2:$AB$3900,0))</f>
        <v>#N/A</v>
      </c>
    </row>
    <row r="653" spans="2:30" hidden="1" x14ac:dyDescent="0.25">
      <c r="B653" s="54">
        <f>(COUNTIF($D$24:D653,D653)=1)*1+B652</f>
        <v>51</v>
      </c>
      <c r="C653" s="60" t="str">
        <f t="shared" si="128"/>
        <v/>
      </c>
      <c r="D653" s="54" t="str">
        <f>IF(C653="","",'licencje PZTS'!B633)</f>
        <v/>
      </c>
      <c r="E653" s="63" t="str">
        <f>IF(C653="","",VLOOKUP(F653,'licencje PZTS'!$G$3:$N$775,8,FALSE))</f>
        <v/>
      </c>
      <c r="F653" s="22">
        <f>'licencje PZTS'!G633</f>
        <v>0</v>
      </c>
      <c r="G653" s="62" t="str">
        <f t="shared" si="125"/>
        <v/>
      </c>
      <c r="H653" s="62" t="str">
        <f>IF(G653="","",'licencje PZTS'!B633)</f>
        <v/>
      </c>
      <c r="I653" s="22" t="str">
        <f>IF(G653="","",VLOOKUP(F653,'licencje PZTS'!$G$3:$N$1761,8,FALSE))</f>
        <v/>
      </c>
      <c r="J653" s="22" t="str">
        <f>IFERROR(VLOOKUP(F653,'licencje PZTS'!$G$3:$N$775,7,FALSE),"")</f>
        <v/>
      </c>
      <c r="K653" s="62" t="str">
        <f>IFERROR(VLOOKUP(F653,'licencje PZTS'!$G$3:$N$1761,4,FALSE),"")</f>
        <v/>
      </c>
      <c r="L653" s="22" t="str">
        <f t="shared" si="118"/>
        <v/>
      </c>
      <c r="M653" s="22" t="str">
        <f t="shared" si="119"/>
        <v/>
      </c>
      <c r="N653" s="22" t="str">
        <f t="shared" si="120"/>
        <v/>
      </c>
      <c r="O653" s="22" t="str">
        <f t="shared" si="121"/>
        <v/>
      </c>
      <c r="P653" s="22" t="str">
        <f t="shared" si="122"/>
        <v/>
      </c>
      <c r="Q653" s="22" t="str">
        <f t="shared" si="123"/>
        <v/>
      </c>
      <c r="R653" s="22" t="str">
        <f t="shared" si="124"/>
        <v/>
      </c>
      <c r="V653" s="22" t="e">
        <f t="shared" si="127"/>
        <v>#N/A</v>
      </c>
      <c r="W653" s="22">
        <f>(COUNTIF($V$2:V653,V653)=1)*1+W652</f>
        <v>70</v>
      </c>
      <c r="X653" s="22" t="e">
        <f>VLOOKUP(Y653,'licencje PZTS'!$C$4:$K$1486,9,FALSE)</f>
        <v>#N/A</v>
      </c>
      <c r="Y653" s="22" t="e">
        <f>INDEX($V$2:$V$900,MATCH(ROWS($U$1:U650),$W$2:$W$900,0))</f>
        <v>#N/A</v>
      </c>
      <c r="AA653" s="22" t="e">
        <f t="shared" si="126"/>
        <v>#N/A</v>
      </c>
      <c r="AB653" s="22">
        <f>(COUNTIF($AA$2:AA653,AA653)=1)*1+AB652</f>
        <v>70</v>
      </c>
      <c r="AC653" s="22" t="e">
        <f>VLOOKUP(AD653,'licencje PZTS'!$C$4:$K$1486,9,FALSE)</f>
        <v>#N/A</v>
      </c>
      <c r="AD653" s="22" t="e">
        <f>INDEX($AA$2:$AA$900,MATCH(ROWS($Z$1:Z650),$AB$2:$AB$3900,0))</f>
        <v>#N/A</v>
      </c>
    </row>
    <row r="654" spans="2:30" hidden="1" x14ac:dyDescent="0.25">
      <c r="B654" s="54">
        <f>(COUNTIF($D$24:D654,D654)=1)*1+B653</f>
        <v>51</v>
      </c>
      <c r="C654" s="60" t="str">
        <f t="shared" si="128"/>
        <v/>
      </c>
      <c r="D654" s="54" t="str">
        <f>IF(C654="","",'licencje PZTS'!B634)</f>
        <v/>
      </c>
      <c r="E654" s="63" t="str">
        <f>IF(C654="","",VLOOKUP(F654,'licencje PZTS'!$G$3:$N$775,8,FALSE))</f>
        <v/>
      </c>
      <c r="F654" s="22">
        <f>'licencje PZTS'!G634</f>
        <v>0</v>
      </c>
      <c r="G654" s="62" t="str">
        <f t="shared" si="125"/>
        <v/>
      </c>
      <c r="H654" s="62" t="str">
        <f>IF(G654="","",'licencje PZTS'!B634)</f>
        <v/>
      </c>
      <c r="I654" s="22" t="str">
        <f>IF(G654="","",VLOOKUP(F654,'licencje PZTS'!$G$3:$N$1761,8,FALSE))</f>
        <v/>
      </c>
      <c r="J654" s="22" t="str">
        <f>IFERROR(VLOOKUP(F654,'licencje PZTS'!$G$3:$N$775,7,FALSE),"")</f>
        <v/>
      </c>
      <c r="K654" s="62" t="str">
        <f>IFERROR(VLOOKUP(F654,'licencje PZTS'!$G$3:$N$1761,4,FALSE),"")</f>
        <v/>
      </c>
      <c r="L654" s="22" t="str">
        <f t="shared" si="118"/>
        <v/>
      </c>
      <c r="M654" s="22" t="str">
        <f t="shared" si="119"/>
        <v/>
      </c>
      <c r="N654" s="22" t="str">
        <f t="shared" si="120"/>
        <v/>
      </c>
      <c r="O654" s="22" t="str">
        <f t="shared" si="121"/>
        <v/>
      </c>
      <c r="P654" s="22" t="str">
        <f t="shared" si="122"/>
        <v/>
      </c>
      <c r="Q654" s="22" t="str">
        <f t="shared" si="123"/>
        <v/>
      </c>
      <c r="R654" s="22" t="str">
        <f t="shared" si="124"/>
        <v/>
      </c>
      <c r="V654" s="22" t="e">
        <f t="shared" si="127"/>
        <v>#N/A</v>
      </c>
      <c r="W654" s="22">
        <f>(COUNTIF($V$2:V654,V654)=1)*1+W653</f>
        <v>70</v>
      </c>
      <c r="X654" s="22" t="e">
        <f>VLOOKUP(Y654,'licencje PZTS'!$C$4:$K$1486,9,FALSE)</f>
        <v>#N/A</v>
      </c>
      <c r="Y654" s="22" t="e">
        <f>INDEX($V$2:$V$900,MATCH(ROWS($U$1:U651),$W$2:$W$900,0))</f>
        <v>#N/A</v>
      </c>
      <c r="AA654" s="22" t="e">
        <f t="shared" si="126"/>
        <v>#N/A</v>
      </c>
      <c r="AB654" s="22">
        <f>(COUNTIF($AA$2:AA654,AA654)=1)*1+AB653</f>
        <v>70</v>
      </c>
      <c r="AC654" s="22" t="e">
        <f>VLOOKUP(AD654,'licencje PZTS'!$C$4:$K$1486,9,FALSE)</f>
        <v>#N/A</v>
      </c>
      <c r="AD654" s="22" t="e">
        <f>INDEX($AA$2:$AA$900,MATCH(ROWS($Z$1:Z651),$AB$2:$AB$3900,0))</f>
        <v>#N/A</v>
      </c>
    </row>
    <row r="655" spans="2:30" hidden="1" x14ac:dyDescent="0.25">
      <c r="B655" s="54">
        <f>(COUNTIF($D$24:D655,D655)=1)*1+B654</f>
        <v>51</v>
      </c>
      <c r="C655" s="60" t="str">
        <f t="shared" si="128"/>
        <v/>
      </c>
      <c r="D655" s="54" t="str">
        <f>IF(C655="","",'licencje PZTS'!B635)</f>
        <v/>
      </c>
      <c r="E655" s="63" t="str">
        <f>IF(C655="","",VLOOKUP(F655,'licencje PZTS'!$G$3:$N$775,8,FALSE))</f>
        <v/>
      </c>
      <c r="F655" s="22">
        <f>'licencje PZTS'!G635</f>
        <v>0</v>
      </c>
      <c r="G655" s="62" t="str">
        <f t="shared" si="125"/>
        <v/>
      </c>
      <c r="H655" s="62" t="str">
        <f>IF(G655="","",'licencje PZTS'!B635)</f>
        <v/>
      </c>
      <c r="I655" s="22" t="str">
        <f>IF(G655="","",VLOOKUP(F655,'licencje PZTS'!$G$3:$N$1761,8,FALSE))</f>
        <v/>
      </c>
      <c r="J655" s="22" t="str">
        <f>IFERROR(VLOOKUP(F655,'licencje PZTS'!$G$3:$N$775,7,FALSE),"")</f>
        <v/>
      </c>
      <c r="K655" s="62" t="str">
        <f>IFERROR(VLOOKUP(F655,'licencje PZTS'!$G$3:$N$1761,4,FALSE),"")</f>
        <v/>
      </c>
      <c r="L655" s="22" t="str">
        <f t="shared" si="118"/>
        <v/>
      </c>
      <c r="M655" s="22" t="str">
        <f t="shared" si="119"/>
        <v/>
      </c>
      <c r="N655" s="22" t="str">
        <f t="shared" si="120"/>
        <v/>
      </c>
      <c r="O655" s="22" t="str">
        <f t="shared" si="121"/>
        <v/>
      </c>
      <c r="P655" s="22" t="str">
        <f t="shared" si="122"/>
        <v/>
      </c>
      <c r="Q655" s="22" t="str">
        <f t="shared" si="123"/>
        <v/>
      </c>
      <c r="R655" s="22" t="str">
        <f t="shared" si="124"/>
        <v/>
      </c>
      <c r="V655" s="22" t="e">
        <f t="shared" si="127"/>
        <v>#N/A</v>
      </c>
      <c r="W655" s="22">
        <f>(COUNTIF($V$2:V655,V655)=1)*1+W654</f>
        <v>70</v>
      </c>
      <c r="X655" s="22" t="e">
        <f>VLOOKUP(Y655,'licencje PZTS'!$C$4:$K$1486,9,FALSE)</f>
        <v>#N/A</v>
      </c>
      <c r="Y655" s="22" t="e">
        <f>INDEX($V$2:$V$900,MATCH(ROWS($U$1:U652),$W$2:$W$900,0))</f>
        <v>#N/A</v>
      </c>
      <c r="AA655" s="22" t="e">
        <f t="shared" si="126"/>
        <v>#N/A</v>
      </c>
      <c r="AB655" s="22">
        <f>(COUNTIF($AA$2:AA655,AA655)=1)*1+AB654</f>
        <v>70</v>
      </c>
      <c r="AC655" s="22" t="e">
        <f>VLOOKUP(AD655,'licencje PZTS'!$C$4:$K$1486,9,FALSE)</f>
        <v>#N/A</v>
      </c>
      <c r="AD655" s="22" t="e">
        <f>INDEX($AA$2:$AA$900,MATCH(ROWS($Z$1:Z652),$AB$2:$AB$3900,0))</f>
        <v>#N/A</v>
      </c>
    </row>
    <row r="656" spans="2:30" hidden="1" x14ac:dyDescent="0.25">
      <c r="B656" s="54">
        <f>(COUNTIF($D$24:D656,D656)=1)*1+B655</f>
        <v>51</v>
      </c>
      <c r="C656" s="60" t="str">
        <f t="shared" si="128"/>
        <v/>
      </c>
      <c r="D656" s="54" t="str">
        <f>IF(C656="","",'licencje PZTS'!B636)</f>
        <v/>
      </c>
      <c r="E656" s="63" t="str">
        <f>IF(C656="","",VLOOKUP(F656,'licencje PZTS'!$G$3:$N$775,8,FALSE))</f>
        <v/>
      </c>
      <c r="F656" s="22">
        <f>'licencje PZTS'!G636</f>
        <v>0</v>
      </c>
      <c r="G656" s="62" t="str">
        <f t="shared" si="125"/>
        <v/>
      </c>
      <c r="H656" s="62" t="str">
        <f>IF(G656="","",'licencje PZTS'!B636)</f>
        <v/>
      </c>
      <c r="I656" s="22" t="str">
        <f>IF(G656="","",VLOOKUP(F656,'licencje PZTS'!$G$3:$N$1761,8,FALSE))</f>
        <v/>
      </c>
      <c r="J656" s="22" t="str">
        <f>IFERROR(VLOOKUP(F656,'licencje PZTS'!$G$3:$N$775,7,FALSE),"")</f>
        <v/>
      </c>
      <c r="K656" s="62" t="str">
        <f>IFERROR(VLOOKUP(F656,'licencje PZTS'!$G$3:$N$1761,4,FALSE),"")</f>
        <v/>
      </c>
      <c r="L656" s="22" t="str">
        <f t="shared" si="118"/>
        <v/>
      </c>
      <c r="M656" s="22" t="str">
        <f t="shared" si="119"/>
        <v/>
      </c>
      <c r="N656" s="22" t="str">
        <f t="shared" si="120"/>
        <v/>
      </c>
      <c r="O656" s="22" t="str">
        <f t="shared" si="121"/>
        <v/>
      </c>
      <c r="P656" s="22" t="str">
        <f t="shared" si="122"/>
        <v/>
      </c>
      <c r="Q656" s="22" t="str">
        <f t="shared" si="123"/>
        <v/>
      </c>
      <c r="R656" s="22" t="str">
        <f t="shared" si="124"/>
        <v/>
      </c>
      <c r="V656" s="22" t="e">
        <f t="shared" si="127"/>
        <v>#N/A</v>
      </c>
      <c r="W656" s="22">
        <f>(COUNTIF($V$2:V656,V656)=1)*1+W655</f>
        <v>70</v>
      </c>
      <c r="X656" s="22" t="e">
        <f>VLOOKUP(Y656,'licencje PZTS'!$C$4:$K$1486,9,FALSE)</f>
        <v>#N/A</v>
      </c>
      <c r="Y656" s="22" t="e">
        <f>INDEX($V$2:$V$900,MATCH(ROWS($U$1:U653),$W$2:$W$900,0))</f>
        <v>#N/A</v>
      </c>
      <c r="AA656" s="22" t="e">
        <f t="shared" si="126"/>
        <v>#N/A</v>
      </c>
      <c r="AB656" s="22">
        <f>(COUNTIF($AA$2:AA656,AA656)=1)*1+AB655</f>
        <v>70</v>
      </c>
      <c r="AC656" s="22" t="e">
        <f>VLOOKUP(AD656,'licencje PZTS'!$C$4:$K$1486,9,FALSE)</f>
        <v>#N/A</v>
      </c>
      <c r="AD656" s="22" t="e">
        <f>INDEX($AA$2:$AA$900,MATCH(ROWS($Z$1:Z653),$AB$2:$AB$3900,0))</f>
        <v>#N/A</v>
      </c>
    </row>
    <row r="657" spans="2:30" hidden="1" x14ac:dyDescent="0.25">
      <c r="B657" s="54">
        <f>(COUNTIF($D$24:D657,D657)=1)*1+B656</f>
        <v>51</v>
      </c>
      <c r="C657" s="60" t="str">
        <f t="shared" si="128"/>
        <v/>
      </c>
      <c r="D657" s="54" t="str">
        <f>IF(C657="","",'licencje PZTS'!B637)</f>
        <v/>
      </c>
      <c r="E657" s="63" t="str">
        <f>IF(C657="","",VLOOKUP(F657,'licencje PZTS'!$G$3:$N$775,8,FALSE))</f>
        <v/>
      </c>
      <c r="F657" s="22">
        <f>'licencje PZTS'!G637</f>
        <v>0</v>
      </c>
      <c r="G657" s="62" t="str">
        <f t="shared" si="125"/>
        <v/>
      </c>
      <c r="H657" s="62" t="str">
        <f>IF(G657="","",'licencje PZTS'!B637)</f>
        <v/>
      </c>
      <c r="I657" s="22" t="str">
        <f>IF(G657="","",VLOOKUP(F657,'licencje PZTS'!$G$3:$N$1761,8,FALSE))</f>
        <v/>
      </c>
      <c r="J657" s="22" t="str">
        <f>IFERROR(VLOOKUP(F657,'licencje PZTS'!$G$3:$N$775,7,FALSE),"")</f>
        <v/>
      </c>
      <c r="K657" s="62" t="str">
        <f>IFERROR(VLOOKUP(F657,'licencje PZTS'!$G$3:$N$1761,4,FALSE),"")</f>
        <v/>
      </c>
      <c r="L657" s="22" t="str">
        <f t="shared" si="118"/>
        <v/>
      </c>
      <c r="M657" s="22" t="str">
        <f t="shared" si="119"/>
        <v/>
      </c>
      <c r="N657" s="22" t="str">
        <f t="shared" si="120"/>
        <v/>
      </c>
      <c r="O657" s="22" t="str">
        <f t="shared" si="121"/>
        <v/>
      </c>
      <c r="P657" s="22" t="str">
        <f t="shared" si="122"/>
        <v/>
      </c>
      <c r="Q657" s="22" t="str">
        <f t="shared" si="123"/>
        <v/>
      </c>
      <c r="R657" s="22" t="str">
        <f t="shared" si="124"/>
        <v/>
      </c>
      <c r="V657" s="22" t="e">
        <f t="shared" si="127"/>
        <v>#N/A</v>
      </c>
      <c r="W657" s="22">
        <f>(COUNTIF($V$2:V657,V657)=1)*1+W656</f>
        <v>70</v>
      </c>
      <c r="X657" s="22" t="e">
        <f>VLOOKUP(Y657,'licencje PZTS'!$C$4:$K$1486,9,FALSE)</f>
        <v>#N/A</v>
      </c>
      <c r="Y657" s="22" t="e">
        <f>INDEX($V$2:$V$900,MATCH(ROWS($U$1:U654),$W$2:$W$900,0))</f>
        <v>#N/A</v>
      </c>
      <c r="AA657" s="22" t="e">
        <f t="shared" si="126"/>
        <v>#N/A</v>
      </c>
      <c r="AB657" s="22">
        <f>(COUNTIF($AA$2:AA657,AA657)=1)*1+AB656</f>
        <v>70</v>
      </c>
      <c r="AC657" s="22" t="e">
        <f>VLOOKUP(AD657,'licencje PZTS'!$C$4:$K$1486,9,FALSE)</f>
        <v>#N/A</v>
      </c>
      <c r="AD657" s="22" t="e">
        <f>INDEX($AA$2:$AA$900,MATCH(ROWS($Z$1:Z654),$AB$2:$AB$3900,0))</f>
        <v>#N/A</v>
      </c>
    </row>
    <row r="658" spans="2:30" hidden="1" x14ac:dyDescent="0.25">
      <c r="B658" s="54">
        <f>(COUNTIF($D$24:D658,D658)=1)*1+B657</f>
        <v>51</v>
      </c>
      <c r="C658" s="60" t="str">
        <f t="shared" si="128"/>
        <v/>
      </c>
      <c r="D658" s="54" t="str">
        <f>IF(C658="","",'licencje PZTS'!B638)</f>
        <v/>
      </c>
      <c r="E658" s="63" t="str">
        <f>IF(C658="","",VLOOKUP(F658,'licencje PZTS'!$G$3:$N$775,8,FALSE))</f>
        <v/>
      </c>
      <c r="F658" s="22">
        <f>'licencje PZTS'!G638</f>
        <v>0</v>
      </c>
      <c r="G658" s="62" t="str">
        <f t="shared" si="125"/>
        <v/>
      </c>
      <c r="H658" s="62" t="str">
        <f>IF(G658="","",'licencje PZTS'!B638)</f>
        <v/>
      </c>
      <c r="I658" s="22" t="str">
        <f>IF(G658="","",VLOOKUP(F658,'licencje PZTS'!$G$3:$N$1761,8,FALSE))</f>
        <v/>
      </c>
      <c r="J658" s="22" t="str">
        <f>IFERROR(VLOOKUP(F658,'licencje PZTS'!$G$3:$N$775,7,FALSE),"")</f>
        <v/>
      </c>
      <c r="K658" s="62" t="str">
        <f>IFERROR(VLOOKUP(F658,'licencje PZTS'!$G$3:$N$1761,4,FALSE),"")</f>
        <v/>
      </c>
      <c r="L658" s="22" t="str">
        <f t="shared" si="118"/>
        <v/>
      </c>
      <c r="M658" s="22" t="str">
        <f t="shared" si="119"/>
        <v/>
      </c>
      <c r="N658" s="22" t="str">
        <f t="shared" si="120"/>
        <v/>
      </c>
      <c r="O658" s="22" t="str">
        <f t="shared" si="121"/>
        <v/>
      </c>
      <c r="P658" s="22" t="str">
        <f t="shared" si="122"/>
        <v/>
      </c>
      <c r="Q658" s="22" t="str">
        <f t="shared" si="123"/>
        <v/>
      </c>
      <c r="R658" s="22" t="str">
        <f t="shared" si="124"/>
        <v/>
      </c>
      <c r="V658" s="22" t="e">
        <f t="shared" si="127"/>
        <v>#N/A</v>
      </c>
      <c r="W658" s="22">
        <f>(COUNTIF($V$2:V658,V658)=1)*1+W657</f>
        <v>70</v>
      </c>
      <c r="X658" s="22" t="e">
        <f>VLOOKUP(Y658,'licencje PZTS'!$C$4:$K$1486,9,FALSE)</f>
        <v>#N/A</v>
      </c>
      <c r="Y658" s="22" t="e">
        <f>INDEX($V$2:$V$900,MATCH(ROWS($U$1:U655),$W$2:$W$900,0))</f>
        <v>#N/A</v>
      </c>
      <c r="AA658" s="22" t="e">
        <f t="shared" si="126"/>
        <v>#N/A</v>
      </c>
      <c r="AB658" s="22">
        <f>(COUNTIF($AA$2:AA658,AA658)=1)*1+AB657</f>
        <v>70</v>
      </c>
      <c r="AC658" s="22" t="e">
        <f>VLOOKUP(AD658,'licencje PZTS'!$C$4:$K$1486,9,FALSE)</f>
        <v>#N/A</v>
      </c>
      <c r="AD658" s="22" t="e">
        <f>INDEX($AA$2:$AA$900,MATCH(ROWS($Z$1:Z655),$AB$2:$AB$3900,0))</f>
        <v>#N/A</v>
      </c>
    </row>
    <row r="659" spans="2:30" hidden="1" x14ac:dyDescent="0.25">
      <c r="B659" s="54">
        <f>(COUNTIF($D$24:D659,D659)=1)*1+B658</f>
        <v>51</v>
      </c>
      <c r="C659" s="60" t="str">
        <f t="shared" si="128"/>
        <v/>
      </c>
      <c r="D659" s="54" t="str">
        <f>IF(C659="","",'licencje PZTS'!B639)</f>
        <v/>
      </c>
      <c r="E659" s="63" t="str">
        <f>IF(C659="","",VLOOKUP(F659,'licencje PZTS'!$G$3:$N$775,8,FALSE))</f>
        <v/>
      </c>
      <c r="F659" s="22">
        <f>'licencje PZTS'!G639</f>
        <v>0</v>
      </c>
      <c r="G659" s="62" t="str">
        <f t="shared" si="125"/>
        <v/>
      </c>
      <c r="H659" s="62" t="str">
        <f>IF(G659="","",'licencje PZTS'!B639)</f>
        <v/>
      </c>
      <c r="I659" s="22" t="str">
        <f>IF(G659="","",VLOOKUP(F659,'licencje PZTS'!$G$3:$N$1761,8,FALSE))</f>
        <v/>
      </c>
      <c r="J659" s="22" t="str">
        <f>IFERROR(VLOOKUP(F659,'licencje PZTS'!$G$3:$N$775,7,FALSE),"")</f>
        <v/>
      </c>
      <c r="K659" s="62" t="str">
        <f>IFERROR(VLOOKUP(F659,'licencje PZTS'!$G$3:$N$1761,4,FALSE),"")</f>
        <v/>
      </c>
      <c r="L659" s="22" t="str">
        <f t="shared" si="118"/>
        <v/>
      </c>
      <c r="M659" s="22" t="str">
        <f t="shared" si="119"/>
        <v/>
      </c>
      <c r="N659" s="22" t="str">
        <f t="shared" si="120"/>
        <v/>
      </c>
      <c r="O659" s="22" t="str">
        <f t="shared" si="121"/>
        <v/>
      </c>
      <c r="P659" s="22" t="str">
        <f t="shared" si="122"/>
        <v/>
      </c>
      <c r="Q659" s="22" t="str">
        <f t="shared" si="123"/>
        <v/>
      </c>
      <c r="R659" s="22" t="str">
        <f t="shared" si="124"/>
        <v/>
      </c>
      <c r="V659" s="22" t="e">
        <f t="shared" si="127"/>
        <v>#N/A</v>
      </c>
      <c r="W659" s="22">
        <f>(COUNTIF($V$2:V659,V659)=1)*1+W658</f>
        <v>70</v>
      </c>
      <c r="X659" s="22" t="e">
        <f>VLOOKUP(Y659,'licencje PZTS'!$C$4:$K$1486,9,FALSE)</f>
        <v>#N/A</v>
      </c>
      <c r="Y659" s="22" t="e">
        <f>INDEX($V$2:$V$900,MATCH(ROWS($U$1:U656),$W$2:$W$900,0))</f>
        <v>#N/A</v>
      </c>
      <c r="AA659" s="22" t="e">
        <f t="shared" si="126"/>
        <v>#N/A</v>
      </c>
      <c r="AB659" s="22">
        <f>(COUNTIF($AA$2:AA659,AA659)=1)*1+AB658</f>
        <v>70</v>
      </c>
      <c r="AC659" s="22" t="e">
        <f>VLOOKUP(AD659,'licencje PZTS'!$C$4:$K$1486,9,FALSE)</f>
        <v>#N/A</v>
      </c>
      <c r="AD659" s="22" t="e">
        <f>INDEX($AA$2:$AA$900,MATCH(ROWS($Z$1:Z656),$AB$2:$AB$3900,0))</f>
        <v>#N/A</v>
      </c>
    </row>
    <row r="660" spans="2:30" hidden="1" x14ac:dyDescent="0.25">
      <c r="B660" s="54">
        <f>(COUNTIF($D$24:D660,D660)=1)*1+B659</f>
        <v>51</v>
      </c>
      <c r="C660" s="60" t="str">
        <f t="shared" si="128"/>
        <v/>
      </c>
      <c r="D660" s="54" t="str">
        <f>IF(C660="","",'licencje PZTS'!B640)</f>
        <v/>
      </c>
      <c r="E660" s="63" t="str">
        <f>IF(C660="","",VLOOKUP(F660,'licencje PZTS'!$G$3:$N$775,8,FALSE))</f>
        <v/>
      </c>
      <c r="F660" s="22">
        <f>'licencje PZTS'!G640</f>
        <v>0</v>
      </c>
      <c r="G660" s="62" t="str">
        <f t="shared" si="125"/>
        <v/>
      </c>
      <c r="H660" s="62" t="str">
        <f>IF(G660="","",'licencje PZTS'!B640)</f>
        <v/>
      </c>
      <c r="I660" s="22" t="str">
        <f>IF(G660="","",VLOOKUP(F660,'licencje PZTS'!$G$3:$N$1761,8,FALSE))</f>
        <v/>
      </c>
      <c r="J660" s="22" t="str">
        <f>IFERROR(VLOOKUP(F660,'licencje PZTS'!$G$3:$N$775,7,FALSE),"")</f>
        <v/>
      </c>
      <c r="K660" s="62" t="str">
        <f>IFERROR(VLOOKUP(F660,'licencje PZTS'!$G$3:$N$1761,4,FALSE),"")</f>
        <v/>
      </c>
      <c r="L660" s="22" t="str">
        <f t="shared" si="118"/>
        <v/>
      </c>
      <c r="M660" s="22" t="str">
        <f t="shared" si="119"/>
        <v/>
      </c>
      <c r="N660" s="22" t="str">
        <f t="shared" si="120"/>
        <v/>
      </c>
      <c r="O660" s="22" t="str">
        <f t="shared" si="121"/>
        <v/>
      </c>
      <c r="P660" s="22" t="str">
        <f t="shared" si="122"/>
        <v/>
      </c>
      <c r="Q660" s="22" t="str">
        <f t="shared" si="123"/>
        <v/>
      </c>
      <c r="R660" s="22" t="str">
        <f t="shared" si="124"/>
        <v/>
      </c>
      <c r="V660" s="22" t="e">
        <f t="shared" si="127"/>
        <v>#N/A</v>
      </c>
      <c r="W660" s="22">
        <f>(COUNTIF($V$2:V660,V660)=1)*1+W659</f>
        <v>70</v>
      </c>
      <c r="X660" s="22" t="e">
        <f>VLOOKUP(Y660,'licencje PZTS'!$C$4:$K$1486,9,FALSE)</f>
        <v>#N/A</v>
      </c>
      <c r="Y660" s="22" t="e">
        <f>INDEX($V$2:$V$900,MATCH(ROWS($U$1:U657),$W$2:$W$900,0))</f>
        <v>#N/A</v>
      </c>
      <c r="AA660" s="22" t="e">
        <f t="shared" si="126"/>
        <v>#N/A</v>
      </c>
      <c r="AB660" s="22">
        <f>(COUNTIF($AA$2:AA660,AA660)=1)*1+AB659</f>
        <v>70</v>
      </c>
      <c r="AC660" s="22" t="e">
        <f>VLOOKUP(AD660,'licencje PZTS'!$C$4:$K$1486,9,FALSE)</f>
        <v>#N/A</v>
      </c>
      <c r="AD660" s="22" t="e">
        <f>INDEX($AA$2:$AA$900,MATCH(ROWS($Z$1:Z657),$AB$2:$AB$3900,0))</f>
        <v>#N/A</v>
      </c>
    </row>
    <row r="661" spans="2:30" hidden="1" x14ac:dyDescent="0.25">
      <c r="B661" s="54">
        <f>(COUNTIF($D$24:D661,D661)=1)*1+B660</f>
        <v>51</v>
      </c>
      <c r="C661" s="60" t="str">
        <f t="shared" si="128"/>
        <v/>
      </c>
      <c r="D661" s="54" t="str">
        <f>IF(C661="","",'licencje PZTS'!B641)</f>
        <v/>
      </c>
      <c r="E661" s="63" t="str">
        <f>IF(C661="","",VLOOKUP(F661,'licencje PZTS'!$G$3:$N$775,8,FALSE))</f>
        <v/>
      </c>
      <c r="F661" s="22">
        <f>'licencje PZTS'!G641</f>
        <v>0</v>
      </c>
      <c r="G661" s="62" t="str">
        <f t="shared" si="125"/>
        <v/>
      </c>
      <c r="H661" s="62" t="str">
        <f>IF(G661="","",'licencje PZTS'!B641)</f>
        <v/>
      </c>
      <c r="I661" s="22" t="str">
        <f>IF(G661="","",VLOOKUP(F661,'licencje PZTS'!$G$3:$N$1761,8,FALSE))</f>
        <v/>
      </c>
      <c r="J661" s="22" t="str">
        <f>IFERROR(VLOOKUP(F661,'licencje PZTS'!$G$3:$N$775,7,FALSE),"")</f>
        <v/>
      </c>
      <c r="K661" s="62" t="str">
        <f>IFERROR(VLOOKUP(F661,'licencje PZTS'!$G$3:$N$1761,4,FALSE),"")</f>
        <v/>
      </c>
      <c r="L661" s="22" t="str">
        <f t="shared" si="118"/>
        <v/>
      </c>
      <c r="M661" s="22" t="str">
        <f t="shared" si="119"/>
        <v/>
      </c>
      <c r="N661" s="22" t="str">
        <f t="shared" si="120"/>
        <v/>
      </c>
      <c r="O661" s="22" t="str">
        <f t="shared" si="121"/>
        <v/>
      </c>
      <c r="P661" s="22" t="str">
        <f t="shared" si="122"/>
        <v/>
      </c>
      <c r="Q661" s="22" t="str">
        <f t="shared" si="123"/>
        <v/>
      </c>
      <c r="R661" s="22" t="str">
        <f t="shared" si="124"/>
        <v/>
      </c>
      <c r="V661" s="22" t="e">
        <f t="shared" si="127"/>
        <v>#N/A</v>
      </c>
      <c r="W661" s="22">
        <f>(COUNTIF($V$2:V661,V661)=1)*1+W660</f>
        <v>70</v>
      </c>
      <c r="X661" s="22" t="e">
        <f>VLOOKUP(Y661,'licencje PZTS'!$C$4:$K$1486,9,FALSE)</f>
        <v>#N/A</v>
      </c>
      <c r="Y661" s="22" t="e">
        <f>INDEX($V$2:$V$900,MATCH(ROWS($U$1:U658),$W$2:$W$900,0))</f>
        <v>#N/A</v>
      </c>
      <c r="AA661" s="22" t="e">
        <f t="shared" si="126"/>
        <v>#N/A</v>
      </c>
      <c r="AB661" s="22">
        <f>(COUNTIF($AA$2:AA661,AA661)=1)*1+AB660</f>
        <v>70</v>
      </c>
      <c r="AC661" s="22" t="e">
        <f>VLOOKUP(AD661,'licencje PZTS'!$C$4:$K$1486,9,FALSE)</f>
        <v>#N/A</v>
      </c>
      <c r="AD661" s="22" t="e">
        <f>INDEX($AA$2:$AA$900,MATCH(ROWS($Z$1:Z658),$AB$2:$AB$3900,0))</f>
        <v>#N/A</v>
      </c>
    </row>
    <row r="662" spans="2:30" hidden="1" x14ac:dyDescent="0.25">
      <c r="B662" s="54">
        <f>(COUNTIF($D$24:D662,D662)=1)*1+B661</f>
        <v>51</v>
      </c>
      <c r="C662" s="60" t="str">
        <f t="shared" si="128"/>
        <v/>
      </c>
      <c r="D662" s="54" t="str">
        <f>IF(C662="","",'licencje PZTS'!B642)</f>
        <v/>
      </c>
      <c r="E662" s="63" t="str">
        <f>IF(C662="","",VLOOKUP(F662,'licencje PZTS'!$G$3:$N$775,8,FALSE))</f>
        <v/>
      </c>
      <c r="F662" s="22">
        <f>'licencje PZTS'!G642</f>
        <v>0</v>
      </c>
      <c r="G662" s="62" t="str">
        <f t="shared" si="125"/>
        <v/>
      </c>
      <c r="H662" s="62" t="str">
        <f>IF(G662="","",'licencje PZTS'!B642)</f>
        <v/>
      </c>
      <c r="I662" s="22" t="str">
        <f>IF(G662="","",VLOOKUP(F662,'licencje PZTS'!$G$3:$N$1761,8,FALSE))</f>
        <v/>
      </c>
      <c r="J662" s="22" t="str">
        <f>IFERROR(VLOOKUP(F662,'licencje PZTS'!$G$3:$N$775,7,FALSE),"")</f>
        <v/>
      </c>
      <c r="K662" s="62" t="str">
        <f>IFERROR(VLOOKUP(F662,'licencje PZTS'!$G$3:$N$1761,4,FALSE),"")</f>
        <v/>
      </c>
      <c r="L662" s="22" t="str">
        <f t="shared" si="118"/>
        <v/>
      </c>
      <c r="M662" s="22" t="str">
        <f t="shared" si="119"/>
        <v/>
      </c>
      <c r="N662" s="22" t="str">
        <f t="shared" si="120"/>
        <v/>
      </c>
      <c r="O662" s="22" t="str">
        <f t="shared" si="121"/>
        <v/>
      </c>
      <c r="P662" s="22" t="str">
        <f t="shared" si="122"/>
        <v/>
      </c>
      <c r="Q662" s="22" t="str">
        <f t="shared" si="123"/>
        <v/>
      </c>
      <c r="R662" s="22" t="str">
        <f t="shared" si="124"/>
        <v/>
      </c>
      <c r="V662" s="22" t="e">
        <f t="shared" si="127"/>
        <v>#N/A</v>
      </c>
      <c r="W662" s="22">
        <f>(COUNTIF($V$2:V662,V662)=1)*1+W661</f>
        <v>70</v>
      </c>
      <c r="X662" s="22" t="e">
        <f>VLOOKUP(Y662,'licencje PZTS'!$C$4:$K$1486,9,FALSE)</f>
        <v>#N/A</v>
      </c>
      <c r="Y662" s="22" t="e">
        <f>INDEX($V$2:$V$900,MATCH(ROWS($U$1:U659),$W$2:$W$900,0))</f>
        <v>#N/A</v>
      </c>
      <c r="AA662" s="22" t="e">
        <f t="shared" si="126"/>
        <v>#N/A</v>
      </c>
      <c r="AB662" s="22">
        <f>(COUNTIF($AA$2:AA662,AA662)=1)*1+AB661</f>
        <v>70</v>
      </c>
      <c r="AC662" s="22" t="e">
        <f>VLOOKUP(AD662,'licencje PZTS'!$C$4:$K$1486,9,FALSE)</f>
        <v>#N/A</v>
      </c>
      <c r="AD662" s="22" t="e">
        <f>INDEX($AA$2:$AA$900,MATCH(ROWS($Z$1:Z659),$AB$2:$AB$3900,0))</f>
        <v>#N/A</v>
      </c>
    </row>
    <row r="663" spans="2:30" hidden="1" x14ac:dyDescent="0.25">
      <c r="B663" s="54">
        <f>(COUNTIF($D$24:D663,D663)=1)*1+B662</f>
        <v>51</v>
      </c>
      <c r="C663" s="60" t="str">
        <f t="shared" si="128"/>
        <v/>
      </c>
      <c r="D663" s="54" t="str">
        <f>IF(C663="","",'licencje PZTS'!B643)</f>
        <v/>
      </c>
      <c r="E663" s="63" t="str">
        <f>IF(C663="","",VLOOKUP(F663,'licencje PZTS'!$G$3:$N$775,8,FALSE))</f>
        <v/>
      </c>
      <c r="F663" s="22">
        <f>'licencje PZTS'!G643</f>
        <v>0</v>
      </c>
      <c r="G663" s="62" t="str">
        <f t="shared" si="125"/>
        <v/>
      </c>
      <c r="H663" s="62" t="str">
        <f>IF(G663="","",'licencje PZTS'!B643)</f>
        <v/>
      </c>
      <c r="I663" s="22" t="str">
        <f>IF(G663="","",VLOOKUP(F663,'licencje PZTS'!$G$3:$N$1761,8,FALSE))</f>
        <v/>
      </c>
      <c r="J663" s="22" t="str">
        <f>IFERROR(VLOOKUP(F663,'licencje PZTS'!$G$3:$N$775,7,FALSE),"")</f>
        <v/>
      </c>
      <c r="K663" s="62" t="str">
        <f>IFERROR(VLOOKUP(F663,'licencje PZTS'!$G$3:$N$1761,4,FALSE),"")</f>
        <v/>
      </c>
      <c r="L663" s="22" t="str">
        <f t="shared" ref="L663:L726" si="129">IFERROR(IF($G$1-K663&lt;=8,"Skrzat",IF($G$1-K663&gt;8,"Nie dotyczy")),"")</f>
        <v/>
      </c>
      <c r="M663" s="22" t="str">
        <f t="shared" ref="M663:M726" si="130">IFERROR(IF($G$1-K663&lt;=10,"Żak",IF($G$1-K663&gt;10,"Nie dotyczy")),"")</f>
        <v/>
      </c>
      <c r="N663" s="22" t="str">
        <f t="shared" ref="N663:N726" si="131">IFERROR(IF($G$1-K663&lt;=12,"Młodzik",IF($G$1-K663&gt;12,"Nie dotyczy")),"")</f>
        <v/>
      </c>
      <c r="O663" s="22" t="str">
        <f t="shared" ref="O663:O726" si="132">IFERROR(IF($G$1-K663&lt;=14,"Kadet",IF($G$1-K663&gt;14,"Nie dotyczy")),"")</f>
        <v/>
      </c>
      <c r="P663" s="22" t="str">
        <f t="shared" ref="P663:P726" si="133">IFERROR(IF($G$1-K663&lt;=17,"Junior",IF($G$1-K663&gt;17,"Nie dotyczy")),"")</f>
        <v/>
      </c>
      <c r="Q663" s="22" t="str">
        <f t="shared" ref="Q663:Q726" si="134">IFERROR(IF($G$1-K663&lt;=20,"Młodzieżowiec",IF($G$1-K663&gt;20,"Nie dotyczy")),"")</f>
        <v/>
      </c>
      <c r="R663" s="22" t="str">
        <f t="shared" ref="R663:R726" si="135">IFERROR(IF($G$1-K663&gt;=7,"Senior",IF($G$1-K663&lt;8,"Nie dotyczy")),"")</f>
        <v/>
      </c>
      <c r="V663" s="22" t="e">
        <f t="shared" si="127"/>
        <v>#N/A</v>
      </c>
      <c r="W663" s="22">
        <f>(COUNTIF($V$2:V663,V663)=1)*1+W662</f>
        <v>70</v>
      </c>
      <c r="X663" s="22" t="e">
        <f>VLOOKUP(Y663,'licencje PZTS'!$C$4:$K$1486,9,FALSE)</f>
        <v>#N/A</v>
      </c>
      <c r="Y663" s="22" t="e">
        <f>INDEX($V$2:$V$900,MATCH(ROWS($U$1:U660),$W$2:$W$900,0))</f>
        <v>#N/A</v>
      </c>
      <c r="AA663" s="22" t="e">
        <f t="shared" si="126"/>
        <v>#N/A</v>
      </c>
      <c r="AB663" s="22">
        <f>(COUNTIF($AA$2:AA663,AA663)=1)*1+AB662</f>
        <v>70</v>
      </c>
      <c r="AC663" s="22" t="e">
        <f>VLOOKUP(AD663,'licencje PZTS'!$C$4:$K$1486,9,FALSE)</f>
        <v>#N/A</v>
      </c>
      <c r="AD663" s="22" t="e">
        <f>INDEX($AA$2:$AA$900,MATCH(ROWS($Z$1:Z660),$AB$2:$AB$3900,0))</f>
        <v>#N/A</v>
      </c>
    </row>
    <row r="664" spans="2:30" hidden="1" x14ac:dyDescent="0.25">
      <c r="B664" s="54">
        <f>(COUNTIF($D$24:D664,D664)=1)*1+B663</f>
        <v>51</v>
      </c>
      <c r="C664" s="60" t="str">
        <f t="shared" si="128"/>
        <v/>
      </c>
      <c r="D664" s="54" t="str">
        <f>IF(C664="","",'licencje PZTS'!B644)</f>
        <v/>
      </c>
      <c r="E664" s="63" t="str">
        <f>IF(C664="","",VLOOKUP(F664,'licencje PZTS'!$G$3:$N$775,8,FALSE))</f>
        <v/>
      </c>
      <c r="F664" s="22">
        <f>'licencje PZTS'!G644</f>
        <v>0</v>
      </c>
      <c r="G664" s="62" t="str">
        <f t="shared" ref="G664:G727" si="136">IF(AND($F$3="Skrzat",OR(L664="Skrzat")),"Skrzat",IF(AND($F$3="Żak",OR(L664="Skrzat",M664="Żak")),"Żak",IF(AND($F$3="Młodzik",OR(L664="Skrzat",M664="Żak",N664="Młodzik")),"Młodzik",IF(AND($F$3="Kadet",OR(L664="nie",M664="nie",N664="nie",O664="Kadet")),"Kadet",IF(AND($F$3="Junior",OR(L664="nie",M664="nie",N664="nie",O664="nie",P664="Junior")),"Junior",IF(AND($F$3="Młodzieżowiec",OR(L664="nie",M664="nie",N664="nie",O664="nie",P664="nie",S664="Młodzieżowiec")),"Młodzieżowiec",IF(AND($F$3="Senior",OR(L664="Skrzat",M664="Żak",N664="Młodzik",O664="Kadet",P664="Junior",S664="Młodzieżowiec",Q664="Senior")),"Senior",IF(AND($F$3="Weteran",OR(L664="Nie",M664="Nie",N664="Nie",O664="Nie",P664="Nie",R664="Weteran")),"Weteran",""))))))))</f>
        <v/>
      </c>
      <c r="H664" s="62" t="str">
        <f>IF(G664="","",'licencje PZTS'!B644)</f>
        <v/>
      </c>
      <c r="I664" s="22" t="str">
        <f>IF(G664="","",VLOOKUP(F664,'licencje PZTS'!$G$3:$N$1761,8,FALSE))</f>
        <v/>
      </c>
      <c r="J664" s="22" t="str">
        <f>IFERROR(VLOOKUP(F664,'licencje PZTS'!$G$3:$N$775,7,FALSE),"")</f>
        <v/>
      </c>
      <c r="K664" s="62" t="str">
        <f>IFERROR(VLOOKUP(F664,'licencje PZTS'!$G$3:$N$1761,4,FALSE),"")</f>
        <v/>
      </c>
      <c r="L664" s="22" t="str">
        <f t="shared" si="129"/>
        <v/>
      </c>
      <c r="M664" s="22" t="str">
        <f t="shared" si="130"/>
        <v/>
      </c>
      <c r="N664" s="22" t="str">
        <f t="shared" si="131"/>
        <v/>
      </c>
      <c r="O664" s="22" t="str">
        <f t="shared" si="132"/>
        <v/>
      </c>
      <c r="P664" s="22" t="str">
        <f t="shared" si="133"/>
        <v/>
      </c>
      <c r="Q664" s="22" t="str">
        <f t="shared" si="134"/>
        <v/>
      </c>
      <c r="R664" s="22" t="str">
        <f t="shared" si="135"/>
        <v/>
      </c>
      <c r="V664" s="22" t="e">
        <f t="shared" si="127"/>
        <v>#N/A</v>
      </c>
      <c r="W664" s="22">
        <f>(COUNTIF($V$2:V664,V664)=1)*1+W663</f>
        <v>70</v>
      </c>
      <c r="X664" s="22" t="e">
        <f>VLOOKUP(Y664,'licencje PZTS'!$C$4:$K$1486,9,FALSE)</f>
        <v>#N/A</v>
      </c>
      <c r="Y664" s="22" t="e">
        <f>INDEX($V$2:$V$900,MATCH(ROWS($U$1:U661),$W$2:$W$900,0))</f>
        <v>#N/A</v>
      </c>
      <c r="AA664" s="22" t="e">
        <f t="shared" si="126"/>
        <v>#N/A</v>
      </c>
      <c r="AB664" s="22">
        <f>(COUNTIF($AA$2:AA664,AA664)=1)*1+AB663</f>
        <v>70</v>
      </c>
      <c r="AC664" s="22" t="e">
        <f>VLOOKUP(AD664,'licencje PZTS'!$C$4:$K$1486,9,FALSE)</f>
        <v>#N/A</v>
      </c>
      <c r="AD664" s="22" t="e">
        <f>INDEX($AA$2:$AA$900,MATCH(ROWS($Z$1:Z661),$AB$2:$AB$3900,0))</f>
        <v>#N/A</v>
      </c>
    </row>
    <row r="665" spans="2:30" hidden="1" x14ac:dyDescent="0.25">
      <c r="B665" s="54">
        <f>(COUNTIF($D$24:D665,D665)=1)*1+B664</f>
        <v>51</v>
      </c>
      <c r="C665" s="60" t="str">
        <f t="shared" si="128"/>
        <v/>
      </c>
      <c r="D665" s="54" t="str">
        <f>IF(C665="","",'licencje PZTS'!B645)</f>
        <v/>
      </c>
      <c r="E665" s="63" t="str">
        <f>IF(C665="","",VLOOKUP(F665,'licencje PZTS'!$G$3:$N$775,8,FALSE))</f>
        <v/>
      </c>
      <c r="F665" s="22">
        <f>'licencje PZTS'!G645</f>
        <v>0</v>
      </c>
      <c r="G665" s="62" t="str">
        <f t="shared" si="136"/>
        <v/>
      </c>
      <c r="H665" s="62" t="str">
        <f>IF(G665="","",'licencje PZTS'!B645)</f>
        <v/>
      </c>
      <c r="I665" s="22" t="str">
        <f>IF(G665="","",VLOOKUP(F665,'licencje PZTS'!$G$3:$N$1761,8,FALSE))</f>
        <v/>
      </c>
      <c r="J665" s="22" t="str">
        <f>IFERROR(VLOOKUP(F665,'licencje PZTS'!$G$3:$N$775,7,FALSE),"")</f>
        <v/>
      </c>
      <c r="K665" s="62" t="str">
        <f>IFERROR(VLOOKUP(F665,'licencje PZTS'!$G$3:$N$1761,4,FALSE),"")</f>
        <v/>
      </c>
      <c r="L665" s="22" t="str">
        <f t="shared" si="129"/>
        <v/>
      </c>
      <c r="M665" s="22" t="str">
        <f t="shared" si="130"/>
        <v/>
      </c>
      <c r="N665" s="22" t="str">
        <f t="shared" si="131"/>
        <v/>
      </c>
      <c r="O665" s="22" t="str">
        <f t="shared" si="132"/>
        <v/>
      </c>
      <c r="P665" s="22" t="str">
        <f t="shared" si="133"/>
        <v/>
      </c>
      <c r="Q665" s="22" t="str">
        <f t="shared" si="134"/>
        <v/>
      </c>
      <c r="R665" s="22" t="str">
        <f t="shared" si="135"/>
        <v/>
      </c>
      <c r="V665" s="22" t="e">
        <f t="shared" si="127"/>
        <v>#N/A</v>
      </c>
      <c r="W665" s="22">
        <f>(COUNTIF($V$2:V665,V665)=1)*1+W664</f>
        <v>70</v>
      </c>
      <c r="X665" s="22" t="e">
        <f>VLOOKUP(Y665,'licencje PZTS'!$C$4:$K$1486,9,FALSE)</f>
        <v>#N/A</v>
      </c>
      <c r="Y665" s="22" t="e">
        <f>INDEX($V$2:$V$900,MATCH(ROWS($U$1:U662),$W$2:$W$900,0))</f>
        <v>#N/A</v>
      </c>
      <c r="AA665" s="22" t="e">
        <f t="shared" si="126"/>
        <v>#N/A</v>
      </c>
      <c r="AB665" s="22">
        <f>(COUNTIF($AA$2:AA665,AA665)=1)*1+AB664</f>
        <v>70</v>
      </c>
      <c r="AC665" s="22" t="e">
        <f>VLOOKUP(AD665,'licencje PZTS'!$C$4:$K$1486,9,FALSE)</f>
        <v>#N/A</v>
      </c>
      <c r="AD665" s="22" t="e">
        <f>INDEX($AA$2:$AA$900,MATCH(ROWS($Z$1:Z662),$AB$2:$AB$3900,0))</f>
        <v>#N/A</v>
      </c>
    </row>
    <row r="666" spans="2:30" hidden="1" x14ac:dyDescent="0.25">
      <c r="B666" s="54">
        <f>(COUNTIF($D$24:D666,D666)=1)*1+B665</f>
        <v>51</v>
      </c>
      <c r="C666" s="60" t="str">
        <f t="shared" si="128"/>
        <v/>
      </c>
      <c r="D666" s="54" t="str">
        <f>IF(C666="","",'licencje PZTS'!B646)</f>
        <v/>
      </c>
      <c r="E666" s="63" t="str">
        <f>IF(C666="","",VLOOKUP(F666,'licencje PZTS'!$G$3:$N$775,8,FALSE))</f>
        <v/>
      </c>
      <c r="F666" s="22">
        <f>'licencje PZTS'!G646</f>
        <v>0</v>
      </c>
      <c r="G666" s="62" t="str">
        <f t="shared" si="136"/>
        <v/>
      </c>
      <c r="H666" s="62" t="str">
        <f>IF(G666="","",'licencje PZTS'!B646)</f>
        <v/>
      </c>
      <c r="I666" s="22" t="str">
        <f>IF(G666="","",VLOOKUP(F666,'licencje PZTS'!$G$3:$N$1761,8,FALSE))</f>
        <v/>
      </c>
      <c r="J666" s="22" t="str">
        <f>IFERROR(VLOOKUP(F666,'licencje PZTS'!$G$3:$N$775,7,FALSE),"")</f>
        <v/>
      </c>
      <c r="K666" s="62" t="str">
        <f>IFERROR(VLOOKUP(F666,'licencje PZTS'!$G$3:$N$1761,4,FALSE),"")</f>
        <v/>
      </c>
      <c r="L666" s="22" t="str">
        <f t="shared" si="129"/>
        <v/>
      </c>
      <c r="M666" s="22" t="str">
        <f t="shared" si="130"/>
        <v/>
      </c>
      <c r="N666" s="22" t="str">
        <f t="shared" si="131"/>
        <v/>
      </c>
      <c r="O666" s="22" t="str">
        <f t="shared" si="132"/>
        <v/>
      </c>
      <c r="P666" s="22" t="str">
        <f t="shared" si="133"/>
        <v/>
      </c>
      <c r="Q666" s="22" t="str">
        <f t="shared" si="134"/>
        <v/>
      </c>
      <c r="R666" s="22" t="str">
        <f t="shared" si="135"/>
        <v/>
      </c>
      <c r="V666" s="22" t="e">
        <f t="shared" si="127"/>
        <v>#N/A</v>
      </c>
      <c r="W666" s="22">
        <f>(COUNTIF($V$2:V666,V666)=1)*1+W665</f>
        <v>70</v>
      </c>
      <c r="X666" s="22" t="e">
        <f>VLOOKUP(Y666,'licencje PZTS'!$C$4:$K$486,9,FALSE)</f>
        <v>#N/A</v>
      </c>
      <c r="Y666" s="22" t="e">
        <f>INDEX($V$2:$V$900,MATCH(ROWS($U$1:U663),$W$2:$W$900,0))</f>
        <v>#N/A</v>
      </c>
      <c r="AA666" s="22" t="e">
        <f t="shared" si="126"/>
        <v>#N/A</v>
      </c>
      <c r="AB666" s="22">
        <f>(COUNTIF($AA$2:AA666,AA666)=1)*1+AB665</f>
        <v>70</v>
      </c>
      <c r="AC666" s="22" t="e">
        <f>VLOOKUP(AD666,'licencje PZTS'!$C$4:$K$1486,9,FALSE)</f>
        <v>#N/A</v>
      </c>
      <c r="AD666" s="22" t="e">
        <f>INDEX($AA$2:$AA$900,MATCH(ROWS($Z$1:Z663),$AB$2:$AB$3900,0))</f>
        <v>#N/A</v>
      </c>
    </row>
    <row r="667" spans="2:30" hidden="1" x14ac:dyDescent="0.25">
      <c r="B667" s="54">
        <f>(COUNTIF($D$24:D667,D667)=1)*1+B666</f>
        <v>51</v>
      </c>
      <c r="C667" s="60" t="str">
        <f t="shared" si="128"/>
        <v/>
      </c>
      <c r="D667" s="54" t="str">
        <f>IF(C667="","",'licencje PZTS'!B647)</f>
        <v/>
      </c>
      <c r="E667" s="63" t="str">
        <f>IF(C667="","",VLOOKUP(F667,'licencje PZTS'!$G$3:$N$775,8,FALSE))</f>
        <v/>
      </c>
      <c r="F667" s="22">
        <f>'licencje PZTS'!G647</f>
        <v>0</v>
      </c>
      <c r="G667" s="62" t="str">
        <f t="shared" si="136"/>
        <v/>
      </c>
      <c r="H667" s="62" t="str">
        <f>IF(G667="","",'licencje PZTS'!B647)</f>
        <v/>
      </c>
      <c r="I667" s="22" t="str">
        <f>IF(G667="","",VLOOKUP(F667,'licencje PZTS'!$G$3:$N$1761,8,FALSE))</f>
        <v/>
      </c>
      <c r="J667" s="22" t="str">
        <f>IFERROR(VLOOKUP(F667,'licencje PZTS'!$G$3:$N$775,7,FALSE),"")</f>
        <v/>
      </c>
      <c r="K667" s="62" t="str">
        <f>IFERROR(VLOOKUP(F667,'licencje PZTS'!$G$3:$N$1761,4,FALSE),"")</f>
        <v/>
      </c>
      <c r="L667" s="22" t="str">
        <f t="shared" si="129"/>
        <v/>
      </c>
      <c r="M667" s="22" t="str">
        <f t="shared" si="130"/>
        <v/>
      </c>
      <c r="N667" s="22" t="str">
        <f t="shared" si="131"/>
        <v/>
      </c>
      <c r="O667" s="22" t="str">
        <f t="shared" si="132"/>
        <v/>
      </c>
      <c r="P667" s="22" t="str">
        <f t="shared" si="133"/>
        <v/>
      </c>
      <c r="Q667" s="22" t="str">
        <f t="shared" si="134"/>
        <v/>
      </c>
      <c r="R667" s="22" t="str">
        <f t="shared" si="135"/>
        <v/>
      </c>
      <c r="V667" s="22" t="e">
        <f t="shared" si="127"/>
        <v>#N/A</v>
      </c>
      <c r="W667" s="22">
        <f>(COUNTIF($V$2:V667,V667)=1)*1+W666</f>
        <v>70</v>
      </c>
      <c r="X667" s="22" t="e">
        <f>VLOOKUP(Y667,'licencje PZTS'!$C$4:$K$486,9,FALSE)</f>
        <v>#N/A</v>
      </c>
      <c r="Y667" s="22" t="e">
        <f>INDEX($V$2:$V$900,MATCH(ROWS($U$1:U664),$W$2:$W$900,0))</f>
        <v>#N/A</v>
      </c>
      <c r="AA667" s="22" t="e">
        <f t="shared" ref="AA667:AA730" si="137">VLOOKUP($F$3,$G686:$I4800,3,FALSE)</f>
        <v>#N/A</v>
      </c>
      <c r="AB667" s="22">
        <f>(COUNTIF($AA$2:AA667,AA667)=1)*1+AB666</f>
        <v>70</v>
      </c>
      <c r="AC667" s="22" t="e">
        <f>VLOOKUP(AD667,'licencje PZTS'!$C$4:$K$1486,9,FALSE)</f>
        <v>#N/A</v>
      </c>
      <c r="AD667" s="22" t="e">
        <f>INDEX($AA$2:$AA$900,MATCH(ROWS($Z$1:Z664),$AB$2:$AB$3900,0))</f>
        <v>#N/A</v>
      </c>
    </row>
    <row r="668" spans="2:30" hidden="1" x14ac:dyDescent="0.25">
      <c r="B668" s="54">
        <f>(COUNTIF($D$24:D668,D668)=1)*1+B667</f>
        <v>51</v>
      </c>
      <c r="C668" s="60" t="str">
        <f t="shared" si="128"/>
        <v/>
      </c>
      <c r="D668" s="54" t="str">
        <f>IF(C668="","",'licencje PZTS'!B648)</f>
        <v/>
      </c>
      <c r="E668" s="63" t="str">
        <f>IF(C668="","",VLOOKUP(F668,'licencje PZTS'!$G$3:$N$775,8,FALSE))</f>
        <v/>
      </c>
      <c r="F668" s="22">
        <f>'licencje PZTS'!G648</f>
        <v>0</v>
      </c>
      <c r="G668" s="62" t="str">
        <f t="shared" si="136"/>
        <v/>
      </c>
      <c r="H668" s="62" t="str">
        <f>IF(G668="","",'licencje PZTS'!B648)</f>
        <v/>
      </c>
      <c r="I668" s="22" t="str">
        <f>IF(G668="","",VLOOKUP(F668,'licencje PZTS'!$G$3:$N$1761,8,FALSE))</f>
        <v/>
      </c>
      <c r="J668" s="22" t="str">
        <f>IFERROR(VLOOKUP(F668,'licencje PZTS'!$G$3:$N$775,7,FALSE),"")</f>
        <v/>
      </c>
      <c r="K668" s="62" t="str">
        <f>IFERROR(VLOOKUP(F668,'licencje PZTS'!$G$3:$N$1761,4,FALSE),"")</f>
        <v/>
      </c>
      <c r="L668" s="22" t="str">
        <f t="shared" si="129"/>
        <v/>
      </c>
      <c r="M668" s="22" t="str">
        <f t="shared" si="130"/>
        <v/>
      </c>
      <c r="N668" s="22" t="str">
        <f t="shared" si="131"/>
        <v/>
      </c>
      <c r="O668" s="22" t="str">
        <f t="shared" si="132"/>
        <v/>
      </c>
      <c r="P668" s="22" t="str">
        <f t="shared" si="133"/>
        <v/>
      </c>
      <c r="Q668" s="22" t="str">
        <f t="shared" si="134"/>
        <v/>
      </c>
      <c r="R668" s="22" t="str">
        <f t="shared" si="135"/>
        <v/>
      </c>
      <c r="V668" s="22" t="e">
        <f t="shared" si="127"/>
        <v>#N/A</v>
      </c>
      <c r="W668" s="22">
        <f>(COUNTIF($V$2:V668,V668)=1)*1+W667</f>
        <v>70</v>
      </c>
      <c r="X668" s="22" t="e">
        <f>VLOOKUP(Y668,'licencje PZTS'!$C$4:$K$486,9,FALSE)</f>
        <v>#N/A</v>
      </c>
      <c r="Y668" s="22" t="e">
        <f>INDEX($V$2:$V$900,MATCH(ROWS($U$1:U665),$W$2:$W$900,0))</f>
        <v>#N/A</v>
      </c>
      <c r="AA668" s="22" t="e">
        <f t="shared" si="137"/>
        <v>#N/A</v>
      </c>
      <c r="AB668" s="22">
        <f>(COUNTIF($AA$2:AA668,AA668)=1)*1+AB667</f>
        <v>70</v>
      </c>
      <c r="AC668" s="22" t="e">
        <f>VLOOKUP(AD668,'licencje PZTS'!$C$4:$K$1486,9,FALSE)</f>
        <v>#N/A</v>
      </c>
      <c r="AD668" s="22" t="e">
        <f>INDEX($AA$2:$AA$900,MATCH(ROWS($Z$1:Z665),$AB$2:$AB$3900,0))</f>
        <v>#N/A</v>
      </c>
    </row>
    <row r="669" spans="2:30" hidden="1" x14ac:dyDescent="0.25">
      <c r="B669" s="54">
        <f>(COUNTIF($D$24:D669,D669)=1)*1+B668</f>
        <v>51</v>
      </c>
      <c r="C669" s="60" t="str">
        <f t="shared" si="128"/>
        <v/>
      </c>
      <c r="D669" s="54" t="str">
        <f>IF(C669="","",'licencje PZTS'!B649)</f>
        <v/>
      </c>
      <c r="E669" s="63" t="str">
        <f>IF(C669="","",VLOOKUP(F669,'licencje PZTS'!$G$3:$N$775,8,FALSE))</f>
        <v/>
      </c>
      <c r="F669" s="22">
        <f>'licencje PZTS'!G649</f>
        <v>0</v>
      </c>
      <c r="G669" s="62" t="str">
        <f t="shared" si="136"/>
        <v/>
      </c>
      <c r="H669" s="62" t="str">
        <f>IF(G669="","",'licencje PZTS'!B649)</f>
        <v/>
      </c>
      <c r="I669" s="22" t="str">
        <f>IF(G669="","",VLOOKUP(F669,'licencje PZTS'!$G$3:$N$1761,8,FALSE))</f>
        <v/>
      </c>
      <c r="J669" s="22" t="str">
        <f>IFERROR(VLOOKUP(F669,'licencje PZTS'!$G$3:$N$775,7,FALSE),"")</f>
        <v/>
      </c>
      <c r="K669" s="62" t="str">
        <f>IFERROR(VLOOKUP(F669,'licencje PZTS'!$G$3:$N$1761,4,FALSE),"")</f>
        <v/>
      </c>
      <c r="L669" s="22" t="str">
        <f t="shared" si="129"/>
        <v/>
      </c>
      <c r="M669" s="22" t="str">
        <f t="shared" si="130"/>
        <v/>
      </c>
      <c r="N669" s="22" t="str">
        <f t="shared" si="131"/>
        <v/>
      </c>
      <c r="O669" s="22" t="str">
        <f t="shared" si="132"/>
        <v/>
      </c>
      <c r="P669" s="22" t="str">
        <f t="shared" si="133"/>
        <v/>
      </c>
      <c r="Q669" s="22" t="str">
        <f t="shared" si="134"/>
        <v/>
      </c>
      <c r="R669" s="22" t="str">
        <f t="shared" si="135"/>
        <v/>
      </c>
      <c r="V669" s="22" t="e">
        <f t="shared" si="127"/>
        <v>#N/A</v>
      </c>
      <c r="W669" s="22">
        <f>(COUNTIF($V$2:V669,V669)=1)*1+W668</f>
        <v>70</v>
      </c>
      <c r="X669" s="22" t="e">
        <f>VLOOKUP(Y669,'licencje PZTS'!$C$4:$K$486,9,FALSE)</f>
        <v>#N/A</v>
      </c>
      <c r="Y669" s="22" t="e">
        <f>INDEX($V$2:$V$900,MATCH(ROWS($U$1:U666),$W$2:$W$900,0))</f>
        <v>#N/A</v>
      </c>
      <c r="AA669" s="22" t="e">
        <f t="shared" si="137"/>
        <v>#N/A</v>
      </c>
      <c r="AB669" s="22">
        <f>(COUNTIF($AA$2:AA669,AA669)=1)*1+AB668</f>
        <v>70</v>
      </c>
      <c r="AC669" s="22" t="e">
        <f>VLOOKUP(AD669,'licencje PZTS'!$C$4:$K$1486,9,FALSE)</f>
        <v>#N/A</v>
      </c>
      <c r="AD669" s="22" t="e">
        <f>INDEX($AA$2:$AA$900,MATCH(ROWS($Z$1:Z666),$AB$2:$AB$3900,0))</f>
        <v>#N/A</v>
      </c>
    </row>
    <row r="670" spans="2:30" hidden="1" x14ac:dyDescent="0.25">
      <c r="B670" s="54">
        <f>(COUNTIF($D$24:D670,D670)=1)*1+B669</f>
        <v>51</v>
      </c>
      <c r="C670" s="60" t="str">
        <f t="shared" si="128"/>
        <v/>
      </c>
      <c r="D670" s="54" t="str">
        <f>IF(C670="","",'licencje PZTS'!B650)</f>
        <v/>
      </c>
      <c r="E670" s="63" t="str">
        <f>IF(C670="","",VLOOKUP(F670,'licencje PZTS'!$G$3:$N$775,8,FALSE))</f>
        <v/>
      </c>
      <c r="F670" s="22">
        <f>'licencje PZTS'!G650</f>
        <v>0</v>
      </c>
      <c r="G670" s="62" t="str">
        <f t="shared" si="136"/>
        <v/>
      </c>
      <c r="H670" s="62" t="str">
        <f>IF(G670="","",'licencje PZTS'!B650)</f>
        <v/>
      </c>
      <c r="I670" s="22" t="str">
        <f>IF(G670="","",VLOOKUP(F670,'licencje PZTS'!$G$3:$N$1761,8,FALSE))</f>
        <v/>
      </c>
      <c r="J670" s="22" t="str">
        <f>IFERROR(VLOOKUP(F670,'licencje PZTS'!$G$3:$N$775,7,FALSE),"")</f>
        <v/>
      </c>
      <c r="K670" s="62" t="str">
        <f>IFERROR(VLOOKUP(F670,'licencje PZTS'!$G$3:$N$1761,4,FALSE),"")</f>
        <v/>
      </c>
      <c r="L670" s="22" t="str">
        <f t="shared" si="129"/>
        <v/>
      </c>
      <c r="M670" s="22" t="str">
        <f t="shared" si="130"/>
        <v/>
      </c>
      <c r="N670" s="22" t="str">
        <f t="shared" si="131"/>
        <v/>
      </c>
      <c r="O670" s="22" t="str">
        <f t="shared" si="132"/>
        <v/>
      </c>
      <c r="P670" s="22" t="str">
        <f t="shared" si="133"/>
        <v/>
      </c>
      <c r="Q670" s="22" t="str">
        <f t="shared" si="134"/>
        <v/>
      </c>
      <c r="R670" s="22" t="str">
        <f t="shared" si="135"/>
        <v/>
      </c>
      <c r="V670" s="22" t="e">
        <f t="shared" si="127"/>
        <v>#N/A</v>
      </c>
      <c r="W670" s="22">
        <f>(COUNTIF($V$2:V670,V670)=1)*1+W669</f>
        <v>70</v>
      </c>
      <c r="X670" s="22" t="e">
        <f>VLOOKUP(Y670,'licencje PZTS'!$C$4:$K$486,9,FALSE)</f>
        <v>#N/A</v>
      </c>
      <c r="Y670" s="22" t="e">
        <f>INDEX($V$2:$V$900,MATCH(ROWS($U$1:U667),$W$2:$W$900,0))</f>
        <v>#N/A</v>
      </c>
      <c r="AA670" s="22" t="e">
        <f t="shared" si="137"/>
        <v>#N/A</v>
      </c>
      <c r="AB670" s="22">
        <f>(COUNTIF($AA$2:AA670,AA670)=1)*1+AB669</f>
        <v>70</v>
      </c>
      <c r="AC670" s="22" t="e">
        <f>VLOOKUP(AD670,'licencje PZTS'!$C$4:$K$1486,9,FALSE)</f>
        <v>#N/A</v>
      </c>
      <c r="AD670" s="22" t="e">
        <f>INDEX($AA$2:$AA$900,MATCH(ROWS($Z$1:Z667),$AB$2:$AB$3900,0))</f>
        <v>#N/A</v>
      </c>
    </row>
    <row r="671" spans="2:30" hidden="1" x14ac:dyDescent="0.25">
      <c r="B671" s="54">
        <f>(COUNTIF($D$24:D671,D671)=1)*1+B670</f>
        <v>51</v>
      </c>
      <c r="C671" s="60" t="str">
        <f t="shared" si="128"/>
        <v/>
      </c>
      <c r="D671" s="54" t="str">
        <f>IF(C671="","",'licencje PZTS'!B651)</f>
        <v/>
      </c>
      <c r="E671" s="63" t="str">
        <f>IF(C671="","",VLOOKUP(F671,'licencje PZTS'!$G$3:$N$775,8,FALSE))</f>
        <v/>
      </c>
      <c r="F671" s="22">
        <f>'licencje PZTS'!G651</f>
        <v>0</v>
      </c>
      <c r="G671" s="62" t="str">
        <f t="shared" si="136"/>
        <v/>
      </c>
      <c r="H671" s="62" t="str">
        <f>IF(G671="","",'licencje PZTS'!B651)</f>
        <v/>
      </c>
      <c r="I671" s="22" t="str">
        <f>IF(G671="","",VLOOKUP(F671,'licencje PZTS'!$G$3:$N$1761,8,FALSE))</f>
        <v/>
      </c>
      <c r="J671" s="22" t="str">
        <f>IFERROR(VLOOKUP(F671,'licencje PZTS'!$G$3:$N$775,7,FALSE),"")</f>
        <v/>
      </c>
      <c r="K671" s="62" t="str">
        <f>IFERROR(VLOOKUP(F671,'licencje PZTS'!$G$3:$N$1761,4,FALSE),"")</f>
        <v/>
      </c>
      <c r="L671" s="22" t="str">
        <f t="shared" si="129"/>
        <v/>
      </c>
      <c r="M671" s="22" t="str">
        <f t="shared" si="130"/>
        <v/>
      </c>
      <c r="N671" s="22" t="str">
        <f t="shared" si="131"/>
        <v/>
      </c>
      <c r="O671" s="22" t="str">
        <f t="shared" si="132"/>
        <v/>
      </c>
      <c r="P671" s="22" t="str">
        <f t="shared" si="133"/>
        <v/>
      </c>
      <c r="Q671" s="22" t="str">
        <f t="shared" si="134"/>
        <v/>
      </c>
      <c r="R671" s="22" t="str">
        <f t="shared" si="135"/>
        <v/>
      </c>
      <c r="V671" s="22" t="e">
        <f t="shared" si="127"/>
        <v>#N/A</v>
      </c>
      <c r="W671" s="22">
        <f>(COUNTIF($V$2:V671,V671)=1)*1+W670</f>
        <v>70</v>
      </c>
      <c r="X671" s="22" t="e">
        <f>VLOOKUP(Y671,'licencje PZTS'!$C$4:$K$486,9,FALSE)</f>
        <v>#N/A</v>
      </c>
      <c r="Y671" s="22" t="e">
        <f>INDEX($V$2:$V$900,MATCH(ROWS($U$1:U668),$W$2:$W$900,0))</f>
        <v>#N/A</v>
      </c>
      <c r="AA671" s="22" t="e">
        <f t="shared" si="137"/>
        <v>#N/A</v>
      </c>
      <c r="AB671" s="22">
        <f>(COUNTIF($AA$2:AA671,AA671)=1)*1+AB670</f>
        <v>70</v>
      </c>
      <c r="AC671" s="22" t="e">
        <f>VLOOKUP(AD671,'licencje PZTS'!$C$4:$K$1486,9,FALSE)</f>
        <v>#N/A</v>
      </c>
      <c r="AD671" s="22" t="e">
        <f>INDEX($AA$2:$AA$900,MATCH(ROWS($Z$1:Z668),$AB$2:$AB$3900,0))</f>
        <v>#N/A</v>
      </c>
    </row>
    <row r="672" spans="2:30" hidden="1" x14ac:dyDescent="0.25">
      <c r="B672" s="54">
        <f>(COUNTIF($D$24:D672,D672)=1)*1+B671</f>
        <v>51</v>
      </c>
      <c r="C672" s="60" t="str">
        <f t="shared" si="128"/>
        <v/>
      </c>
      <c r="D672" s="54" t="str">
        <f>IF(C672="","",'licencje PZTS'!B652)</f>
        <v/>
      </c>
      <c r="E672" s="63" t="str">
        <f>IF(C672="","",VLOOKUP(F672,'licencje PZTS'!$G$3:$N$775,8,FALSE))</f>
        <v/>
      </c>
      <c r="F672" s="22">
        <f>'licencje PZTS'!G652</f>
        <v>0</v>
      </c>
      <c r="G672" s="62" t="str">
        <f t="shared" si="136"/>
        <v/>
      </c>
      <c r="H672" s="62" t="str">
        <f>IF(G672="","",'licencje PZTS'!B652)</f>
        <v/>
      </c>
      <c r="I672" s="22" t="str">
        <f>IF(G672="","",VLOOKUP(F672,'licencje PZTS'!$G$3:$N$1761,8,FALSE))</f>
        <v/>
      </c>
      <c r="J672" s="22" t="str">
        <f>IFERROR(VLOOKUP(F672,'licencje PZTS'!$G$3:$N$775,7,FALSE),"")</f>
        <v/>
      </c>
      <c r="K672" s="62" t="str">
        <f>IFERROR(VLOOKUP(F672,'licencje PZTS'!$G$3:$N$1761,4,FALSE),"")</f>
        <v/>
      </c>
      <c r="L672" s="22" t="str">
        <f t="shared" si="129"/>
        <v/>
      </c>
      <c r="M672" s="22" t="str">
        <f t="shared" si="130"/>
        <v/>
      </c>
      <c r="N672" s="22" t="str">
        <f t="shared" si="131"/>
        <v/>
      </c>
      <c r="O672" s="22" t="str">
        <f t="shared" si="132"/>
        <v/>
      </c>
      <c r="P672" s="22" t="str">
        <f t="shared" si="133"/>
        <v/>
      </c>
      <c r="Q672" s="22" t="str">
        <f t="shared" si="134"/>
        <v/>
      </c>
      <c r="R672" s="22" t="str">
        <f t="shared" si="135"/>
        <v/>
      </c>
      <c r="V672" s="22" t="e">
        <f t="shared" si="127"/>
        <v>#N/A</v>
      </c>
      <c r="W672" s="22">
        <f>(COUNTIF($V$2:V672,V672)=1)*1+W671</f>
        <v>70</v>
      </c>
      <c r="X672" s="22" t="e">
        <f>VLOOKUP(Y672,'licencje PZTS'!$C$4:$K$486,9,FALSE)</f>
        <v>#N/A</v>
      </c>
      <c r="Y672" s="22" t="e">
        <f>INDEX($V$2:$V$900,MATCH(ROWS($U$1:U669),$W$2:$W$900,0))</f>
        <v>#N/A</v>
      </c>
      <c r="AA672" s="22" t="e">
        <f t="shared" si="137"/>
        <v>#N/A</v>
      </c>
      <c r="AB672" s="22">
        <f>(COUNTIF($AA$2:AA672,AA672)=1)*1+AB671</f>
        <v>70</v>
      </c>
      <c r="AC672" s="22" t="e">
        <f>VLOOKUP(AD672,'licencje PZTS'!$C$4:$K$1486,9,FALSE)</f>
        <v>#N/A</v>
      </c>
      <c r="AD672" s="22" t="e">
        <f>INDEX($AA$2:$AA$900,MATCH(ROWS($Z$1:Z669),$AB$2:$AB$3900,0))</f>
        <v>#N/A</v>
      </c>
    </row>
    <row r="673" spans="2:30" hidden="1" x14ac:dyDescent="0.25">
      <c r="B673" s="54">
        <f>(COUNTIF($D$24:D673,D673)=1)*1+B672</f>
        <v>51</v>
      </c>
      <c r="C673" s="60" t="str">
        <f t="shared" si="128"/>
        <v/>
      </c>
      <c r="D673" s="54" t="str">
        <f>IF(C673="","",'licencje PZTS'!B653)</f>
        <v/>
      </c>
      <c r="E673" s="63" t="str">
        <f>IF(C673="","",VLOOKUP(F673,'licencje PZTS'!$G$3:$N$775,8,FALSE))</f>
        <v/>
      </c>
      <c r="F673" s="22">
        <f>'licencje PZTS'!G653</f>
        <v>0</v>
      </c>
      <c r="G673" s="62" t="str">
        <f t="shared" si="136"/>
        <v/>
      </c>
      <c r="H673" s="62" t="str">
        <f>IF(G673="","",'licencje PZTS'!B653)</f>
        <v/>
      </c>
      <c r="I673" s="22" t="str">
        <f>IF(G673="","",VLOOKUP(F673,'licencje PZTS'!$G$3:$N$1761,8,FALSE))</f>
        <v/>
      </c>
      <c r="J673" s="22" t="str">
        <f>IFERROR(VLOOKUP(F673,'licencje PZTS'!$G$3:$N$775,7,FALSE),"")</f>
        <v/>
      </c>
      <c r="K673" s="62" t="str">
        <f>IFERROR(VLOOKUP(F673,'licencje PZTS'!$G$3:$N$1761,4,FALSE),"")</f>
        <v/>
      </c>
      <c r="L673" s="22" t="str">
        <f t="shared" si="129"/>
        <v/>
      </c>
      <c r="M673" s="22" t="str">
        <f t="shared" si="130"/>
        <v/>
      </c>
      <c r="N673" s="22" t="str">
        <f t="shared" si="131"/>
        <v/>
      </c>
      <c r="O673" s="22" t="str">
        <f t="shared" si="132"/>
        <v/>
      </c>
      <c r="P673" s="22" t="str">
        <f t="shared" si="133"/>
        <v/>
      </c>
      <c r="Q673" s="22" t="str">
        <f t="shared" si="134"/>
        <v/>
      </c>
      <c r="R673" s="22" t="str">
        <f t="shared" si="135"/>
        <v/>
      </c>
      <c r="V673" s="22" t="e">
        <f t="shared" si="127"/>
        <v>#N/A</v>
      </c>
      <c r="W673" s="22">
        <f>(COUNTIF($V$2:V673,V673)=1)*1+W672</f>
        <v>70</v>
      </c>
      <c r="X673" s="22" t="e">
        <f>VLOOKUP(Y673,'licencje PZTS'!$C$4:$K$486,9,FALSE)</f>
        <v>#N/A</v>
      </c>
      <c r="Y673" s="22" t="e">
        <f>INDEX($V$2:$V$900,MATCH(ROWS($U$1:U670),$W$2:$W$900,0))</f>
        <v>#N/A</v>
      </c>
      <c r="AA673" s="22" t="e">
        <f t="shared" si="137"/>
        <v>#N/A</v>
      </c>
      <c r="AB673" s="22">
        <f>(COUNTIF($AA$2:AA673,AA673)=1)*1+AB672</f>
        <v>70</v>
      </c>
      <c r="AC673" s="22" t="e">
        <f>VLOOKUP(AD673,'licencje PZTS'!$C$4:$K$1486,9,FALSE)</f>
        <v>#N/A</v>
      </c>
      <c r="AD673" s="22" t="e">
        <f>INDEX($AA$2:$AA$900,MATCH(ROWS($Z$1:Z670),$AB$2:$AB$3900,0))</f>
        <v>#N/A</v>
      </c>
    </row>
    <row r="674" spans="2:30" hidden="1" x14ac:dyDescent="0.25">
      <c r="B674" s="54">
        <f>(COUNTIF($D$24:D674,D674)=1)*1+B673</f>
        <v>51</v>
      </c>
      <c r="C674" s="60" t="str">
        <f t="shared" si="128"/>
        <v/>
      </c>
      <c r="D674" s="54" t="str">
        <f>IF(C674="","",'licencje PZTS'!B654)</f>
        <v/>
      </c>
      <c r="E674" s="63" t="str">
        <f>IF(C674="","",VLOOKUP(F674,'licencje PZTS'!$G$3:$N$775,8,FALSE))</f>
        <v/>
      </c>
      <c r="F674" s="22">
        <f>'licencje PZTS'!G654</f>
        <v>0</v>
      </c>
      <c r="G674" s="62" t="str">
        <f t="shared" si="136"/>
        <v/>
      </c>
      <c r="H674" s="62" t="str">
        <f>IF(G674="","",'licencje PZTS'!B654)</f>
        <v/>
      </c>
      <c r="I674" s="22" t="str">
        <f>IF(G674="","",VLOOKUP(F674,'licencje PZTS'!$G$3:$N$1761,8,FALSE))</f>
        <v/>
      </c>
      <c r="J674" s="22" t="str">
        <f>IFERROR(VLOOKUP(F674,'licencje PZTS'!$G$3:$N$775,7,FALSE),"")</f>
        <v/>
      </c>
      <c r="K674" s="62" t="str">
        <f>IFERROR(VLOOKUP(F674,'licencje PZTS'!$G$3:$N$1761,4,FALSE),"")</f>
        <v/>
      </c>
      <c r="L674" s="22" t="str">
        <f t="shared" si="129"/>
        <v/>
      </c>
      <c r="M674" s="22" t="str">
        <f t="shared" si="130"/>
        <v/>
      </c>
      <c r="N674" s="22" t="str">
        <f t="shared" si="131"/>
        <v/>
      </c>
      <c r="O674" s="22" t="str">
        <f t="shared" si="132"/>
        <v/>
      </c>
      <c r="P674" s="22" t="str">
        <f t="shared" si="133"/>
        <v/>
      </c>
      <c r="Q674" s="22" t="str">
        <f t="shared" si="134"/>
        <v/>
      </c>
      <c r="R674" s="22" t="str">
        <f t="shared" si="135"/>
        <v/>
      </c>
      <c r="V674" s="22" t="e">
        <f t="shared" si="127"/>
        <v>#N/A</v>
      </c>
      <c r="W674" s="22">
        <f>(COUNTIF($V$2:V674,V674)=1)*1+W673</f>
        <v>70</v>
      </c>
      <c r="X674" s="22" t="e">
        <f>VLOOKUP(Y674,'licencje PZTS'!$C$4:$K$486,9,FALSE)</f>
        <v>#N/A</v>
      </c>
      <c r="Y674" s="22" t="e">
        <f>INDEX($V$2:$V$900,MATCH(ROWS($U$1:U671),$W$2:$W$900,0))</f>
        <v>#N/A</v>
      </c>
      <c r="AA674" s="22" t="e">
        <f t="shared" si="137"/>
        <v>#N/A</v>
      </c>
      <c r="AB674" s="22">
        <f>(COUNTIF($AA$2:AA674,AA674)=1)*1+AB673</f>
        <v>70</v>
      </c>
      <c r="AC674" s="22" t="e">
        <f>VLOOKUP(AD674,'licencje PZTS'!$C$4:$K$1486,9,FALSE)</f>
        <v>#N/A</v>
      </c>
      <c r="AD674" s="22" t="e">
        <f>INDEX($AA$2:$AA$900,MATCH(ROWS($Z$1:Z671),$AB$2:$AB$3900,0))</f>
        <v>#N/A</v>
      </c>
    </row>
    <row r="675" spans="2:30" hidden="1" x14ac:dyDescent="0.25">
      <c r="B675" s="54">
        <f>(COUNTIF($D$24:D675,D675)=1)*1+B674</f>
        <v>51</v>
      </c>
      <c r="C675" s="60" t="str">
        <f t="shared" si="128"/>
        <v/>
      </c>
      <c r="D675" s="54" t="str">
        <f>IF(C675="","",'licencje PZTS'!B655)</f>
        <v/>
      </c>
      <c r="E675" s="63" t="str">
        <f>IF(C675="","",VLOOKUP(F675,'licencje PZTS'!$G$3:$N$775,8,FALSE))</f>
        <v/>
      </c>
      <c r="F675" s="22">
        <f>'licencje PZTS'!G655</f>
        <v>0</v>
      </c>
      <c r="G675" s="62" t="str">
        <f t="shared" si="136"/>
        <v/>
      </c>
      <c r="H675" s="62" t="str">
        <f>IF(G675="","",'licencje PZTS'!B655)</f>
        <v/>
      </c>
      <c r="I675" s="22" t="str">
        <f>IF(G675="","",VLOOKUP(F675,'licencje PZTS'!$G$3:$N$1761,8,FALSE))</f>
        <v/>
      </c>
      <c r="J675" s="22" t="str">
        <f>IFERROR(VLOOKUP(F675,'licencje PZTS'!$G$3:$N$775,7,FALSE),"")</f>
        <v/>
      </c>
      <c r="K675" s="62" t="str">
        <f>IFERROR(VLOOKUP(F675,'licencje PZTS'!$G$3:$N$1761,4,FALSE),"")</f>
        <v/>
      </c>
      <c r="L675" s="22" t="str">
        <f t="shared" si="129"/>
        <v/>
      </c>
      <c r="M675" s="22" t="str">
        <f t="shared" si="130"/>
        <v/>
      </c>
      <c r="N675" s="22" t="str">
        <f t="shared" si="131"/>
        <v/>
      </c>
      <c r="O675" s="22" t="str">
        <f t="shared" si="132"/>
        <v/>
      </c>
      <c r="P675" s="22" t="str">
        <f t="shared" si="133"/>
        <v/>
      </c>
      <c r="Q675" s="22" t="str">
        <f t="shared" si="134"/>
        <v/>
      </c>
      <c r="R675" s="22" t="str">
        <f t="shared" si="135"/>
        <v/>
      </c>
      <c r="V675" s="22" t="e">
        <f t="shared" si="127"/>
        <v>#N/A</v>
      </c>
      <c r="W675" s="22">
        <f>(COUNTIF($V$2:V675,V675)=1)*1+W674</f>
        <v>70</v>
      </c>
      <c r="X675" s="22" t="e">
        <f>VLOOKUP(Y675,'licencje PZTS'!$C$4:$K$486,9,FALSE)</f>
        <v>#N/A</v>
      </c>
      <c r="Y675" s="22" t="e">
        <f>INDEX($V$2:$V$900,MATCH(ROWS($U$1:U672),$W$2:$W$900,0))</f>
        <v>#N/A</v>
      </c>
      <c r="AA675" s="22" t="e">
        <f t="shared" si="137"/>
        <v>#N/A</v>
      </c>
      <c r="AB675" s="22">
        <f>(COUNTIF($AA$2:AA675,AA675)=1)*1+AB674</f>
        <v>70</v>
      </c>
      <c r="AC675" s="22" t="e">
        <f>VLOOKUP(AD675,'licencje PZTS'!$C$4:$K$1486,9,FALSE)</f>
        <v>#N/A</v>
      </c>
      <c r="AD675" s="22" t="e">
        <f>INDEX($AA$2:$AA$900,MATCH(ROWS($Z$1:Z672),$AB$2:$AB$3900,0))</f>
        <v>#N/A</v>
      </c>
    </row>
    <row r="676" spans="2:30" hidden="1" x14ac:dyDescent="0.25">
      <c r="B676" s="54">
        <f>(COUNTIF($D$24:D676,D676)=1)*1+B675</f>
        <v>51</v>
      </c>
      <c r="C676" s="60" t="str">
        <f t="shared" si="128"/>
        <v/>
      </c>
      <c r="D676" s="54" t="str">
        <f>IF(C676="","",'licencje PZTS'!B656)</f>
        <v/>
      </c>
      <c r="E676" s="63" t="str">
        <f>IF(C676="","",VLOOKUP(F676,'licencje PZTS'!$G$3:$N$775,8,FALSE))</f>
        <v/>
      </c>
      <c r="F676" s="22">
        <f>'licencje PZTS'!G656</f>
        <v>0</v>
      </c>
      <c r="G676" s="62" t="str">
        <f t="shared" si="136"/>
        <v/>
      </c>
      <c r="H676" s="62" t="str">
        <f>IF(G676="","",'licencje PZTS'!B656)</f>
        <v/>
      </c>
      <c r="I676" s="22" t="str">
        <f>IF(G676="","",VLOOKUP(F676,'licencje PZTS'!$G$3:$N$1761,8,FALSE))</f>
        <v/>
      </c>
      <c r="J676" s="22" t="str">
        <f>IFERROR(VLOOKUP(F676,'licencje PZTS'!$G$3:$N$775,7,FALSE),"")</f>
        <v/>
      </c>
      <c r="K676" s="62" t="str">
        <f>IFERROR(VLOOKUP(F676,'licencje PZTS'!$G$3:$N$1761,4,FALSE),"")</f>
        <v/>
      </c>
      <c r="L676" s="22" t="str">
        <f t="shared" si="129"/>
        <v/>
      </c>
      <c r="M676" s="22" t="str">
        <f t="shared" si="130"/>
        <v/>
      </c>
      <c r="N676" s="22" t="str">
        <f t="shared" si="131"/>
        <v/>
      </c>
      <c r="O676" s="22" t="str">
        <f t="shared" si="132"/>
        <v/>
      </c>
      <c r="P676" s="22" t="str">
        <f t="shared" si="133"/>
        <v/>
      </c>
      <c r="Q676" s="22" t="str">
        <f t="shared" si="134"/>
        <v/>
      </c>
      <c r="R676" s="22" t="str">
        <f t="shared" si="135"/>
        <v/>
      </c>
      <c r="V676" s="22" t="e">
        <f t="shared" si="127"/>
        <v>#N/A</v>
      </c>
      <c r="W676" s="22">
        <f>(COUNTIF($V$2:V676,V676)=1)*1+W675</f>
        <v>70</v>
      </c>
      <c r="X676" s="22" t="e">
        <f>VLOOKUP(Y676,'licencje PZTS'!$C$4:$K$486,9,FALSE)</f>
        <v>#N/A</v>
      </c>
      <c r="Y676" s="22" t="e">
        <f>INDEX($V$2:$V$900,MATCH(ROWS($U$1:U673),$W$2:$W$900,0))</f>
        <v>#N/A</v>
      </c>
      <c r="AA676" s="22" t="e">
        <f t="shared" si="137"/>
        <v>#N/A</v>
      </c>
      <c r="AB676" s="22">
        <f>(COUNTIF($AA$2:AA676,AA676)=1)*1+AB675</f>
        <v>70</v>
      </c>
      <c r="AC676" s="22" t="e">
        <f>VLOOKUP(AD676,'licencje PZTS'!$C$4:$K$1486,9,FALSE)</f>
        <v>#N/A</v>
      </c>
      <c r="AD676" s="22" t="e">
        <f>INDEX($AA$2:$AA$900,MATCH(ROWS($Z$1:Z673),$AB$2:$AB$3900,0))</f>
        <v>#N/A</v>
      </c>
    </row>
    <row r="677" spans="2:30" hidden="1" x14ac:dyDescent="0.25">
      <c r="B677" s="54">
        <f>(COUNTIF($D$24:D677,D677)=1)*1+B676</f>
        <v>51</v>
      </c>
      <c r="C677" s="60" t="str">
        <f t="shared" si="128"/>
        <v/>
      </c>
      <c r="D677" s="54" t="str">
        <f>IF(C677="","",'licencje PZTS'!B657)</f>
        <v/>
      </c>
      <c r="E677" s="63" t="str">
        <f>IF(C677="","",VLOOKUP(F677,'licencje PZTS'!$G$3:$N$775,8,FALSE))</f>
        <v/>
      </c>
      <c r="F677" s="22">
        <f>'licencje PZTS'!G657</f>
        <v>0</v>
      </c>
      <c r="G677" s="62" t="str">
        <f t="shared" si="136"/>
        <v/>
      </c>
      <c r="H677" s="62" t="str">
        <f>IF(G677="","",'licencje PZTS'!B657)</f>
        <v/>
      </c>
      <c r="I677" s="22" t="str">
        <f>IF(G677="","",VLOOKUP(F677,'licencje PZTS'!$G$3:$N$1761,8,FALSE))</f>
        <v/>
      </c>
      <c r="J677" s="22" t="str">
        <f>IFERROR(VLOOKUP(F677,'licencje PZTS'!$G$3:$N$775,7,FALSE),"")</f>
        <v/>
      </c>
      <c r="K677" s="62" t="str">
        <f>IFERROR(VLOOKUP(F677,'licencje PZTS'!$G$3:$N$1761,4,FALSE),"")</f>
        <v/>
      </c>
      <c r="L677" s="22" t="str">
        <f t="shared" si="129"/>
        <v/>
      </c>
      <c r="M677" s="22" t="str">
        <f t="shared" si="130"/>
        <v/>
      </c>
      <c r="N677" s="22" t="str">
        <f t="shared" si="131"/>
        <v/>
      </c>
      <c r="O677" s="22" t="str">
        <f t="shared" si="132"/>
        <v/>
      </c>
      <c r="P677" s="22" t="str">
        <f t="shared" si="133"/>
        <v/>
      </c>
      <c r="Q677" s="22" t="str">
        <f t="shared" si="134"/>
        <v/>
      </c>
      <c r="R677" s="22" t="str">
        <f t="shared" si="135"/>
        <v/>
      </c>
      <c r="V677" s="22" t="e">
        <f t="shared" si="127"/>
        <v>#N/A</v>
      </c>
      <c r="W677" s="22">
        <f>(COUNTIF($V$2:V677,V677)=1)*1+W676</f>
        <v>70</v>
      </c>
      <c r="X677" s="22" t="e">
        <f>VLOOKUP(Y677,'licencje PZTS'!$C$4:$K$486,9,FALSE)</f>
        <v>#N/A</v>
      </c>
      <c r="Y677" s="22" t="e">
        <f>INDEX($V$2:$V$900,MATCH(ROWS($U$1:U674),$W$2:$W$900,0))</f>
        <v>#N/A</v>
      </c>
      <c r="AA677" s="22" t="e">
        <f t="shared" si="137"/>
        <v>#N/A</v>
      </c>
      <c r="AB677" s="22">
        <f>(COUNTIF($AA$2:AA677,AA677)=1)*1+AB676</f>
        <v>70</v>
      </c>
      <c r="AC677" s="22" t="e">
        <f>VLOOKUP(AD677,'licencje PZTS'!$C$4:$K$1486,9,FALSE)</f>
        <v>#N/A</v>
      </c>
      <c r="AD677" s="22" t="e">
        <f>INDEX($AA$2:$AA$900,MATCH(ROWS($Z$1:Z674),$AB$2:$AB$3900,0))</f>
        <v>#N/A</v>
      </c>
    </row>
    <row r="678" spans="2:30" hidden="1" x14ac:dyDescent="0.25">
      <c r="B678" s="54">
        <f>(COUNTIF($D$24:D678,D678)=1)*1+B677</f>
        <v>51</v>
      </c>
      <c r="C678" s="60" t="str">
        <f t="shared" si="128"/>
        <v/>
      </c>
      <c r="D678" s="54" t="str">
        <f>IF(C678="","",'licencje PZTS'!B658)</f>
        <v/>
      </c>
      <c r="E678" s="63" t="str">
        <f>IF(C678="","",VLOOKUP(F678,'licencje PZTS'!$G$3:$N$775,8,FALSE))</f>
        <v/>
      </c>
      <c r="F678" s="22">
        <f>'licencje PZTS'!G658</f>
        <v>0</v>
      </c>
      <c r="G678" s="62" t="str">
        <f t="shared" si="136"/>
        <v/>
      </c>
      <c r="H678" s="62" t="str">
        <f>IF(G678="","",'licencje PZTS'!B658)</f>
        <v/>
      </c>
      <c r="I678" s="22" t="str">
        <f>IF(G678="","",VLOOKUP(F678,'licencje PZTS'!$G$3:$N$1761,8,FALSE))</f>
        <v/>
      </c>
      <c r="J678" s="22" t="str">
        <f>IFERROR(VLOOKUP(F678,'licencje PZTS'!$G$3:$N$775,7,FALSE),"")</f>
        <v/>
      </c>
      <c r="K678" s="62" t="str">
        <f>IFERROR(VLOOKUP(F678,'licencje PZTS'!$G$3:$N$1761,4,FALSE),"")</f>
        <v/>
      </c>
      <c r="L678" s="22" t="str">
        <f t="shared" si="129"/>
        <v/>
      </c>
      <c r="M678" s="22" t="str">
        <f t="shared" si="130"/>
        <v/>
      </c>
      <c r="N678" s="22" t="str">
        <f t="shared" si="131"/>
        <v/>
      </c>
      <c r="O678" s="22" t="str">
        <f t="shared" si="132"/>
        <v/>
      </c>
      <c r="P678" s="22" t="str">
        <f t="shared" si="133"/>
        <v/>
      </c>
      <c r="Q678" s="22" t="str">
        <f t="shared" si="134"/>
        <v/>
      </c>
      <c r="R678" s="22" t="str">
        <f t="shared" si="135"/>
        <v/>
      </c>
      <c r="V678" s="22" t="e">
        <f t="shared" si="127"/>
        <v>#N/A</v>
      </c>
      <c r="W678" s="22">
        <f>(COUNTIF($V$2:V678,V678)=1)*1+W677</f>
        <v>70</v>
      </c>
      <c r="X678" s="22" t="e">
        <f>VLOOKUP(Y678,'licencje PZTS'!$C$4:$K$486,9,FALSE)</f>
        <v>#N/A</v>
      </c>
      <c r="Y678" s="22" t="e">
        <f>INDEX($V$2:$V$900,MATCH(ROWS($U$1:U675),$W$2:$W$900,0))</f>
        <v>#N/A</v>
      </c>
      <c r="AA678" s="22" t="e">
        <f t="shared" si="137"/>
        <v>#N/A</v>
      </c>
      <c r="AB678" s="22">
        <f>(COUNTIF($AA$2:AA678,AA678)=1)*1+AB677</f>
        <v>70</v>
      </c>
      <c r="AC678" s="22" t="e">
        <f>VLOOKUP(AD678,'licencje PZTS'!$C$4:$K$1486,9,FALSE)</f>
        <v>#N/A</v>
      </c>
      <c r="AD678" s="22" t="e">
        <f>INDEX($AA$2:$AA$900,MATCH(ROWS($Z$1:Z675),$AB$2:$AB$3900,0))</f>
        <v>#N/A</v>
      </c>
    </row>
    <row r="679" spans="2:30" hidden="1" x14ac:dyDescent="0.25">
      <c r="B679" s="54">
        <f>(COUNTIF($D$24:D679,D679)=1)*1+B678</f>
        <v>51</v>
      </c>
      <c r="C679" s="60" t="str">
        <f t="shared" si="128"/>
        <v/>
      </c>
      <c r="D679" s="54" t="str">
        <f>IF(C679="","",'licencje PZTS'!B659)</f>
        <v/>
      </c>
      <c r="E679" s="63" t="str">
        <f>IF(C679="","",VLOOKUP(F679,'licencje PZTS'!$G$3:$N$775,8,FALSE))</f>
        <v/>
      </c>
      <c r="F679" s="22">
        <f>'licencje PZTS'!G659</f>
        <v>0</v>
      </c>
      <c r="G679" s="62" t="str">
        <f t="shared" si="136"/>
        <v/>
      </c>
      <c r="H679" s="62" t="str">
        <f>IF(G679="","",'licencje PZTS'!B659)</f>
        <v/>
      </c>
      <c r="I679" s="22" t="str">
        <f>IF(G679="","",VLOOKUP(F679,'licencje PZTS'!$G$3:$N$1761,8,FALSE))</f>
        <v/>
      </c>
      <c r="J679" s="22" t="str">
        <f>IFERROR(VLOOKUP(F679,'licencje PZTS'!$G$3:$N$775,7,FALSE),"")</f>
        <v/>
      </c>
      <c r="K679" s="62" t="str">
        <f>IFERROR(VLOOKUP(F679,'licencje PZTS'!$G$3:$N$1761,4,FALSE),"")</f>
        <v/>
      </c>
      <c r="L679" s="22" t="str">
        <f t="shared" si="129"/>
        <v/>
      </c>
      <c r="M679" s="22" t="str">
        <f t="shared" si="130"/>
        <v/>
      </c>
      <c r="N679" s="22" t="str">
        <f t="shared" si="131"/>
        <v/>
      </c>
      <c r="O679" s="22" t="str">
        <f t="shared" si="132"/>
        <v/>
      </c>
      <c r="P679" s="22" t="str">
        <f t="shared" si="133"/>
        <v/>
      </c>
      <c r="Q679" s="22" t="str">
        <f t="shared" si="134"/>
        <v/>
      </c>
      <c r="R679" s="22" t="str">
        <f t="shared" si="135"/>
        <v/>
      </c>
      <c r="V679" s="22" t="e">
        <f t="shared" si="127"/>
        <v>#N/A</v>
      </c>
      <c r="W679" s="22">
        <f>(COUNTIF($V$2:V679,V679)=1)*1+W678</f>
        <v>70</v>
      </c>
      <c r="X679" s="22" t="e">
        <f>VLOOKUP(Y679,'licencje PZTS'!$C$4:$K$486,9,FALSE)</f>
        <v>#N/A</v>
      </c>
      <c r="Y679" s="22" t="e">
        <f>INDEX($V$2:$V$900,MATCH(ROWS($U$1:U676),$W$2:$W$900,0))</f>
        <v>#N/A</v>
      </c>
      <c r="AA679" s="22" t="e">
        <f t="shared" si="137"/>
        <v>#N/A</v>
      </c>
      <c r="AB679" s="22">
        <f>(COUNTIF($AA$2:AA679,AA679)=1)*1+AB678</f>
        <v>70</v>
      </c>
      <c r="AC679" s="22" t="e">
        <f>VLOOKUP(AD679,'licencje PZTS'!$C$4:$K$1486,9,FALSE)</f>
        <v>#N/A</v>
      </c>
      <c r="AD679" s="22" t="e">
        <f>INDEX($AA$2:$AA$900,MATCH(ROWS($Z$1:Z676),$AB$2:$AB$3900,0))</f>
        <v>#N/A</v>
      </c>
    </row>
    <row r="680" spans="2:30" hidden="1" x14ac:dyDescent="0.25">
      <c r="B680" s="54">
        <f>(COUNTIF($D$24:D680,D680)=1)*1+B679</f>
        <v>51</v>
      </c>
      <c r="C680" s="60" t="str">
        <f t="shared" si="128"/>
        <v/>
      </c>
      <c r="D680" s="54" t="str">
        <f>IF(C680="","",'licencje PZTS'!B660)</f>
        <v/>
      </c>
      <c r="E680" s="63" t="str">
        <f>IF(C680="","",VLOOKUP(F680,'licencje PZTS'!$G$3:$N$775,8,FALSE))</f>
        <v/>
      </c>
      <c r="F680" s="22">
        <f>'licencje PZTS'!G660</f>
        <v>0</v>
      </c>
      <c r="G680" s="62" t="str">
        <f t="shared" si="136"/>
        <v/>
      </c>
      <c r="H680" s="62" t="str">
        <f>IF(G680="","",'licencje PZTS'!B660)</f>
        <v/>
      </c>
      <c r="I680" s="22" t="str">
        <f>IF(G680="","",VLOOKUP(F680,'licencje PZTS'!$G$3:$N$1761,8,FALSE))</f>
        <v/>
      </c>
      <c r="J680" s="22" t="str">
        <f>IFERROR(VLOOKUP(F680,'licencje PZTS'!$G$3:$N$775,7,FALSE),"")</f>
        <v/>
      </c>
      <c r="K680" s="62" t="str">
        <f>IFERROR(VLOOKUP(F680,'licencje PZTS'!$G$3:$N$1761,4,FALSE),"")</f>
        <v/>
      </c>
      <c r="L680" s="22" t="str">
        <f t="shared" si="129"/>
        <v/>
      </c>
      <c r="M680" s="22" t="str">
        <f t="shared" si="130"/>
        <v/>
      </c>
      <c r="N680" s="22" t="str">
        <f t="shared" si="131"/>
        <v/>
      </c>
      <c r="O680" s="22" t="str">
        <f t="shared" si="132"/>
        <v/>
      </c>
      <c r="P680" s="22" t="str">
        <f t="shared" si="133"/>
        <v/>
      </c>
      <c r="Q680" s="22" t="str">
        <f t="shared" si="134"/>
        <v/>
      </c>
      <c r="R680" s="22" t="str">
        <f t="shared" si="135"/>
        <v/>
      </c>
      <c r="V680" s="22" t="e">
        <f t="shared" si="127"/>
        <v>#N/A</v>
      </c>
      <c r="W680" s="22">
        <f>(COUNTIF($V$2:V680,V680)=1)*1+W679</f>
        <v>70</v>
      </c>
      <c r="X680" s="22" t="e">
        <f>VLOOKUP(Y680,'licencje PZTS'!$C$4:$K$486,9,FALSE)</f>
        <v>#N/A</v>
      </c>
      <c r="Y680" s="22" t="e">
        <f>INDEX($V$2:$V$900,MATCH(ROWS($U$1:U677),$W$2:$W$900,0))</f>
        <v>#N/A</v>
      </c>
      <c r="AA680" s="22" t="e">
        <f t="shared" si="137"/>
        <v>#N/A</v>
      </c>
      <c r="AB680" s="22">
        <f>(COUNTIF($AA$2:AA680,AA680)=1)*1+AB679</f>
        <v>70</v>
      </c>
      <c r="AC680" s="22" t="e">
        <f>VLOOKUP(AD680,'licencje PZTS'!$C$4:$K$1486,9,FALSE)</f>
        <v>#N/A</v>
      </c>
      <c r="AD680" s="22" t="e">
        <f>INDEX($AA$2:$AA$900,MATCH(ROWS($Z$1:Z677),$AB$2:$AB$3900,0))</f>
        <v>#N/A</v>
      </c>
    </row>
    <row r="681" spans="2:30" hidden="1" x14ac:dyDescent="0.25">
      <c r="B681" s="54">
        <f>(COUNTIF($D$24:D681,D681)=1)*1+B680</f>
        <v>51</v>
      </c>
      <c r="C681" s="60" t="str">
        <f t="shared" si="128"/>
        <v/>
      </c>
      <c r="D681" s="54" t="str">
        <f>IF(C681="","",'licencje PZTS'!B661)</f>
        <v/>
      </c>
      <c r="E681" s="63" t="str">
        <f>IF(C681="","",VLOOKUP(F681,'licencje PZTS'!$G$3:$N$775,8,FALSE))</f>
        <v/>
      </c>
      <c r="F681" s="22">
        <f>'licencje PZTS'!G661</f>
        <v>0</v>
      </c>
      <c r="G681" s="62" t="str">
        <f t="shared" si="136"/>
        <v/>
      </c>
      <c r="H681" s="62" t="str">
        <f>IF(G681="","",'licencje PZTS'!B661)</f>
        <v/>
      </c>
      <c r="I681" s="22" t="str">
        <f>IF(G681="","",VLOOKUP(F681,'licencje PZTS'!$G$3:$N$1761,8,FALSE))</f>
        <v/>
      </c>
      <c r="J681" s="22" t="str">
        <f>IFERROR(VLOOKUP(F681,'licencje PZTS'!$G$3:$N$775,7,FALSE),"")</f>
        <v/>
      </c>
      <c r="K681" s="62" t="str">
        <f>IFERROR(VLOOKUP(F681,'licencje PZTS'!$G$3:$N$1761,4,FALSE),"")</f>
        <v/>
      </c>
      <c r="L681" s="22" t="str">
        <f t="shared" si="129"/>
        <v/>
      </c>
      <c r="M681" s="22" t="str">
        <f t="shared" si="130"/>
        <v/>
      </c>
      <c r="N681" s="22" t="str">
        <f t="shared" si="131"/>
        <v/>
      </c>
      <c r="O681" s="22" t="str">
        <f t="shared" si="132"/>
        <v/>
      </c>
      <c r="P681" s="22" t="str">
        <f t="shared" si="133"/>
        <v/>
      </c>
      <c r="Q681" s="22" t="str">
        <f t="shared" si="134"/>
        <v/>
      </c>
      <c r="R681" s="22" t="str">
        <f t="shared" si="135"/>
        <v/>
      </c>
      <c r="V681" s="22" t="e">
        <f t="shared" si="127"/>
        <v>#N/A</v>
      </c>
      <c r="W681" s="22">
        <f>(COUNTIF($V$2:V681,V681)=1)*1+W680</f>
        <v>70</v>
      </c>
      <c r="X681" s="22" t="e">
        <f>VLOOKUP(Y681,'licencje PZTS'!$C$4:$K$486,9,FALSE)</f>
        <v>#N/A</v>
      </c>
      <c r="Y681" s="22" t="e">
        <f>INDEX($V$2:$V$900,MATCH(ROWS($U$1:U678),$W$2:$W$900,0))</f>
        <v>#N/A</v>
      </c>
      <c r="AA681" s="22" t="e">
        <f t="shared" si="137"/>
        <v>#N/A</v>
      </c>
      <c r="AB681" s="22">
        <f>(COUNTIF($AA$2:AA681,AA681)=1)*1+AB680</f>
        <v>70</v>
      </c>
      <c r="AC681" s="22" t="e">
        <f>VLOOKUP(AD681,'licencje PZTS'!$C$4:$K$1486,9,FALSE)</f>
        <v>#N/A</v>
      </c>
      <c r="AD681" s="22" t="e">
        <f>INDEX($AA$2:$AA$900,MATCH(ROWS($Z$1:Z678),$AB$2:$AB$3900,0))</f>
        <v>#N/A</v>
      </c>
    </row>
    <row r="682" spans="2:30" hidden="1" x14ac:dyDescent="0.25">
      <c r="B682" s="54">
        <f>(COUNTIF($D$24:D682,D682)=1)*1+B681</f>
        <v>51</v>
      </c>
      <c r="C682" s="60" t="str">
        <f t="shared" si="128"/>
        <v/>
      </c>
      <c r="D682" s="54" t="str">
        <f>IF(C682="","",'licencje PZTS'!B662)</f>
        <v/>
      </c>
      <c r="E682" s="63" t="str">
        <f>IF(C682="","",VLOOKUP(F682,'licencje PZTS'!$G$3:$N$775,8,FALSE))</f>
        <v/>
      </c>
      <c r="F682" s="22">
        <f>'licencje PZTS'!G662</f>
        <v>0</v>
      </c>
      <c r="G682" s="62" t="str">
        <f t="shared" si="136"/>
        <v/>
      </c>
      <c r="H682" s="62" t="str">
        <f>IF(G682="","",'licencje PZTS'!B662)</f>
        <v/>
      </c>
      <c r="I682" s="22" t="str">
        <f>IF(G682="","",VLOOKUP(F682,'licencje PZTS'!$G$3:$N$1761,8,FALSE))</f>
        <v/>
      </c>
      <c r="J682" s="22" t="str">
        <f>IFERROR(VLOOKUP(F682,'licencje PZTS'!$G$3:$N$775,7,FALSE),"")</f>
        <v/>
      </c>
      <c r="K682" s="62" t="str">
        <f>IFERROR(VLOOKUP(F682,'licencje PZTS'!$G$3:$N$1761,4,FALSE),"")</f>
        <v/>
      </c>
      <c r="L682" s="22" t="str">
        <f t="shared" si="129"/>
        <v/>
      </c>
      <c r="M682" s="22" t="str">
        <f t="shared" si="130"/>
        <v/>
      </c>
      <c r="N682" s="22" t="str">
        <f t="shared" si="131"/>
        <v/>
      </c>
      <c r="O682" s="22" t="str">
        <f t="shared" si="132"/>
        <v/>
      </c>
      <c r="P682" s="22" t="str">
        <f t="shared" si="133"/>
        <v/>
      </c>
      <c r="Q682" s="22" t="str">
        <f t="shared" si="134"/>
        <v/>
      </c>
      <c r="R682" s="22" t="str">
        <f t="shared" si="135"/>
        <v/>
      </c>
      <c r="V682" s="22" t="e">
        <f t="shared" si="127"/>
        <v>#N/A</v>
      </c>
      <c r="W682" s="22">
        <f>(COUNTIF($V$2:V682,V682)=1)*1+W681</f>
        <v>70</v>
      </c>
      <c r="X682" s="22" t="e">
        <f>VLOOKUP(Y682,'licencje PZTS'!$C$4:$K$486,9,FALSE)</f>
        <v>#N/A</v>
      </c>
      <c r="Y682" s="22" t="e">
        <f>INDEX($V$2:$V$900,MATCH(ROWS($U$1:U679),$W$2:$W$900,0))</f>
        <v>#N/A</v>
      </c>
      <c r="AA682" s="22" t="e">
        <f t="shared" si="137"/>
        <v>#N/A</v>
      </c>
      <c r="AB682" s="22">
        <f>(COUNTIF($AA$2:AA682,AA682)=1)*1+AB681</f>
        <v>70</v>
      </c>
      <c r="AC682" s="22" t="e">
        <f>VLOOKUP(AD682,'licencje PZTS'!$C$4:$K$1486,9,FALSE)</f>
        <v>#N/A</v>
      </c>
      <c r="AD682" s="22" t="e">
        <f>INDEX($AA$2:$AA$900,MATCH(ROWS($Z$1:Z679),$AB$2:$AB$3900,0))</f>
        <v>#N/A</v>
      </c>
    </row>
    <row r="683" spans="2:30" hidden="1" x14ac:dyDescent="0.25">
      <c r="B683" s="54">
        <f>(COUNTIF($D$24:D683,D683)=1)*1+B682</f>
        <v>51</v>
      </c>
      <c r="C683" s="60" t="str">
        <f t="shared" si="128"/>
        <v/>
      </c>
      <c r="D683" s="54" t="str">
        <f>IF(C683="","",'licencje PZTS'!B663)</f>
        <v/>
      </c>
      <c r="E683" s="63" t="str">
        <f>IF(C683="","",VLOOKUP(F683,'licencje PZTS'!$G$3:$N$775,8,FALSE))</f>
        <v/>
      </c>
      <c r="F683" s="22">
        <f>'licencje PZTS'!G663</f>
        <v>0</v>
      </c>
      <c r="G683" s="62" t="str">
        <f t="shared" si="136"/>
        <v/>
      </c>
      <c r="H683" s="62" t="str">
        <f>IF(G683="","",'licencje PZTS'!B663)</f>
        <v/>
      </c>
      <c r="I683" s="22" t="str">
        <f>IF(G683="","",VLOOKUP(F683,'licencje PZTS'!$G$3:$N$1761,8,FALSE))</f>
        <v/>
      </c>
      <c r="J683" s="22" t="str">
        <f>IFERROR(VLOOKUP(F683,'licencje PZTS'!$G$3:$N$775,7,FALSE),"")</f>
        <v/>
      </c>
      <c r="K683" s="62" t="str">
        <f>IFERROR(VLOOKUP(F683,'licencje PZTS'!$G$3:$N$1761,4,FALSE),"")</f>
        <v/>
      </c>
      <c r="L683" s="22" t="str">
        <f t="shared" si="129"/>
        <v/>
      </c>
      <c r="M683" s="22" t="str">
        <f t="shared" si="130"/>
        <v/>
      </c>
      <c r="N683" s="22" t="str">
        <f t="shared" si="131"/>
        <v/>
      </c>
      <c r="O683" s="22" t="str">
        <f t="shared" si="132"/>
        <v/>
      </c>
      <c r="P683" s="22" t="str">
        <f t="shared" si="133"/>
        <v/>
      </c>
      <c r="Q683" s="22" t="str">
        <f t="shared" si="134"/>
        <v/>
      </c>
      <c r="R683" s="22" t="str">
        <f t="shared" si="135"/>
        <v/>
      </c>
      <c r="V683" s="22" t="e">
        <f t="shared" si="127"/>
        <v>#N/A</v>
      </c>
      <c r="W683" s="22">
        <f>(COUNTIF($V$2:V683,V683)=1)*1+W682</f>
        <v>70</v>
      </c>
      <c r="X683" s="22" t="e">
        <f>VLOOKUP(Y683,'licencje PZTS'!$C$4:$K$486,9,FALSE)</f>
        <v>#N/A</v>
      </c>
      <c r="Y683" s="22" t="e">
        <f>INDEX($V$2:$V$900,MATCH(ROWS($U$1:U680),$W$2:$W$900,0))</f>
        <v>#N/A</v>
      </c>
      <c r="AA683" s="22" t="e">
        <f t="shared" si="137"/>
        <v>#N/A</v>
      </c>
      <c r="AB683" s="22">
        <f>(COUNTIF($AA$2:AA683,AA683)=1)*1+AB682</f>
        <v>70</v>
      </c>
      <c r="AC683" s="22" t="e">
        <f>VLOOKUP(AD683,'licencje PZTS'!$C$4:$K$1486,9,FALSE)</f>
        <v>#N/A</v>
      </c>
      <c r="AD683" s="22" t="e">
        <f>INDEX($AA$2:$AA$900,MATCH(ROWS($Z$1:Z680),$AB$2:$AB$3900,0))</f>
        <v>#N/A</v>
      </c>
    </row>
    <row r="684" spans="2:30" hidden="1" x14ac:dyDescent="0.25">
      <c r="B684" s="54">
        <f>(COUNTIF($D$24:D684,D684)=1)*1+B683</f>
        <v>51</v>
      </c>
      <c r="C684" s="60" t="str">
        <f t="shared" si="128"/>
        <v/>
      </c>
      <c r="D684" s="54" t="str">
        <f>IF(C684="","",'licencje PZTS'!B664)</f>
        <v/>
      </c>
      <c r="E684" s="63" t="str">
        <f>IF(C684="","",VLOOKUP(F684,'licencje PZTS'!$G$3:$N$775,8,FALSE))</f>
        <v/>
      </c>
      <c r="F684" s="22">
        <f>'licencje PZTS'!G664</f>
        <v>0</v>
      </c>
      <c r="G684" s="62" t="str">
        <f t="shared" si="136"/>
        <v/>
      </c>
      <c r="H684" s="62" t="str">
        <f>IF(G684="","",'licencje PZTS'!B664)</f>
        <v/>
      </c>
      <c r="I684" s="22" t="str">
        <f>IF(G684="","",VLOOKUP(F684,'licencje PZTS'!$G$3:$N$1761,8,FALSE))</f>
        <v/>
      </c>
      <c r="J684" s="22" t="str">
        <f>IFERROR(VLOOKUP(F684,'licencje PZTS'!$G$3:$N$775,7,FALSE),"")</f>
        <v/>
      </c>
      <c r="K684" s="62" t="str">
        <f>IFERROR(VLOOKUP(F684,'licencje PZTS'!$G$3:$N$1761,4,FALSE),"")</f>
        <v/>
      </c>
      <c r="L684" s="22" t="str">
        <f t="shared" si="129"/>
        <v/>
      </c>
      <c r="M684" s="22" t="str">
        <f t="shared" si="130"/>
        <v/>
      </c>
      <c r="N684" s="22" t="str">
        <f t="shared" si="131"/>
        <v/>
      </c>
      <c r="O684" s="22" t="str">
        <f t="shared" si="132"/>
        <v/>
      </c>
      <c r="P684" s="22" t="str">
        <f t="shared" si="133"/>
        <v/>
      </c>
      <c r="Q684" s="22" t="str">
        <f t="shared" si="134"/>
        <v/>
      </c>
      <c r="R684" s="22" t="str">
        <f t="shared" si="135"/>
        <v/>
      </c>
      <c r="V684" s="22" t="e">
        <f t="shared" si="127"/>
        <v>#N/A</v>
      </c>
      <c r="W684" s="22">
        <f>(COUNTIF($V$2:V684,V684)=1)*1+W683</f>
        <v>70</v>
      </c>
      <c r="X684" s="22" t="e">
        <f>VLOOKUP(Y684,'licencje PZTS'!$C$4:$K$486,9,FALSE)</f>
        <v>#N/A</v>
      </c>
      <c r="Y684" s="22" t="e">
        <f>INDEX($V$2:$V$900,MATCH(ROWS($U$1:U681),$W$2:$W$900,0))</f>
        <v>#N/A</v>
      </c>
      <c r="AA684" s="22" t="e">
        <f t="shared" si="137"/>
        <v>#N/A</v>
      </c>
      <c r="AB684" s="22">
        <f>(COUNTIF($AA$2:AA684,AA684)=1)*1+AB683</f>
        <v>70</v>
      </c>
      <c r="AC684" s="22" t="e">
        <f>VLOOKUP(AD684,'licencje PZTS'!$C$4:$K$1486,9,FALSE)</f>
        <v>#N/A</v>
      </c>
      <c r="AD684" s="22" t="e">
        <f>INDEX($AA$2:$AA$900,MATCH(ROWS($Z$1:Z681),$AB$2:$AB$3900,0))</f>
        <v>#N/A</v>
      </c>
    </row>
    <row r="685" spans="2:30" hidden="1" x14ac:dyDescent="0.25">
      <c r="B685" s="54">
        <f>(COUNTIF($D$24:D685,D685)=1)*1+B684</f>
        <v>51</v>
      </c>
      <c r="C685" s="60" t="str">
        <f t="shared" si="128"/>
        <v/>
      </c>
      <c r="D685" s="54" t="str">
        <f>IF(C685="","",'licencje PZTS'!B665)</f>
        <v/>
      </c>
      <c r="E685" s="63" t="str">
        <f>IF(C685="","",VLOOKUP(F685,'licencje PZTS'!$G$3:$N$775,8,FALSE))</f>
        <v/>
      </c>
      <c r="F685" s="22">
        <f>'licencje PZTS'!G665</f>
        <v>0</v>
      </c>
      <c r="G685" s="62" t="str">
        <f t="shared" si="136"/>
        <v/>
      </c>
      <c r="H685" s="62" t="str">
        <f>IF(G685="","",'licencje PZTS'!B665)</f>
        <v/>
      </c>
      <c r="I685" s="22" t="str">
        <f>IF(G685="","",VLOOKUP(F685,'licencje PZTS'!$G$3:$N$1761,8,FALSE))</f>
        <v/>
      </c>
      <c r="J685" s="22" t="str">
        <f>IFERROR(VLOOKUP(F685,'licencje PZTS'!$G$3:$N$775,7,FALSE),"")</f>
        <v/>
      </c>
      <c r="K685" s="62" t="str">
        <f>IFERROR(VLOOKUP(F685,'licencje PZTS'!$G$3:$N$1761,4,FALSE),"")</f>
        <v/>
      </c>
      <c r="L685" s="22" t="str">
        <f t="shared" si="129"/>
        <v/>
      </c>
      <c r="M685" s="22" t="str">
        <f t="shared" si="130"/>
        <v/>
      </c>
      <c r="N685" s="22" t="str">
        <f t="shared" si="131"/>
        <v/>
      </c>
      <c r="O685" s="22" t="str">
        <f t="shared" si="132"/>
        <v/>
      </c>
      <c r="P685" s="22" t="str">
        <f t="shared" si="133"/>
        <v/>
      </c>
      <c r="Q685" s="22" t="str">
        <f t="shared" si="134"/>
        <v/>
      </c>
      <c r="R685" s="22" t="str">
        <f t="shared" si="135"/>
        <v/>
      </c>
      <c r="V685" s="22" t="e">
        <f t="shared" si="127"/>
        <v>#N/A</v>
      </c>
      <c r="W685" s="22">
        <f>(COUNTIF($V$2:V685,V685)=1)*1+W684</f>
        <v>70</v>
      </c>
      <c r="X685" s="22" t="e">
        <f>VLOOKUP(Y685,'licencje PZTS'!$C$4:$K$486,9,FALSE)</f>
        <v>#N/A</v>
      </c>
      <c r="Y685" s="22" t="e">
        <f>INDEX($V$2:$V$900,MATCH(ROWS($U$1:U682),$W$2:$W$900,0))</f>
        <v>#N/A</v>
      </c>
      <c r="AA685" s="22" t="e">
        <f t="shared" si="137"/>
        <v>#N/A</v>
      </c>
      <c r="AB685" s="22">
        <f>(COUNTIF($AA$2:AA685,AA685)=1)*1+AB684</f>
        <v>70</v>
      </c>
      <c r="AC685" s="22" t="e">
        <f>VLOOKUP(AD685,'licencje PZTS'!$C$4:$K$1486,9,FALSE)</f>
        <v>#N/A</v>
      </c>
      <c r="AD685" s="22" t="e">
        <f>INDEX($AA$2:$AA$900,MATCH(ROWS($Z$1:Z682),$AB$2:$AB$3900,0))</f>
        <v>#N/A</v>
      </c>
    </row>
    <row r="686" spans="2:30" hidden="1" x14ac:dyDescent="0.25">
      <c r="B686" s="54">
        <f>(COUNTIF($D$24:D686,D686)=1)*1+B685</f>
        <v>51</v>
      </c>
      <c r="C686" s="60" t="str">
        <f t="shared" si="128"/>
        <v/>
      </c>
      <c r="D686" s="54" t="str">
        <f>IF(C686="","",'licencje PZTS'!B666)</f>
        <v/>
      </c>
      <c r="E686" s="63" t="str">
        <f>IF(C686="","",VLOOKUP(F686,'licencje PZTS'!$G$3:$N$775,8,FALSE))</f>
        <v/>
      </c>
      <c r="F686" s="22">
        <f>'licencje PZTS'!G666</f>
        <v>0</v>
      </c>
      <c r="G686" s="62" t="str">
        <f t="shared" si="136"/>
        <v/>
      </c>
      <c r="H686" s="62" t="str">
        <f>IF(G686="","",'licencje PZTS'!B666)</f>
        <v/>
      </c>
      <c r="I686" s="22" t="str">
        <f>IF(G686="","",VLOOKUP(F686,'licencje PZTS'!$G$3:$N$1761,8,FALSE))</f>
        <v/>
      </c>
      <c r="J686" s="22" t="str">
        <f>IFERROR(VLOOKUP(F686,'licencje PZTS'!$G$3:$N$775,7,FALSE),"")</f>
        <v/>
      </c>
      <c r="K686" s="62" t="str">
        <f>IFERROR(VLOOKUP(F686,'licencje PZTS'!$G$3:$N$1761,4,FALSE),"")</f>
        <v/>
      </c>
      <c r="L686" s="22" t="str">
        <f t="shared" si="129"/>
        <v/>
      </c>
      <c r="M686" s="22" t="str">
        <f t="shared" si="130"/>
        <v/>
      </c>
      <c r="N686" s="22" t="str">
        <f t="shared" si="131"/>
        <v/>
      </c>
      <c r="O686" s="22" t="str">
        <f t="shared" si="132"/>
        <v/>
      </c>
      <c r="P686" s="22" t="str">
        <f t="shared" si="133"/>
        <v/>
      </c>
      <c r="Q686" s="22" t="str">
        <f t="shared" si="134"/>
        <v/>
      </c>
      <c r="R686" s="22" t="str">
        <f t="shared" si="135"/>
        <v/>
      </c>
      <c r="V686" s="22" t="e">
        <f t="shared" si="127"/>
        <v>#N/A</v>
      </c>
      <c r="W686" s="22">
        <f>(COUNTIF($V$2:V686,V686)=1)*1+W685</f>
        <v>70</v>
      </c>
      <c r="X686" s="22" t="e">
        <f>VLOOKUP(Y686,'licencje PZTS'!$C$4:$K$486,9,FALSE)</f>
        <v>#N/A</v>
      </c>
      <c r="Y686" s="22" t="e">
        <f>INDEX($V$2:$V$900,MATCH(ROWS($U$1:U683),$W$2:$W$900,0))</f>
        <v>#N/A</v>
      </c>
      <c r="AA686" s="22" t="e">
        <f t="shared" si="137"/>
        <v>#N/A</v>
      </c>
      <c r="AB686" s="22">
        <f>(COUNTIF($AA$2:AA686,AA686)=1)*1+AB685</f>
        <v>70</v>
      </c>
      <c r="AC686" s="22" t="e">
        <f>VLOOKUP(AD686,'licencje PZTS'!$C$4:$K$1486,9,FALSE)</f>
        <v>#N/A</v>
      </c>
      <c r="AD686" s="22" t="e">
        <f>INDEX($AA$2:$AA$900,MATCH(ROWS($Z$1:Z683),$AB$2:$AB$3900,0))</f>
        <v>#N/A</v>
      </c>
    </row>
    <row r="687" spans="2:30" hidden="1" x14ac:dyDescent="0.25">
      <c r="B687" s="54">
        <f>(COUNTIF($D$24:D687,D687)=1)*1+B686</f>
        <v>51</v>
      </c>
      <c r="C687" s="60" t="str">
        <f t="shared" si="128"/>
        <v/>
      </c>
      <c r="D687" s="54" t="str">
        <f>IF(C687="","",'licencje PZTS'!B667)</f>
        <v/>
      </c>
      <c r="E687" s="63" t="str">
        <f>IF(C687="","",VLOOKUP(F687,'licencje PZTS'!$G$3:$N$775,8,FALSE))</f>
        <v/>
      </c>
      <c r="F687" s="22">
        <f>'licencje PZTS'!G667</f>
        <v>0</v>
      </c>
      <c r="G687" s="62" t="str">
        <f t="shared" si="136"/>
        <v/>
      </c>
      <c r="H687" s="62" t="str">
        <f>IF(G687="","",'licencje PZTS'!B667)</f>
        <v/>
      </c>
      <c r="I687" s="22" t="str">
        <f>IF(G687="","",VLOOKUP(F687,'licencje PZTS'!$G$3:$N$1761,8,FALSE))</f>
        <v/>
      </c>
      <c r="J687" s="22" t="str">
        <f>IFERROR(VLOOKUP(F687,'licencje PZTS'!$G$3:$N$775,7,FALSE),"")</f>
        <v/>
      </c>
      <c r="K687" s="62" t="str">
        <f>IFERROR(VLOOKUP(F687,'licencje PZTS'!$G$3:$N$1761,4,FALSE),"")</f>
        <v/>
      </c>
      <c r="L687" s="22" t="str">
        <f t="shared" si="129"/>
        <v/>
      </c>
      <c r="M687" s="22" t="str">
        <f t="shared" si="130"/>
        <v/>
      </c>
      <c r="N687" s="22" t="str">
        <f t="shared" si="131"/>
        <v/>
      </c>
      <c r="O687" s="22" t="str">
        <f t="shared" si="132"/>
        <v/>
      </c>
      <c r="P687" s="22" t="str">
        <f t="shared" si="133"/>
        <v/>
      </c>
      <c r="Q687" s="22" t="str">
        <f t="shared" si="134"/>
        <v/>
      </c>
      <c r="R687" s="22" t="str">
        <f t="shared" si="135"/>
        <v/>
      </c>
      <c r="V687" s="22" t="e">
        <f t="shared" si="127"/>
        <v>#N/A</v>
      </c>
      <c r="W687" s="22">
        <f>(COUNTIF($V$2:V687,V687)=1)*1+W686</f>
        <v>70</v>
      </c>
      <c r="X687" s="22" t="e">
        <f>VLOOKUP(Y687,'licencje PZTS'!$C$4:$K$486,9,FALSE)</f>
        <v>#N/A</v>
      </c>
      <c r="Y687" s="22" t="e">
        <f>INDEX($V$2:$V$900,MATCH(ROWS($U$1:U684),$W$2:$W$900,0))</f>
        <v>#N/A</v>
      </c>
      <c r="AA687" s="22" t="e">
        <f t="shared" si="137"/>
        <v>#N/A</v>
      </c>
      <c r="AB687" s="22">
        <f>(COUNTIF($AA$2:AA687,AA687)=1)*1+AB686</f>
        <v>70</v>
      </c>
      <c r="AC687" s="22" t="e">
        <f>VLOOKUP(AD687,'licencje PZTS'!$C$4:$K$1486,9,FALSE)</f>
        <v>#N/A</v>
      </c>
      <c r="AD687" s="22" t="e">
        <f>INDEX($AA$2:$AA$900,MATCH(ROWS($Z$1:Z684),$AB$2:$AB$3900,0))</f>
        <v>#N/A</v>
      </c>
    </row>
    <row r="688" spans="2:30" hidden="1" x14ac:dyDescent="0.25">
      <c r="B688" s="54">
        <f>(COUNTIF($D$24:D688,D688)=1)*1+B687</f>
        <v>51</v>
      </c>
      <c r="C688" s="60" t="str">
        <f t="shared" si="128"/>
        <v/>
      </c>
      <c r="D688" s="54" t="str">
        <f>IF(C688="","",'licencje PZTS'!B668)</f>
        <v/>
      </c>
      <c r="E688" s="63" t="str">
        <f>IF(C688="","",VLOOKUP(F688,'licencje PZTS'!$G$3:$N$775,8,FALSE))</f>
        <v/>
      </c>
      <c r="F688" s="22">
        <f>'licencje PZTS'!G668</f>
        <v>0</v>
      </c>
      <c r="G688" s="62" t="str">
        <f t="shared" si="136"/>
        <v/>
      </c>
      <c r="H688" s="62" t="str">
        <f>IF(G688="","",'licencje PZTS'!B668)</f>
        <v/>
      </c>
      <c r="I688" s="22" t="str">
        <f>IF(G688="","",VLOOKUP(F688,'licencje PZTS'!$G$3:$N$1761,8,FALSE))</f>
        <v/>
      </c>
      <c r="J688" s="22" t="str">
        <f>IFERROR(VLOOKUP(F688,'licencje PZTS'!$G$3:$N$775,7,FALSE),"")</f>
        <v/>
      </c>
      <c r="K688" s="62" t="str">
        <f>IFERROR(VLOOKUP(F688,'licencje PZTS'!$G$3:$N$1761,4,FALSE),"")</f>
        <v/>
      </c>
      <c r="L688" s="22" t="str">
        <f t="shared" si="129"/>
        <v/>
      </c>
      <c r="M688" s="22" t="str">
        <f t="shared" si="130"/>
        <v/>
      </c>
      <c r="N688" s="22" t="str">
        <f t="shared" si="131"/>
        <v/>
      </c>
      <c r="O688" s="22" t="str">
        <f t="shared" si="132"/>
        <v/>
      </c>
      <c r="P688" s="22" t="str">
        <f t="shared" si="133"/>
        <v/>
      </c>
      <c r="Q688" s="22" t="str">
        <f t="shared" si="134"/>
        <v/>
      </c>
      <c r="R688" s="22" t="str">
        <f t="shared" si="135"/>
        <v/>
      </c>
      <c r="V688" s="22" t="e">
        <f t="shared" si="127"/>
        <v>#N/A</v>
      </c>
      <c r="W688" s="22">
        <f>(COUNTIF($V$2:V688,V688)=1)*1+W687</f>
        <v>70</v>
      </c>
      <c r="X688" s="22" t="e">
        <f>VLOOKUP(Y688,'licencje PZTS'!$C$4:$K$486,9,FALSE)</f>
        <v>#N/A</v>
      </c>
      <c r="Y688" s="22" t="e">
        <f>INDEX($V$2:$V$900,MATCH(ROWS($U$1:U685),$W$2:$W$900,0))</f>
        <v>#N/A</v>
      </c>
      <c r="AA688" s="22" t="e">
        <f t="shared" si="137"/>
        <v>#N/A</v>
      </c>
      <c r="AB688" s="22">
        <f>(COUNTIF($AA$2:AA688,AA688)=1)*1+AB687</f>
        <v>70</v>
      </c>
      <c r="AC688" s="22" t="e">
        <f>VLOOKUP(AD688,'licencje PZTS'!$C$4:$K$1486,9,FALSE)</f>
        <v>#N/A</v>
      </c>
      <c r="AD688" s="22" t="e">
        <f>INDEX($AA$2:$AA$900,MATCH(ROWS($Z$1:Z685),$AB$2:$AB$3900,0))</f>
        <v>#N/A</v>
      </c>
    </row>
    <row r="689" spans="2:30" hidden="1" x14ac:dyDescent="0.25">
      <c r="B689" s="54">
        <f>(COUNTIF($D$24:D689,D689)=1)*1+B688</f>
        <v>51</v>
      </c>
      <c r="C689" s="60" t="str">
        <f t="shared" si="128"/>
        <v/>
      </c>
      <c r="D689" s="54" t="str">
        <f>IF(C689="","",'licencje PZTS'!B669)</f>
        <v/>
      </c>
      <c r="E689" s="63" t="str">
        <f>IF(C689="","",VLOOKUP(F689,'licencje PZTS'!$G$3:$N$775,8,FALSE))</f>
        <v/>
      </c>
      <c r="F689" s="22">
        <f>'licencje PZTS'!G669</f>
        <v>0</v>
      </c>
      <c r="G689" s="62" t="str">
        <f t="shared" si="136"/>
        <v/>
      </c>
      <c r="H689" s="62" t="str">
        <f>IF(G689="","",'licencje PZTS'!B669)</f>
        <v/>
      </c>
      <c r="I689" s="22" t="str">
        <f>IF(G689="","",VLOOKUP(F689,'licencje PZTS'!$G$3:$N$1761,8,FALSE))</f>
        <v/>
      </c>
      <c r="J689" s="22" t="str">
        <f>IFERROR(VLOOKUP(F689,'licencje PZTS'!$G$3:$N$775,7,FALSE),"")</f>
        <v/>
      </c>
      <c r="K689" s="62" t="str">
        <f>IFERROR(VLOOKUP(F689,'licencje PZTS'!$G$3:$N$1761,4,FALSE),"")</f>
        <v/>
      </c>
      <c r="L689" s="22" t="str">
        <f t="shared" si="129"/>
        <v/>
      </c>
      <c r="M689" s="22" t="str">
        <f t="shared" si="130"/>
        <v/>
      </c>
      <c r="N689" s="22" t="str">
        <f t="shared" si="131"/>
        <v/>
      </c>
      <c r="O689" s="22" t="str">
        <f t="shared" si="132"/>
        <v/>
      </c>
      <c r="P689" s="22" t="str">
        <f t="shared" si="133"/>
        <v/>
      </c>
      <c r="Q689" s="22" t="str">
        <f t="shared" si="134"/>
        <v/>
      </c>
      <c r="R689" s="22" t="str">
        <f t="shared" si="135"/>
        <v/>
      </c>
      <c r="V689" s="22" t="e">
        <f t="shared" si="127"/>
        <v>#N/A</v>
      </c>
      <c r="W689" s="22">
        <f>(COUNTIF($V$2:V689,V689)=1)*1+W688</f>
        <v>70</v>
      </c>
      <c r="X689" s="22" t="e">
        <f>VLOOKUP(Y689,'licencje PZTS'!$C$4:$K$486,9,FALSE)</f>
        <v>#N/A</v>
      </c>
      <c r="Y689" s="22" t="e">
        <f>INDEX($V$2:$V$900,MATCH(ROWS($U$1:U686),$W$2:$W$900,0))</f>
        <v>#N/A</v>
      </c>
      <c r="AA689" s="22" t="e">
        <f t="shared" si="137"/>
        <v>#N/A</v>
      </c>
      <c r="AB689" s="22">
        <f>(COUNTIF($AA$2:AA689,AA689)=1)*1+AB688</f>
        <v>70</v>
      </c>
      <c r="AC689" s="22" t="e">
        <f>VLOOKUP(AD689,'licencje PZTS'!$C$4:$K$1486,9,FALSE)</f>
        <v>#N/A</v>
      </c>
      <c r="AD689" s="22" t="e">
        <f>INDEX($AA$2:$AA$900,MATCH(ROWS($Z$1:Z686),$AB$2:$AB$3900,0))</f>
        <v>#N/A</v>
      </c>
    </row>
    <row r="690" spans="2:30" hidden="1" x14ac:dyDescent="0.25">
      <c r="B690" s="54">
        <f>(COUNTIF($D$24:D690,D690)=1)*1+B689</f>
        <v>51</v>
      </c>
      <c r="C690" s="60" t="str">
        <f t="shared" si="128"/>
        <v/>
      </c>
      <c r="D690" s="54" t="str">
        <f>IF(C690="","",'licencje PZTS'!B670)</f>
        <v/>
      </c>
      <c r="E690" s="63" t="str">
        <f>IF(C690="","",VLOOKUP(F690,'licencje PZTS'!$G$3:$N$775,8,FALSE))</f>
        <v/>
      </c>
      <c r="F690" s="22">
        <f>'licencje PZTS'!G670</f>
        <v>0</v>
      </c>
      <c r="G690" s="62" t="str">
        <f t="shared" si="136"/>
        <v/>
      </c>
      <c r="H690" s="62" t="str">
        <f>IF(G690="","",'licencje PZTS'!B670)</f>
        <v/>
      </c>
      <c r="I690" s="22" t="str">
        <f>IF(G690="","",VLOOKUP(F690,'licencje PZTS'!$G$3:$N$1761,8,FALSE))</f>
        <v/>
      </c>
      <c r="J690" s="22" t="str">
        <f>IFERROR(VLOOKUP(F690,'licencje PZTS'!$G$3:$N$775,7,FALSE),"")</f>
        <v/>
      </c>
      <c r="K690" s="62" t="str">
        <f>IFERROR(VLOOKUP(F690,'licencje PZTS'!$G$3:$N$1761,4,FALSE),"")</f>
        <v/>
      </c>
      <c r="L690" s="22" t="str">
        <f t="shared" si="129"/>
        <v/>
      </c>
      <c r="M690" s="22" t="str">
        <f t="shared" si="130"/>
        <v/>
      </c>
      <c r="N690" s="22" t="str">
        <f t="shared" si="131"/>
        <v/>
      </c>
      <c r="O690" s="22" t="str">
        <f t="shared" si="132"/>
        <v/>
      </c>
      <c r="P690" s="22" t="str">
        <f t="shared" si="133"/>
        <v/>
      </c>
      <c r="Q690" s="22" t="str">
        <f t="shared" si="134"/>
        <v/>
      </c>
      <c r="R690" s="22" t="str">
        <f t="shared" si="135"/>
        <v/>
      </c>
      <c r="V690" s="22" t="e">
        <f t="shared" si="127"/>
        <v>#N/A</v>
      </c>
      <c r="W690" s="22">
        <f>(COUNTIF($V$2:V690,V690)=1)*1+W689</f>
        <v>70</v>
      </c>
      <c r="X690" s="22" t="e">
        <f>VLOOKUP(Y690,'licencje PZTS'!$C$4:$K$486,9,FALSE)</f>
        <v>#N/A</v>
      </c>
      <c r="Y690" s="22" t="e">
        <f>INDEX($V$2:$V$900,MATCH(ROWS($U$1:U687),$W$2:$W$900,0))</f>
        <v>#N/A</v>
      </c>
      <c r="AA690" s="22" t="e">
        <f t="shared" si="137"/>
        <v>#N/A</v>
      </c>
      <c r="AB690" s="22">
        <f>(COUNTIF($AA$2:AA690,AA690)=1)*1+AB689</f>
        <v>70</v>
      </c>
      <c r="AC690" s="22" t="e">
        <f>VLOOKUP(AD690,'licencje PZTS'!$C$4:$K$1486,9,FALSE)</f>
        <v>#N/A</v>
      </c>
      <c r="AD690" s="22" t="e">
        <f>INDEX($AA$2:$AA$900,MATCH(ROWS($Z$1:Z687),$AB$2:$AB$3900,0))</f>
        <v>#N/A</v>
      </c>
    </row>
    <row r="691" spans="2:30" hidden="1" x14ac:dyDescent="0.25">
      <c r="B691" s="54">
        <f>(COUNTIF($D$24:D691,D691)=1)*1+B690</f>
        <v>51</v>
      </c>
      <c r="C691" s="60" t="str">
        <f t="shared" si="128"/>
        <v/>
      </c>
      <c r="D691" s="54" t="str">
        <f>IF(C691="","",'licencje PZTS'!B671)</f>
        <v/>
      </c>
      <c r="E691" s="63" t="str">
        <f>IF(C691="","",VLOOKUP(F691,'licencje PZTS'!$G$3:$N$775,8,FALSE))</f>
        <v/>
      </c>
      <c r="F691" s="22">
        <f>'licencje PZTS'!G671</f>
        <v>0</v>
      </c>
      <c r="G691" s="62" t="str">
        <f t="shared" si="136"/>
        <v/>
      </c>
      <c r="H691" s="62" t="str">
        <f>IF(G691="","",'licencje PZTS'!B671)</f>
        <v/>
      </c>
      <c r="I691" s="22" t="str">
        <f>IF(G691="","",VLOOKUP(F691,'licencje PZTS'!$G$3:$N$1761,8,FALSE))</f>
        <v/>
      </c>
      <c r="J691" s="22" t="str">
        <f>IFERROR(VLOOKUP(F691,'licencje PZTS'!$G$3:$N$775,7,FALSE),"")</f>
        <v/>
      </c>
      <c r="K691" s="62" t="str">
        <f>IFERROR(VLOOKUP(F691,'licencje PZTS'!$G$3:$N$1761,4,FALSE),"")</f>
        <v/>
      </c>
      <c r="L691" s="22" t="str">
        <f t="shared" si="129"/>
        <v/>
      </c>
      <c r="M691" s="22" t="str">
        <f t="shared" si="130"/>
        <v/>
      </c>
      <c r="N691" s="22" t="str">
        <f t="shared" si="131"/>
        <v/>
      </c>
      <c r="O691" s="22" t="str">
        <f t="shared" si="132"/>
        <v/>
      </c>
      <c r="P691" s="22" t="str">
        <f t="shared" si="133"/>
        <v/>
      </c>
      <c r="Q691" s="22" t="str">
        <f t="shared" si="134"/>
        <v/>
      </c>
      <c r="R691" s="22" t="str">
        <f t="shared" si="135"/>
        <v/>
      </c>
      <c r="V691" s="22" t="e">
        <f t="shared" si="127"/>
        <v>#N/A</v>
      </c>
      <c r="W691" s="22">
        <f>(COUNTIF($V$2:V691,V691)=1)*1+W690</f>
        <v>70</v>
      </c>
      <c r="X691" s="22" t="e">
        <f>VLOOKUP(Y691,'licencje PZTS'!$C$4:$K$486,9,FALSE)</f>
        <v>#N/A</v>
      </c>
      <c r="Y691" s="22" t="e">
        <f>INDEX($V$2:$V$900,MATCH(ROWS($U$1:U688),$W$2:$W$900,0))</f>
        <v>#N/A</v>
      </c>
      <c r="AA691" s="22" t="e">
        <f t="shared" si="137"/>
        <v>#N/A</v>
      </c>
      <c r="AB691" s="22">
        <f>(COUNTIF($AA$2:AA691,AA691)=1)*1+AB690</f>
        <v>70</v>
      </c>
      <c r="AC691" s="22" t="e">
        <f>VLOOKUP(AD691,'licencje PZTS'!$C$4:$K$1486,9,FALSE)</f>
        <v>#N/A</v>
      </c>
      <c r="AD691" s="22" t="e">
        <f>INDEX($AA$2:$AA$900,MATCH(ROWS($Z$1:Z688),$AB$2:$AB$3900,0))</f>
        <v>#N/A</v>
      </c>
    </row>
    <row r="692" spans="2:30" hidden="1" x14ac:dyDescent="0.25">
      <c r="B692" s="54">
        <f>(COUNTIF($D$24:D692,D692)=1)*1+B691</f>
        <v>51</v>
      </c>
      <c r="C692" s="60" t="str">
        <f t="shared" si="128"/>
        <v/>
      </c>
      <c r="D692" s="54" t="str">
        <f>IF(C692="","",'licencje PZTS'!B672)</f>
        <v/>
      </c>
      <c r="E692" s="63" t="str">
        <f>IF(C692="","",VLOOKUP(F692,'licencje PZTS'!$G$3:$N$775,8,FALSE))</f>
        <v/>
      </c>
      <c r="F692" s="22">
        <f>'licencje PZTS'!G672</f>
        <v>0</v>
      </c>
      <c r="G692" s="62" t="str">
        <f t="shared" si="136"/>
        <v/>
      </c>
      <c r="H692" s="62" t="str">
        <f>IF(G692="","",'licencje PZTS'!B672)</f>
        <v/>
      </c>
      <c r="I692" s="22" t="str">
        <f>IF(G692="","",VLOOKUP(F692,'licencje PZTS'!$G$3:$N$1761,8,FALSE))</f>
        <v/>
      </c>
      <c r="J692" s="22" t="str">
        <f>IFERROR(VLOOKUP(F692,'licencje PZTS'!$G$3:$N$775,7,FALSE),"")</f>
        <v/>
      </c>
      <c r="K692" s="62" t="str">
        <f>IFERROR(VLOOKUP(F692,'licencje PZTS'!$G$3:$N$1761,4,FALSE),"")</f>
        <v/>
      </c>
      <c r="L692" s="22" t="str">
        <f t="shared" si="129"/>
        <v/>
      </c>
      <c r="M692" s="22" t="str">
        <f t="shared" si="130"/>
        <v/>
      </c>
      <c r="N692" s="22" t="str">
        <f t="shared" si="131"/>
        <v/>
      </c>
      <c r="O692" s="22" t="str">
        <f t="shared" si="132"/>
        <v/>
      </c>
      <c r="P692" s="22" t="str">
        <f t="shared" si="133"/>
        <v/>
      </c>
      <c r="Q692" s="22" t="str">
        <f t="shared" si="134"/>
        <v/>
      </c>
      <c r="R692" s="22" t="str">
        <f t="shared" si="135"/>
        <v/>
      </c>
      <c r="V692" s="22" t="e">
        <f t="shared" si="127"/>
        <v>#N/A</v>
      </c>
      <c r="W692" s="22">
        <f>(COUNTIF($V$2:V692,V692)=1)*1+W691</f>
        <v>70</v>
      </c>
      <c r="X692" s="22" t="e">
        <f>VLOOKUP(Y692,'licencje PZTS'!$C$4:$K$486,9,FALSE)</f>
        <v>#N/A</v>
      </c>
      <c r="Y692" s="22" t="e">
        <f>INDEX($V$2:$V$900,MATCH(ROWS($U$1:U689),$W$2:$W$900,0))</f>
        <v>#N/A</v>
      </c>
      <c r="AA692" s="22" t="e">
        <f t="shared" si="137"/>
        <v>#N/A</v>
      </c>
      <c r="AB692" s="22">
        <f>(COUNTIF($AA$2:AA692,AA692)=1)*1+AB691</f>
        <v>70</v>
      </c>
      <c r="AC692" s="22" t="e">
        <f>VLOOKUP(AD692,'licencje PZTS'!$C$4:$K$1486,9,FALSE)</f>
        <v>#N/A</v>
      </c>
      <c r="AD692" s="22" t="e">
        <f>INDEX($AA$2:$AA$900,MATCH(ROWS($Z$1:Z689),$AB$2:$AB$3900,0))</f>
        <v>#N/A</v>
      </c>
    </row>
    <row r="693" spans="2:30" hidden="1" x14ac:dyDescent="0.25">
      <c r="B693" s="54">
        <f>(COUNTIF($D$24:D693,D693)=1)*1+B692</f>
        <v>51</v>
      </c>
      <c r="C693" s="60" t="str">
        <f t="shared" si="128"/>
        <v/>
      </c>
      <c r="D693" s="54" t="str">
        <f>IF(C693="","",'licencje PZTS'!B673)</f>
        <v/>
      </c>
      <c r="E693" s="63" t="str">
        <f>IF(C693="","",VLOOKUP(F693,'licencje PZTS'!$G$3:$N$775,8,FALSE))</f>
        <v/>
      </c>
      <c r="F693" s="22">
        <f>'licencje PZTS'!G673</f>
        <v>0</v>
      </c>
      <c r="G693" s="62" t="str">
        <f t="shared" si="136"/>
        <v/>
      </c>
      <c r="H693" s="62" t="str">
        <f>IF(G693="","",'licencje PZTS'!B673)</f>
        <v/>
      </c>
      <c r="I693" s="22" t="str">
        <f>IF(G693="","",VLOOKUP(F693,'licencje PZTS'!$G$3:$N$1761,8,FALSE))</f>
        <v/>
      </c>
      <c r="J693" s="22" t="str">
        <f>IFERROR(VLOOKUP(F693,'licencje PZTS'!$G$3:$N$775,7,FALSE),"")</f>
        <v/>
      </c>
      <c r="K693" s="62" t="str">
        <f>IFERROR(VLOOKUP(F693,'licencje PZTS'!$G$3:$N$1761,4,FALSE),"")</f>
        <v/>
      </c>
      <c r="L693" s="22" t="str">
        <f t="shared" si="129"/>
        <v/>
      </c>
      <c r="M693" s="22" t="str">
        <f t="shared" si="130"/>
        <v/>
      </c>
      <c r="N693" s="22" t="str">
        <f t="shared" si="131"/>
        <v/>
      </c>
      <c r="O693" s="22" t="str">
        <f t="shared" si="132"/>
        <v/>
      </c>
      <c r="P693" s="22" t="str">
        <f t="shared" si="133"/>
        <v/>
      </c>
      <c r="Q693" s="22" t="str">
        <f t="shared" si="134"/>
        <v/>
      </c>
      <c r="R693" s="22" t="str">
        <f t="shared" si="135"/>
        <v/>
      </c>
      <c r="V693" s="22" t="e">
        <f t="shared" si="127"/>
        <v>#N/A</v>
      </c>
      <c r="W693" s="22">
        <f>(COUNTIF($V$2:V693,V693)=1)*1+W692</f>
        <v>70</v>
      </c>
      <c r="X693" s="22" t="e">
        <f>VLOOKUP(Y693,'licencje PZTS'!$C$4:$K$486,9,FALSE)</f>
        <v>#N/A</v>
      </c>
      <c r="Y693" s="22" t="e">
        <f>INDEX($V$2:$V$900,MATCH(ROWS($U$1:U690),$W$2:$W$900,0))</f>
        <v>#N/A</v>
      </c>
      <c r="AA693" s="22" t="e">
        <f t="shared" si="137"/>
        <v>#N/A</v>
      </c>
      <c r="AB693" s="22">
        <f>(COUNTIF($AA$2:AA693,AA693)=1)*1+AB692</f>
        <v>70</v>
      </c>
      <c r="AC693" s="22" t="e">
        <f>VLOOKUP(AD693,'licencje PZTS'!$C$4:$K$1486,9,FALSE)</f>
        <v>#N/A</v>
      </c>
      <c r="AD693" s="22" t="e">
        <f>INDEX($AA$2:$AA$900,MATCH(ROWS($Z$1:Z690),$AB$2:$AB$3900,0))</f>
        <v>#N/A</v>
      </c>
    </row>
    <row r="694" spans="2:30" hidden="1" x14ac:dyDescent="0.25">
      <c r="B694" s="54">
        <f>(COUNTIF($D$24:D694,D694)=1)*1+B693</f>
        <v>51</v>
      </c>
      <c r="C694" s="60" t="str">
        <f t="shared" si="128"/>
        <v/>
      </c>
      <c r="D694" s="54" t="str">
        <f>IF(C694="","",'licencje PZTS'!B674)</f>
        <v/>
      </c>
      <c r="E694" s="63" t="str">
        <f>IF(C694="","",VLOOKUP(F694,'licencje PZTS'!$G$3:$N$775,8,FALSE))</f>
        <v/>
      </c>
      <c r="F694" s="22">
        <f>'licencje PZTS'!G674</f>
        <v>0</v>
      </c>
      <c r="G694" s="62" t="str">
        <f t="shared" si="136"/>
        <v/>
      </c>
      <c r="H694" s="62" t="str">
        <f>IF(G694="","",'licencje PZTS'!B674)</f>
        <v/>
      </c>
      <c r="I694" s="22" t="str">
        <f>IF(G694="","",VLOOKUP(F694,'licencje PZTS'!$G$3:$N$1761,8,FALSE))</f>
        <v/>
      </c>
      <c r="J694" s="22" t="str">
        <f>IFERROR(VLOOKUP(F694,'licencje PZTS'!$G$3:$N$775,7,FALSE),"")</f>
        <v/>
      </c>
      <c r="K694" s="62" t="str">
        <f>IFERROR(VLOOKUP(F694,'licencje PZTS'!$G$3:$N$1761,4,FALSE),"")</f>
        <v/>
      </c>
      <c r="L694" s="22" t="str">
        <f t="shared" si="129"/>
        <v/>
      </c>
      <c r="M694" s="22" t="str">
        <f t="shared" si="130"/>
        <v/>
      </c>
      <c r="N694" s="22" t="str">
        <f t="shared" si="131"/>
        <v/>
      </c>
      <c r="O694" s="22" t="str">
        <f t="shared" si="132"/>
        <v/>
      </c>
      <c r="P694" s="22" t="str">
        <f t="shared" si="133"/>
        <v/>
      </c>
      <c r="Q694" s="22" t="str">
        <f t="shared" si="134"/>
        <v/>
      </c>
      <c r="R694" s="22" t="str">
        <f t="shared" si="135"/>
        <v/>
      </c>
      <c r="V694" s="22" t="e">
        <f t="shared" si="127"/>
        <v>#N/A</v>
      </c>
      <c r="W694" s="22">
        <f>(COUNTIF($V$2:V694,V694)=1)*1+W693</f>
        <v>70</v>
      </c>
      <c r="X694" s="22" t="e">
        <f>VLOOKUP(Y694,'licencje PZTS'!$C$4:$K$486,9,FALSE)</f>
        <v>#N/A</v>
      </c>
      <c r="Y694" s="22" t="e">
        <f>INDEX($V$2:$V$900,MATCH(ROWS($U$1:U691),$W$2:$W$900,0))</f>
        <v>#N/A</v>
      </c>
      <c r="AA694" s="22" t="e">
        <f t="shared" si="137"/>
        <v>#N/A</v>
      </c>
      <c r="AB694" s="22">
        <f>(COUNTIF($AA$2:AA694,AA694)=1)*1+AB693</f>
        <v>70</v>
      </c>
      <c r="AC694" s="22" t="e">
        <f>VLOOKUP(AD694,'licencje PZTS'!$C$4:$K$1486,9,FALSE)</f>
        <v>#N/A</v>
      </c>
      <c r="AD694" s="22" t="e">
        <f>INDEX($AA$2:$AA$900,MATCH(ROWS($Z$1:Z691),$AB$2:$AB$3900,0))</f>
        <v>#N/A</v>
      </c>
    </row>
    <row r="695" spans="2:30" hidden="1" x14ac:dyDescent="0.25">
      <c r="B695" s="54">
        <f>(COUNTIF($D$24:D695,D695)=1)*1+B694</f>
        <v>51</v>
      </c>
      <c r="C695" s="60" t="str">
        <f t="shared" si="128"/>
        <v/>
      </c>
      <c r="D695" s="54" t="str">
        <f>IF(C695="","",'licencje PZTS'!B675)</f>
        <v/>
      </c>
      <c r="E695" s="63" t="str">
        <f>IF(C695="","",VLOOKUP(F695,'licencje PZTS'!$G$3:$N$775,8,FALSE))</f>
        <v/>
      </c>
      <c r="F695" s="22">
        <f>'licencje PZTS'!G675</f>
        <v>0</v>
      </c>
      <c r="G695" s="62" t="str">
        <f t="shared" si="136"/>
        <v/>
      </c>
      <c r="H695" s="62" t="str">
        <f>IF(G695="","",'licencje PZTS'!B675)</f>
        <v/>
      </c>
      <c r="I695" s="22" t="str">
        <f>IF(G695="","",VLOOKUP(F695,'licencje PZTS'!$G$3:$N$1761,8,FALSE))</f>
        <v/>
      </c>
      <c r="J695" s="22" t="str">
        <f>IFERROR(VLOOKUP(F695,'licencje PZTS'!$G$3:$N$775,7,FALSE),"")</f>
        <v/>
      </c>
      <c r="K695" s="62" t="str">
        <f>IFERROR(VLOOKUP(F695,'licencje PZTS'!$G$3:$N$1761,4,FALSE),"")</f>
        <v/>
      </c>
      <c r="L695" s="22" t="str">
        <f t="shared" si="129"/>
        <v/>
      </c>
      <c r="M695" s="22" t="str">
        <f t="shared" si="130"/>
        <v/>
      </c>
      <c r="N695" s="22" t="str">
        <f t="shared" si="131"/>
        <v/>
      </c>
      <c r="O695" s="22" t="str">
        <f t="shared" si="132"/>
        <v/>
      </c>
      <c r="P695" s="22" t="str">
        <f t="shared" si="133"/>
        <v/>
      </c>
      <c r="Q695" s="22" t="str">
        <f t="shared" si="134"/>
        <v/>
      </c>
      <c r="R695" s="22" t="str">
        <f t="shared" si="135"/>
        <v/>
      </c>
      <c r="V695" s="22" t="e">
        <f t="shared" si="127"/>
        <v>#N/A</v>
      </c>
      <c r="W695" s="22">
        <f>(COUNTIF($V$2:V695,V695)=1)*1+W694</f>
        <v>70</v>
      </c>
      <c r="X695" s="22" t="e">
        <f>VLOOKUP(Y695,'licencje PZTS'!$C$4:$K$486,9,FALSE)</f>
        <v>#N/A</v>
      </c>
      <c r="Y695" s="22" t="e">
        <f>INDEX($V$2:$V$900,MATCH(ROWS($U$1:U692),$W$2:$W$900,0))</f>
        <v>#N/A</v>
      </c>
      <c r="AA695" s="22" t="e">
        <f t="shared" si="137"/>
        <v>#N/A</v>
      </c>
      <c r="AB695" s="22">
        <f>(COUNTIF($AA$2:AA695,AA695)=1)*1+AB694</f>
        <v>70</v>
      </c>
      <c r="AC695" s="22" t="e">
        <f>VLOOKUP(AD695,'licencje PZTS'!$C$4:$K$1486,9,FALSE)</f>
        <v>#N/A</v>
      </c>
      <c r="AD695" s="22" t="e">
        <f>INDEX($AA$2:$AA$900,MATCH(ROWS($Z$1:Z692),$AB$2:$AB$3900,0))</f>
        <v>#N/A</v>
      </c>
    </row>
    <row r="696" spans="2:30" hidden="1" x14ac:dyDescent="0.25">
      <c r="B696" s="54">
        <f>(COUNTIF($D$24:D696,D696)=1)*1+B695</f>
        <v>51</v>
      </c>
      <c r="C696" s="60" t="str">
        <f t="shared" si="128"/>
        <v/>
      </c>
      <c r="D696" s="54" t="str">
        <f>IF(C696="","",'licencje PZTS'!B676)</f>
        <v/>
      </c>
      <c r="E696" s="63" t="str">
        <f>IF(C696="","",VLOOKUP(F696,'licencje PZTS'!$G$3:$N$775,8,FALSE))</f>
        <v/>
      </c>
      <c r="F696" s="22">
        <f>'licencje PZTS'!G676</f>
        <v>0</v>
      </c>
      <c r="G696" s="62" t="str">
        <f t="shared" si="136"/>
        <v/>
      </c>
      <c r="H696" s="62" t="str">
        <f>IF(G696="","",'licencje PZTS'!B676)</f>
        <v/>
      </c>
      <c r="I696" s="22" t="str">
        <f>IF(G696="","",VLOOKUP(F696,'licencje PZTS'!$G$3:$N$1761,8,FALSE))</f>
        <v/>
      </c>
      <c r="J696" s="22" t="str">
        <f>IFERROR(VLOOKUP(F696,'licencje PZTS'!$G$3:$N$775,7,FALSE),"")</f>
        <v/>
      </c>
      <c r="K696" s="62" t="str">
        <f>IFERROR(VLOOKUP(F696,'licencje PZTS'!$G$3:$N$1761,4,FALSE),"")</f>
        <v/>
      </c>
      <c r="L696" s="22" t="str">
        <f t="shared" si="129"/>
        <v/>
      </c>
      <c r="M696" s="22" t="str">
        <f t="shared" si="130"/>
        <v/>
      </c>
      <c r="N696" s="22" t="str">
        <f t="shared" si="131"/>
        <v/>
      </c>
      <c r="O696" s="22" t="str">
        <f t="shared" si="132"/>
        <v/>
      </c>
      <c r="P696" s="22" t="str">
        <f t="shared" si="133"/>
        <v/>
      </c>
      <c r="Q696" s="22" t="str">
        <f t="shared" si="134"/>
        <v/>
      </c>
      <c r="R696" s="22" t="str">
        <f t="shared" si="135"/>
        <v/>
      </c>
      <c r="V696" s="22" t="e">
        <f t="shared" si="127"/>
        <v>#N/A</v>
      </c>
      <c r="W696" s="22">
        <f>(COUNTIF($V$2:V696,V696)=1)*1+W695</f>
        <v>70</v>
      </c>
      <c r="X696" s="22" t="e">
        <f>VLOOKUP(Y696,'licencje PZTS'!$C$4:$K$486,9,FALSE)</f>
        <v>#N/A</v>
      </c>
      <c r="Y696" s="22" t="e">
        <f>INDEX($V$2:$V$900,MATCH(ROWS($U$1:U693),$W$2:$W$900,0))</f>
        <v>#N/A</v>
      </c>
      <c r="AA696" s="22" t="e">
        <f t="shared" si="137"/>
        <v>#N/A</v>
      </c>
      <c r="AB696" s="22">
        <f>(COUNTIF($AA$2:AA696,AA696)=1)*1+AB695</f>
        <v>70</v>
      </c>
      <c r="AC696" s="22" t="e">
        <f>VLOOKUP(AD696,'licencje PZTS'!$C$4:$K$1486,9,FALSE)</f>
        <v>#N/A</v>
      </c>
      <c r="AD696" s="22" t="e">
        <f>INDEX($AA$2:$AA$900,MATCH(ROWS($Z$1:Z693),$AB$2:$AB$3900,0))</f>
        <v>#N/A</v>
      </c>
    </row>
    <row r="697" spans="2:30" hidden="1" x14ac:dyDescent="0.25">
      <c r="B697" s="54">
        <f>(COUNTIF($D$24:D697,D697)=1)*1+B696</f>
        <v>51</v>
      </c>
      <c r="C697" s="60" t="str">
        <f t="shared" si="128"/>
        <v/>
      </c>
      <c r="D697" s="54" t="str">
        <f>IF(C697="","",'licencje PZTS'!B677)</f>
        <v/>
      </c>
      <c r="E697" s="63" t="str">
        <f>IF(C697="","",VLOOKUP(F697,'licencje PZTS'!$G$3:$N$775,8,FALSE))</f>
        <v/>
      </c>
      <c r="F697" s="22">
        <f>'licencje PZTS'!G677</f>
        <v>0</v>
      </c>
      <c r="G697" s="62" t="str">
        <f t="shared" si="136"/>
        <v/>
      </c>
      <c r="H697" s="62" t="str">
        <f>IF(G697="","",'licencje PZTS'!B677)</f>
        <v/>
      </c>
      <c r="I697" s="22" t="str">
        <f>IF(G697="","",VLOOKUP(F697,'licencje PZTS'!$G$3:$N$1761,8,FALSE))</f>
        <v/>
      </c>
      <c r="J697" s="22" t="str">
        <f>IFERROR(VLOOKUP(F697,'licencje PZTS'!$G$3:$N$775,7,FALSE),"")</f>
        <v/>
      </c>
      <c r="K697" s="62" t="str">
        <f>IFERROR(VLOOKUP(F697,'licencje PZTS'!$G$3:$N$1761,4,FALSE),"")</f>
        <v/>
      </c>
      <c r="L697" s="22" t="str">
        <f t="shared" si="129"/>
        <v/>
      </c>
      <c r="M697" s="22" t="str">
        <f t="shared" si="130"/>
        <v/>
      </c>
      <c r="N697" s="22" t="str">
        <f t="shared" si="131"/>
        <v/>
      </c>
      <c r="O697" s="22" t="str">
        <f t="shared" si="132"/>
        <v/>
      </c>
      <c r="P697" s="22" t="str">
        <f t="shared" si="133"/>
        <v/>
      </c>
      <c r="Q697" s="22" t="str">
        <f t="shared" si="134"/>
        <v/>
      </c>
      <c r="R697" s="22" t="str">
        <f t="shared" si="135"/>
        <v/>
      </c>
      <c r="V697" s="22" t="e">
        <f t="shared" si="127"/>
        <v>#N/A</v>
      </c>
      <c r="W697" s="22">
        <f>(COUNTIF($V$2:V697,V697)=1)*1+W696</f>
        <v>70</v>
      </c>
      <c r="X697" s="22" t="e">
        <f>VLOOKUP(Y697,'licencje PZTS'!$C$4:$K$486,9,FALSE)</f>
        <v>#N/A</v>
      </c>
      <c r="Y697" s="22" t="e">
        <f>INDEX($V$2:$V$900,MATCH(ROWS($U$1:U694),$W$2:$W$900,0))</f>
        <v>#N/A</v>
      </c>
      <c r="AA697" s="22" t="e">
        <f t="shared" si="137"/>
        <v>#N/A</v>
      </c>
      <c r="AB697" s="22">
        <f>(COUNTIF($AA$2:AA697,AA697)=1)*1+AB696</f>
        <v>70</v>
      </c>
      <c r="AC697" s="22" t="e">
        <f>VLOOKUP(AD697,'licencje PZTS'!$C$4:$K$1486,9,FALSE)</f>
        <v>#N/A</v>
      </c>
      <c r="AD697" s="22" t="e">
        <f>INDEX($AA$2:$AA$900,MATCH(ROWS($Z$1:Z694),$AB$2:$AB$3900,0))</f>
        <v>#N/A</v>
      </c>
    </row>
    <row r="698" spans="2:30" hidden="1" x14ac:dyDescent="0.25">
      <c r="B698" s="54">
        <f>(COUNTIF($D$24:D698,D698)=1)*1+B697</f>
        <v>51</v>
      </c>
      <c r="C698" s="60" t="str">
        <f t="shared" si="128"/>
        <v/>
      </c>
      <c r="D698" s="54" t="str">
        <f>IF(C698="","",'licencje PZTS'!B678)</f>
        <v/>
      </c>
      <c r="E698" s="63" t="str">
        <f>IF(C698="","",VLOOKUP(F698,'licencje PZTS'!$G$3:$N$775,8,FALSE))</f>
        <v/>
      </c>
      <c r="F698" s="22">
        <f>'licencje PZTS'!G678</f>
        <v>0</v>
      </c>
      <c r="G698" s="62" t="str">
        <f t="shared" si="136"/>
        <v/>
      </c>
      <c r="H698" s="62" t="str">
        <f>IF(G698="","",'licencje PZTS'!B678)</f>
        <v/>
      </c>
      <c r="I698" s="22" t="str">
        <f>IF(G698="","",VLOOKUP(F698,'licencje PZTS'!$G$3:$N$1761,8,FALSE))</f>
        <v/>
      </c>
      <c r="J698" s="22" t="str">
        <f>IFERROR(VLOOKUP(F698,'licencje PZTS'!$G$3:$N$775,7,FALSE),"")</f>
        <v/>
      </c>
      <c r="K698" s="62" t="str">
        <f>IFERROR(VLOOKUP(F698,'licencje PZTS'!$G$3:$N$1761,4,FALSE),"")</f>
        <v/>
      </c>
      <c r="L698" s="22" t="str">
        <f t="shared" si="129"/>
        <v/>
      </c>
      <c r="M698" s="22" t="str">
        <f t="shared" si="130"/>
        <v/>
      </c>
      <c r="N698" s="22" t="str">
        <f t="shared" si="131"/>
        <v/>
      </c>
      <c r="O698" s="22" t="str">
        <f t="shared" si="132"/>
        <v/>
      </c>
      <c r="P698" s="22" t="str">
        <f t="shared" si="133"/>
        <v/>
      </c>
      <c r="Q698" s="22" t="str">
        <f t="shared" si="134"/>
        <v/>
      </c>
      <c r="R698" s="22" t="str">
        <f t="shared" si="135"/>
        <v/>
      </c>
      <c r="V698" s="22" t="e">
        <f t="shared" si="127"/>
        <v>#N/A</v>
      </c>
      <c r="W698" s="22">
        <f>(COUNTIF($V$2:V698,V698)=1)*1+W697</f>
        <v>70</v>
      </c>
      <c r="X698" s="22" t="e">
        <f>VLOOKUP(Y698,'licencje PZTS'!$C$4:$K$486,9,FALSE)</f>
        <v>#N/A</v>
      </c>
      <c r="Y698" s="22" t="e">
        <f>INDEX($V$2:$V$900,MATCH(ROWS($U$1:U695),$W$2:$W$900,0))</f>
        <v>#N/A</v>
      </c>
      <c r="AA698" s="22" t="e">
        <f t="shared" si="137"/>
        <v>#N/A</v>
      </c>
      <c r="AB698" s="22">
        <f>(COUNTIF($AA$2:AA698,AA698)=1)*1+AB697</f>
        <v>70</v>
      </c>
      <c r="AC698" s="22" t="e">
        <f>VLOOKUP(AD698,'licencje PZTS'!$C$4:$K$1486,9,FALSE)</f>
        <v>#N/A</v>
      </c>
      <c r="AD698" s="22" t="e">
        <f>INDEX($AA$2:$AA$900,MATCH(ROWS($Z$1:Z695),$AB$2:$AB$3900,0))</f>
        <v>#N/A</v>
      </c>
    </row>
    <row r="699" spans="2:30" hidden="1" x14ac:dyDescent="0.25">
      <c r="B699" s="54">
        <f>(COUNTIF($D$24:D699,D699)=1)*1+B698</f>
        <v>51</v>
      </c>
      <c r="C699" s="60" t="str">
        <f t="shared" si="128"/>
        <v/>
      </c>
      <c r="D699" s="54" t="str">
        <f>IF(C699="","",'licencje PZTS'!B679)</f>
        <v/>
      </c>
      <c r="E699" s="63" t="str">
        <f>IF(C699="","",VLOOKUP(F699,'licencje PZTS'!$G$3:$N$775,8,FALSE))</f>
        <v/>
      </c>
      <c r="F699" s="22">
        <f>'licencje PZTS'!G679</f>
        <v>0</v>
      </c>
      <c r="G699" s="62" t="str">
        <f t="shared" si="136"/>
        <v/>
      </c>
      <c r="H699" s="62" t="str">
        <f>IF(G699="","",'licencje PZTS'!B679)</f>
        <v/>
      </c>
      <c r="I699" s="22" t="str">
        <f>IF(G699="","",VLOOKUP(F699,'licencje PZTS'!$G$3:$N$1761,8,FALSE))</f>
        <v/>
      </c>
      <c r="J699" s="22" t="str">
        <f>IFERROR(VLOOKUP(F699,'licencje PZTS'!$G$3:$N$775,7,FALSE),"")</f>
        <v/>
      </c>
      <c r="K699" s="62" t="str">
        <f>IFERROR(VLOOKUP(F699,'licencje PZTS'!$G$3:$N$1761,4,FALSE),"")</f>
        <v/>
      </c>
      <c r="L699" s="22" t="str">
        <f t="shared" si="129"/>
        <v/>
      </c>
      <c r="M699" s="22" t="str">
        <f t="shared" si="130"/>
        <v/>
      </c>
      <c r="N699" s="22" t="str">
        <f t="shared" si="131"/>
        <v/>
      </c>
      <c r="O699" s="22" t="str">
        <f t="shared" si="132"/>
        <v/>
      </c>
      <c r="P699" s="22" t="str">
        <f t="shared" si="133"/>
        <v/>
      </c>
      <c r="Q699" s="22" t="str">
        <f t="shared" si="134"/>
        <v/>
      </c>
      <c r="R699" s="22" t="str">
        <f t="shared" si="135"/>
        <v/>
      </c>
      <c r="V699" s="22" t="e">
        <f t="shared" si="127"/>
        <v>#N/A</v>
      </c>
      <c r="W699" s="22">
        <f>(COUNTIF($V$2:V699,V699)=1)*1+W698</f>
        <v>70</v>
      </c>
      <c r="X699" s="22" t="e">
        <f>VLOOKUP(Y699,'licencje PZTS'!$C$4:$K$486,9,FALSE)</f>
        <v>#N/A</v>
      </c>
      <c r="Y699" s="22" t="e">
        <f>INDEX($V$2:$V$900,MATCH(ROWS($U$1:U696),$W$2:$W$900,0))</f>
        <v>#N/A</v>
      </c>
      <c r="AA699" s="22" t="e">
        <f t="shared" si="137"/>
        <v>#N/A</v>
      </c>
      <c r="AB699" s="22">
        <f>(COUNTIF($AA$2:AA699,AA699)=1)*1+AB698</f>
        <v>70</v>
      </c>
      <c r="AC699" s="22" t="e">
        <f>VLOOKUP(AD699,'licencje PZTS'!$C$4:$K$1486,9,FALSE)</f>
        <v>#N/A</v>
      </c>
      <c r="AD699" s="22" t="e">
        <f>INDEX($AA$2:$AA$900,MATCH(ROWS($Z$1:Z696),$AB$2:$AB$3900,0))</f>
        <v>#N/A</v>
      </c>
    </row>
    <row r="700" spans="2:30" hidden="1" x14ac:dyDescent="0.25">
      <c r="B700" s="54">
        <f>(COUNTIF($D$24:D700,D700)=1)*1+B699</f>
        <v>51</v>
      </c>
      <c r="C700" s="60" t="str">
        <f t="shared" si="128"/>
        <v/>
      </c>
      <c r="D700" s="54" t="str">
        <f>IF(C700="","",'licencje PZTS'!B680)</f>
        <v/>
      </c>
      <c r="E700" s="63" t="str">
        <f>IF(C700="","",VLOOKUP(F700,'licencje PZTS'!$G$3:$N$775,8,FALSE))</f>
        <v/>
      </c>
      <c r="F700" s="22">
        <f>'licencje PZTS'!G680</f>
        <v>0</v>
      </c>
      <c r="G700" s="62" t="str">
        <f t="shared" si="136"/>
        <v/>
      </c>
      <c r="H700" s="62" t="str">
        <f>IF(G700="","",'licencje PZTS'!B680)</f>
        <v/>
      </c>
      <c r="I700" s="22" t="str">
        <f>IF(G700="","",VLOOKUP(F700,'licencje PZTS'!$G$3:$N$1761,8,FALSE))</f>
        <v/>
      </c>
      <c r="J700" s="22" t="str">
        <f>IFERROR(VLOOKUP(F700,'licencje PZTS'!$G$3:$N$775,7,FALSE),"")</f>
        <v/>
      </c>
      <c r="K700" s="62" t="str">
        <f>IFERROR(VLOOKUP(F700,'licencje PZTS'!$G$3:$N$1761,4,FALSE),"")</f>
        <v/>
      </c>
      <c r="L700" s="22" t="str">
        <f t="shared" si="129"/>
        <v/>
      </c>
      <c r="M700" s="22" t="str">
        <f t="shared" si="130"/>
        <v/>
      </c>
      <c r="N700" s="22" t="str">
        <f t="shared" si="131"/>
        <v/>
      </c>
      <c r="O700" s="22" t="str">
        <f t="shared" si="132"/>
        <v/>
      </c>
      <c r="P700" s="22" t="str">
        <f t="shared" si="133"/>
        <v/>
      </c>
      <c r="Q700" s="22" t="str">
        <f t="shared" si="134"/>
        <v/>
      </c>
      <c r="R700" s="22" t="str">
        <f t="shared" si="135"/>
        <v/>
      </c>
      <c r="V700" s="22" t="e">
        <f t="shared" si="127"/>
        <v>#N/A</v>
      </c>
      <c r="W700" s="22">
        <f>(COUNTIF($V$2:V700,V700)=1)*1+W699</f>
        <v>70</v>
      </c>
      <c r="X700" s="22" t="e">
        <f>VLOOKUP(Y700,'licencje PZTS'!$C$4:$K$486,9,FALSE)</f>
        <v>#N/A</v>
      </c>
      <c r="Y700" s="22" t="e">
        <f>INDEX($V$2:$V$900,MATCH(ROWS($U$1:U697),$W$2:$W$900,0))</f>
        <v>#N/A</v>
      </c>
      <c r="AA700" s="22" t="e">
        <f t="shared" si="137"/>
        <v>#N/A</v>
      </c>
      <c r="AB700" s="22">
        <f>(COUNTIF($AA$2:AA700,AA700)=1)*1+AB699</f>
        <v>70</v>
      </c>
      <c r="AC700" s="22" t="e">
        <f>VLOOKUP(AD700,'licencje PZTS'!$C$4:$K$1486,9,FALSE)</f>
        <v>#N/A</v>
      </c>
      <c r="AD700" s="22" t="e">
        <f>INDEX($AA$2:$AA$900,MATCH(ROWS($Z$1:Z697),$AB$2:$AB$3900,0))</f>
        <v>#N/A</v>
      </c>
    </row>
    <row r="701" spans="2:30" hidden="1" x14ac:dyDescent="0.25">
      <c r="B701" s="54">
        <f>(COUNTIF($D$24:D701,D701)=1)*1+B700</f>
        <v>51</v>
      </c>
      <c r="C701" s="60" t="str">
        <f t="shared" si="128"/>
        <v/>
      </c>
      <c r="D701" s="54" t="str">
        <f>IF(C701="","",'licencje PZTS'!B681)</f>
        <v/>
      </c>
      <c r="E701" s="63" t="str">
        <f>IF(C701="","",VLOOKUP(F701,'licencje PZTS'!$G$3:$N$775,8,FALSE))</f>
        <v/>
      </c>
      <c r="F701" s="22">
        <f>'licencje PZTS'!G681</f>
        <v>0</v>
      </c>
      <c r="G701" s="62" t="str">
        <f t="shared" si="136"/>
        <v/>
      </c>
      <c r="H701" s="62" t="str">
        <f>IF(G701="","",'licencje PZTS'!B681)</f>
        <v/>
      </c>
      <c r="I701" s="22" t="str">
        <f>IF(G701="","",VLOOKUP(F701,'licencje PZTS'!$G$3:$N$1761,8,FALSE))</f>
        <v/>
      </c>
      <c r="J701" s="22" t="str">
        <f>IFERROR(VLOOKUP(F701,'licencje PZTS'!$G$3:$N$775,7,FALSE),"")</f>
        <v/>
      </c>
      <c r="K701" s="62" t="str">
        <f>IFERROR(VLOOKUP(F701,'licencje PZTS'!$G$3:$N$1761,4,FALSE),"")</f>
        <v/>
      </c>
      <c r="L701" s="22" t="str">
        <f t="shared" si="129"/>
        <v/>
      </c>
      <c r="M701" s="22" t="str">
        <f t="shared" si="130"/>
        <v/>
      </c>
      <c r="N701" s="22" t="str">
        <f t="shared" si="131"/>
        <v/>
      </c>
      <c r="O701" s="22" t="str">
        <f t="shared" si="132"/>
        <v/>
      </c>
      <c r="P701" s="22" t="str">
        <f t="shared" si="133"/>
        <v/>
      </c>
      <c r="Q701" s="22" t="str">
        <f t="shared" si="134"/>
        <v/>
      </c>
      <c r="R701" s="22" t="str">
        <f t="shared" si="135"/>
        <v/>
      </c>
      <c r="V701" s="22" t="e">
        <f t="shared" si="127"/>
        <v>#N/A</v>
      </c>
      <c r="W701" s="22">
        <f>(COUNTIF($V$2:V701,V701)=1)*1+W700</f>
        <v>70</v>
      </c>
      <c r="X701" s="22" t="e">
        <f>VLOOKUP(Y701,'licencje PZTS'!$C$4:$K$486,9,FALSE)</f>
        <v>#N/A</v>
      </c>
      <c r="Y701" s="22" t="e">
        <f>INDEX($V$2:$V$900,MATCH(ROWS($U$1:U698),$W$2:$W$900,0))</f>
        <v>#N/A</v>
      </c>
      <c r="AA701" s="22" t="e">
        <f t="shared" si="137"/>
        <v>#N/A</v>
      </c>
      <c r="AB701" s="22">
        <f>(COUNTIF($AA$2:AA701,AA701)=1)*1+AB700</f>
        <v>70</v>
      </c>
      <c r="AC701" s="22" t="e">
        <f>VLOOKUP(AD701,'licencje PZTS'!$C$4:$K$1486,9,FALSE)</f>
        <v>#N/A</v>
      </c>
      <c r="AD701" s="22" t="e">
        <f>INDEX($AA$2:$AA$900,MATCH(ROWS($Z$1:Z698),$AB$2:$AB$3900,0))</f>
        <v>#N/A</v>
      </c>
    </row>
    <row r="702" spans="2:30" hidden="1" x14ac:dyDescent="0.25">
      <c r="B702" s="54">
        <f>(COUNTIF($D$24:D702,D702)=1)*1+B701</f>
        <v>51</v>
      </c>
      <c r="C702" s="60" t="str">
        <f t="shared" si="128"/>
        <v/>
      </c>
      <c r="D702" s="54" t="str">
        <f>IF(C702="","",'licencje PZTS'!B682)</f>
        <v/>
      </c>
      <c r="E702" s="63" t="str">
        <f>IF(C702="","",VLOOKUP(F702,'licencje PZTS'!$G$3:$N$775,8,FALSE))</f>
        <v/>
      </c>
      <c r="F702" s="22">
        <f>'licencje PZTS'!G682</f>
        <v>0</v>
      </c>
      <c r="G702" s="62" t="str">
        <f t="shared" si="136"/>
        <v/>
      </c>
      <c r="H702" s="62" t="str">
        <f>IF(G702="","",'licencje PZTS'!B682)</f>
        <v/>
      </c>
      <c r="I702" s="22" t="str">
        <f>IF(G702="","",VLOOKUP(F702,'licencje PZTS'!$G$3:$N$1761,8,FALSE))</f>
        <v/>
      </c>
      <c r="J702" s="22" t="str">
        <f>IFERROR(VLOOKUP(F702,'licencje PZTS'!$G$3:$N$775,7,FALSE),"")</f>
        <v/>
      </c>
      <c r="K702" s="62" t="str">
        <f>IFERROR(VLOOKUP(F702,'licencje PZTS'!$G$3:$N$1761,4,FALSE),"")</f>
        <v/>
      </c>
      <c r="L702" s="22" t="str">
        <f t="shared" si="129"/>
        <v/>
      </c>
      <c r="M702" s="22" t="str">
        <f t="shared" si="130"/>
        <v/>
      </c>
      <c r="N702" s="22" t="str">
        <f t="shared" si="131"/>
        <v/>
      </c>
      <c r="O702" s="22" t="str">
        <f t="shared" si="132"/>
        <v/>
      </c>
      <c r="P702" s="22" t="str">
        <f t="shared" si="133"/>
        <v/>
      </c>
      <c r="Q702" s="22" t="str">
        <f t="shared" si="134"/>
        <v/>
      </c>
      <c r="R702" s="22" t="str">
        <f t="shared" si="135"/>
        <v/>
      </c>
      <c r="V702" s="22" t="e">
        <f t="shared" ref="V702:V765" si="138">VLOOKUP($F$3,$C721:$F4835,3,FALSE)</f>
        <v>#N/A</v>
      </c>
      <c r="W702" s="22">
        <f>(COUNTIF($V$2:V702,V702)=1)*1+W701</f>
        <v>70</v>
      </c>
      <c r="X702" s="22" t="e">
        <f>VLOOKUP(Y702,'licencje PZTS'!$C$4:$K$486,9,FALSE)</f>
        <v>#N/A</v>
      </c>
      <c r="Y702" s="22" t="e">
        <f>INDEX($V$2:$V$900,MATCH(ROWS($U$1:U699),$W$2:$W$900,0))</f>
        <v>#N/A</v>
      </c>
      <c r="AA702" s="22" t="e">
        <f t="shared" si="137"/>
        <v>#N/A</v>
      </c>
      <c r="AB702" s="22">
        <f>(COUNTIF($AA$2:AA702,AA702)=1)*1+AB701</f>
        <v>70</v>
      </c>
      <c r="AC702" s="22" t="e">
        <f>VLOOKUP(AD702,'licencje PZTS'!$C$4:$K$1486,9,FALSE)</f>
        <v>#N/A</v>
      </c>
      <c r="AD702" s="22" t="e">
        <f>INDEX($AA$2:$AA$900,MATCH(ROWS($Z$1:Z699),$AB$2:$AB$3900,0))</f>
        <v>#N/A</v>
      </c>
    </row>
    <row r="703" spans="2:30" hidden="1" x14ac:dyDescent="0.25">
      <c r="B703" s="54">
        <f>(COUNTIF($D$24:D703,D703)=1)*1+B702</f>
        <v>51</v>
      </c>
      <c r="C703" s="60" t="str">
        <f t="shared" si="128"/>
        <v/>
      </c>
      <c r="D703" s="54" t="str">
        <f>IF(C703="","",'licencje PZTS'!B683)</f>
        <v/>
      </c>
      <c r="E703" s="63" t="str">
        <f>IF(C703="","",VLOOKUP(F703,'licencje PZTS'!$G$3:$N$775,8,FALSE))</f>
        <v/>
      </c>
      <c r="F703" s="22">
        <f>'licencje PZTS'!G683</f>
        <v>0</v>
      </c>
      <c r="G703" s="62" t="str">
        <f t="shared" si="136"/>
        <v/>
      </c>
      <c r="H703" s="62" t="str">
        <f>IF(G703="","",'licencje PZTS'!B683)</f>
        <v/>
      </c>
      <c r="I703" s="22" t="str">
        <f>IF(G703="","",VLOOKUP(F703,'licencje PZTS'!$G$3:$N$1761,8,FALSE))</f>
        <v/>
      </c>
      <c r="J703" s="22" t="str">
        <f>IFERROR(VLOOKUP(F703,'licencje PZTS'!$G$3:$N$775,7,FALSE),"")</f>
        <v/>
      </c>
      <c r="K703" s="62" t="str">
        <f>IFERROR(VLOOKUP(F703,'licencje PZTS'!$G$3:$N$1761,4,FALSE),"")</f>
        <v/>
      </c>
      <c r="L703" s="22" t="str">
        <f t="shared" si="129"/>
        <v/>
      </c>
      <c r="M703" s="22" t="str">
        <f t="shared" si="130"/>
        <v/>
      </c>
      <c r="N703" s="22" t="str">
        <f t="shared" si="131"/>
        <v/>
      </c>
      <c r="O703" s="22" t="str">
        <f t="shared" si="132"/>
        <v/>
      </c>
      <c r="P703" s="22" t="str">
        <f t="shared" si="133"/>
        <v/>
      </c>
      <c r="Q703" s="22" t="str">
        <f t="shared" si="134"/>
        <v/>
      </c>
      <c r="R703" s="22" t="str">
        <f t="shared" si="135"/>
        <v/>
      </c>
      <c r="V703" s="22" t="e">
        <f t="shared" si="138"/>
        <v>#N/A</v>
      </c>
      <c r="W703" s="22">
        <f>(COUNTIF($V$2:V703,V703)=1)*1+W702</f>
        <v>70</v>
      </c>
      <c r="X703" s="22" t="e">
        <f>VLOOKUP(Y703,'licencje PZTS'!$C$4:$K$486,9,FALSE)</f>
        <v>#N/A</v>
      </c>
      <c r="Y703" s="22" t="e">
        <f>INDEX($V$2:$V$900,MATCH(ROWS($U$1:U700),$W$2:$W$900,0))</f>
        <v>#N/A</v>
      </c>
      <c r="AA703" s="22" t="e">
        <f t="shared" si="137"/>
        <v>#N/A</v>
      </c>
      <c r="AB703" s="22">
        <f>(COUNTIF($AA$2:AA703,AA703)=1)*1+AB702</f>
        <v>70</v>
      </c>
      <c r="AC703" s="22" t="e">
        <f>VLOOKUP(AD703,'licencje PZTS'!$C$4:$K$1486,9,FALSE)</f>
        <v>#N/A</v>
      </c>
      <c r="AD703" s="22" t="e">
        <f>INDEX($AA$2:$AA$900,MATCH(ROWS($Z$1:Z700),$AB$2:$AB$3900,0))</f>
        <v>#N/A</v>
      </c>
    </row>
    <row r="704" spans="2:30" hidden="1" x14ac:dyDescent="0.25">
      <c r="B704" s="54">
        <f>(COUNTIF($D$24:D704,D704)=1)*1+B703</f>
        <v>51</v>
      </c>
      <c r="C704" s="60" t="str">
        <f t="shared" si="128"/>
        <v/>
      </c>
      <c r="D704" s="54" t="str">
        <f>IF(C704="","",'licencje PZTS'!B684)</f>
        <v/>
      </c>
      <c r="E704" s="63" t="str">
        <f>IF(C704="","",VLOOKUP(F704,'licencje PZTS'!$G$3:$N$775,8,FALSE))</f>
        <v/>
      </c>
      <c r="F704" s="22">
        <f>'licencje PZTS'!G684</f>
        <v>0</v>
      </c>
      <c r="G704" s="62" t="str">
        <f t="shared" si="136"/>
        <v/>
      </c>
      <c r="H704" s="62" t="str">
        <f>IF(G704="","",'licencje PZTS'!B684)</f>
        <v/>
      </c>
      <c r="I704" s="22" t="str">
        <f>IF(G704="","",VLOOKUP(F704,'licencje PZTS'!$G$3:$N$1761,8,FALSE))</f>
        <v/>
      </c>
      <c r="J704" s="22" t="str">
        <f>IFERROR(VLOOKUP(F704,'licencje PZTS'!$G$3:$N$775,7,FALSE),"")</f>
        <v/>
      </c>
      <c r="K704" s="62" t="str">
        <f>IFERROR(VLOOKUP(F704,'licencje PZTS'!$G$3:$N$1761,4,FALSE),"")</f>
        <v/>
      </c>
      <c r="L704" s="22" t="str">
        <f t="shared" si="129"/>
        <v/>
      </c>
      <c r="M704" s="22" t="str">
        <f t="shared" si="130"/>
        <v/>
      </c>
      <c r="N704" s="22" t="str">
        <f t="shared" si="131"/>
        <v/>
      </c>
      <c r="O704" s="22" t="str">
        <f t="shared" si="132"/>
        <v/>
      </c>
      <c r="P704" s="22" t="str">
        <f t="shared" si="133"/>
        <v/>
      </c>
      <c r="Q704" s="22" t="str">
        <f t="shared" si="134"/>
        <v/>
      </c>
      <c r="R704" s="22" t="str">
        <f t="shared" si="135"/>
        <v/>
      </c>
      <c r="V704" s="22" t="e">
        <f t="shared" si="138"/>
        <v>#N/A</v>
      </c>
      <c r="W704" s="22">
        <f>(COUNTIF($V$2:V704,V704)=1)*1+W703</f>
        <v>70</v>
      </c>
      <c r="X704" s="22" t="e">
        <f>VLOOKUP(Y704,'licencje PZTS'!$C$4:$K$486,9,FALSE)</f>
        <v>#N/A</v>
      </c>
      <c r="Y704" s="22" t="e">
        <f>INDEX($V$2:$V$900,MATCH(ROWS($U$1:U701),$W$2:$W$900,0))</f>
        <v>#N/A</v>
      </c>
      <c r="AA704" s="22" t="e">
        <f t="shared" si="137"/>
        <v>#N/A</v>
      </c>
      <c r="AB704" s="22">
        <f>(COUNTIF($AA$2:AA704,AA704)=1)*1+AB703</f>
        <v>70</v>
      </c>
      <c r="AC704" s="22" t="e">
        <f>VLOOKUP(AD704,'licencje PZTS'!$C$4:$K$1486,9,FALSE)</f>
        <v>#N/A</v>
      </c>
      <c r="AD704" s="22" t="e">
        <f>INDEX($AA$2:$AA$900,MATCH(ROWS($Z$1:Z701),$AB$2:$AB$3900,0))</f>
        <v>#N/A</v>
      </c>
    </row>
    <row r="705" spans="2:30" hidden="1" x14ac:dyDescent="0.25">
      <c r="B705" s="54">
        <f>(COUNTIF($D$24:D705,D705)=1)*1+B704</f>
        <v>51</v>
      </c>
      <c r="C705" s="60" t="str">
        <f t="shared" si="128"/>
        <v/>
      </c>
      <c r="D705" s="54" t="str">
        <f>IF(C705="","",'licencje PZTS'!B685)</f>
        <v/>
      </c>
      <c r="E705" s="63" t="str">
        <f>IF(C705="","",VLOOKUP(F705,'licencje PZTS'!$G$3:$N$775,8,FALSE))</f>
        <v/>
      </c>
      <c r="F705" s="22">
        <f>'licencje PZTS'!G685</f>
        <v>0</v>
      </c>
      <c r="G705" s="62" t="str">
        <f t="shared" si="136"/>
        <v/>
      </c>
      <c r="H705" s="62" t="str">
        <f>IF(G705="","",'licencje PZTS'!B685)</f>
        <v/>
      </c>
      <c r="I705" s="22" t="str">
        <f>IF(G705="","",VLOOKUP(F705,'licencje PZTS'!$G$3:$N$1761,8,FALSE))</f>
        <v/>
      </c>
      <c r="J705" s="22" t="str">
        <f>IFERROR(VLOOKUP(F705,'licencje PZTS'!$G$3:$N$775,7,FALSE),"")</f>
        <v/>
      </c>
      <c r="K705" s="62" t="str">
        <f>IFERROR(VLOOKUP(F705,'licencje PZTS'!$G$3:$N$1761,4,FALSE),"")</f>
        <v/>
      </c>
      <c r="L705" s="22" t="str">
        <f t="shared" si="129"/>
        <v/>
      </c>
      <c r="M705" s="22" t="str">
        <f t="shared" si="130"/>
        <v/>
      </c>
      <c r="N705" s="22" t="str">
        <f t="shared" si="131"/>
        <v/>
      </c>
      <c r="O705" s="22" t="str">
        <f t="shared" si="132"/>
        <v/>
      </c>
      <c r="P705" s="22" t="str">
        <f t="shared" si="133"/>
        <v/>
      </c>
      <c r="Q705" s="22" t="str">
        <f t="shared" si="134"/>
        <v/>
      </c>
      <c r="R705" s="22" t="str">
        <f t="shared" si="135"/>
        <v/>
      </c>
      <c r="V705" s="22" t="e">
        <f t="shared" si="138"/>
        <v>#N/A</v>
      </c>
      <c r="W705" s="22">
        <f>(COUNTIF($V$2:V705,V705)=1)*1+W704</f>
        <v>70</v>
      </c>
      <c r="X705" s="22" t="e">
        <f>VLOOKUP(Y705,'licencje PZTS'!$C$4:$K$486,9,FALSE)</f>
        <v>#N/A</v>
      </c>
      <c r="Y705" s="22" t="e">
        <f>INDEX($V$2:$V$900,MATCH(ROWS($U$1:U702),$W$2:$W$900,0))</f>
        <v>#N/A</v>
      </c>
      <c r="AA705" s="22" t="e">
        <f t="shared" si="137"/>
        <v>#N/A</v>
      </c>
      <c r="AB705" s="22">
        <f>(COUNTIF($AA$2:AA705,AA705)=1)*1+AB704</f>
        <v>70</v>
      </c>
      <c r="AC705" s="22" t="e">
        <f>VLOOKUP(AD705,'licencje PZTS'!$C$4:$K$1486,9,FALSE)</f>
        <v>#N/A</v>
      </c>
      <c r="AD705" s="22" t="e">
        <f>INDEX($AA$2:$AA$900,MATCH(ROWS($Z$1:Z702),$AB$2:$AB$3900,0))</f>
        <v>#N/A</v>
      </c>
    </row>
    <row r="706" spans="2:30" hidden="1" x14ac:dyDescent="0.25">
      <c r="B706" s="54">
        <f>(COUNTIF($D$24:D706,D706)=1)*1+B705</f>
        <v>51</v>
      </c>
      <c r="C706" s="60" t="str">
        <f t="shared" si="128"/>
        <v/>
      </c>
      <c r="D706" s="54" t="str">
        <f>IF(C706="","",'licencje PZTS'!B686)</f>
        <v/>
      </c>
      <c r="E706" s="63" t="str">
        <f>IF(C706="","",VLOOKUP(F706,'licencje PZTS'!$G$3:$N$775,8,FALSE))</f>
        <v/>
      </c>
      <c r="F706" s="22">
        <f>'licencje PZTS'!G686</f>
        <v>0</v>
      </c>
      <c r="G706" s="62" t="str">
        <f t="shared" si="136"/>
        <v/>
      </c>
      <c r="H706" s="62" t="str">
        <f>IF(G706="","",'licencje PZTS'!B686)</f>
        <v/>
      </c>
      <c r="I706" s="22" t="str">
        <f>IF(G706="","",VLOOKUP(F706,'licencje PZTS'!$G$3:$N$1761,8,FALSE))</f>
        <v/>
      </c>
      <c r="J706" s="22" t="str">
        <f>IFERROR(VLOOKUP(F706,'licencje PZTS'!$G$3:$N$775,7,FALSE),"")</f>
        <v/>
      </c>
      <c r="K706" s="62" t="str">
        <f>IFERROR(VLOOKUP(F706,'licencje PZTS'!$G$3:$N$1761,4,FALSE),"")</f>
        <v/>
      </c>
      <c r="L706" s="22" t="str">
        <f t="shared" si="129"/>
        <v/>
      </c>
      <c r="M706" s="22" t="str">
        <f t="shared" si="130"/>
        <v/>
      </c>
      <c r="N706" s="22" t="str">
        <f t="shared" si="131"/>
        <v/>
      </c>
      <c r="O706" s="22" t="str">
        <f t="shared" si="132"/>
        <v/>
      </c>
      <c r="P706" s="22" t="str">
        <f t="shared" si="133"/>
        <v/>
      </c>
      <c r="Q706" s="22" t="str">
        <f t="shared" si="134"/>
        <v/>
      </c>
      <c r="R706" s="22" t="str">
        <f t="shared" si="135"/>
        <v/>
      </c>
      <c r="V706" s="22" t="e">
        <f t="shared" si="138"/>
        <v>#N/A</v>
      </c>
      <c r="W706" s="22">
        <f>(COUNTIF($V$2:V706,V706)=1)*1+W705</f>
        <v>70</v>
      </c>
      <c r="X706" s="22" t="e">
        <f>VLOOKUP(Y706,'licencje PZTS'!$C$4:$K$486,9,FALSE)</f>
        <v>#N/A</v>
      </c>
      <c r="Y706" s="22" t="e">
        <f>INDEX($V$2:$V$900,MATCH(ROWS($U$1:U703),$W$2:$W$900,0))</f>
        <v>#N/A</v>
      </c>
      <c r="AA706" s="22" t="e">
        <f t="shared" si="137"/>
        <v>#N/A</v>
      </c>
      <c r="AB706" s="22">
        <f>(COUNTIF($AA$2:AA706,AA706)=1)*1+AB705</f>
        <v>70</v>
      </c>
      <c r="AC706" s="22" t="e">
        <f>VLOOKUP(AD706,'licencje PZTS'!$C$4:$K$1486,9,FALSE)</f>
        <v>#N/A</v>
      </c>
      <c r="AD706" s="22" t="e">
        <f>INDEX($AA$2:$AA$900,MATCH(ROWS($Z$1:Z703),$AB$2:$AB$3900,0))</f>
        <v>#N/A</v>
      </c>
    </row>
    <row r="707" spans="2:30" hidden="1" x14ac:dyDescent="0.25">
      <c r="B707" s="54">
        <f>(COUNTIF($D$24:D707,D707)=1)*1+B706</f>
        <v>51</v>
      </c>
      <c r="C707" s="60" t="str">
        <f t="shared" si="128"/>
        <v/>
      </c>
      <c r="D707" s="54" t="str">
        <f>IF(C707="","",'licencje PZTS'!B687)</f>
        <v/>
      </c>
      <c r="E707" s="63" t="str">
        <f>IF(C707="","",VLOOKUP(F707,'licencje PZTS'!$G$3:$N$775,8,FALSE))</f>
        <v/>
      </c>
      <c r="F707" s="22">
        <f>'licencje PZTS'!G687</f>
        <v>0</v>
      </c>
      <c r="G707" s="62" t="str">
        <f t="shared" si="136"/>
        <v/>
      </c>
      <c r="H707" s="62" t="str">
        <f>IF(G707="","",'licencje PZTS'!B687)</f>
        <v/>
      </c>
      <c r="I707" s="22" t="str">
        <f>IF(G707="","",VLOOKUP(F707,'licencje PZTS'!$G$3:$N$1761,8,FALSE))</f>
        <v/>
      </c>
      <c r="J707" s="22" t="str">
        <f>IFERROR(VLOOKUP(F707,'licencje PZTS'!$G$3:$N$775,7,FALSE),"")</f>
        <v/>
      </c>
      <c r="K707" s="62" t="str">
        <f>IFERROR(VLOOKUP(F707,'licencje PZTS'!$G$3:$N$1761,4,FALSE),"")</f>
        <v/>
      </c>
      <c r="L707" s="22" t="str">
        <f t="shared" si="129"/>
        <v/>
      </c>
      <c r="M707" s="22" t="str">
        <f t="shared" si="130"/>
        <v/>
      </c>
      <c r="N707" s="22" t="str">
        <f t="shared" si="131"/>
        <v/>
      </c>
      <c r="O707" s="22" t="str">
        <f t="shared" si="132"/>
        <v/>
      </c>
      <c r="P707" s="22" t="str">
        <f t="shared" si="133"/>
        <v/>
      </c>
      <c r="Q707" s="22" t="str">
        <f t="shared" si="134"/>
        <v/>
      </c>
      <c r="R707" s="22" t="str">
        <f t="shared" si="135"/>
        <v/>
      </c>
      <c r="V707" s="22" t="e">
        <f t="shared" si="138"/>
        <v>#N/A</v>
      </c>
      <c r="W707" s="22">
        <f>(COUNTIF($V$2:V707,V707)=1)*1+W706</f>
        <v>70</v>
      </c>
      <c r="X707" s="22" t="e">
        <f>VLOOKUP(Y707,'licencje PZTS'!$C$4:$K$486,9,FALSE)</f>
        <v>#N/A</v>
      </c>
      <c r="Y707" s="22" t="e">
        <f>INDEX($V$2:$V$900,MATCH(ROWS($U$1:U704),$W$2:$W$900,0))</f>
        <v>#N/A</v>
      </c>
      <c r="AA707" s="22" t="e">
        <f t="shared" si="137"/>
        <v>#N/A</v>
      </c>
      <c r="AB707" s="22">
        <f>(COUNTIF($AA$2:AA707,AA707)=1)*1+AB706</f>
        <v>70</v>
      </c>
      <c r="AC707" s="22" t="e">
        <f>VLOOKUP(AD707,'licencje PZTS'!$C$4:$K$1486,9,FALSE)</f>
        <v>#N/A</v>
      </c>
      <c r="AD707" s="22" t="e">
        <f>INDEX($AA$2:$AA$900,MATCH(ROWS($Z$1:Z704),$AB$2:$AB$3900,0))</f>
        <v>#N/A</v>
      </c>
    </row>
    <row r="708" spans="2:30" hidden="1" x14ac:dyDescent="0.25">
      <c r="B708" s="54">
        <f>(COUNTIF($D$24:D708,D708)=1)*1+B707</f>
        <v>51</v>
      </c>
      <c r="C708" s="60" t="str">
        <f t="shared" si="128"/>
        <v/>
      </c>
      <c r="D708" s="54" t="str">
        <f>IF(C708="","",'licencje PZTS'!B688)</f>
        <v/>
      </c>
      <c r="E708" s="63" t="str">
        <f>IF(C708="","",VLOOKUP(F708,'licencje PZTS'!$G$3:$N$775,8,FALSE))</f>
        <v/>
      </c>
      <c r="F708" s="22">
        <f>'licencje PZTS'!G688</f>
        <v>0</v>
      </c>
      <c r="G708" s="62" t="str">
        <f t="shared" si="136"/>
        <v/>
      </c>
      <c r="H708" s="62" t="str">
        <f>IF(G708="","",'licencje PZTS'!B688)</f>
        <v/>
      </c>
      <c r="I708" s="22" t="str">
        <f>IF(G708="","",VLOOKUP(F708,'licencje PZTS'!$G$3:$N$1761,8,FALSE))</f>
        <v/>
      </c>
      <c r="J708" s="22" t="str">
        <f>IFERROR(VLOOKUP(F708,'licencje PZTS'!$G$3:$N$775,7,FALSE),"")</f>
        <v/>
      </c>
      <c r="K708" s="62" t="str">
        <f>IFERROR(VLOOKUP(F708,'licencje PZTS'!$G$3:$N$1761,4,FALSE),"")</f>
        <v/>
      </c>
      <c r="L708" s="22" t="str">
        <f t="shared" si="129"/>
        <v/>
      </c>
      <c r="M708" s="22" t="str">
        <f t="shared" si="130"/>
        <v/>
      </c>
      <c r="N708" s="22" t="str">
        <f t="shared" si="131"/>
        <v/>
      </c>
      <c r="O708" s="22" t="str">
        <f t="shared" si="132"/>
        <v/>
      </c>
      <c r="P708" s="22" t="str">
        <f t="shared" si="133"/>
        <v/>
      </c>
      <c r="Q708" s="22" t="str">
        <f t="shared" si="134"/>
        <v/>
      </c>
      <c r="R708" s="22" t="str">
        <f t="shared" si="135"/>
        <v/>
      </c>
      <c r="V708" s="22" t="e">
        <f t="shared" si="138"/>
        <v>#N/A</v>
      </c>
      <c r="W708" s="22">
        <f>(COUNTIF($V$2:V708,V708)=1)*1+W707</f>
        <v>70</v>
      </c>
      <c r="X708" s="22" t="e">
        <f>VLOOKUP(Y708,'licencje PZTS'!$C$4:$K$486,9,FALSE)</f>
        <v>#N/A</v>
      </c>
      <c r="Y708" s="22" t="e">
        <f>INDEX($V$2:$V$900,MATCH(ROWS($U$1:U705),$W$2:$W$900,0))</f>
        <v>#N/A</v>
      </c>
      <c r="AA708" s="22" t="e">
        <f t="shared" si="137"/>
        <v>#N/A</v>
      </c>
      <c r="AB708" s="22">
        <f>(COUNTIF($AA$2:AA708,AA708)=1)*1+AB707</f>
        <v>70</v>
      </c>
      <c r="AC708" s="22" t="e">
        <f>VLOOKUP(AD708,'licencje PZTS'!$C$4:$K$1486,9,FALSE)</f>
        <v>#N/A</v>
      </c>
      <c r="AD708" s="22" t="e">
        <f>INDEX($AA$2:$AA$900,MATCH(ROWS($Z$1:Z705),$AB$2:$AB$3900,0))</f>
        <v>#N/A</v>
      </c>
    </row>
    <row r="709" spans="2:30" hidden="1" x14ac:dyDescent="0.25">
      <c r="B709" s="54">
        <f>(COUNTIF($D$24:D709,D709)=1)*1+B708</f>
        <v>51</v>
      </c>
      <c r="C709" s="60" t="str">
        <f t="shared" si="128"/>
        <v/>
      </c>
      <c r="D709" s="54" t="str">
        <f>IF(C709="","",'licencje PZTS'!B689)</f>
        <v/>
      </c>
      <c r="E709" s="63" t="str">
        <f>IF(C709="","",VLOOKUP(F709,'licencje PZTS'!$G$3:$N$775,8,FALSE))</f>
        <v/>
      </c>
      <c r="F709" s="22">
        <f>'licencje PZTS'!G689</f>
        <v>0</v>
      </c>
      <c r="G709" s="62" t="str">
        <f t="shared" si="136"/>
        <v/>
      </c>
      <c r="H709" s="62" t="str">
        <f>IF(G709="","",'licencje PZTS'!B689)</f>
        <v/>
      </c>
      <c r="I709" s="22" t="str">
        <f>IF(G709="","",VLOOKUP(F709,'licencje PZTS'!$G$3:$N$1761,8,FALSE))</f>
        <v/>
      </c>
      <c r="J709" s="22" t="str">
        <f>IFERROR(VLOOKUP(F709,'licencje PZTS'!$G$3:$N$775,7,FALSE),"")</f>
        <v/>
      </c>
      <c r="K709" s="62" t="str">
        <f>IFERROR(VLOOKUP(F709,'licencje PZTS'!$G$3:$N$1761,4,FALSE),"")</f>
        <v/>
      </c>
      <c r="L709" s="22" t="str">
        <f t="shared" si="129"/>
        <v/>
      </c>
      <c r="M709" s="22" t="str">
        <f t="shared" si="130"/>
        <v/>
      </c>
      <c r="N709" s="22" t="str">
        <f t="shared" si="131"/>
        <v/>
      </c>
      <c r="O709" s="22" t="str">
        <f t="shared" si="132"/>
        <v/>
      </c>
      <c r="P709" s="22" t="str">
        <f t="shared" si="133"/>
        <v/>
      </c>
      <c r="Q709" s="22" t="str">
        <f t="shared" si="134"/>
        <v/>
      </c>
      <c r="R709" s="22" t="str">
        <f t="shared" si="135"/>
        <v/>
      </c>
      <c r="V709" s="22" t="e">
        <f t="shared" si="138"/>
        <v>#N/A</v>
      </c>
      <c r="W709" s="22">
        <f>(COUNTIF($V$2:V709,V709)=1)*1+W708</f>
        <v>70</v>
      </c>
      <c r="X709" s="22" t="e">
        <f>VLOOKUP(Y709,'licencje PZTS'!$C$4:$K$486,9,FALSE)</f>
        <v>#N/A</v>
      </c>
      <c r="Y709" s="22" t="e">
        <f>INDEX($V$2:$V$900,MATCH(ROWS($U$1:U706),$W$2:$W$900,0))</f>
        <v>#N/A</v>
      </c>
      <c r="AA709" s="22" t="e">
        <f t="shared" si="137"/>
        <v>#N/A</v>
      </c>
      <c r="AB709" s="22">
        <f>(COUNTIF($AA$2:AA709,AA709)=1)*1+AB708</f>
        <v>70</v>
      </c>
      <c r="AC709" s="22" t="e">
        <f>VLOOKUP(AD709,'licencje PZTS'!$C$4:$K$1486,9,FALSE)</f>
        <v>#N/A</v>
      </c>
      <c r="AD709" s="22" t="e">
        <f>INDEX($AA$2:$AA$900,MATCH(ROWS($Z$1:Z706),$AB$2:$AB$3900,0))</f>
        <v>#N/A</v>
      </c>
    </row>
    <row r="710" spans="2:30" hidden="1" x14ac:dyDescent="0.25">
      <c r="B710" s="54">
        <f>(COUNTIF($D$24:D710,D710)=1)*1+B709</f>
        <v>51</v>
      </c>
      <c r="C710" s="60" t="str">
        <f t="shared" si="128"/>
        <v/>
      </c>
      <c r="D710" s="54" t="str">
        <f>IF(C710="","",'licencje PZTS'!B690)</f>
        <v/>
      </c>
      <c r="E710" s="63" t="str">
        <f>IF(C710="","",VLOOKUP(F710,'licencje PZTS'!$G$3:$N$775,8,FALSE))</f>
        <v/>
      </c>
      <c r="F710" s="22">
        <f>'licencje PZTS'!G690</f>
        <v>0</v>
      </c>
      <c r="G710" s="62" t="str">
        <f t="shared" si="136"/>
        <v/>
      </c>
      <c r="H710" s="62" t="str">
        <f>IF(G710="","",'licencje PZTS'!B690)</f>
        <v/>
      </c>
      <c r="I710" s="22" t="str">
        <f>IF(G710="","",VLOOKUP(F710,'licencje PZTS'!$G$3:$N$1761,8,FALSE))</f>
        <v/>
      </c>
      <c r="J710" s="22" t="str">
        <f>IFERROR(VLOOKUP(F710,'licencje PZTS'!$G$3:$N$775,7,FALSE),"")</f>
        <v/>
      </c>
      <c r="K710" s="62" t="str">
        <f>IFERROR(VLOOKUP(F710,'licencje PZTS'!$G$3:$N$1761,4,FALSE),"")</f>
        <v/>
      </c>
      <c r="L710" s="22" t="str">
        <f t="shared" si="129"/>
        <v/>
      </c>
      <c r="M710" s="22" t="str">
        <f t="shared" si="130"/>
        <v/>
      </c>
      <c r="N710" s="22" t="str">
        <f t="shared" si="131"/>
        <v/>
      </c>
      <c r="O710" s="22" t="str">
        <f t="shared" si="132"/>
        <v/>
      </c>
      <c r="P710" s="22" t="str">
        <f t="shared" si="133"/>
        <v/>
      </c>
      <c r="Q710" s="22" t="str">
        <f t="shared" si="134"/>
        <v/>
      </c>
      <c r="R710" s="22" t="str">
        <f t="shared" si="135"/>
        <v/>
      </c>
      <c r="V710" s="22" t="e">
        <f t="shared" si="138"/>
        <v>#N/A</v>
      </c>
      <c r="W710" s="22">
        <f>(COUNTIF($V$2:V710,V710)=1)*1+W709</f>
        <v>70</v>
      </c>
      <c r="X710" s="22" t="e">
        <f>VLOOKUP(Y710,'licencje PZTS'!$C$4:$K$486,9,FALSE)</f>
        <v>#N/A</v>
      </c>
      <c r="Y710" s="22" t="e">
        <f>INDEX($V$2:$V$900,MATCH(ROWS($U$1:U707),$W$2:$W$900,0))</f>
        <v>#N/A</v>
      </c>
      <c r="AA710" s="22" t="e">
        <f t="shared" si="137"/>
        <v>#N/A</v>
      </c>
      <c r="AB710" s="22">
        <f>(COUNTIF($AA$2:AA710,AA710)=1)*1+AB709</f>
        <v>70</v>
      </c>
      <c r="AC710" s="22" t="e">
        <f>VLOOKUP(AD710,'licencje PZTS'!$C$4:$K$1486,9,FALSE)</f>
        <v>#N/A</v>
      </c>
      <c r="AD710" s="22" t="e">
        <f>INDEX($AA$2:$AA$900,MATCH(ROWS($Z$1:Z707),$AB$2:$AB$3900,0))</f>
        <v>#N/A</v>
      </c>
    </row>
    <row r="711" spans="2:30" hidden="1" x14ac:dyDescent="0.25">
      <c r="B711" s="54">
        <f>(COUNTIF($D$24:D711,D711)=1)*1+B710</f>
        <v>51</v>
      </c>
      <c r="C711" s="60" t="str">
        <f t="shared" si="128"/>
        <v/>
      </c>
      <c r="D711" s="54" t="str">
        <f>IF(C711="","",'licencje PZTS'!B691)</f>
        <v/>
      </c>
      <c r="E711" s="63" t="str">
        <f>IF(C711="","",VLOOKUP(F711,'licencje PZTS'!$G$3:$N$775,8,FALSE))</f>
        <v/>
      </c>
      <c r="F711" s="22">
        <f>'licencje PZTS'!G691</f>
        <v>0</v>
      </c>
      <c r="G711" s="62" t="str">
        <f t="shared" si="136"/>
        <v/>
      </c>
      <c r="H711" s="62" t="str">
        <f>IF(G711="","",'licencje PZTS'!B691)</f>
        <v/>
      </c>
      <c r="I711" s="22" t="str">
        <f>IF(G711="","",VLOOKUP(F711,'licencje PZTS'!$G$3:$N$1761,8,FALSE))</f>
        <v/>
      </c>
      <c r="J711" s="22" t="str">
        <f>IFERROR(VLOOKUP(F711,'licencje PZTS'!$G$3:$N$775,7,FALSE),"")</f>
        <v/>
      </c>
      <c r="K711" s="62" t="str">
        <f>IFERROR(VLOOKUP(F711,'licencje PZTS'!$G$3:$N$1761,4,FALSE),"")</f>
        <v/>
      </c>
      <c r="L711" s="22" t="str">
        <f t="shared" si="129"/>
        <v/>
      </c>
      <c r="M711" s="22" t="str">
        <f t="shared" si="130"/>
        <v/>
      </c>
      <c r="N711" s="22" t="str">
        <f t="shared" si="131"/>
        <v/>
      </c>
      <c r="O711" s="22" t="str">
        <f t="shared" si="132"/>
        <v/>
      </c>
      <c r="P711" s="22" t="str">
        <f t="shared" si="133"/>
        <v/>
      </c>
      <c r="Q711" s="22" t="str">
        <f t="shared" si="134"/>
        <v/>
      </c>
      <c r="R711" s="22" t="str">
        <f t="shared" si="135"/>
        <v/>
      </c>
      <c r="V711" s="22" t="e">
        <f t="shared" si="138"/>
        <v>#N/A</v>
      </c>
      <c r="W711" s="22">
        <f>(COUNTIF($V$2:V711,V711)=1)*1+W710</f>
        <v>70</v>
      </c>
      <c r="X711" s="22" t="e">
        <f>VLOOKUP(Y711,'licencje PZTS'!$C$4:$K$486,9,FALSE)</f>
        <v>#N/A</v>
      </c>
      <c r="Y711" s="22" t="e">
        <f>INDEX($V$2:$V$900,MATCH(ROWS($U$1:U708),$W$2:$W$900,0))</f>
        <v>#N/A</v>
      </c>
      <c r="AA711" s="22" t="e">
        <f t="shared" si="137"/>
        <v>#N/A</v>
      </c>
      <c r="AB711" s="22">
        <f>(COUNTIF($AA$2:AA711,AA711)=1)*1+AB710</f>
        <v>70</v>
      </c>
      <c r="AC711" s="22" t="e">
        <f>VLOOKUP(AD711,'licencje PZTS'!$C$4:$K$1486,9,FALSE)</f>
        <v>#N/A</v>
      </c>
      <c r="AD711" s="22" t="e">
        <f>INDEX($AA$2:$AA$900,MATCH(ROWS($Z$1:Z708),$AB$2:$AB$3900,0))</f>
        <v>#N/A</v>
      </c>
    </row>
    <row r="712" spans="2:30" hidden="1" x14ac:dyDescent="0.25">
      <c r="B712" s="54">
        <f>(COUNTIF($D$24:D712,D712)=1)*1+B711</f>
        <v>51</v>
      </c>
      <c r="C712" s="60" t="str">
        <f t="shared" si="128"/>
        <v/>
      </c>
      <c r="D712" s="54" t="str">
        <f>IF(C712="","",'licencje PZTS'!B692)</f>
        <v/>
      </c>
      <c r="E712" s="63" t="str">
        <f>IF(C712="","",VLOOKUP(F712,'licencje PZTS'!$G$3:$N$775,8,FALSE))</f>
        <v/>
      </c>
      <c r="F712" s="22">
        <f>'licencje PZTS'!G692</f>
        <v>0</v>
      </c>
      <c r="G712" s="62" t="str">
        <f t="shared" si="136"/>
        <v/>
      </c>
      <c r="H712" s="62" t="str">
        <f>IF(G712="","",'licencje PZTS'!B692)</f>
        <v/>
      </c>
      <c r="I712" s="22" t="str">
        <f>IF(G712="","",VLOOKUP(F712,'licencje PZTS'!$G$3:$N$1761,8,FALSE))</f>
        <v/>
      </c>
      <c r="J712" s="22" t="str">
        <f>IFERROR(VLOOKUP(F712,'licencje PZTS'!$G$3:$N$775,7,FALSE),"")</f>
        <v/>
      </c>
      <c r="K712" s="62" t="str">
        <f>IFERROR(VLOOKUP(F712,'licencje PZTS'!$G$3:$N$1761,4,FALSE),"")</f>
        <v/>
      </c>
      <c r="L712" s="22" t="str">
        <f t="shared" si="129"/>
        <v/>
      </c>
      <c r="M712" s="22" t="str">
        <f t="shared" si="130"/>
        <v/>
      </c>
      <c r="N712" s="22" t="str">
        <f t="shared" si="131"/>
        <v/>
      </c>
      <c r="O712" s="22" t="str">
        <f t="shared" si="132"/>
        <v/>
      </c>
      <c r="P712" s="22" t="str">
        <f t="shared" si="133"/>
        <v/>
      </c>
      <c r="Q712" s="22" t="str">
        <f t="shared" si="134"/>
        <v/>
      </c>
      <c r="R712" s="22" t="str">
        <f t="shared" si="135"/>
        <v/>
      </c>
      <c r="V712" s="22" t="e">
        <f t="shared" si="138"/>
        <v>#N/A</v>
      </c>
      <c r="W712" s="22">
        <f>(COUNTIF($V$2:V712,V712)=1)*1+W711</f>
        <v>70</v>
      </c>
      <c r="X712" s="22" t="e">
        <f>VLOOKUP(Y712,'licencje PZTS'!$C$4:$K$486,9,FALSE)</f>
        <v>#N/A</v>
      </c>
      <c r="Y712" s="22" t="e">
        <f>INDEX($V$2:$V$900,MATCH(ROWS($U$1:U709),$W$2:$W$900,0))</f>
        <v>#N/A</v>
      </c>
      <c r="AA712" s="22" t="e">
        <f t="shared" si="137"/>
        <v>#N/A</v>
      </c>
      <c r="AB712" s="22">
        <f>(COUNTIF($AA$2:AA712,AA712)=1)*1+AB711</f>
        <v>70</v>
      </c>
      <c r="AC712" s="22" t="e">
        <f>VLOOKUP(AD712,'licencje PZTS'!$C$4:$K$1486,9,FALSE)</f>
        <v>#N/A</v>
      </c>
      <c r="AD712" s="22" t="e">
        <f>INDEX($AA$2:$AA$900,MATCH(ROWS($Z$1:Z709),$AB$2:$AB$3900,0))</f>
        <v>#N/A</v>
      </c>
    </row>
    <row r="713" spans="2:30" hidden="1" x14ac:dyDescent="0.25">
      <c r="B713" s="54">
        <f>(COUNTIF($D$24:D713,D713)=1)*1+B712</f>
        <v>51</v>
      </c>
      <c r="C713" s="60" t="str">
        <f t="shared" si="128"/>
        <v/>
      </c>
      <c r="D713" s="54" t="str">
        <f>IF(C713="","",'licencje PZTS'!B693)</f>
        <v/>
      </c>
      <c r="E713" s="63" t="str">
        <f>IF(C713="","",VLOOKUP(F713,'licencje PZTS'!$G$3:$N$775,8,FALSE))</f>
        <v/>
      </c>
      <c r="F713" s="22">
        <f>'licencje PZTS'!G693</f>
        <v>0</v>
      </c>
      <c r="G713" s="62" t="str">
        <f t="shared" si="136"/>
        <v/>
      </c>
      <c r="H713" s="62" t="str">
        <f>IF(G713="","",'licencje PZTS'!B693)</f>
        <v/>
      </c>
      <c r="I713" s="22" t="str">
        <f>IF(G713="","",VLOOKUP(F713,'licencje PZTS'!$G$3:$N$1761,8,FALSE))</f>
        <v/>
      </c>
      <c r="J713" s="22" t="str">
        <f>IFERROR(VLOOKUP(F713,'licencje PZTS'!$G$3:$N$775,7,FALSE),"")</f>
        <v/>
      </c>
      <c r="K713" s="62" t="str">
        <f>IFERROR(VLOOKUP(F713,'licencje PZTS'!$G$3:$N$1761,4,FALSE),"")</f>
        <v/>
      </c>
      <c r="L713" s="22" t="str">
        <f t="shared" si="129"/>
        <v/>
      </c>
      <c r="M713" s="22" t="str">
        <f t="shared" si="130"/>
        <v/>
      </c>
      <c r="N713" s="22" t="str">
        <f t="shared" si="131"/>
        <v/>
      </c>
      <c r="O713" s="22" t="str">
        <f t="shared" si="132"/>
        <v/>
      </c>
      <c r="P713" s="22" t="str">
        <f t="shared" si="133"/>
        <v/>
      </c>
      <c r="Q713" s="22" t="str">
        <f t="shared" si="134"/>
        <v/>
      </c>
      <c r="R713" s="22" t="str">
        <f t="shared" si="135"/>
        <v/>
      </c>
      <c r="V713" s="22" t="e">
        <f t="shared" si="138"/>
        <v>#N/A</v>
      </c>
      <c r="W713" s="22">
        <f>(COUNTIF($V$2:V713,V713)=1)*1+W712</f>
        <v>70</v>
      </c>
      <c r="X713" s="22" t="e">
        <f>VLOOKUP(Y713,'licencje PZTS'!$C$4:$K$486,9,FALSE)</f>
        <v>#N/A</v>
      </c>
      <c r="Y713" s="22" t="e">
        <f>INDEX($V$2:$V$900,MATCH(ROWS($U$1:U710),$W$2:$W$900,0))</f>
        <v>#N/A</v>
      </c>
      <c r="AA713" s="22" t="e">
        <f t="shared" si="137"/>
        <v>#N/A</v>
      </c>
      <c r="AB713" s="22">
        <f>(COUNTIF($AA$2:AA713,AA713)=1)*1+AB712</f>
        <v>70</v>
      </c>
      <c r="AC713" s="22" t="e">
        <f>VLOOKUP(AD713,'licencje PZTS'!$C$4:$K$1486,9,FALSE)</f>
        <v>#N/A</v>
      </c>
      <c r="AD713" s="22" t="e">
        <f>INDEX($AA$2:$AA$900,MATCH(ROWS($Z$1:Z710),$AB$2:$AB$3900,0))</f>
        <v>#N/A</v>
      </c>
    </row>
    <row r="714" spans="2:30" hidden="1" x14ac:dyDescent="0.25">
      <c r="B714" s="54">
        <f>(COUNTIF($D$24:D714,D714)=1)*1+B713</f>
        <v>51</v>
      </c>
      <c r="C714" s="60" t="str">
        <f t="shared" si="128"/>
        <v/>
      </c>
      <c r="D714" s="54" t="str">
        <f>IF(C714="","",'licencje PZTS'!B694)</f>
        <v/>
      </c>
      <c r="E714" s="63" t="str">
        <f>IF(C714="","",VLOOKUP(F714,'licencje PZTS'!$G$3:$N$775,8,FALSE))</f>
        <v/>
      </c>
      <c r="F714" s="22">
        <f>'licencje PZTS'!G694</f>
        <v>0</v>
      </c>
      <c r="G714" s="62" t="str">
        <f t="shared" si="136"/>
        <v/>
      </c>
      <c r="H714" s="62" t="str">
        <f>IF(G714="","",'licencje PZTS'!B694)</f>
        <v/>
      </c>
      <c r="I714" s="22" t="str">
        <f>IF(G714="","",VLOOKUP(F714,'licencje PZTS'!$G$3:$N$1761,8,FALSE))</f>
        <v/>
      </c>
      <c r="J714" s="22" t="str">
        <f>IFERROR(VLOOKUP(F714,'licencje PZTS'!$G$3:$N$775,7,FALSE),"")</f>
        <v/>
      </c>
      <c r="K714" s="62" t="str">
        <f>IFERROR(VLOOKUP(F714,'licencje PZTS'!$G$3:$N$1761,4,FALSE),"")</f>
        <v/>
      </c>
      <c r="L714" s="22" t="str">
        <f t="shared" si="129"/>
        <v/>
      </c>
      <c r="M714" s="22" t="str">
        <f t="shared" si="130"/>
        <v/>
      </c>
      <c r="N714" s="22" t="str">
        <f t="shared" si="131"/>
        <v/>
      </c>
      <c r="O714" s="22" t="str">
        <f t="shared" si="132"/>
        <v/>
      </c>
      <c r="P714" s="22" t="str">
        <f t="shared" si="133"/>
        <v/>
      </c>
      <c r="Q714" s="22" t="str">
        <f t="shared" si="134"/>
        <v/>
      </c>
      <c r="R714" s="22" t="str">
        <f t="shared" si="135"/>
        <v/>
      </c>
      <c r="V714" s="22" t="e">
        <f t="shared" si="138"/>
        <v>#N/A</v>
      </c>
      <c r="W714" s="22">
        <f>(COUNTIF($V$2:V714,V714)=1)*1+W713</f>
        <v>70</v>
      </c>
      <c r="X714" s="22" t="e">
        <f>VLOOKUP(Y714,'licencje PZTS'!$C$4:$K$486,9,FALSE)</f>
        <v>#N/A</v>
      </c>
      <c r="Y714" s="22" t="e">
        <f>INDEX($V$2:$V$900,MATCH(ROWS($U$1:U711),$W$2:$W$900,0))</f>
        <v>#N/A</v>
      </c>
      <c r="AA714" s="22" t="e">
        <f t="shared" si="137"/>
        <v>#N/A</v>
      </c>
      <c r="AB714" s="22">
        <f>(COUNTIF($AA$2:AA714,AA714)=1)*1+AB713</f>
        <v>70</v>
      </c>
      <c r="AC714" s="22" t="e">
        <f>VLOOKUP(AD714,'licencje PZTS'!$C$4:$K$1486,9,FALSE)</f>
        <v>#N/A</v>
      </c>
      <c r="AD714" s="22" t="e">
        <f>INDEX($AA$2:$AA$900,MATCH(ROWS($Z$1:Z711),$AB$2:$AB$3900,0))</f>
        <v>#N/A</v>
      </c>
    </row>
    <row r="715" spans="2:30" hidden="1" x14ac:dyDescent="0.25">
      <c r="B715" s="54">
        <f>(COUNTIF($D$24:D715,D715)=1)*1+B714</f>
        <v>51</v>
      </c>
      <c r="C715" s="60" t="str">
        <f t="shared" si="128"/>
        <v/>
      </c>
      <c r="D715" s="54" t="str">
        <f>IF(C715="","",'licencje PZTS'!B695)</f>
        <v/>
      </c>
      <c r="E715" s="63" t="str">
        <f>IF(C715="","",VLOOKUP(F715,'licencje PZTS'!$G$3:$N$775,8,FALSE))</f>
        <v/>
      </c>
      <c r="F715" s="22">
        <f>'licencje PZTS'!G695</f>
        <v>0</v>
      </c>
      <c r="G715" s="62" t="str">
        <f t="shared" si="136"/>
        <v/>
      </c>
      <c r="H715" s="62" t="str">
        <f>IF(G715="","",'licencje PZTS'!B695)</f>
        <v/>
      </c>
      <c r="I715" s="22" t="str">
        <f>IF(G715="","",VLOOKUP(F715,'licencje PZTS'!$G$3:$N$1761,8,FALSE))</f>
        <v/>
      </c>
      <c r="J715" s="22" t="str">
        <f>IFERROR(VLOOKUP(F715,'licencje PZTS'!$G$3:$N$775,7,FALSE),"")</f>
        <v/>
      </c>
      <c r="K715" s="62" t="str">
        <f>IFERROR(VLOOKUP(F715,'licencje PZTS'!$G$3:$N$1761,4,FALSE),"")</f>
        <v/>
      </c>
      <c r="L715" s="22" t="str">
        <f t="shared" si="129"/>
        <v/>
      </c>
      <c r="M715" s="22" t="str">
        <f t="shared" si="130"/>
        <v/>
      </c>
      <c r="N715" s="22" t="str">
        <f t="shared" si="131"/>
        <v/>
      </c>
      <c r="O715" s="22" t="str">
        <f t="shared" si="132"/>
        <v/>
      </c>
      <c r="P715" s="22" t="str">
        <f t="shared" si="133"/>
        <v/>
      </c>
      <c r="Q715" s="22" t="str">
        <f t="shared" si="134"/>
        <v/>
      </c>
      <c r="R715" s="22" t="str">
        <f t="shared" si="135"/>
        <v/>
      </c>
      <c r="V715" s="22" t="e">
        <f t="shared" si="138"/>
        <v>#N/A</v>
      </c>
      <c r="W715" s="22">
        <f>(COUNTIF($V$2:V715,V715)=1)*1+W714</f>
        <v>70</v>
      </c>
      <c r="X715" s="22" t="e">
        <f>VLOOKUP(Y715,'licencje PZTS'!$C$4:$K$486,9,FALSE)</f>
        <v>#N/A</v>
      </c>
      <c r="Y715" s="22" t="e">
        <f>INDEX($V$2:$V$900,MATCH(ROWS($U$1:U712),$W$2:$W$900,0))</f>
        <v>#N/A</v>
      </c>
      <c r="AA715" s="22" t="e">
        <f t="shared" si="137"/>
        <v>#N/A</v>
      </c>
      <c r="AB715" s="22">
        <f>(COUNTIF($AA$2:AA715,AA715)=1)*1+AB714</f>
        <v>70</v>
      </c>
      <c r="AC715" s="22" t="e">
        <f>VLOOKUP(AD715,'licencje PZTS'!$C$4:$K$1486,9,FALSE)</f>
        <v>#N/A</v>
      </c>
      <c r="AD715" s="22" t="e">
        <f>INDEX($AA$2:$AA$900,MATCH(ROWS($Z$1:Z712),$AB$2:$AB$3900,0))</f>
        <v>#N/A</v>
      </c>
    </row>
    <row r="716" spans="2:30" hidden="1" x14ac:dyDescent="0.25">
      <c r="B716" s="54">
        <f>(COUNTIF($D$24:D716,D716)=1)*1+B715</f>
        <v>51</v>
      </c>
      <c r="C716" s="60" t="str">
        <f t="shared" ref="C716:C779" si="139">IF(AND($F$3="Skrzat",OR(L716="Skrzat")),"Skrzat",IF(AND($F$3="Żak",OR(L716="Skrzat",M716="Żak")),"Żak",IF(AND($F$3="Młodzik",OR(L716="Skrzat",M716="Żak",N716="Młodzik")),"Młodzik",IF(AND($F$3="Kadet",OR(L716="nie",M716="nie",N716="nie",O716="Kadet")),"Kadet",IF(AND($F$3="Junior",OR(L716="nie",M716="nie",N716="nie",O716="nie",P716="Junior")),"Junior",IF(AND($F$3="Młodzieżowiec",OR(L716="nie",M716="nie",N716="nie",O716="nie",P716="nie",S716="Młodzieżowiec")),"Młodzieżowiec",IF(AND($F$3="Senior",OR(L716="Skrzat",M716="Żak",N716="Młodzik",O716="Kadet",P716="Junior",S716="Młodzieżowiec",Q716="Senior")),"Senior",IF(AND($F$3="Weteran",OR(L716="Nie",M716="Nie",N716="Nie",O716="Nie",P716="Nie",R716="Weteran")),"Weteran",""))))))))</f>
        <v/>
      </c>
      <c r="D716" s="54" t="str">
        <f>IF(C716="","",'licencje PZTS'!B696)</f>
        <v/>
      </c>
      <c r="E716" s="63" t="str">
        <f>IF(C716="","",VLOOKUP(F716,'licencje PZTS'!$G$3:$N$775,8,FALSE))</f>
        <v/>
      </c>
      <c r="F716" s="22">
        <f>'licencje PZTS'!G696</f>
        <v>0</v>
      </c>
      <c r="G716" s="62" t="str">
        <f t="shared" si="136"/>
        <v/>
      </c>
      <c r="H716" s="62" t="str">
        <f>IF(G716="","",'licencje PZTS'!B696)</f>
        <v/>
      </c>
      <c r="I716" s="22" t="str">
        <f>IF(G716="","",VLOOKUP(F716,'licencje PZTS'!$G$3:$N$1761,8,FALSE))</f>
        <v/>
      </c>
      <c r="J716" s="22" t="str">
        <f>IFERROR(VLOOKUP(F716,'licencje PZTS'!$G$3:$N$775,7,FALSE),"")</f>
        <v/>
      </c>
      <c r="K716" s="62" t="str">
        <f>IFERROR(VLOOKUP(F716,'licencje PZTS'!$G$3:$N$1761,4,FALSE),"")</f>
        <v/>
      </c>
      <c r="L716" s="22" t="str">
        <f t="shared" si="129"/>
        <v/>
      </c>
      <c r="M716" s="22" t="str">
        <f t="shared" si="130"/>
        <v/>
      </c>
      <c r="N716" s="22" t="str">
        <f t="shared" si="131"/>
        <v/>
      </c>
      <c r="O716" s="22" t="str">
        <f t="shared" si="132"/>
        <v/>
      </c>
      <c r="P716" s="22" t="str">
        <f t="shared" si="133"/>
        <v/>
      </c>
      <c r="Q716" s="22" t="str">
        <f t="shared" si="134"/>
        <v/>
      </c>
      <c r="R716" s="22" t="str">
        <f t="shared" si="135"/>
        <v/>
      </c>
      <c r="V716" s="22" t="e">
        <f t="shared" si="138"/>
        <v>#N/A</v>
      </c>
      <c r="W716" s="22">
        <f>(COUNTIF($V$2:V716,V716)=1)*1+W715</f>
        <v>70</v>
      </c>
      <c r="X716" s="22" t="e">
        <f>VLOOKUP(Y716,'licencje PZTS'!$C$4:$K$486,9,FALSE)</f>
        <v>#N/A</v>
      </c>
      <c r="Y716" s="22" t="e">
        <f>INDEX($V$2:$V$900,MATCH(ROWS($U$1:U713),$W$2:$W$900,0))</f>
        <v>#N/A</v>
      </c>
      <c r="AA716" s="22" t="e">
        <f t="shared" si="137"/>
        <v>#N/A</v>
      </c>
      <c r="AB716" s="22">
        <f>(COUNTIF($AA$2:AA716,AA716)=1)*1+AB715</f>
        <v>70</v>
      </c>
      <c r="AC716" s="22" t="e">
        <f>VLOOKUP(AD716,'licencje PZTS'!$C$4:$K$1486,9,FALSE)</f>
        <v>#N/A</v>
      </c>
      <c r="AD716" s="22" t="e">
        <f>INDEX($AA$2:$AA$900,MATCH(ROWS($Z$1:Z713),$AB$2:$AB$3900,0))</f>
        <v>#N/A</v>
      </c>
    </row>
    <row r="717" spans="2:30" hidden="1" x14ac:dyDescent="0.25">
      <c r="B717" s="54">
        <f>(COUNTIF($D$24:D717,D717)=1)*1+B716</f>
        <v>51</v>
      </c>
      <c r="C717" s="60" t="str">
        <f t="shared" si="139"/>
        <v/>
      </c>
      <c r="D717" s="54" t="str">
        <f>IF(C717="","",'licencje PZTS'!B697)</f>
        <v/>
      </c>
      <c r="E717" s="63" t="str">
        <f>IF(C717="","",VLOOKUP(F717,'licencje PZTS'!$G$3:$N$775,8,FALSE))</f>
        <v/>
      </c>
      <c r="F717" s="22">
        <f>'licencje PZTS'!G697</f>
        <v>0</v>
      </c>
      <c r="G717" s="62" t="str">
        <f t="shared" si="136"/>
        <v/>
      </c>
      <c r="H717" s="62" t="str">
        <f>IF(G717="","",'licencje PZTS'!B697)</f>
        <v/>
      </c>
      <c r="I717" s="22" t="str">
        <f>IF(G717="","",VLOOKUP(F717,'licencje PZTS'!$G$3:$N$1761,8,FALSE))</f>
        <v/>
      </c>
      <c r="J717" s="22" t="str">
        <f>IFERROR(VLOOKUP(F717,'licencje PZTS'!$G$3:$N$775,7,FALSE),"")</f>
        <v/>
      </c>
      <c r="K717" s="62" t="str">
        <f>IFERROR(VLOOKUP(F717,'licencje PZTS'!$G$3:$N$1761,4,FALSE),"")</f>
        <v/>
      </c>
      <c r="L717" s="22" t="str">
        <f t="shared" si="129"/>
        <v/>
      </c>
      <c r="M717" s="22" t="str">
        <f t="shared" si="130"/>
        <v/>
      </c>
      <c r="N717" s="22" t="str">
        <f t="shared" si="131"/>
        <v/>
      </c>
      <c r="O717" s="22" t="str">
        <f t="shared" si="132"/>
        <v/>
      </c>
      <c r="P717" s="22" t="str">
        <f t="shared" si="133"/>
        <v/>
      </c>
      <c r="Q717" s="22" t="str">
        <f t="shared" si="134"/>
        <v/>
      </c>
      <c r="R717" s="22" t="str">
        <f t="shared" si="135"/>
        <v/>
      </c>
      <c r="V717" s="22" t="e">
        <f t="shared" si="138"/>
        <v>#N/A</v>
      </c>
      <c r="W717" s="22">
        <f>(COUNTIF($V$2:V717,V717)=1)*1+W716</f>
        <v>70</v>
      </c>
      <c r="X717" s="22" t="e">
        <f>VLOOKUP(Y717,'licencje PZTS'!$C$4:$K$486,9,FALSE)</f>
        <v>#N/A</v>
      </c>
      <c r="Y717" s="22" t="e">
        <f>INDEX($V$2:$V$900,MATCH(ROWS($U$1:U714),$W$2:$W$900,0))</f>
        <v>#N/A</v>
      </c>
      <c r="AA717" s="22" t="e">
        <f t="shared" si="137"/>
        <v>#N/A</v>
      </c>
      <c r="AB717" s="22">
        <f>(COUNTIF($AA$2:AA717,AA717)=1)*1+AB716</f>
        <v>70</v>
      </c>
      <c r="AC717" s="22" t="e">
        <f>VLOOKUP(AD717,'licencje PZTS'!$C$4:$K$1486,9,FALSE)</f>
        <v>#N/A</v>
      </c>
      <c r="AD717" s="22" t="e">
        <f>INDEX($AA$2:$AA$900,MATCH(ROWS($Z$1:Z714),$AB$2:$AB$3900,0))</f>
        <v>#N/A</v>
      </c>
    </row>
    <row r="718" spans="2:30" hidden="1" x14ac:dyDescent="0.25">
      <c r="B718" s="54">
        <f>(COUNTIF($D$24:D718,D718)=1)*1+B717</f>
        <v>51</v>
      </c>
      <c r="C718" s="60" t="str">
        <f t="shared" si="139"/>
        <v/>
      </c>
      <c r="D718" s="54" t="str">
        <f>IF(C718="","",'licencje PZTS'!B698)</f>
        <v/>
      </c>
      <c r="E718" s="63" t="str">
        <f>IF(C718="","",VLOOKUP(F718,'licencje PZTS'!$G$3:$N$775,8,FALSE))</f>
        <v/>
      </c>
      <c r="F718" s="22">
        <f>'licencje PZTS'!G698</f>
        <v>0</v>
      </c>
      <c r="G718" s="62" t="str">
        <f t="shared" si="136"/>
        <v/>
      </c>
      <c r="H718" s="62" t="str">
        <f>IF(G718="","",'licencje PZTS'!B698)</f>
        <v/>
      </c>
      <c r="I718" s="22" t="str">
        <f>IF(G718="","",VLOOKUP(F718,'licencje PZTS'!$G$3:$N$1761,8,FALSE))</f>
        <v/>
      </c>
      <c r="J718" s="22" t="str">
        <f>IFERROR(VLOOKUP(F718,'licencje PZTS'!$G$3:$N$775,7,FALSE),"")</f>
        <v/>
      </c>
      <c r="K718" s="62" t="str">
        <f>IFERROR(VLOOKUP(F718,'licencje PZTS'!$G$3:$N$1761,4,FALSE),"")</f>
        <v/>
      </c>
      <c r="L718" s="22" t="str">
        <f t="shared" si="129"/>
        <v/>
      </c>
      <c r="M718" s="22" t="str">
        <f t="shared" si="130"/>
        <v/>
      </c>
      <c r="N718" s="22" t="str">
        <f t="shared" si="131"/>
        <v/>
      </c>
      <c r="O718" s="22" t="str">
        <f t="shared" si="132"/>
        <v/>
      </c>
      <c r="P718" s="22" t="str">
        <f t="shared" si="133"/>
        <v/>
      </c>
      <c r="Q718" s="22" t="str">
        <f t="shared" si="134"/>
        <v/>
      </c>
      <c r="R718" s="22" t="str">
        <f t="shared" si="135"/>
        <v/>
      </c>
      <c r="V718" s="22" t="e">
        <f t="shared" si="138"/>
        <v>#N/A</v>
      </c>
      <c r="W718" s="22">
        <f>(COUNTIF($V$2:V718,V718)=1)*1+W717</f>
        <v>70</v>
      </c>
      <c r="X718" s="22" t="e">
        <f>VLOOKUP(Y718,'licencje PZTS'!$C$4:$K$486,9,FALSE)</f>
        <v>#N/A</v>
      </c>
      <c r="Y718" s="22" t="e">
        <f>INDEX($V$2:$V$900,MATCH(ROWS($U$1:U715),$W$2:$W$900,0))</f>
        <v>#N/A</v>
      </c>
      <c r="AA718" s="22" t="e">
        <f t="shared" si="137"/>
        <v>#N/A</v>
      </c>
      <c r="AB718" s="22">
        <f>(COUNTIF($AA$2:AA718,AA718)=1)*1+AB717</f>
        <v>70</v>
      </c>
      <c r="AC718" s="22" t="e">
        <f>VLOOKUP(AD718,'licencje PZTS'!$C$4:$K$1486,9,FALSE)</f>
        <v>#N/A</v>
      </c>
      <c r="AD718" s="22" t="e">
        <f>INDEX($AA$2:$AA$900,MATCH(ROWS($Z$1:Z715),$AB$2:$AB$3900,0))</f>
        <v>#N/A</v>
      </c>
    </row>
    <row r="719" spans="2:30" hidden="1" x14ac:dyDescent="0.25">
      <c r="B719" s="54">
        <f>(COUNTIF($D$24:D719,D719)=1)*1+B718</f>
        <v>51</v>
      </c>
      <c r="C719" s="60" t="str">
        <f t="shared" si="139"/>
        <v/>
      </c>
      <c r="D719" s="54" t="str">
        <f>IF(C719="","",'licencje PZTS'!B699)</f>
        <v/>
      </c>
      <c r="E719" s="63" t="str">
        <f>IF(C719="","",VLOOKUP(F719,'licencje PZTS'!$G$3:$N$775,8,FALSE))</f>
        <v/>
      </c>
      <c r="F719" s="22">
        <f>'licencje PZTS'!G699</f>
        <v>0</v>
      </c>
      <c r="G719" s="62" t="str">
        <f t="shared" si="136"/>
        <v/>
      </c>
      <c r="H719" s="62" t="str">
        <f>IF(G719="","",'licencje PZTS'!B699)</f>
        <v/>
      </c>
      <c r="I719" s="22" t="str">
        <f>IF(G719="","",VLOOKUP(F719,'licencje PZTS'!$G$3:$N$1761,8,FALSE))</f>
        <v/>
      </c>
      <c r="J719" s="22" t="str">
        <f>IFERROR(VLOOKUP(F719,'licencje PZTS'!$G$3:$N$775,7,FALSE),"")</f>
        <v/>
      </c>
      <c r="K719" s="62" t="str">
        <f>IFERROR(VLOOKUP(F719,'licencje PZTS'!$G$3:$N$1761,4,FALSE),"")</f>
        <v/>
      </c>
      <c r="L719" s="22" t="str">
        <f t="shared" si="129"/>
        <v/>
      </c>
      <c r="M719" s="22" t="str">
        <f t="shared" si="130"/>
        <v/>
      </c>
      <c r="N719" s="22" t="str">
        <f t="shared" si="131"/>
        <v/>
      </c>
      <c r="O719" s="22" t="str">
        <f t="shared" si="132"/>
        <v/>
      </c>
      <c r="P719" s="22" t="str">
        <f t="shared" si="133"/>
        <v/>
      </c>
      <c r="Q719" s="22" t="str">
        <f t="shared" si="134"/>
        <v/>
      </c>
      <c r="R719" s="22" t="str">
        <f t="shared" si="135"/>
        <v/>
      </c>
      <c r="V719" s="22" t="e">
        <f t="shared" si="138"/>
        <v>#N/A</v>
      </c>
      <c r="W719" s="22">
        <f>(COUNTIF($V$2:V719,V719)=1)*1+W718</f>
        <v>70</v>
      </c>
      <c r="X719" s="22" t="e">
        <f>VLOOKUP(Y719,'licencje PZTS'!$C$4:$K$486,9,FALSE)</f>
        <v>#N/A</v>
      </c>
      <c r="Y719" s="22" t="e">
        <f>INDEX($V$2:$V$900,MATCH(ROWS($U$1:U716),$W$2:$W$900,0))</f>
        <v>#N/A</v>
      </c>
      <c r="AA719" s="22" t="e">
        <f t="shared" si="137"/>
        <v>#N/A</v>
      </c>
      <c r="AB719" s="22">
        <f>(COUNTIF($AA$2:AA719,AA719)=1)*1+AB718</f>
        <v>70</v>
      </c>
      <c r="AC719" s="22" t="e">
        <f>VLOOKUP(AD719,'licencje PZTS'!$C$4:$K$1486,9,FALSE)</f>
        <v>#N/A</v>
      </c>
      <c r="AD719" s="22" t="e">
        <f>INDEX($AA$2:$AA$900,MATCH(ROWS($Z$1:Z716),$AB$2:$AB$3900,0))</f>
        <v>#N/A</v>
      </c>
    </row>
    <row r="720" spans="2:30" hidden="1" x14ac:dyDescent="0.25">
      <c r="B720" s="54">
        <f>(COUNTIF($D$24:D720,D720)=1)*1+B719</f>
        <v>51</v>
      </c>
      <c r="C720" s="60" t="str">
        <f t="shared" si="139"/>
        <v/>
      </c>
      <c r="D720" s="54" t="str">
        <f>IF(C720="","",'licencje PZTS'!B700)</f>
        <v/>
      </c>
      <c r="E720" s="63" t="str">
        <f>IF(C720="","",VLOOKUP(F720,'licencje PZTS'!$G$3:$N$775,8,FALSE))</f>
        <v/>
      </c>
      <c r="F720" s="22">
        <f>'licencje PZTS'!G700</f>
        <v>0</v>
      </c>
      <c r="G720" s="62" t="str">
        <f t="shared" si="136"/>
        <v/>
      </c>
      <c r="H720" s="62" t="str">
        <f>IF(G720="","",'licencje PZTS'!B700)</f>
        <v/>
      </c>
      <c r="I720" s="22" t="str">
        <f>IF(G720="","",VLOOKUP(F720,'licencje PZTS'!$G$3:$N$1761,8,FALSE))</f>
        <v/>
      </c>
      <c r="J720" s="22" t="str">
        <f>IFERROR(VLOOKUP(F720,'licencje PZTS'!$G$3:$N$775,7,FALSE),"")</f>
        <v/>
      </c>
      <c r="K720" s="62" t="str">
        <f>IFERROR(VLOOKUP(F720,'licencje PZTS'!$G$3:$N$1761,4,FALSE),"")</f>
        <v/>
      </c>
      <c r="L720" s="22" t="str">
        <f t="shared" si="129"/>
        <v/>
      </c>
      <c r="M720" s="22" t="str">
        <f t="shared" si="130"/>
        <v/>
      </c>
      <c r="N720" s="22" t="str">
        <f t="shared" si="131"/>
        <v/>
      </c>
      <c r="O720" s="22" t="str">
        <f t="shared" si="132"/>
        <v/>
      </c>
      <c r="P720" s="22" t="str">
        <f t="shared" si="133"/>
        <v/>
      </c>
      <c r="Q720" s="22" t="str">
        <f t="shared" si="134"/>
        <v/>
      </c>
      <c r="R720" s="22" t="str">
        <f t="shared" si="135"/>
        <v/>
      </c>
      <c r="V720" s="22" t="e">
        <f t="shared" si="138"/>
        <v>#N/A</v>
      </c>
      <c r="W720" s="22">
        <f>(COUNTIF($V$2:V720,V720)=1)*1+W719</f>
        <v>70</v>
      </c>
      <c r="X720" s="22" t="e">
        <f>VLOOKUP(Y720,'licencje PZTS'!$C$4:$K$486,9,FALSE)</f>
        <v>#N/A</v>
      </c>
      <c r="Y720" s="22" t="e">
        <f>INDEX($V$2:$V$900,MATCH(ROWS($U$1:U717),$W$2:$W$900,0))</f>
        <v>#N/A</v>
      </c>
      <c r="AA720" s="22" t="e">
        <f t="shared" si="137"/>
        <v>#N/A</v>
      </c>
      <c r="AB720" s="22">
        <f>(COUNTIF($AA$2:AA720,AA720)=1)*1+AB719</f>
        <v>70</v>
      </c>
      <c r="AC720" s="22" t="e">
        <f>VLOOKUP(AD720,'licencje PZTS'!$C$4:$K$1486,9,FALSE)</f>
        <v>#N/A</v>
      </c>
      <c r="AD720" s="22" t="e">
        <f>INDEX($AA$2:$AA$900,MATCH(ROWS($Z$1:Z717),$AB$2:$AB$3900,0))</f>
        <v>#N/A</v>
      </c>
    </row>
    <row r="721" spans="2:30" hidden="1" x14ac:dyDescent="0.25">
      <c r="B721" s="54">
        <f>(COUNTIF($D$24:D721,D721)=1)*1+B720</f>
        <v>51</v>
      </c>
      <c r="C721" s="60" t="str">
        <f t="shared" si="139"/>
        <v/>
      </c>
      <c r="D721" s="54" t="str">
        <f>IF(C721="","",'licencje PZTS'!B701)</f>
        <v/>
      </c>
      <c r="E721" s="63" t="str">
        <f>IF(C721="","",VLOOKUP(F721,'licencje PZTS'!$G$3:$N$775,8,FALSE))</f>
        <v/>
      </c>
      <c r="F721" s="22">
        <f>'licencje PZTS'!G701</f>
        <v>0</v>
      </c>
      <c r="G721" s="62" t="str">
        <f t="shared" si="136"/>
        <v/>
      </c>
      <c r="H721" s="62" t="str">
        <f>IF(G721="","",'licencje PZTS'!B701)</f>
        <v/>
      </c>
      <c r="I721" s="22" t="str">
        <f>IF(G721="","",VLOOKUP(F721,'licencje PZTS'!$G$3:$N$1761,8,FALSE))</f>
        <v/>
      </c>
      <c r="J721" s="22" t="str">
        <f>IFERROR(VLOOKUP(F721,'licencje PZTS'!$G$3:$N$775,7,FALSE),"")</f>
        <v/>
      </c>
      <c r="K721" s="62" t="str">
        <f>IFERROR(VLOOKUP(F721,'licencje PZTS'!$G$3:$N$1761,4,FALSE),"")</f>
        <v/>
      </c>
      <c r="L721" s="22" t="str">
        <f t="shared" si="129"/>
        <v/>
      </c>
      <c r="M721" s="22" t="str">
        <f t="shared" si="130"/>
        <v/>
      </c>
      <c r="N721" s="22" t="str">
        <f t="shared" si="131"/>
        <v/>
      </c>
      <c r="O721" s="22" t="str">
        <f t="shared" si="132"/>
        <v/>
      </c>
      <c r="P721" s="22" t="str">
        <f t="shared" si="133"/>
        <v/>
      </c>
      <c r="Q721" s="22" t="str">
        <f t="shared" si="134"/>
        <v/>
      </c>
      <c r="R721" s="22" t="str">
        <f t="shared" si="135"/>
        <v/>
      </c>
      <c r="V721" s="22" t="e">
        <f t="shared" si="138"/>
        <v>#N/A</v>
      </c>
      <c r="W721" s="22">
        <f>(COUNTIF($V$2:V721,V721)=1)*1+W720</f>
        <v>70</v>
      </c>
      <c r="X721" s="22" t="e">
        <f>VLOOKUP(Y721,'licencje PZTS'!$C$4:$K$486,9,FALSE)</f>
        <v>#N/A</v>
      </c>
      <c r="Y721" s="22" t="e">
        <f>INDEX($V$2:$V$900,MATCH(ROWS($U$1:U718),$W$2:$W$900,0))</f>
        <v>#N/A</v>
      </c>
      <c r="AA721" s="22" t="e">
        <f t="shared" si="137"/>
        <v>#N/A</v>
      </c>
      <c r="AB721" s="22">
        <f>(COUNTIF($AA$2:AA721,AA721)=1)*1+AB720</f>
        <v>70</v>
      </c>
      <c r="AC721" s="22" t="e">
        <f>VLOOKUP(AD721,'licencje PZTS'!$C$4:$K$1486,9,FALSE)</f>
        <v>#N/A</v>
      </c>
      <c r="AD721" s="22" t="e">
        <f>INDEX($AA$2:$AA$900,MATCH(ROWS($Z$1:Z718),$AB$2:$AB$3900,0))</f>
        <v>#N/A</v>
      </c>
    </row>
    <row r="722" spans="2:30" hidden="1" x14ac:dyDescent="0.25">
      <c r="B722" s="54">
        <f>(COUNTIF($D$24:D722,D722)=1)*1+B721</f>
        <v>51</v>
      </c>
      <c r="C722" s="60" t="str">
        <f t="shared" si="139"/>
        <v/>
      </c>
      <c r="D722" s="54" t="str">
        <f>IF(C722="","",'licencje PZTS'!B702)</f>
        <v/>
      </c>
      <c r="E722" s="63" t="str">
        <f>IF(C722="","",VLOOKUP(F722,'licencje PZTS'!$G$3:$N$775,8,FALSE))</f>
        <v/>
      </c>
      <c r="F722" s="22">
        <f>'licencje PZTS'!G702</f>
        <v>0</v>
      </c>
      <c r="G722" s="62" t="str">
        <f t="shared" si="136"/>
        <v/>
      </c>
      <c r="H722" s="62" t="str">
        <f>IF(G722="","",'licencje PZTS'!B702)</f>
        <v/>
      </c>
      <c r="I722" s="22" t="str">
        <f>IF(G722="","",VLOOKUP(F722,'licencje PZTS'!$G$3:$N$1761,8,FALSE))</f>
        <v/>
      </c>
      <c r="J722" s="22" t="str">
        <f>IFERROR(VLOOKUP(F722,'licencje PZTS'!$G$3:$N$775,7,FALSE),"")</f>
        <v/>
      </c>
      <c r="K722" s="62" t="str">
        <f>IFERROR(VLOOKUP(F722,'licencje PZTS'!$G$3:$N$1761,4,FALSE),"")</f>
        <v/>
      </c>
      <c r="L722" s="22" t="str">
        <f t="shared" si="129"/>
        <v/>
      </c>
      <c r="M722" s="22" t="str">
        <f t="shared" si="130"/>
        <v/>
      </c>
      <c r="N722" s="22" t="str">
        <f t="shared" si="131"/>
        <v/>
      </c>
      <c r="O722" s="22" t="str">
        <f t="shared" si="132"/>
        <v/>
      </c>
      <c r="P722" s="22" t="str">
        <f t="shared" si="133"/>
        <v/>
      </c>
      <c r="Q722" s="22" t="str">
        <f t="shared" si="134"/>
        <v/>
      </c>
      <c r="R722" s="22" t="str">
        <f t="shared" si="135"/>
        <v/>
      </c>
      <c r="V722" s="22" t="e">
        <f t="shared" si="138"/>
        <v>#N/A</v>
      </c>
      <c r="W722" s="22">
        <f>(COUNTIF($V$2:V722,V722)=1)*1+W721</f>
        <v>70</v>
      </c>
      <c r="X722" s="22" t="e">
        <f>VLOOKUP(Y722,'licencje PZTS'!$C$4:$K$486,9,FALSE)</f>
        <v>#N/A</v>
      </c>
      <c r="Y722" s="22" t="e">
        <f>INDEX($V$2:$V$900,MATCH(ROWS($U$1:U719),$W$2:$W$900,0))</f>
        <v>#N/A</v>
      </c>
      <c r="AA722" s="22" t="e">
        <f t="shared" si="137"/>
        <v>#N/A</v>
      </c>
      <c r="AB722" s="22">
        <f>(COUNTIF($AA$2:AA722,AA722)=1)*1+AB721</f>
        <v>70</v>
      </c>
      <c r="AC722" s="22" t="e">
        <f>VLOOKUP(AD722,'licencje PZTS'!$C$4:$K$1486,9,FALSE)</f>
        <v>#N/A</v>
      </c>
      <c r="AD722" s="22" t="e">
        <f>INDEX($AA$2:$AA$900,MATCH(ROWS($Z$1:Z719),$AB$2:$AB$3900,0))</f>
        <v>#N/A</v>
      </c>
    </row>
    <row r="723" spans="2:30" hidden="1" x14ac:dyDescent="0.25">
      <c r="B723" s="54">
        <f>(COUNTIF($D$24:D723,D723)=1)*1+B722</f>
        <v>51</v>
      </c>
      <c r="C723" s="60" t="str">
        <f t="shared" si="139"/>
        <v/>
      </c>
      <c r="D723" s="54" t="str">
        <f>IF(C723="","",'licencje PZTS'!B703)</f>
        <v/>
      </c>
      <c r="E723" s="63" t="str">
        <f>IF(C723="","",VLOOKUP(F723,'licencje PZTS'!$G$3:$N$775,8,FALSE))</f>
        <v/>
      </c>
      <c r="F723" s="22">
        <f>'licencje PZTS'!G703</f>
        <v>0</v>
      </c>
      <c r="G723" s="62" t="str">
        <f t="shared" si="136"/>
        <v/>
      </c>
      <c r="H723" s="62" t="str">
        <f>IF(G723="","",'licencje PZTS'!B703)</f>
        <v/>
      </c>
      <c r="I723" s="22" t="str">
        <f>IF(G723="","",VLOOKUP(F723,'licencje PZTS'!$G$3:$N$1761,8,FALSE))</f>
        <v/>
      </c>
      <c r="J723" s="22" t="str">
        <f>IFERROR(VLOOKUP(F723,'licencje PZTS'!$G$3:$N$775,7,FALSE),"")</f>
        <v/>
      </c>
      <c r="K723" s="62" t="str">
        <f>IFERROR(VLOOKUP(F723,'licencje PZTS'!$G$3:$N$1761,4,FALSE),"")</f>
        <v/>
      </c>
      <c r="L723" s="22" t="str">
        <f t="shared" si="129"/>
        <v/>
      </c>
      <c r="M723" s="22" t="str">
        <f t="shared" si="130"/>
        <v/>
      </c>
      <c r="N723" s="22" t="str">
        <f t="shared" si="131"/>
        <v/>
      </c>
      <c r="O723" s="22" t="str">
        <f t="shared" si="132"/>
        <v/>
      </c>
      <c r="P723" s="22" t="str">
        <f t="shared" si="133"/>
        <v/>
      </c>
      <c r="Q723" s="22" t="str">
        <f t="shared" si="134"/>
        <v/>
      </c>
      <c r="R723" s="22" t="str">
        <f t="shared" si="135"/>
        <v/>
      </c>
      <c r="V723" s="22" t="e">
        <f t="shared" si="138"/>
        <v>#N/A</v>
      </c>
      <c r="W723" s="22">
        <f>(COUNTIF($V$2:V723,V723)=1)*1+W722</f>
        <v>70</v>
      </c>
      <c r="X723" s="22" t="e">
        <f>VLOOKUP(Y723,'licencje PZTS'!$C$4:$K$486,9,FALSE)</f>
        <v>#N/A</v>
      </c>
      <c r="Y723" s="22" t="e">
        <f>INDEX($V$2:$V$900,MATCH(ROWS($U$1:U720),$W$2:$W$900,0))</f>
        <v>#N/A</v>
      </c>
      <c r="AA723" s="22" t="e">
        <f t="shared" si="137"/>
        <v>#N/A</v>
      </c>
      <c r="AB723" s="22">
        <f>(COUNTIF($AA$2:AA723,AA723)=1)*1+AB722</f>
        <v>70</v>
      </c>
      <c r="AC723" s="22" t="e">
        <f>VLOOKUP(AD723,'licencje PZTS'!$C$4:$K$1486,9,FALSE)</f>
        <v>#N/A</v>
      </c>
      <c r="AD723" s="22" t="e">
        <f>INDEX($AA$2:$AA$900,MATCH(ROWS($Z$1:Z720),$AB$2:$AB$3900,0))</f>
        <v>#N/A</v>
      </c>
    </row>
    <row r="724" spans="2:30" hidden="1" x14ac:dyDescent="0.25">
      <c r="B724" s="54">
        <f>(COUNTIF($D$24:D724,D724)=1)*1+B723</f>
        <v>51</v>
      </c>
      <c r="C724" s="60" t="str">
        <f t="shared" si="139"/>
        <v/>
      </c>
      <c r="D724" s="54" t="str">
        <f>IF(C724="","",'licencje PZTS'!B704)</f>
        <v/>
      </c>
      <c r="E724" s="63" t="str">
        <f>IF(C724="","",VLOOKUP(F724,'licencje PZTS'!$G$3:$N$775,8,FALSE))</f>
        <v/>
      </c>
      <c r="F724" s="22">
        <f>'licencje PZTS'!G704</f>
        <v>0</v>
      </c>
      <c r="G724" s="62" t="str">
        <f t="shared" si="136"/>
        <v/>
      </c>
      <c r="H724" s="62" t="str">
        <f>IF(G724="","",'licencje PZTS'!B704)</f>
        <v/>
      </c>
      <c r="I724" s="22" t="str">
        <f>IF(G724="","",VLOOKUP(F724,'licencje PZTS'!$G$3:$N$1761,8,FALSE))</f>
        <v/>
      </c>
      <c r="J724" s="22" t="str">
        <f>IFERROR(VLOOKUP(F724,'licencje PZTS'!$G$3:$N$775,7,FALSE),"")</f>
        <v/>
      </c>
      <c r="K724" s="62" t="str">
        <f>IFERROR(VLOOKUP(F724,'licencje PZTS'!$G$3:$N$1761,4,FALSE),"")</f>
        <v/>
      </c>
      <c r="L724" s="22" t="str">
        <f t="shared" si="129"/>
        <v/>
      </c>
      <c r="M724" s="22" t="str">
        <f t="shared" si="130"/>
        <v/>
      </c>
      <c r="N724" s="22" t="str">
        <f t="shared" si="131"/>
        <v/>
      </c>
      <c r="O724" s="22" t="str">
        <f t="shared" si="132"/>
        <v/>
      </c>
      <c r="P724" s="22" t="str">
        <f t="shared" si="133"/>
        <v/>
      </c>
      <c r="Q724" s="22" t="str">
        <f t="shared" si="134"/>
        <v/>
      </c>
      <c r="R724" s="22" t="str">
        <f t="shared" si="135"/>
        <v/>
      </c>
      <c r="V724" s="22" t="e">
        <f t="shared" si="138"/>
        <v>#N/A</v>
      </c>
      <c r="W724" s="22">
        <f>(COUNTIF($V$2:V724,V724)=1)*1+W723</f>
        <v>70</v>
      </c>
      <c r="X724" s="22" t="e">
        <f>VLOOKUP(Y724,'licencje PZTS'!$C$4:$K$486,9,FALSE)</f>
        <v>#N/A</v>
      </c>
      <c r="Y724" s="22" t="e">
        <f>INDEX($V$2:$V$900,MATCH(ROWS($U$1:U721),$W$2:$W$900,0))</f>
        <v>#N/A</v>
      </c>
      <c r="AA724" s="22" t="e">
        <f t="shared" si="137"/>
        <v>#N/A</v>
      </c>
      <c r="AB724" s="22">
        <f>(COUNTIF($AA$2:AA724,AA724)=1)*1+AB723</f>
        <v>70</v>
      </c>
      <c r="AC724" s="22" t="e">
        <f>VLOOKUP(AD724,'licencje PZTS'!$C$4:$K$1486,9,FALSE)</f>
        <v>#N/A</v>
      </c>
      <c r="AD724" s="22" t="e">
        <f>INDEX($AA$2:$AA$900,MATCH(ROWS($Z$1:Z721),$AB$2:$AB$3900,0))</f>
        <v>#N/A</v>
      </c>
    </row>
    <row r="725" spans="2:30" hidden="1" x14ac:dyDescent="0.25">
      <c r="B725" s="54">
        <f>(COUNTIF($D$24:D725,D725)=1)*1+B724</f>
        <v>51</v>
      </c>
      <c r="C725" s="60" t="str">
        <f t="shared" si="139"/>
        <v/>
      </c>
      <c r="D725" s="54" t="str">
        <f>IF(C725="","",'licencje PZTS'!B705)</f>
        <v/>
      </c>
      <c r="E725" s="63" t="str">
        <f>IF(C725="","",VLOOKUP(F725,'licencje PZTS'!$G$3:$N$775,8,FALSE))</f>
        <v/>
      </c>
      <c r="F725" s="22">
        <f>'licencje PZTS'!G705</f>
        <v>0</v>
      </c>
      <c r="G725" s="62" t="str">
        <f t="shared" si="136"/>
        <v/>
      </c>
      <c r="H725" s="62" t="str">
        <f>IF(G725="","",'licencje PZTS'!B705)</f>
        <v/>
      </c>
      <c r="I725" s="22" t="str">
        <f>IF(G725="","",VLOOKUP(F725,'licencje PZTS'!$G$3:$N$1761,8,FALSE))</f>
        <v/>
      </c>
      <c r="J725" s="22" t="str">
        <f>IFERROR(VLOOKUP(F725,'licencje PZTS'!$G$3:$N$775,7,FALSE),"")</f>
        <v/>
      </c>
      <c r="K725" s="62" t="str">
        <f>IFERROR(VLOOKUP(F725,'licencje PZTS'!$G$3:$N$1761,4,FALSE),"")</f>
        <v/>
      </c>
      <c r="L725" s="22" t="str">
        <f t="shared" si="129"/>
        <v/>
      </c>
      <c r="M725" s="22" t="str">
        <f t="shared" si="130"/>
        <v/>
      </c>
      <c r="N725" s="22" t="str">
        <f t="shared" si="131"/>
        <v/>
      </c>
      <c r="O725" s="22" t="str">
        <f t="shared" si="132"/>
        <v/>
      </c>
      <c r="P725" s="22" t="str">
        <f t="shared" si="133"/>
        <v/>
      </c>
      <c r="Q725" s="22" t="str">
        <f t="shared" si="134"/>
        <v/>
      </c>
      <c r="R725" s="22" t="str">
        <f t="shared" si="135"/>
        <v/>
      </c>
      <c r="V725" s="22" t="e">
        <f t="shared" si="138"/>
        <v>#N/A</v>
      </c>
      <c r="W725" s="22">
        <f>(COUNTIF($V$2:V725,V725)=1)*1+W724</f>
        <v>70</v>
      </c>
      <c r="X725" s="22" t="e">
        <f>VLOOKUP(Y725,'licencje PZTS'!$C$4:$K$486,9,FALSE)</f>
        <v>#N/A</v>
      </c>
      <c r="Y725" s="22" t="e">
        <f>INDEX($V$2:$V$900,MATCH(ROWS($U$1:U722),$W$2:$W$900,0))</f>
        <v>#N/A</v>
      </c>
      <c r="AA725" s="22" t="e">
        <f t="shared" si="137"/>
        <v>#N/A</v>
      </c>
      <c r="AB725" s="22">
        <f>(COUNTIF($AA$2:AA725,AA725)=1)*1+AB724</f>
        <v>70</v>
      </c>
      <c r="AC725" s="22" t="e">
        <f>VLOOKUP(AD725,'licencje PZTS'!$C$4:$K$1486,9,FALSE)</f>
        <v>#N/A</v>
      </c>
      <c r="AD725" s="22" t="e">
        <f>INDEX($AA$2:$AA$900,MATCH(ROWS($Z$1:Z722),$AB$2:$AB$3900,0))</f>
        <v>#N/A</v>
      </c>
    </row>
    <row r="726" spans="2:30" hidden="1" x14ac:dyDescent="0.25">
      <c r="B726" s="54">
        <f>(COUNTIF($D$24:D726,D726)=1)*1+B725</f>
        <v>51</v>
      </c>
      <c r="C726" s="60" t="str">
        <f t="shared" si="139"/>
        <v/>
      </c>
      <c r="D726" s="54" t="str">
        <f>IF(C726="","",'licencje PZTS'!B706)</f>
        <v/>
      </c>
      <c r="E726" s="63" t="str">
        <f>IF(C726="","",VLOOKUP(F726,'licencje PZTS'!$G$3:$N$775,8,FALSE))</f>
        <v/>
      </c>
      <c r="F726" s="22">
        <f>'licencje PZTS'!G706</f>
        <v>0</v>
      </c>
      <c r="G726" s="62" t="str">
        <f t="shared" si="136"/>
        <v/>
      </c>
      <c r="H726" s="62" t="str">
        <f>IF(G726="","",'licencje PZTS'!B706)</f>
        <v/>
      </c>
      <c r="I726" s="22" t="str">
        <f>IF(G726="","",VLOOKUP(F726,'licencje PZTS'!$G$3:$N$1761,8,FALSE))</f>
        <v/>
      </c>
      <c r="J726" s="22" t="str">
        <f>IFERROR(VLOOKUP(F726,'licencje PZTS'!$G$3:$N$775,7,FALSE),"")</f>
        <v/>
      </c>
      <c r="K726" s="62" t="str">
        <f>IFERROR(VLOOKUP(F726,'licencje PZTS'!$G$3:$N$1761,4,FALSE),"")</f>
        <v/>
      </c>
      <c r="L726" s="22" t="str">
        <f t="shared" si="129"/>
        <v/>
      </c>
      <c r="M726" s="22" t="str">
        <f t="shared" si="130"/>
        <v/>
      </c>
      <c r="N726" s="22" t="str">
        <f t="shared" si="131"/>
        <v/>
      </c>
      <c r="O726" s="22" t="str">
        <f t="shared" si="132"/>
        <v/>
      </c>
      <c r="P726" s="22" t="str">
        <f t="shared" si="133"/>
        <v/>
      </c>
      <c r="Q726" s="22" t="str">
        <f t="shared" si="134"/>
        <v/>
      </c>
      <c r="R726" s="22" t="str">
        <f t="shared" si="135"/>
        <v/>
      </c>
      <c r="V726" s="22" t="e">
        <f t="shared" si="138"/>
        <v>#N/A</v>
      </c>
      <c r="W726" s="22">
        <f>(COUNTIF($V$2:V726,V726)=1)*1+W725</f>
        <v>70</v>
      </c>
      <c r="X726" s="22" t="e">
        <f>VLOOKUP(Y726,'licencje PZTS'!$C$4:$K$486,9,FALSE)</f>
        <v>#N/A</v>
      </c>
      <c r="Y726" s="22" t="e">
        <f>INDEX($V$2:$V$900,MATCH(ROWS($U$1:U723),$W$2:$W$900,0))</f>
        <v>#N/A</v>
      </c>
      <c r="AA726" s="22" t="e">
        <f t="shared" si="137"/>
        <v>#N/A</v>
      </c>
      <c r="AB726" s="22">
        <f>(COUNTIF($AA$2:AA726,AA726)=1)*1+AB725</f>
        <v>70</v>
      </c>
      <c r="AC726" s="22" t="e">
        <f>VLOOKUP(AD726,'licencje PZTS'!$C$4:$K$1486,9,FALSE)</f>
        <v>#N/A</v>
      </c>
      <c r="AD726" s="22" t="e">
        <f>INDEX($AA$2:$AA$900,MATCH(ROWS($Z$1:Z723),$AB$2:$AB$3900,0))</f>
        <v>#N/A</v>
      </c>
    </row>
    <row r="727" spans="2:30" hidden="1" x14ac:dyDescent="0.25">
      <c r="B727" s="54">
        <f>(COUNTIF($D$24:D727,D727)=1)*1+B726</f>
        <v>51</v>
      </c>
      <c r="C727" s="60" t="str">
        <f t="shared" si="139"/>
        <v/>
      </c>
      <c r="D727" s="54" t="str">
        <f>IF(C727="","",'licencje PZTS'!B707)</f>
        <v/>
      </c>
      <c r="E727" s="63" t="str">
        <f>IF(C727="","",VLOOKUP(F727,'licencje PZTS'!$G$3:$N$775,8,FALSE))</f>
        <v/>
      </c>
      <c r="F727" s="22">
        <f>'licencje PZTS'!G707</f>
        <v>0</v>
      </c>
      <c r="G727" s="62" t="str">
        <f t="shared" si="136"/>
        <v/>
      </c>
      <c r="H727" s="62" t="str">
        <f>IF(G727="","",'licencje PZTS'!B707)</f>
        <v/>
      </c>
      <c r="I727" s="22" t="str">
        <f>IF(G727="","",VLOOKUP(F727,'licencje PZTS'!$G$3:$N$1761,8,FALSE))</f>
        <v/>
      </c>
      <c r="J727" s="22" t="str">
        <f>IFERROR(VLOOKUP(F727,'licencje PZTS'!$G$3:$N$775,7,FALSE),"")</f>
        <v/>
      </c>
      <c r="K727" s="62" t="str">
        <f>IFERROR(VLOOKUP(F727,'licencje PZTS'!$G$3:$N$1761,4,FALSE),"")</f>
        <v/>
      </c>
      <c r="L727" s="22" t="str">
        <f t="shared" ref="L727:L790" si="140">IFERROR(IF($G$1-K727&lt;=8,"Skrzat",IF($G$1-K727&gt;8,"Nie dotyczy")),"")</f>
        <v/>
      </c>
      <c r="M727" s="22" t="str">
        <f t="shared" ref="M727:M790" si="141">IFERROR(IF($G$1-K727&lt;=10,"Żak",IF($G$1-K727&gt;10,"Nie dotyczy")),"")</f>
        <v/>
      </c>
      <c r="N727" s="22" t="str">
        <f t="shared" ref="N727:N790" si="142">IFERROR(IF($G$1-K727&lt;=12,"Młodzik",IF($G$1-K727&gt;12,"Nie dotyczy")),"")</f>
        <v/>
      </c>
      <c r="O727" s="22" t="str">
        <f t="shared" ref="O727:O790" si="143">IFERROR(IF($G$1-K727&lt;=14,"Kadet",IF($G$1-K727&gt;14,"Nie dotyczy")),"")</f>
        <v/>
      </c>
      <c r="P727" s="22" t="str">
        <f t="shared" ref="P727:P790" si="144">IFERROR(IF($G$1-K727&lt;=17,"Junior",IF($G$1-K727&gt;17,"Nie dotyczy")),"")</f>
        <v/>
      </c>
      <c r="Q727" s="22" t="str">
        <f t="shared" ref="Q727:Q790" si="145">IFERROR(IF($G$1-K727&lt;=20,"Młodzieżowiec",IF($G$1-K727&gt;20,"Nie dotyczy")),"")</f>
        <v/>
      </c>
      <c r="R727" s="22" t="str">
        <f t="shared" ref="R727:R790" si="146">IFERROR(IF($G$1-K727&gt;=7,"Senior",IF($G$1-K727&lt;8,"Nie dotyczy")),"")</f>
        <v/>
      </c>
      <c r="V727" s="22" t="e">
        <f t="shared" si="138"/>
        <v>#N/A</v>
      </c>
      <c r="W727" s="22">
        <f>(COUNTIF($V$2:V727,V727)=1)*1+W726</f>
        <v>70</v>
      </c>
      <c r="X727" s="22" t="e">
        <f>VLOOKUP(Y727,'licencje PZTS'!$C$4:$K$486,9,FALSE)</f>
        <v>#N/A</v>
      </c>
      <c r="Y727" s="22" t="e">
        <f>INDEX($V$2:$V$900,MATCH(ROWS($U$1:U724),$W$2:$W$900,0))</f>
        <v>#N/A</v>
      </c>
      <c r="AA727" s="22" t="e">
        <f t="shared" si="137"/>
        <v>#N/A</v>
      </c>
      <c r="AB727" s="22">
        <f>(COUNTIF($AA$2:AA727,AA727)=1)*1+AB726</f>
        <v>70</v>
      </c>
      <c r="AC727" s="22" t="e">
        <f>VLOOKUP(AD727,'licencje PZTS'!$C$4:$K$1486,9,FALSE)</f>
        <v>#N/A</v>
      </c>
      <c r="AD727" s="22" t="e">
        <f>INDEX($AA$2:$AA$900,MATCH(ROWS($Z$1:Z724),$AB$2:$AB$3900,0))</f>
        <v>#N/A</v>
      </c>
    </row>
    <row r="728" spans="2:30" hidden="1" x14ac:dyDescent="0.25">
      <c r="B728" s="54">
        <f>(COUNTIF($D$24:D728,D728)=1)*1+B727</f>
        <v>51</v>
      </c>
      <c r="C728" s="60" t="str">
        <f t="shared" si="139"/>
        <v/>
      </c>
      <c r="D728" s="54" t="str">
        <f>IF(C728="","",'licencje PZTS'!B708)</f>
        <v/>
      </c>
      <c r="E728" s="63" t="str">
        <f>IF(C728="","",VLOOKUP(F728,'licencje PZTS'!$G$3:$N$775,8,FALSE))</f>
        <v/>
      </c>
      <c r="F728" s="22">
        <f>'licencje PZTS'!G708</f>
        <v>0</v>
      </c>
      <c r="G728" s="62" t="str">
        <f t="shared" ref="G728:G791" si="147">IF(AND($F$3="Skrzat",OR(L728="Skrzat")),"Skrzat",IF(AND($F$3="Żak",OR(L728="Skrzat",M728="Żak")),"Żak",IF(AND($F$3="Młodzik",OR(L728="Skrzat",M728="Żak",N728="Młodzik")),"Młodzik",IF(AND($F$3="Kadet",OR(L728="nie",M728="nie",N728="nie",O728="Kadet")),"Kadet",IF(AND($F$3="Junior",OR(L728="nie",M728="nie",N728="nie",O728="nie",P728="Junior")),"Junior",IF(AND($F$3="Młodzieżowiec",OR(L728="nie",M728="nie",N728="nie",O728="nie",P728="nie",S728="Młodzieżowiec")),"Młodzieżowiec",IF(AND($F$3="Senior",OR(L728="Skrzat",M728="Żak",N728="Młodzik",O728="Kadet",P728="Junior",S728="Młodzieżowiec",Q728="Senior")),"Senior",IF(AND($F$3="Weteran",OR(L728="Nie",M728="Nie",N728="Nie",O728="Nie",P728="Nie",R728="Weteran")),"Weteran",""))))))))</f>
        <v/>
      </c>
      <c r="H728" s="62" t="str">
        <f>IF(G728="","",'licencje PZTS'!B708)</f>
        <v/>
      </c>
      <c r="I728" s="22" t="str">
        <f>IF(G728="","",VLOOKUP(F728,'licencje PZTS'!$G$3:$N$1761,8,FALSE))</f>
        <v/>
      </c>
      <c r="J728" s="22" t="str">
        <f>IFERROR(VLOOKUP(F728,'licencje PZTS'!$G$3:$N$775,7,FALSE),"")</f>
        <v/>
      </c>
      <c r="K728" s="62" t="str">
        <f>IFERROR(VLOOKUP(F728,'licencje PZTS'!$G$3:$N$1761,4,FALSE),"")</f>
        <v/>
      </c>
      <c r="L728" s="22" t="str">
        <f t="shared" si="140"/>
        <v/>
      </c>
      <c r="M728" s="22" t="str">
        <f t="shared" si="141"/>
        <v/>
      </c>
      <c r="N728" s="22" t="str">
        <f t="shared" si="142"/>
        <v/>
      </c>
      <c r="O728" s="22" t="str">
        <f t="shared" si="143"/>
        <v/>
      </c>
      <c r="P728" s="22" t="str">
        <f t="shared" si="144"/>
        <v/>
      </c>
      <c r="Q728" s="22" t="str">
        <f t="shared" si="145"/>
        <v/>
      </c>
      <c r="R728" s="22" t="str">
        <f t="shared" si="146"/>
        <v/>
      </c>
      <c r="V728" s="22" t="e">
        <f t="shared" si="138"/>
        <v>#N/A</v>
      </c>
      <c r="W728" s="22">
        <f>(COUNTIF($V$2:V728,V728)=1)*1+W727</f>
        <v>70</v>
      </c>
      <c r="X728" s="22" t="e">
        <f>VLOOKUP(Y728,'licencje PZTS'!$C$4:$K$486,9,FALSE)</f>
        <v>#N/A</v>
      </c>
      <c r="Y728" s="22" t="e">
        <f>INDEX($V$2:$V$900,MATCH(ROWS($U$1:U725),$W$2:$W$900,0))</f>
        <v>#N/A</v>
      </c>
      <c r="AA728" s="22" t="e">
        <f t="shared" si="137"/>
        <v>#N/A</v>
      </c>
      <c r="AB728" s="22">
        <f>(COUNTIF($AA$2:AA728,AA728)=1)*1+AB727</f>
        <v>70</v>
      </c>
      <c r="AC728" s="22" t="e">
        <f>VLOOKUP(AD728,'licencje PZTS'!$C$4:$K$1486,9,FALSE)</f>
        <v>#N/A</v>
      </c>
      <c r="AD728" s="22" t="e">
        <f>INDEX($AA$2:$AA$900,MATCH(ROWS($Z$1:Z725),$AB$2:$AB$3900,0))</f>
        <v>#N/A</v>
      </c>
    </row>
    <row r="729" spans="2:30" hidden="1" x14ac:dyDescent="0.25">
      <c r="B729" s="54">
        <f>(COUNTIF($D$24:D729,D729)=1)*1+B728</f>
        <v>51</v>
      </c>
      <c r="C729" s="60" t="str">
        <f t="shared" si="139"/>
        <v/>
      </c>
      <c r="D729" s="54" t="str">
        <f>IF(C729="","",'licencje PZTS'!B709)</f>
        <v/>
      </c>
      <c r="E729" s="63" t="str">
        <f>IF(C729="","",VLOOKUP(F729,'licencje PZTS'!$G$3:$N$775,8,FALSE))</f>
        <v/>
      </c>
      <c r="F729" s="22">
        <f>'licencje PZTS'!G709</f>
        <v>0</v>
      </c>
      <c r="G729" s="62" t="str">
        <f t="shared" si="147"/>
        <v/>
      </c>
      <c r="H729" s="62" t="str">
        <f>IF(G729="","",'licencje PZTS'!B709)</f>
        <v/>
      </c>
      <c r="I729" s="22" t="str">
        <f>IF(G729="","",VLOOKUP(F729,'licencje PZTS'!$G$3:$N$1761,8,FALSE))</f>
        <v/>
      </c>
      <c r="J729" s="22" t="str">
        <f>IFERROR(VLOOKUP(F729,'licencje PZTS'!$G$3:$N$775,7,FALSE),"")</f>
        <v/>
      </c>
      <c r="K729" s="62" t="str">
        <f>IFERROR(VLOOKUP(F729,'licencje PZTS'!$G$3:$N$1761,4,FALSE),"")</f>
        <v/>
      </c>
      <c r="L729" s="22" t="str">
        <f t="shared" si="140"/>
        <v/>
      </c>
      <c r="M729" s="22" t="str">
        <f t="shared" si="141"/>
        <v/>
      </c>
      <c r="N729" s="22" t="str">
        <f t="shared" si="142"/>
        <v/>
      </c>
      <c r="O729" s="22" t="str">
        <f t="shared" si="143"/>
        <v/>
      </c>
      <c r="P729" s="22" t="str">
        <f t="shared" si="144"/>
        <v/>
      </c>
      <c r="Q729" s="22" t="str">
        <f t="shared" si="145"/>
        <v/>
      </c>
      <c r="R729" s="22" t="str">
        <f t="shared" si="146"/>
        <v/>
      </c>
      <c r="V729" s="22" t="e">
        <f t="shared" si="138"/>
        <v>#N/A</v>
      </c>
      <c r="W729" s="22">
        <f>(COUNTIF($V$2:V729,V729)=1)*1+W728</f>
        <v>70</v>
      </c>
      <c r="X729" s="22" t="e">
        <f>VLOOKUP(Y729,'licencje PZTS'!$C$4:$K$486,9,FALSE)</f>
        <v>#N/A</v>
      </c>
      <c r="Y729" s="22" t="e">
        <f>INDEX($V$2:$V$900,MATCH(ROWS($U$1:U726),$W$2:$W$900,0))</f>
        <v>#N/A</v>
      </c>
      <c r="AA729" s="22" t="e">
        <f t="shared" si="137"/>
        <v>#N/A</v>
      </c>
      <c r="AB729" s="22">
        <f>(COUNTIF($AA$2:AA729,AA729)=1)*1+AB728</f>
        <v>70</v>
      </c>
      <c r="AC729" s="22" t="e">
        <f>VLOOKUP(AD729,'licencje PZTS'!$C$4:$K$1486,9,FALSE)</f>
        <v>#N/A</v>
      </c>
      <c r="AD729" s="22" t="e">
        <f>INDEX($AA$2:$AA$900,MATCH(ROWS($Z$1:Z726),$AB$2:$AB$3900,0))</f>
        <v>#N/A</v>
      </c>
    </row>
    <row r="730" spans="2:30" hidden="1" x14ac:dyDescent="0.25">
      <c r="B730" s="54">
        <f>(COUNTIF($D$24:D730,D730)=1)*1+B729</f>
        <v>51</v>
      </c>
      <c r="C730" s="60" t="str">
        <f t="shared" si="139"/>
        <v/>
      </c>
      <c r="D730" s="54" t="str">
        <f>IF(C730="","",'licencje PZTS'!B710)</f>
        <v/>
      </c>
      <c r="E730" s="63" t="str">
        <f>IF(C730="","",VLOOKUP(F730,'licencje PZTS'!$G$3:$N$775,8,FALSE))</f>
        <v/>
      </c>
      <c r="F730" s="22">
        <f>'licencje PZTS'!G710</f>
        <v>0</v>
      </c>
      <c r="G730" s="62" t="str">
        <f t="shared" si="147"/>
        <v/>
      </c>
      <c r="H730" s="62" t="str">
        <f>IF(G730="","",'licencje PZTS'!B710)</f>
        <v/>
      </c>
      <c r="I730" s="22" t="str">
        <f>IF(G730="","",VLOOKUP(F730,'licencje PZTS'!$G$3:$N$1761,8,FALSE))</f>
        <v/>
      </c>
      <c r="J730" s="22" t="str">
        <f>IFERROR(VLOOKUP(F730,'licencje PZTS'!$G$3:$N$775,7,FALSE),"")</f>
        <v/>
      </c>
      <c r="K730" s="62" t="str">
        <f>IFERROR(VLOOKUP(F730,'licencje PZTS'!$G$3:$N$1761,4,FALSE),"")</f>
        <v/>
      </c>
      <c r="L730" s="22" t="str">
        <f t="shared" si="140"/>
        <v/>
      </c>
      <c r="M730" s="22" t="str">
        <f t="shared" si="141"/>
        <v/>
      </c>
      <c r="N730" s="22" t="str">
        <f t="shared" si="142"/>
        <v/>
      </c>
      <c r="O730" s="22" t="str">
        <f t="shared" si="143"/>
        <v/>
      </c>
      <c r="P730" s="22" t="str">
        <f t="shared" si="144"/>
        <v/>
      </c>
      <c r="Q730" s="22" t="str">
        <f t="shared" si="145"/>
        <v/>
      </c>
      <c r="R730" s="22" t="str">
        <f t="shared" si="146"/>
        <v/>
      </c>
      <c r="V730" s="22" t="e">
        <f t="shared" si="138"/>
        <v>#N/A</v>
      </c>
      <c r="W730" s="22">
        <f>(COUNTIF($V$2:V730,V730)=1)*1+W729</f>
        <v>70</v>
      </c>
      <c r="X730" s="22" t="e">
        <f>VLOOKUP(Y730,'licencje PZTS'!$C$4:$K$486,9,FALSE)</f>
        <v>#N/A</v>
      </c>
      <c r="Y730" s="22" t="e">
        <f>INDEX($V$2:$V$900,MATCH(ROWS($U$1:U727),$W$2:$W$900,0))</f>
        <v>#N/A</v>
      </c>
      <c r="AA730" s="22" t="e">
        <f t="shared" si="137"/>
        <v>#N/A</v>
      </c>
      <c r="AB730" s="22">
        <f>(COUNTIF($AA$2:AA730,AA730)=1)*1+AB729</f>
        <v>70</v>
      </c>
      <c r="AC730" s="22" t="e">
        <f>VLOOKUP(AD730,'licencje PZTS'!$C$4:$K$1486,9,FALSE)</f>
        <v>#N/A</v>
      </c>
      <c r="AD730" s="22" t="e">
        <f>INDEX($AA$2:$AA$900,MATCH(ROWS($Z$1:Z727),$AB$2:$AB$3900,0))</f>
        <v>#N/A</v>
      </c>
    </row>
    <row r="731" spans="2:30" hidden="1" x14ac:dyDescent="0.25">
      <c r="B731" s="54">
        <f>(COUNTIF($D$24:D731,D731)=1)*1+B730</f>
        <v>51</v>
      </c>
      <c r="C731" s="60" t="str">
        <f t="shared" si="139"/>
        <v/>
      </c>
      <c r="D731" s="54" t="str">
        <f>IF(C731="","",'licencje PZTS'!B711)</f>
        <v/>
      </c>
      <c r="E731" s="63" t="str">
        <f>IF(C731="","",VLOOKUP(F731,'licencje PZTS'!$G$3:$N$775,8,FALSE))</f>
        <v/>
      </c>
      <c r="F731" s="22">
        <f>'licencje PZTS'!G711</f>
        <v>0</v>
      </c>
      <c r="G731" s="62" t="str">
        <f t="shared" si="147"/>
        <v/>
      </c>
      <c r="H731" s="62" t="str">
        <f>IF(G731="","",'licencje PZTS'!B711)</f>
        <v/>
      </c>
      <c r="I731" s="22" t="str">
        <f>IF(G731="","",VLOOKUP(F731,'licencje PZTS'!$G$3:$N$1761,8,FALSE))</f>
        <v/>
      </c>
      <c r="J731" s="22" t="str">
        <f>IFERROR(VLOOKUP(F731,'licencje PZTS'!$G$3:$N$775,7,FALSE),"")</f>
        <v/>
      </c>
      <c r="K731" s="62" t="str">
        <f>IFERROR(VLOOKUP(F731,'licencje PZTS'!$G$3:$N$1761,4,FALSE),"")</f>
        <v/>
      </c>
      <c r="L731" s="22" t="str">
        <f t="shared" si="140"/>
        <v/>
      </c>
      <c r="M731" s="22" t="str">
        <f t="shared" si="141"/>
        <v/>
      </c>
      <c r="N731" s="22" t="str">
        <f t="shared" si="142"/>
        <v/>
      </c>
      <c r="O731" s="22" t="str">
        <f t="shared" si="143"/>
        <v/>
      </c>
      <c r="P731" s="22" t="str">
        <f t="shared" si="144"/>
        <v/>
      </c>
      <c r="Q731" s="22" t="str">
        <f t="shared" si="145"/>
        <v/>
      </c>
      <c r="R731" s="22" t="str">
        <f t="shared" si="146"/>
        <v/>
      </c>
      <c r="V731" s="22" t="e">
        <f t="shared" si="138"/>
        <v>#N/A</v>
      </c>
      <c r="W731" s="22">
        <f>(COUNTIF($V$2:V731,V731)=1)*1+W730</f>
        <v>70</v>
      </c>
      <c r="X731" s="22" t="e">
        <f>VLOOKUP(Y731,'licencje PZTS'!$C$4:$K$486,9,FALSE)</f>
        <v>#N/A</v>
      </c>
      <c r="Y731" s="22" t="e">
        <f>INDEX($V$2:$V$900,MATCH(ROWS($U$1:U728),$W$2:$W$900,0))</f>
        <v>#N/A</v>
      </c>
      <c r="AA731" s="22" t="e">
        <f t="shared" ref="AA731:AA794" si="148">VLOOKUP($F$3,$G750:$I4864,3,FALSE)</f>
        <v>#N/A</v>
      </c>
      <c r="AB731" s="22">
        <f>(COUNTIF($AA$2:AA731,AA731)=1)*1+AB730</f>
        <v>70</v>
      </c>
      <c r="AC731" s="22" t="e">
        <f>VLOOKUP(AD731,'licencje PZTS'!$C$4:$K$1486,9,FALSE)</f>
        <v>#N/A</v>
      </c>
      <c r="AD731" s="22" t="e">
        <f>INDEX($AA$2:$AA$900,MATCH(ROWS($Z$1:Z728),$AB$2:$AB$3900,0))</f>
        <v>#N/A</v>
      </c>
    </row>
    <row r="732" spans="2:30" hidden="1" x14ac:dyDescent="0.25">
      <c r="B732" s="54">
        <f>(COUNTIF($D$24:D732,D732)=1)*1+B731</f>
        <v>51</v>
      </c>
      <c r="C732" s="60" t="str">
        <f t="shared" si="139"/>
        <v/>
      </c>
      <c r="D732" s="54" t="str">
        <f>IF(C732="","",'licencje PZTS'!B712)</f>
        <v/>
      </c>
      <c r="E732" s="63" t="str">
        <f>IF(C732="","",VLOOKUP(F732,'licencje PZTS'!$G$3:$N$775,8,FALSE))</f>
        <v/>
      </c>
      <c r="F732" s="22">
        <f>'licencje PZTS'!G712</f>
        <v>0</v>
      </c>
      <c r="G732" s="62" t="str">
        <f t="shared" si="147"/>
        <v/>
      </c>
      <c r="H732" s="62" t="str">
        <f>IF(G732="","",'licencje PZTS'!B712)</f>
        <v/>
      </c>
      <c r="I732" s="22" t="str">
        <f>IF(G732="","",VLOOKUP(F732,'licencje PZTS'!$G$3:$N$1761,8,FALSE))</f>
        <v/>
      </c>
      <c r="J732" s="22" t="str">
        <f>IFERROR(VLOOKUP(F732,'licencje PZTS'!$G$3:$N$775,7,FALSE),"")</f>
        <v/>
      </c>
      <c r="K732" s="62" t="str">
        <f>IFERROR(VLOOKUP(F732,'licencje PZTS'!$G$3:$N$1761,4,FALSE),"")</f>
        <v/>
      </c>
      <c r="L732" s="22" t="str">
        <f t="shared" si="140"/>
        <v/>
      </c>
      <c r="M732" s="22" t="str">
        <f t="shared" si="141"/>
        <v/>
      </c>
      <c r="N732" s="22" t="str">
        <f t="shared" si="142"/>
        <v/>
      </c>
      <c r="O732" s="22" t="str">
        <f t="shared" si="143"/>
        <v/>
      </c>
      <c r="P732" s="22" t="str">
        <f t="shared" si="144"/>
        <v/>
      </c>
      <c r="Q732" s="22" t="str">
        <f t="shared" si="145"/>
        <v/>
      </c>
      <c r="R732" s="22" t="str">
        <f t="shared" si="146"/>
        <v/>
      </c>
      <c r="V732" s="22" t="e">
        <f t="shared" si="138"/>
        <v>#N/A</v>
      </c>
      <c r="W732" s="22">
        <f>(COUNTIF($V$2:V732,V732)=1)*1+W731</f>
        <v>70</v>
      </c>
      <c r="X732" s="22" t="e">
        <f>VLOOKUP(Y732,'licencje PZTS'!$C$4:$K$486,9,FALSE)</f>
        <v>#N/A</v>
      </c>
      <c r="Y732" s="22" t="e">
        <f>INDEX($V$2:$V$900,MATCH(ROWS($U$1:U729),$W$2:$W$900,0))</f>
        <v>#N/A</v>
      </c>
      <c r="AA732" s="22" t="e">
        <f t="shared" si="148"/>
        <v>#N/A</v>
      </c>
      <c r="AB732" s="22">
        <f>(COUNTIF($AA$2:AA732,AA732)=1)*1+AB731</f>
        <v>70</v>
      </c>
      <c r="AC732" s="22" t="e">
        <f>VLOOKUP(AD732,'licencje PZTS'!$C$4:$K$1486,9,FALSE)</f>
        <v>#N/A</v>
      </c>
      <c r="AD732" s="22" t="e">
        <f>INDEX($AA$2:$AA$900,MATCH(ROWS($Z$1:Z729),$AB$2:$AB$3900,0))</f>
        <v>#N/A</v>
      </c>
    </row>
    <row r="733" spans="2:30" hidden="1" x14ac:dyDescent="0.25">
      <c r="B733" s="54">
        <f>(COUNTIF($D$24:D733,D733)=1)*1+B732</f>
        <v>51</v>
      </c>
      <c r="C733" s="60" t="str">
        <f t="shared" si="139"/>
        <v/>
      </c>
      <c r="D733" s="54" t="str">
        <f>IF(C733="","",'licencje PZTS'!B713)</f>
        <v/>
      </c>
      <c r="E733" s="63" t="str">
        <f>IF(C733="","",VLOOKUP(F733,'licencje PZTS'!$G$3:$N$775,8,FALSE))</f>
        <v/>
      </c>
      <c r="F733" s="22">
        <f>'licencje PZTS'!G713</f>
        <v>0</v>
      </c>
      <c r="G733" s="62" t="str">
        <f t="shared" si="147"/>
        <v/>
      </c>
      <c r="H733" s="62" t="str">
        <f>IF(G733="","",'licencje PZTS'!B713)</f>
        <v/>
      </c>
      <c r="I733" s="22" t="str">
        <f>IF(G733="","",VLOOKUP(F733,'licencje PZTS'!$G$3:$N$1761,8,FALSE))</f>
        <v/>
      </c>
      <c r="J733" s="22" t="str">
        <f>IFERROR(VLOOKUP(F733,'licencje PZTS'!$G$3:$N$775,7,FALSE),"")</f>
        <v/>
      </c>
      <c r="K733" s="62" t="str">
        <f>IFERROR(VLOOKUP(F733,'licencje PZTS'!$G$3:$N$1761,4,FALSE),"")</f>
        <v/>
      </c>
      <c r="L733" s="22" t="str">
        <f t="shared" si="140"/>
        <v/>
      </c>
      <c r="M733" s="22" t="str">
        <f t="shared" si="141"/>
        <v/>
      </c>
      <c r="N733" s="22" t="str">
        <f t="shared" si="142"/>
        <v/>
      </c>
      <c r="O733" s="22" t="str">
        <f t="shared" si="143"/>
        <v/>
      </c>
      <c r="P733" s="22" t="str">
        <f t="shared" si="144"/>
        <v/>
      </c>
      <c r="Q733" s="22" t="str">
        <f t="shared" si="145"/>
        <v/>
      </c>
      <c r="R733" s="22" t="str">
        <f t="shared" si="146"/>
        <v/>
      </c>
      <c r="V733" s="22" t="e">
        <f t="shared" si="138"/>
        <v>#N/A</v>
      </c>
      <c r="W733" s="22">
        <f>(COUNTIF($V$2:V733,V733)=1)*1+W732</f>
        <v>70</v>
      </c>
      <c r="X733" s="22" t="e">
        <f>VLOOKUP(Y733,'licencje PZTS'!$C$4:$K$486,9,FALSE)</f>
        <v>#N/A</v>
      </c>
      <c r="Y733" s="22" t="e">
        <f>INDEX($V$2:$V$900,MATCH(ROWS($U$1:U730),$W$2:$W$900,0))</f>
        <v>#N/A</v>
      </c>
      <c r="AA733" s="22" t="e">
        <f t="shared" si="148"/>
        <v>#N/A</v>
      </c>
      <c r="AB733" s="22">
        <f>(COUNTIF($AA$2:AA733,AA733)=1)*1+AB732</f>
        <v>70</v>
      </c>
      <c r="AC733" s="22" t="e">
        <f>VLOOKUP(AD733,'licencje PZTS'!$C$4:$K$1486,9,FALSE)</f>
        <v>#N/A</v>
      </c>
      <c r="AD733" s="22" t="e">
        <f>INDEX($AA$2:$AA$900,MATCH(ROWS($Z$1:Z730),$AB$2:$AB$3900,0))</f>
        <v>#N/A</v>
      </c>
    </row>
    <row r="734" spans="2:30" hidden="1" x14ac:dyDescent="0.25">
      <c r="B734" s="54">
        <f>(COUNTIF($D$24:D734,D734)=1)*1+B733</f>
        <v>51</v>
      </c>
      <c r="C734" s="60" t="str">
        <f t="shared" si="139"/>
        <v/>
      </c>
      <c r="D734" s="54" t="str">
        <f>IF(C734="","",'licencje PZTS'!B714)</f>
        <v/>
      </c>
      <c r="E734" s="63" t="str">
        <f>IF(C734="","",VLOOKUP(F734,'licencje PZTS'!$G$3:$N$775,8,FALSE))</f>
        <v/>
      </c>
      <c r="F734" s="22">
        <f>'licencje PZTS'!G714</f>
        <v>0</v>
      </c>
      <c r="G734" s="62" t="str">
        <f t="shared" si="147"/>
        <v/>
      </c>
      <c r="H734" s="62" t="str">
        <f>IF(G734="","",'licencje PZTS'!B714)</f>
        <v/>
      </c>
      <c r="I734" s="22" t="str">
        <f>IF(G734="","",VLOOKUP(F734,'licencje PZTS'!$G$3:$N$1761,8,FALSE))</f>
        <v/>
      </c>
      <c r="J734" s="22" t="str">
        <f>IFERROR(VLOOKUP(F734,'licencje PZTS'!$G$3:$N$775,7,FALSE),"")</f>
        <v/>
      </c>
      <c r="K734" s="62" t="str">
        <f>IFERROR(VLOOKUP(F734,'licencje PZTS'!$G$3:$N$1761,4,FALSE),"")</f>
        <v/>
      </c>
      <c r="L734" s="22" t="str">
        <f t="shared" si="140"/>
        <v/>
      </c>
      <c r="M734" s="22" t="str">
        <f t="shared" si="141"/>
        <v/>
      </c>
      <c r="N734" s="22" t="str">
        <f t="shared" si="142"/>
        <v/>
      </c>
      <c r="O734" s="22" t="str">
        <f t="shared" si="143"/>
        <v/>
      </c>
      <c r="P734" s="22" t="str">
        <f t="shared" si="144"/>
        <v/>
      </c>
      <c r="Q734" s="22" t="str">
        <f t="shared" si="145"/>
        <v/>
      </c>
      <c r="R734" s="22" t="str">
        <f t="shared" si="146"/>
        <v/>
      </c>
      <c r="V734" s="22" t="e">
        <f t="shared" si="138"/>
        <v>#N/A</v>
      </c>
      <c r="W734" s="22">
        <f>(COUNTIF($V$2:V734,V734)=1)*1+W733</f>
        <v>70</v>
      </c>
      <c r="X734" s="22" t="e">
        <f>VLOOKUP(Y734,'licencje PZTS'!$C$4:$K$486,9,FALSE)</f>
        <v>#N/A</v>
      </c>
      <c r="Y734" s="22" t="e">
        <f>INDEX($V$2:$V$900,MATCH(ROWS($U$1:U731),$W$2:$W$900,0))</f>
        <v>#N/A</v>
      </c>
      <c r="AA734" s="22" t="e">
        <f t="shared" si="148"/>
        <v>#N/A</v>
      </c>
      <c r="AB734" s="22">
        <f>(COUNTIF($AA$2:AA734,AA734)=1)*1+AB733</f>
        <v>70</v>
      </c>
      <c r="AC734" s="22" t="e">
        <f>VLOOKUP(AD734,'licencje PZTS'!$C$4:$K$1486,9,FALSE)</f>
        <v>#N/A</v>
      </c>
      <c r="AD734" s="22" t="e">
        <f>INDEX($AA$2:$AA$900,MATCH(ROWS($Z$1:Z731),$AB$2:$AB$3900,0))</f>
        <v>#N/A</v>
      </c>
    </row>
    <row r="735" spans="2:30" hidden="1" x14ac:dyDescent="0.25">
      <c r="B735" s="54">
        <f>(COUNTIF($D$24:D735,D735)=1)*1+B734</f>
        <v>51</v>
      </c>
      <c r="C735" s="60" t="str">
        <f t="shared" si="139"/>
        <v/>
      </c>
      <c r="D735" s="54" t="str">
        <f>IF(C735="","",'licencje PZTS'!B715)</f>
        <v/>
      </c>
      <c r="E735" s="63" t="str">
        <f>IF(C735="","",VLOOKUP(F735,'licencje PZTS'!$G$3:$N$775,8,FALSE))</f>
        <v/>
      </c>
      <c r="F735" s="22">
        <f>'licencje PZTS'!G715</f>
        <v>0</v>
      </c>
      <c r="G735" s="62" t="str">
        <f t="shared" si="147"/>
        <v/>
      </c>
      <c r="H735" s="62" t="str">
        <f>IF(G735="","",'licencje PZTS'!B715)</f>
        <v/>
      </c>
      <c r="I735" s="22" t="str">
        <f>IF(G735="","",VLOOKUP(F735,'licencje PZTS'!$G$3:$N$1761,8,FALSE))</f>
        <v/>
      </c>
      <c r="J735" s="22" t="str">
        <f>IFERROR(VLOOKUP(F735,'licencje PZTS'!$G$3:$N$775,7,FALSE),"")</f>
        <v/>
      </c>
      <c r="K735" s="62" t="str">
        <f>IFERROR(VLOOKUP(F735,'licencje PZTS'!$G$3:$N$1761,4,FALSE),"")</f>
        <v/>
      </c>
      <c r="L735" s="22" t="str">
        <f t="shared" si="140"/>
        <v/>
      </c>
      <c r="M735" s="22" t="str">
        <f t="shared" si="141"/>
        <v/>
      </c>
      <c r="N735" s="22" t="str">
        <f t="shared" si="142"/>
        <v/>
      </c>
      <c r="O735" s="22" t="str">
        <f t="shared" si="143"/>
        <v/>
      </c>
      <c r="P735" s="22" t="str">
        <f t="shared" si="144"/>
        <v/>
      </c>
      <c r="Q735" s="22" t="str">
        <f t="shared" si="145"/>
        <v/>
      </c>
      <c r="R735" s="22" t="str">
        <f t="shared" si="146"/>
        <v/>
      </c>
      <c r="V735" s="22" t="e">
        <f t="shared" si="138"/>
        <v>#N/A</v>
      </c>
      <c r="W735" s="22">
        <f>(COUNTIF($V$2:V735,V735)=1)*1+W734</f>
        <v>70</v>
      </c>
      <c r="X735" s="22" t="e">
        <f>VLOOKUP(Y735,'licencje PZTS'!$C$4:$K$486,9,FALSE)</f>
        <v>#N/A</v>
      </c>
      <c r="Y735" s="22" t="e">
        <f>INDEX($V$2:$V$900,MATCH(ROWS($U$1:U732),$W$2:$W$900,0))</f>
        <v>#N/A</v>
      </c>
      <c r="AA735" s="22" t="e">
        <f t="shared" si="148"/>
        <v>#N/A</v>
      </c>
      <c r="AB735" s="22">
        <f>(COUNTIF($AA$2:AA735,AA735)=1)*1+AB734</f>
        <v>70</v>
      </c>
      <c r="AC735" s="22" t="e">
        <f>VLOOKUP(AD735,'licencje PZTS'!$C$4:$K$1486,9,FALSE)</f>
        <v>#N/A</v>
      </c>
      <c r="AD735" s="22" t="e">
        <f>INDEX($AA$2:$AA$900,MATCH(ROWS($Z$1:Z732),$AB$2:$AB$3900,0))</f>
        <v>#N/A</v>
      </c>
    </row>
    <row r="736" spans="2:30" hidden="1" x14ac:dyDescent="0.25">
      <c r="B736" s="54">
        <f>(COUNTIF($D$24:D736,D736)=1)*1+B735</f>
        <v>51</v>
      </c>
      <c r="C736" s="60" t="str">
        <f t="shared" si="139"/>
        <v/>
      </c>
      <c r="D736" s="54" t="str">
        <f>IF(C736="","",'licencje PZTS'!B716)</f>
        <v/>
      </c>
      <c r="E736" s="63" t="str">
        <f>IF(C736="","",VLOOKUP(F736,'licencje PZTS'!$G$3:$N$775,8,FALSE))</f>
        <v/>
      </c>
      <c r="F736" s="22">
        <f>'licencje PZTS'!G716</f>
        <v>0</v>
      </c>
      <c r="G736" s="62" t="str">
        <f t="shared" si="147"/>
        <v/>
      </c>
      <c r="H736" s="62" t="str">
        <f>IF(G736="","",'licencje PZTS'!B716)</f>
        <v/>
      </c>
      <c r="I736" s="22" t="str">
        <f>IF(G736="","",VLOOKUP(F736,'licencje PZTS'!$G$3:$N$1761,8,FALSE))</f>
        <v/>
      </c>
      <c r="J736" s="22" t="str">
        <f>IFERROR(VLOOKUP(F736,'licencje PZTS'!$G$3:$N$775,7,FALSE),"")</f>
        <v/>
      </c>
      <c r="K736" s="62" t="str">
        <f>IFERROR(VLOOKUP(F736,'licencje PZTS'!$G$3:$N$1761,4,FALSE),"")</f>
        <v/>
      </c>
      <c r="L736" s="22" t="str">
        <f t="shared" si="140"/>
        <v/>
      </c>
      <c r="M736" s="22" t="str">
        <f t="shared" si="141"/>
        <v/>
      </c>
      <c r="N736" s="22" t="str">
        <f t="shared" si="142"/>
        <v/>
      </c>
      <c r="O736" s="22" t="str">
        <f t="shared" si="143"/>
        <v/>
      </c>
      <c r="P736" s="22" t="str">
        <f t="shared" si="144"/>
        <v/>
      </c>
      <c r="Q736" s="22" t="str">
        <f t="shared" si="145"/>
        <v/>
      </c>
      <c r="R736" s="22" t="str">
        <f t="shared" si="146"/>
        <v/>
      </c>
      <c r="V736" s="22" t="e">
        <f t="shared" si="138"/>
        <v>#N/A</v>
      </c>
      <c r="W736" s="22">
        <f>(COUNTIF($V$2:V736,V736)=1)*1+W735</f>
        <v>70</v>
      </c>
      <c r="X736" s="22" t="e">
        <f>VLOOKUP(Y736,'licencje PZTS'!$C$4:$K$486,9,FALSE)</f>
        <v>#N/A</v>
      </c>
      <c r="Y736" s="22" t="e">
        <f>INDEX($V$2:$V$900,MATCH(ROWS($U$1:U733),$W$2:$W$900,0))</f>
        <v>#N/A</v>
      </c>
      <c r="AA736" s="22" t="e">
        <f t="shared" si="148"/>
        <v>#N/A</v>
      </c>
      <c r="AB736" s="22">
        <f>(COUNTIF($AA$2:AA736,AA736)=1)*1+AB735</f>
        <v>70</v>
      </c>
      <c r="AC736" s="22" t="e">
        <f>VLOOKUP(AD736,'licencje PZTS'!$C$4:$K$1486,9,FALSE)</f>
        <v>#N/A</v>
      </c>
      <c r="AD736" s="22" t="e">
        <f>INDEX($AA$2:$AA$900,MATCH(ROWS($Z$1:Z733),$AB$2:$AB$3900,0))</f>
        <v>#N/A</v>
      </c>
    </row>
    <row r="737" spans="2:30" hidden="1" x14ac:dyDescent="0.25">
      <c r="B737" s="54">
        <f>(COUNTIF($D$24:D737,D737)=1)*1+B736</f>
        <v>51</v>
      </c>
      <c r="C737" s="60" t="str">
        <f t="shared" si="139"/>
        <v/>
      </c>
      <c r="D737" s="54" t="str">
        <f>IF(C737="","",'licencje PZTS'!B717)</f>
        <v/>
      </c>
      <c r="E737" s="63" t="str">
        <f>IF(C737="","",VLOOKUP(F737,'licencje PZTS'!$G$3:$N$775,8,FALSE))</f>
        <v/>
      </c>
      <c r="F737" s="22">
        <f>'licencje PZTS'!G717</f>
        <v>0</v>
      </c>
      <c r="G737" s="62" t="str">
        <f t="shared" si="147"/>
        <v/>
      </c>
      <c r="H737" s="62" t="str">
        <f>IF(G737="","",'licencje PZTS'!B717)</f>
        <v/>
      </c>
      <c r="I737" s="22" t="str">
        <f>IF(G737="","",VLOOKUP(F737,'licencje PZTS'!$G$3:$N$1761,8,FALSE))</f>
        <v/>
      </c>
      <c r="J737" s="22" t="str">
        <f>IFERROR(VLOOKUP(F737,'licencje PZTS'!$G$3:$N$775,7,FALSE),"")</f>
        <v/>
      </c>
      <c r="K737" s="62" t="str">
        <f>IFERROR(VLOOKUP(F737,'licencje PZTS'!$G$3:$N$1761,4,FALSE),"")</f>
        <v/>
      </c>
      <c r="L737" s="22" t="str">
        <f t="shared" si="140"/>
        <v/>
      </c>
      <c r="M737" s="22" t="str">
        <f t="shared" si="141"/>
        <v/>
      </c>
      <c r="N737" s="22" t="str">
        <f t="shared" si="142"/>
        <v/>
      </c>
      <c r="O737" s="22" t="str">
        <f t="shared" si="143"/>
        <v/>
      </c>
      <c r="P737" s="22" t="str">
        <f t="shared" si="144"/>
        <v/>
      </c>
      <c r="Q737" s="22" t="str">
        <f t="shared" si="145"/>
        <v/>
      </c>
      <c r="R737" s="22" t="str">
        <f t="shared" si="146"/>
        <v/>
      </c>
      <c r="V737" s="22" t="e">
        <f t="shared" si="138"/>
        <v>#N/A</v>
      </c>
      <c r="W737" s="22">
        <f>(COUNTIF($V$2:V737,V737)=1)*1+W736</f>
        <v>70</v>
      </c>
      <c r="X737" s="22" t="e">
        <f>VLOOKUP(Y737,'licencje PZTS'!$C$4:$K$486,9,FALSE)</f>
        <v>#N/A</v>
      </c>
      <c r="Y737" s="22" t="e">
        <f>INDEX($V$2:$V$900,MATCH(ROWS($U$1:U734),$W$2:$W$900,0))</f>
        <v>#N/A</v>
      </c>
      <c r="AA737" s="22" t="e">
        <f t="shared" si="148"/>
        <v>#N/A</v>
      </c>
      <c r="AB737" s="22">
        <f>(COUNTIF($AA$2:AA737,AA737)=1)*1+AB736</f>
        <v>70</v>
      </c>
      <c r="AC737" s="22" t="e">
        <f>VLOOKUP(AD737,'licencje PZTS'!$C$4:$K$1486,9,FALSE)</f>
        <v>#N/A</v>
      </c>
      <c r="AD737" s="22" t="e">
        <f>INDEX($AA$2:$AA$900,MATCH(ROWS($Z$1:Z734),$AB$2:$AB$3900,0))</f>
        <v>#N/A</v>
      </c>
    </row>
    <row r="738" spans="2:30" hidden="1" x14ac:dyDescent="0.25">
      <c r="B738" s="54">
        <f>(COUNTIF($D$24:D738,D738)=1)*1+B737</f>
        <v>51</v>
      </c>
      <c r="C738" s="60" t="str">
        <f t="shared" si="139"/>
        <v/>
      </c>
      <c r="D738" s="54" t="str">
        <f>IF(C738="","",'licencje PZTS'!B718)</f>
        <v/>
      </c>
      <c r="E738" s="63" t="str">
        <f>IF(C738="","",VLOOKUP(F738,'licencje PZTS'!$G$3:$N$775,8,FALSE))</f>
        <v/>
      </c>
      <c r="F738" s="22">
        <f>'licencje PZTS'!G718</f>
        <v>0</v>
      </c>
      <c r="G738" s="62" t="str">
        <f t="shared" si="147"/>
        <v/>
      </c>
      <c r="H738" s="62" t="str">
        <f>IF(G738="","",'licencje PZTS'!B718)</f>
        <v/>
      </c>
      <c r="I738" s="22" t="str">
        <f>IF(G738="","",VLOOKUP(F738,'licencje PZTS'!$G$3:$N$1761,8,FALSE))</f>
        <v/>
      </c>
      <c r="J738" s="22" t="str">
        <f>IFERROR(VLOOKUP(F738,'licencje PZTS'!$G$3:$N$775,7,FALSE),"")</f>
        <v/>
      </c>
      <c r="K738" s="62" t="str">
        <f>IFERROR(VLOOKUP(F738,'licencje PZTS'!$G$3:$N$1761,4,FALSE),"")</f>
        <v/>
      </c>
      <c r="L738" s="22" t="str">
        <f t="shared" si="140"/>
        <v/>
      </c>
      <c r="M738" s="22" t="str">
        <f t="shared" si="141"/>
        <v/>
      </c>
      <c r="N738" s="22" t="str">
        <f t="shared" si="142"/>
        <v/>
      </c>
      <c r="O738" s="22" t="str">
        <f t="shared" si="143"/>
        <v/>
      </c>
      <c r="P738" s="22" t="str">
        <f t="shared" si="144"/>
        <v/>
      </c>
      <c r="Q738" s="22" t="str">
        <f t="shared" si="145"/>
        <v/>
      </c>
      <c r="R738" s="22" t="str">
        <f t="shared" si="146"/>
        <v/>
      </c>
      <c r="V738" s="22" t="e">
        <f t="shared" si="138"/>
        <v>#N/A</v>
      </c>
      <c r="W738" s="22">
        <f>(COUNTIF($V$2:V738,V738)=1)*1+W737</f>
        <v>70</v>
      </c>
      <c r="X738" s="22" t="e">
        <f>VLOOKUP(Y738,'licencje PZTS'!$C$4:$K$486,9,FALSE)</f>
        <v>#N/A</v>
      </c>
      <c r="Y738" s="22" t="e">
        <f>INDEX($V$2:$V$900,MATCH(ROWS($U$1:U735),$W$2:$W$900,0))</f>
        <v>#N/A</v>
      </c>
      <c r="AA738" s="22" t="e">
        <f t="shared" si="148"/>
        <v>#N/A</v>
      </c>
      <c r="AB738" s="22">
        <f>(COUNTIF($AA$2:AA738,AA738)=1)*1+AB737</f>
        <v>70</v>
      </c>
      <c r="AC738" s="22" t="e">
        <f>VLOOKUP(AD738,'licencje PZTS'!$C$4:$K$1486,9,FALSE)</f>
        <v>#N/A</v>
      </c>
      <c r="AD738" s="22" t="e">
        <f>INDEX($AA$2:$AA$900,MATCH(ROWS($Z$1:Z735),$AB$2:$AB$3900,0))</f>
        <v>#N/A</v>
      </c>
    </row>
    <row r="739" spans="2:30" hidden="1" x14ac:dyDescent="0.25">
      <c r="B739" s="54">
        <f>(COUNTIF($D$24:D739,D739)=1)*1+B738</f>
        <v>51</v>
      </c>
      <c r="C739" s="60" t="str">
        <f t="shared" si="139"/>
        <v/>
      </c>
      <c r="D739" s="54" t="str">
        <f>IF(C739="","",'licencje PZTS'!B719)</f>
        <v/>
      </c>
      <c r="E739" s="63" t="str">
        <f>IF(C739="","",VLOOKUP(F739,'licencje PZTS'!$G$3:$N$775,8,FALSE))</f>
        <v/>
      </c>
      <c r="F739" s="22">
        <f>'licencje PZTS'!G719</f>
        <v>0</v>
      </c>
      <c r="G739" s="62" t="str">
        <f t="shared" si="147"/>
        <v/>
      </c>
      <c r="H739" s="62" t="str">
        <f>IF(G739="","",'licencje PZTS'!B719)</f>
        <v/>
      </c>
      <c r="I739" s="22" t="str">
        <f>IF(G739="","",VLOOKUP(F739,'licencje PZTS'!$G$3:$N$1761,8,FALSE))</f>
        <v/>
      </c>
      <c r="J739" s="22" t="str">
        <f>IFERROR(VLOOKUP(F739,'licencje PZTS'!$G$3:$N$775,7,FALSE),"")</f>
        <v/>
      </c>
      <c r="K739" s="62" t="str">
        <f>IFERROR(VLOOKUP(F739,'licencje PZTS'!$G$3:$N$1761,4,FALSE),"")</f>
        <v/>
      </c>
      <c r="L739" s="22" t="str">
        <f t="shared" si="140"/>
        <v/>
      </c>
      <c r="M739" s="22" t="str">
        <f t="shared" si="141"/>
        <v/>
      </c>
      <c r="N739" s="22" t="str">
        <f t="shared" si="142"/>
        <v/>
      </c>
      <c r="O739" s="22" t="str">
        <f t="shared" si="143"/>
        <v/>
      </c>
      <c r="P739" s="22" t="str">
        <f t="shared" si="144"/>
        <v/>
      </c>
      <c r="Q739" s="22" t="str">
        <f t="shared" si="145"/>
        <v/>
      </c>
      <c r="R739" s="22" t="str">
        <f t="shared" si="146"/>
        <v/>
      </c>
      <c r="V739" s="22" t="e">
        <f t="shared" si="138"/>
        <v>#N/A</v>
      </c>
      <c r="W739" s="22">
        <f>(COUNTIF($V$2:V739,V739)=1)*1+W738</f>
        <v>70</v>
      </c>
      <c r="X739" s="22" t="e">
        <f>VLOOKUP(Y739,'licencje PZTS'!$C$4:$K$486,9,FALSE)</f>
        <v>#N/A</v>
      </c>
      <c r="Y739" s="22" t="e">
        <f>INDEX($V$2:$V$900,MATCH(ROWS($U$1:U736),$W$2:$W$900,0))</f>
        <v>#N/A</v>
      </c>
      <c r="AA739" s="22" t="e">
        <f t="shared" si="148"/>
        <v>#N/A</v>
      </c>
      <c r="AB739" s="22">
        <f>(COUNTIF($AA$2:AA739,AA739)=1)*1+AB738</f>
        <v>70</v>
      </c>
      <c r="AC739" s="22" t="e">
        <f>VLOOKUP(AD739,'licencje PZTS'!$C$4:$K$1486,9,FALSE)</f>
        <v>#N/A</v>
      </c>
      <c r="AD739" s="22" t="e">
        <f>INDEX($AA$2:$AA$900,MATCH(ROWS($Z$1:Z736),$AB$2:$AB$3900,0))</f>
        <v>#N/A</v>
      </c>
    </row>
    <row r="740" spans="2:30" hidden="1" x14ac:dyDescent="0.25">
      <c r="B740" s="54">
        <f>(COUNTIF($D$24:D740,D740)=1)*1+B739</f>
        <v>51</v>
      </c>
      <c r="C740" s="60" t="str">
        <f t="shared" si="139"/>
        <v/>
      </c>
      <c r="D740" s="54" t="str">
        <f>IF(C740="","",'licencje PZTS'!B720)</f>
        <v/>
      </c>
      <c r="E740" s="63" t="str">
        <f>IF(C740="","",VLOOKUP(F740,'licencje PZTS'!$G$3:$N$775,8,FALSE))</f>
        <v/>
      </c>
      <c r="F740" s="22">
        <f>'licencje PZTS'!G720</f>
        <v>0</v>
      </c>
      <c r="G740" s="62" t="str">
        <f t="shared" si="147"/>
        <v/>
      </c>
      <c r="H740" s="62" t="str">
        <f>IF(G740="","",'licencje PZTS'!B720)</f>
        <v/>
      </c>
      <c r="I740" s="22" t="str">
        <f>IF(G740="","",VLOOKUP(F740,'licencje PZTS'!$G$3:$N$1761,8,FALSE))</f>
        <v/>
      </c>
      <c r="J740" s="22" t="str">
        <f>IFERROR(VLOOKUP(F740,'licencje PZTS'!$G$3:$N$775,7,FALSE),"")</f>
        <v/>
      </c>
      <c r="K740" s="62" t="str">
        <f>IFERROR(VLOOKUP(F740,'licencje PZTS'!$G$3:$N$1761,4,FALSE),"")</f>
        <v/>
      </c>
      <c r="L740" s="22" t="str">
        <f t="shared" si="140"/>
        <v/>
      </c>
      <c r="M740" s="22" t="str">
        <f t="shared" si="141"/>
        <v/>
      </c>
      <c r="N740" s="22" t="str">
        <f t="shared" si="142"/>
        <v/>
      </c>
      <c r="O740" s="22" t="str">
        <f t="shared" si="143"/>
        <v/>
      </c>
      <c r="P740" s="22" t="str">
        <f t="shared" si="144"/>
        <v/>
      </c>
      <c r="Q740" s="22" t="str">
        <f t="shared" si="145"/>
        <v/>
      </c>
      <c r="R740" s="22" t="str">
        <f t="shared" si="146"/>
        <v/>
      </c>
      <c r="V740" s="22" t="e">
        <f t="shared" si="138"/>
        <v>#N/A</v>
      </c>
      <c r="W740" s="22">
        <f>(COUNTIF($V$2:V740,V740)=1)*1+W739</f>
        <v>70</v>
      </c>
      <c r="X740" s="22" t="e">
        <f>VLOOKUP(Y740,'licencje PZTS'!$C$4:$K$486,9,FALSE)</f>
        <v>#N/A</v>
      </c>
      <c r="Y740" s="22" t="e">
        <f>INDEX($V$2:$V$900,MATCH(ROWS($U$1:U737),$W$2:$W$900,0))</f>
        <v>#N/A</v>
      </c>
      <c r="AA740" s="22" t="e">
        <f t="shared" si="148"/>
        <v>#N/A</v>
      </c>
      <c r="AB740" s="22">
        <f>(COUNTIF($AA$2:AA740,AA740)=1)*1+AB739</f>
        <v>70</v>
      </c>
      <c r="AC740" s="22" t="e">
        <f>VLOOKUP(AD740,'licencje PZTS'!$C$4:$K$1486,9,FALSE)</f>
        <v>#N/A</v>
      </c>
      <c r="AD740" s="22" t="e">
        <f>INDEX($AA$2:$AA$900,MATCH(ROWS($Z$1:Z737),$AB$2:$AB$3900,0))</f>
        <v>#N/A</v>
      </c>
    </row>
    <row r="741" spans="2:30" hidden="1" x14ac:dyDescent="0.25">
      <c r="B741" s="54">
        <f>(COUNTIF($D$24:D741,D741)=1)*1+B740</f>
        <v>51</v>
      </c>
      <c r="C741" s="60" t="str">
        <f t="shared" si="139"/>
        <v/>
      </c>
      <c r="D741" s="54" t="str">
        <f>IF(C741="","",'licencje PZTS'!B721)</f>
        <v/>
      </c>
      <c r="E741" s="63" t="str">
        <f>IF(C741="","",VLOOKUP(F741,'licencje PZTS'!$G$3:$N$775,8,FALSE))</f>
        <v/>
      </c>
      <c r="F741" s="22">
        <f>'licencje PZTS'!G721</f>
        <v>0</v>
      </c>
      <c r="G741" s="62" t="str">
        <f t="shared" si="147"/>
        <v/>
      </c>
      <c r="H741" s="62" t="str">
        <f>IF(G741="","",'licencje PZTS'!B721)</f>
        <v/>
      </c>
      <c r="I741" s="22" t="str">
        <f>IF(G741="","",VLOOKUP(F741,'licencje PZTS'!$G$3:$N$1761,8,FALSE))</f>
        <v/>
      </c>
      <c r="J741" s="22" t="str">
        <f>IFERROR(VLOOKUP(F741,'licencje PZTS'!$G$3:$N$775,7,FALSE),"")</f>
        <v/>
      </c>
      <c r="K741" s="62" t="str">
        <f>IFERROR(VLOOKUP(F741,'licencje PZTS'!$G$3:$N$1761,4,FALSE),"")</f>
        <v/>
      </c>
      <c r="L741" s="22" t="str">
        <f t="shared" si="140"/>
        <v/>
      </c>
      <c r="M741" s="22" t="str">
        <f t="shared" si="141"/>
        <v/>
      </c>
      <c r="N741" s="22" t="str">
        <f t="shared" si="142"/>
        <v/>
      </c>
      <c r="O741" s="22" t="str">
        <f t="shared" si="143"/>
        <v/>
      </c>
      <c r="P741" s="22" t="str">
        <f t="shared" si="144"/>
        <v/>
      </c>
      <c r="Q741" s="22" t="str">
        <f t="shared" si="145"/>
        <v/>
      </c>
      <c r="R741" s="22" t="str">
        <f t="shared" si="146"/>
        <v/>
      </c>
      <c r="V741" s="22" t="e">
        <f t="shared" si="138"/>
        <v>#N/A</v>
      </c>
      <c r="W741" s="22">
        <f>(COUNTIF($V$2:V741,V741)=1)*1+W740</f>
        <v>70</v>
      </c>
      <c r="X741" s="22" t="e">
        <f>VLOOKUP(Y741,'licencje PZTS'!$C$4:$K$486,9,FALSE)</f>
        <v>#N/A</v>
      </c>
      <c r="Y741" s="22" t="e">
        <f>INDEX($V$2:$V$900,MATCH(ROWS($U$1:U738),$W$2:$W$900,0))</f>
        <v>#N/A</v>
      </c>
      <c r="AA741" s="22" t="e">
        <f t="shared" si="148"/>
        <v>#N/A</v>
      </c>
      <c r="AB741" s="22">
        <f>(COUNTIF($AA$2:AA741,AA741)=1)*1+AB740</f>
        <v>70</v>
      </c>
      <c r="AC741" s="22" t="e">
        <f>VLOOKUP(AD741,'licencje PZTS'!$C$4:$K$1486,9,FALSE)</f>
        <v>#N/A</v>
      </c>
      <c r="AD741" s="22" t="e">
        <f>INDEX($AA$2:$AA$900,MATCH(ROWS($Z$1:Z738),$AB$2:$AB$3900,0))</f>
        <v>#N/A</v>
      </c>
    </row>
    <row r="742" spans="2:30" hidden="1" x14ac:dyDescent="0.25">
      <c r="B742" s="54">
        <f>(COUNTIF($D$24:D742,D742)=1)*1+B741</f>
        <v>51</v>
      </c>
      <c r="C742" s="60" t="str">
        <f t="shared" si="139"/>
        <v/>
      </c>
      <c r="D742" s="54" t="str">
        <f>IF(C742="","",'licencje PZTS'!B722)</f>
        <v/>
      </c>
      <c r="E742" s="63" t="str">
        <f>IF(C742="","",VLOOKUP(F742,'licencje PZTS'!$G$3:$N$775,8,FALSE))</f>
        <v/>
      </c>
      <c r="F742" s="22">
        <f>'licencje PZTS'!G722</f>
        <v>0</v>
      </c>
      <c r="G742" s="62" t="str">
        <f t="shared" si="147"/>
        <v/>
      </c>
      <c r="H742" s="62" t="str">
        <f>IF(G742="","",'licencje PZTS'!B722)</f>
        <v/>
      </c>
      <c r="I742" s="22" t="str">
        <f>IF(G742="","",VLOOKUP(F742,'licencje PZTS'!$G$3:$N$1761,8,FALSE))</f>
        <v/>
      </c>
      <c r="J742" s="22" t="str">
        <f>IFERROR(VLOOKUP(F742,'licencje PZTS'!$G$3:$N$775,7,FALSE),"")</f>
        <v/>
      </c>
      <c r="K742" s="62" t="str">
        <f>IFERROR(VLOOKUP(F742,'licencje PZTS'!$G$3:$N$1761,4,FALSE),"")</f>
        <v/>
      </c>
      <c r="L742" s="22" t="str">
        <f t="shared" si="140"/>
        <v/>
      </c>
      <c r="M742" s="22" t="str">
        <f t="shared" si="141"/>
        <v/>
      </c>
      <c r="N742" s="22" t="str">
        <f t="shared" si="142"/>
        <v/>
      </c>
      <c r="O742" s="22" t="str">
        <f t="shared" si="143"/>
        <v/>
      </c>
      <c r="P742" s="22" t="str">
        <f t="shared" si="144"/>
        <v/>
      </c>
      <c r="Q742" s="22" t="str">
        <f t="shared" si="145"/>
        <v/>
      </c>
      <c r="R742" s="22" t="str">
        <f t="shared" si="146"/>
        <v/>
      </c>
      <c r="V742" s="22" t="e">
        <f t="shared" si="138"/>
        <v>#N/A</v>
      </c>
      <c r="W742" s="22">
        <f>(COUNTIF($V$2:V742,V742)=1)*1+W741</f>
        <v>70</v>
      </c>
      <c r="X742" s="22" t="e">
        <f>VLOOKUP(Y742,'licencje PZTS'!$C$4:$K$486,9,FALSE)</f>
        <v>#N/A</v>
      </c>
      <c r="Y742" s="22" t="e">
        <f>INDEX($V$2:$V$900,MATCH(ROWS($U$1:U739),$W$2:$W$900,0))</f>
        <v>#N/A</v>
      </c>
      <c r="AA742" s="22" t="e">
        <f t="shared" si="148"/>
        <v>#N/A</v>
      </c>
      <c r="AB742" s="22">
        <f>(COUNTIF($AA$2:AA742,AA742)=1)*1+AB741</f>
        <v>70</v>
      </c>
      <c r="AC742" s="22" t="e">
        <f>VLOOKUP(AD742,'licencje PZTS'!$C$4:$K$1486,9,FALSE)</f>
        <v>#N/A</v>
      </c>
      <c r="AD742" s="22" t="e">
        <f>INDEX($AA$2:$AA$900,MATCH(ROWS($Z$1:Z739),$AB$2:$AB$3900,0))</f>
        <v>#N/A</v>
      </c>
    </row>
    <row r="743" spans="2:30" hidden="1" x14ac:dyDescent="0.25">
      <c r="B743" s="54">
        <f>(COUNTIF($D$24:D743,D743)=1)*1+B742</f>
        <v>51</v>
      </c>
      <c r="C743" s="60" t="str">
        <f t="shared" si="139"/>
        <v/>
      </c>
      <c r="D743" s="54" t="str">
        <f>IF(C743="","",'licencje PZTS'!B723)</f>
        <v/>
      </c>
      <c r="E743" s="63" t="str">
        <f>IF(C743="","",VLOOKUP(F743,'licencje PZTS'!$G$3:$N$775,8,FALSE))</f>
        <v/>
      </c>
      <c r="F743" s="22">
        <f>'licencje PZTS'!G723</f>
        <v>0</v>
      </c>
      <c r="G743" s="62" t="str">
        <f t="shared" si="147"/>
        <v/>
      </c>
      <c r="H743" s="62" t="str">
        <f>IF(G743="","",'licencje PZTS'!B723)</f>
        <v/>
      </c>
      <c r="I743" s="22" t="str">
        <f>IF(G743="","",VLOOKUP(F743,'licencje PZTS'!$G$3:$N$1761,8,FALSE))</f>
        <v/>
      </c>
      <c r="J743" s="22" t="str">
        <f>IFERROR(VLOOKUP(F743,'licencje PZTS'!$G$3:$N$775,7,FALSE),"")</f>
        <v/>
      </c>
      <c r="K743" s="62" t="str">
        <f>IFERROR(VLOOKUP(F743,'licencje PZTS'!$G$3:$N$1761,4,FALSE),"")</f>
        <v/>
      </c>
      <c r="L743" s="22" t="str">
        <f t="shared" si="140"/>
        <v/>
      </c>
      <c r="M743" s="22" t="str">
        <f t="shared" si="141"/>
        <v/>
      </c>
      <c r="N743" s="22" t="str">
        <f t="shared" si="142"/>
        <v/>
      </c>
      <c r="O743" s="22" t="str">
        <f t="shared" si="143"/>
        <v/>
      </c>
      <c r="P743" s="22" t="str">
        <f t="shared" si="144"/>
        <v/>
      </c>
      <c r="Q743" s="22" t="str">
        <f t="shared" si="145"/>
        <v/>
      </c>
      <c r="R743" s="22" t="str">
        <f t="shared" si="146"/>
        <v/>
      </c>
      <c r="V743" s="22" t="e">
        <f t="shared" si="138"/>
        <v>#N/A</v>
      </c>
      <c r="W743" s="22">
        <f>(COUNTIF($V$2:V743,V743)=1)*1+W742</f>
        <v>70</v>
      </c>
      <c r="X743" s="22" t="e">
        <f>VLOOKUP(Y743,'licencje PZTS'!$C$4:$K$486,9,FALSE)</f>
        <v>#N/A</v>
      </c>
      <c r="Y743" s="22" t="e">
        <f>INDEX($V$2:$V$900,MATCH(ROWS($U$1:U740),$W$2:$W$900,0))</f>
        <v>#N/A</v>
      </c>
      <c r="AA743" s="22" t="e">
        <f t="shared" si="148"/>
        <v>#N/A</v>
      </c>
      <c r="AB743" s="22">
        <f>(COUNTIF($AA$2:AA743,AA743)=1)*1+AB742</f>
        <v>70</v>
      </c>
      <c r="AC743" s="22" t="e">
        <f>VLOOKUP(AD743,'licencje PZTS'!$C$4:$K$1486,9,FALSE)</f>
        <v>#N/A</v>
      </c>
      <c r="AD743" s="22" t="e">
        <f>INDEX($AA$2:$AA$900,MATCH(ROWS($Z$1:Z740),$AB$2:$AB$3900,0))</f>
        <v>#N/A</v>
      </c>
    </row>
    <row r="744" spans="2:30" hidden="1" x14ac:dyDescent="0.25">
      <c r="B744" s="54">
        <f>(COUNTIF($D$24:D744,D744)=1)*1+B743</f>
        <v>51</v>
      </c>
      <c r="C744" s="60" t="str">
        <f t="shared" si="139"/>
        <v/>
      </c>
      <c r="D744" s="54" t="str">
        <f>IF(C744="","",'licencje PZTS'!B724)</f>
        <v/>
      </c>
      <c r="E744" s="63" t="str">
        <f>IF(C744="","",VLOOKUP(F744,'licencje PZTS'!$G$3:$N$775,8,FALSE))</f>
        <v/>
      </c>
      <c r="F744" s="22">
        <f>'licencje PZTS'!G724</f>
        <v>0</v>
      </c>
      <c r="G744" s="62" t="str">
        <f t="shared" si="147"/>
        <v/>
      </c>
      <c r="H744" s="62" t="str">
        <f>IF(G744="","",'licencje PZTS'!B724)</f>
        <v/>
      </c>
      <c r="I744" s="22" t="str">
        <f>IF(G744="","",VLOOKUP(F744,'licencje PZTS'!$G$3:$N$1761,8,FALSE))</f>
        <v/>
      </c>
      <c r="J744" s="22" t="str">
        <f>IFERROR(VLOOKUP(F744,'licencje PZTS'!$G$3:$N$775,7,FALSE),"")</f>
        <v/>
      </c>
      <c r="K744" s="62" t="str">
        <f>IFERROR(VLOOKUP(F744,'licencje PZTS'!$G$3:$N$1761,4,FALSE),"")</f>
        <v/>
      </c>
      <c r="L744" s="22" t="str">
        <f t="shared" si="140"/>
        <v/>
      </c>
      <c r="M744" s="22" t="str">
        <f t="shared" si="141"/>
        <v/>
      </c>
      <c r="N744" s="22" t="str">
        <f t="shared" si="142"/>
        <v/>
      </c>
      <c r="O744" s="22" t="str">
        <f t="shared" si="143"/>
        <v/>
      </c>
      <c r="P744" s="22" t="str">
        <f t="shared" si="144"/>
        <v/>
      </c>
      <c r="Q744" s="22" t="str">
        <f t="shared" si="145"/>
        <v/>
      </c>
      <c r="R744" s="22" t="str">
        <f t="shared" si="146"/>
        <v/>
      </c>
      <c r="V744" s="22" t="e">
        <f t="shared" si="138"/>
        <v>#N/A</v>
      </c>
      <c r="W744" s="22">
        <f>(COUNTIF($V$2:V744,V744)=1)*1+W743</f>
        <v>70</v>
      </c>
      <c r="X744" s="22" t="e">
        <f>VLOOKUP(Y744,'licencje PZTS'!$C$4:$K$486,9,FALSE)</f>
        <v>#N/A</v>
      </c>
      <c r="Y744" s="22" t="e">
        <f>INDEX($V$2:$V$900,MATCH(ROWS($U$1:U741),$W$2:$W$900,0))</f>
        <v>#N/A</v>
      </c>
      <c r="AA744" s="22" t="e">
        <f t="shared" si="148"/>
        <v>#N/A</v>
      </c>
      <c r="AB744" s="22">
        <f>(COUNTIF($AA$2:AA744,AA744)=1)*1+AB743</f>
        <v>70</v>
      </c>
      <c r="AC744" s="22" t="e">
        <f>VLOOKUP(AD744,'licencje PZTS'!$C$4:$K$1486,9,FALSE)</f>
        <v>#N/A</v>
      </c>
      <c r="AD744" s="22" t="e">
        <f>INDEX($AA$2:$AA$900,MATCH(ROWS($Z$1:Z741),$AB$2:$AB$3900,0))</f>
        <v>#N/A</v>
      </c>
    </row>
    <row r="745" spans="2:30" hidden="1" x14ac:dyDescent="0.25">
      <c r="B745" s="54">
        <f>(COUNTIF($D$24:D745,D745)=1)*1+B744</f>
        <v>51</v>
      </c>
      <c r="C745" s="60" t="str">
        <f t="shared" si="139"/>
        <v/>
      </c>
      <c r="D745" s="54" t="str">
        <f>IF(C745="","",'licencje PZTS'!B725)</f>
        <v/>
      </c>
      <c r="E745" s="63" t="str">
        <f>IF(C745="","",VLOOKUP(F745,'licencje PZTS'!$G$3:$N$775,8,FALSE))</f>
        <v/>
      </c>
      <c r="F745" s="22">
        <f>'licencje PZTS'!G725</f>
        <v>0</v>
      </c>
      <c r="G745" s="62" t="str">
        <f t="shared" si="147"/>
        <v/>
      </c>
      <c r="H745" s="62" t="str">
        <f>IF(G745="","",'licencje PZTS'!B725)</f>
        <v/>
      </c>
      <c r="I745" s="22" t="str">
        <f>IF(G745="","",VLOOKUP(F745,'licencje PZTS'!$G$3:$N$1761,8,FALSE))</f>
        <v/>
      </c>
      <c r="J745" s="22" t="str">
        <f>IFERROR(VLOOKUP(F745,'licencje PZTS'!$G$3:$N$775,7,FALSE),"")</f>
        <v/>
      </c>
      <c r="K745" s="62" t="str">
        <f>IFERROR(VLOOKUP(F745,'licencje PZTS'!$G$3:$N$1761,4,FALSE),"")</f>
        <v/>
      </c>
      <c r="L745" s="22" t="str">
        <f t="shared" si="140"/>
        <v/>
      </c>
      <c r="M745" s="22" t="str">
        <f t="shared" si="141"/>
        <v/>
      </c>
      <c r="N745" s="22" t="str">
        <f t="shared" si="142"/>
        <v/>
      </c>
      <c r="O745" s="22" t="str">
        <f t="shared" si="143"/>
        <v/>
      </c>
      <c r="P745" s="22" t="str">
        <f t="shared" si="144"/>
        <v/>
      </c>
      <c r="Q745" s="22" t="str">
        <f t="shared" si="145"/>
        <v/>
      </c>
      <c r="R745" s="22" t="str">
        <f t="shared" si="146"/>
        <v/>
      </c>
      <c r="V745" s="22" t="e">
        <f t="shared" si="138"/>
        <v>#N/A</v>
      </c>
      <c r="W745" s="22">
        <f>(COUNTIF($V$2:V745,V745)=1)*1+W744</f>
        <v>70</v>
      </c>
      <c r="X745" s="22" t="e">
        <f>VLOOKUP(Y745,'licencje PZTS'!$C$4:$K$486,9,FALSE)</f>
        <v>#N/A</v>
      </c>
      <c r="Y745" s="22" t="e">
        <f>INDEX($V$2:$V$900,MATCH(ROWS($U$1:U742),$W$2:$W$900,0))</f>
        <v>#N/A</v>
      </c>
      <c r="AA745" s="22" t="e">
        <f t="shared" si="148"/>
        <v>#N/A</v>
      </c>
      <c r="AB745" s="22">
        <f>(COUNTIF($AA$2:AA745,AA745)=1)*1+AB744</f>
        <v>70</v>
      </c>
      <c r="AC745" s="22" t="e">
        <f>VLOOKUP(AD745,'licencje PZTS'!$C$4:$K$1486,9,FALSE)</f>
        <v>#N/A</v>
      </c>
      <c r="AD745" s="22" t="e">
        <f>INDEX($AA$2:$AA$900,MATCH(ROWS($Z$1:Z742),$AB$2:$AB$3900,0))</f>
        <v>#N/A</v>
      </c>
    </row>
    <row r="746" spans="2:30" hidden="1" x14ac:dyDescent="0.25">
      <c r="B746" s="54">
        <f>(COUNTIF($D$24:D746,D746)=1)*1+B745</f>
        <v>51</v>
      </c>
      <c r="C746" s="60" t="str">
        <f t="shared" si="139"/>
        <v/>
      </c>
      <c r="D746" s="54" t="str">
        <f>IF(C746="","",'licencje PZTS'!B726)</f>
        <v/>
      </c>
      <c r="E746" s="63" t="str">
        <f>IF(C746="","",VLOOKUP(F746,'licencje PZTS'!$G$3:$N$775,8,FALSE))</f>
        <v/>
      </c>
      <c r="F746" s="22">
        <f>'licencje PZTS'!G726</f>
        <v>0</v>
      </c>
      <c r="G746" s="62" t="str">
        <f t="shared" si="147"/>
        <v/>
      </c>
      <c r="H746" s="62" t="str">
        <f>IF(G746="","",'licencje PZTS'!B726)</f>
        <v/>
      </c>
      <c r="I746" s="22" t="str">
        <f>IF(G746="","",VLOOKUP(F746,'licencje PZTS'!$G$3:$N$1761,8,FALSE))</f>
        <v/>
      </c>
      <c r="J746" s="22" t="str">
        <f>IFERROR(VLOOKUP(F746,'licencje PZTS'!$G$3:$N$775,7,FALSE),"")</f>
        <v/>
      </c>
      <c r="K746" s="62" t="str">
        <f>IFERROR(VLOOKUP(F746,'licencje PZTS'!$G$3:$N$1761,4,FALSE),"")</f>
        <v/>
      </c>
      <c r="L746" s="22" t="str">
        <f t="shared" si="140"/>
        <v/>
      </c>
      <c r="M746" s="22" t="str">
        <f t="shared" si="141"/>
        <v/>
      </c>
      <c r="N746" s="22" t="str">
        <f t="shared" si="142"/>
        <v/>
      </c>
      <c r="O746" s="22" t="str">
        <f t="shared" si="143"/>
        <v/>
      </c>
      <c r="P746" s="22" t="str">
        <f t="shared" si="144"/>
        <v/>
      </c>
      <c r="Q746" s="22" t="str">
        <f t="shared" si="145"/>
        <v/>
      </c>
      <c r="R746" s="22" t="str">
        <f t="shared" si="146"/>
        <v/>
      </c>
      <c r="V746" s="22" t="e">
        <f t="shared" si="138"/>
        <v>#N/A</v>
      </c>
      <c r="W746" s="22">
        <f>(COUNTIF($V$2:V746,V746)=1)*1+W745</f>
        <v>70</v>
      </c>
      <c r="X746" s="22" t="e">
        <f>VLOOKUP(Y746,'licencje PZTS'!$C$4:$K$486,9,FALSE)</f>
        <v>#N/A</v>
      </c>
      <c r="Y746" s="22" t="e">
        <f>INDEX($V$2:$V$900,MATCH(ROWS($U$1:U743),$W$2:$W$900,0))</f>
        <v>#N/A</v>
      </c>
      <c r="AA746" s="22" t="e">
        <f t="shared" si="148"/>
        <v>#N/A</v>
      </c>
      <c r="AB746" s="22">
        <f>(COUNTIF($AA$2:AA746,AA746)=1)*1+AB745</f>
        <v>70</v>
      </c>
      <c r="AC746" s="22" t="e">
        <f>VLOOKUP(AD746,'licencje PZTS'!$C$4:$K$1486,9,FALSE)</f>
        <v>#N/A</v>
      </c>
      <c r="AD746" s="22" t="e">
        <f>INDEX($AA$2:$AA$900,MATCH(ROWS($Z$1:Z743),$AB$2:$AB$3900,0))</f>
        <v>#N/A</v>
      </c>
    </row>
    <row r="747" spans="2:30" hidden="1" x14ac:dyDescent="0.25">
      <c r="B747" s="54">
        <f>(COUNTIF($D$24:D747,D747)=1)*1+B746</f>
        <v>51</v>
      </c>
      <c r="C747" s="60" t="str">
        <f t="shared" si="139"/>
        <v/>
      </c>
      <c r="D747" s="54" t="str">
        <f>IF(C747="","",'licencje PZTS'!B727)</f>
        <v/>
      </c>
      <c r="E747" s="63" t="str">
        <f>IF(C747="","",VLOOKUP(F747,'licencje PZTS'!$G$3:$N$775,8,FALSE))</f>
        <v/>
      </c>
      <c r="F747" s="22">
        <f>'licencje PZTS'!G727</f>
        <v>0</v>
      </c>
      <c r="G747" s="62" t="str">
        <f t="shared" si="147"/>
        <v/>
      </c>
      <c r="H747" s="62" t="str">
        <f>IF(G747="","",'licencje PZTS'!B727)</f>
        <v/>
      </c>
      <c r="I747" s="22" t="str">
        <f>IF(G747="","",VLOOKUP(F747,'licencje PZTS'!$G$3:$N$1761,8,FALSE))</f>
        <v/>
      </c>
      <c r="J747" s="22" t="str">
        <f>IFERROR(VLOOKUP(F747,'licencje PZTS'!$G$3:$N$775,7,FALSE),"")</f>
        <v/>
      </c>
      <c r="K747" s="62" t="str">
        <f>IFERROR(VLOOKUP(F747,'licencje PZTS'!$G$3:$N$1761,4,FALSE),"")</f>
        <v/>
      </c>
      <c r="L747" s="22" t="str">
        <f t="shared" si="140"/>
        <v/>
      </c>
      <c r="M747" s="22" t="str">
        <f t="shared" si="141"/>
        <v/>
      </c>
      <c r="N747" s="22" t="str">
        <f t="shared" si="142"/>
        <v/>
      </c>
      <c r="O747" s="22" t="str">
        <f t="shared" si="143"/>
        <v/>
      </c>
      <c r="P747" s="22" t="str">
        <f t="shared" si="144"/>
        <v/>
      </c>
      <c r="Q747" s="22" t="str">
        <f t="shared" si="145"/>
        <v/>
      </c>
      <c r="R747" s="22" t="str">
        <f t="shared" si="146"/>
        <v/>
      </c>
      <c r="V747" s="22" t="e">
        <f t="shared" si="138"/>
        <v>#N/A</v>
      </c>
      <c r="W747" s="22">
        <f>(COUNTIF($V$2:V747,V747)=1)*1+W746</f>
        <v>70</v>
      </c>
      <c r="X747" s="22" t="e">
        <f>VLOOKUP(Y747,'licencje PZTS'!$C$4:$K$486,9,FALSE)</f>
        <v>#N/A</v>
      </c>
      <c r="Y747" s="22" t="e">
        <f>INDEX($V$2:$V$900,MATCH(ROWS($U$1:U744),$W$2:$W$900,0))</f>
        <v>#N/A</v>
      </c>
      <c r="AA747" s="22" t="e">
        <f t="shared" si="148"/>
        <v>#N/A</v>
      </c>
      <c r="AB747" s="22">
        <f>(COUNTIF($AA$2:AA747,AA747)=1)*1+AB746</f>
        <v>70</v>
      </c>
      <c r="AC747" s="22" t="e">
        <f>VLOOKUP(AD747,'licencje PZTS'!$C$4:$K$1486,9,FALSE)</f>
        <v>#N/A</v>
      </c>
      <c r="AD747" s="22" t="e">
        <f>INDEX($AA$2:$AA$900,MATCH(ROWS($Z$1:Z744),$AB$2:$AB$3900,0))</f>
        <v>#N/A</v>
      </c>
    </row>
    <row r="748" spans="2:30" hidden="1" x14ac:dyDescent="0.25">
      <c r="B748" s="54">
        <f>(COUNTIF($D$24:D748,D748)=1)*1+B747</f>
        <v>51</v>
      </c>
      <c r="C748" s="60" t="str">
        <f t="shared" si="139"/>
        <v/>
      </c>
      <c r="D748" s="54" t="str">
        <f>IF(C748="","",'licencje PZTS'!B728)</f>
        <v/>
      </c>
      <c r="E748" s="63" t="str">
        <f>IF(C748="","",VLOOKUP(F748,'licencje PZTS'!$G$3:$N$775,8,FALSE))</f>
        <v/>
      </c>
      <c r="F748" s="22">
        <f>'licencje PZTS'!G728</f>
        <v>0</v>
      </c>
      <c r="G748" s="62" t="str">
        <f t="shared" si="147"/>
        <v/>
      </c>
      <c r="H748" s="62" t="str">
        <f>IF(G748="","",'licencje PZTS'!B728)</f>
        <v/>
      </c>
      <c r="I748" s="22" t="str">
        <f>IF(G748="","",VLOOKUP(F748,'licencje PZTS'!$G$3:$N$1761,8,FALSE))</f>
        <v/>
      </c>
      <c r="J748" s="22" t="str">
        <f>IFERROR(VLOOKUP(F748,'licencje PZTS'!$G$3:$N$775,7,FALSE),"")</f>
        <v/>
      </c>
      <c r="K748" s="62" t="str">
        <f>IFERROR(VLOOKUP(F748,'licencje PZTS'!$G$3:$N$1761,4,FALSE),"")</f>
        <v/>
      </c>
      <c r="L748" s="22" t="str">
        <f t="shared" si="140"/>
        <v/>
      </c>
      <c r="M748" s="22" t="str">
        <f t="shared" si="141"/>
        <v/>
      </c>
      <c r="N748" s="22" t="str">
        <f t="shared" si="142"/>
        <v/>
      </c>
      <c r="O748" s="22" t="str">
        <f t="shared" si="143"/>
        <v/>
      </c>
      <c r="P748" s="22" t="str">
        <f t="shared" si="144"/>
        <v/>
      </c>
      <c r="Q748" s="22" t="str">
        <f t="shared" si="145"/>
        <v/>
      </c>
      <c r="R748" s="22" t="str">
        <f t="shared" si="146"/>
        <v/>
      </c>
      <c r="V748" s="22" t="e">
        <f t="shared" si="138"/>
        <v>#N/A</v>
      </c>
      <c r="W748" s="22">
        <f>(COUNTIF($V$2:V748,V748)=1)*1+W747</f>
        <v>70</v>
      </c>
      <c r="X748" s="22" t="e">
        <f>VLOOKUP(Y748,'licencje PZTS'!$C$4:$K$486,9,FALSE)</f>
        <v>#N/A</v>
      </c>
      <c r="Y748" s="22" t="e">
        <f>INDEX($V$2:$V$900,MATCH(ROWS($U$1:U745),$W$2:$W$900,0))</f>
        <v>#N/A</v>
      </c>
      <c r="AA748" s="22" t="e">
        <f t="shared" si="148"/>
        <v>#N/A</v>
      </c>
      <c r="AB748" s="22">
        <f>(COUNTIF($AA$2:AA748,AA748)=1)*1+AB747</f>
        <v>70</v>
      </c>
      <c r="AC748" s="22" t="e">
        <f>VLOOKUP(AD748,'licencje PZTS'!$C$4:$K$1486,9,FALSE)</f>
        <v>#N/A</v>
      </c>
      <c r="AD748" s="22" t="e">
        <f>INDEX($AA$2:$AA$900,MATCH(ROWS($Z$1:Z745),$AB$2:$AB$3900,0))</f>
        <v>#N/A</v>
      </c>
    </row>
    <row r="749" spans="2:30" hidden="1" x14ac:dyDescent="0.25">
      <c r="B749" s="54">
        <f>(COUNTIF($D$24:D749,D749)=1)*1+B748</f>
        <v>51</v>
      </c>
      <c r="C749" s="60" t="str">
        <f t="shared" si="139"/>
        <v/>
      </c>
      <c r="D749" s="54" t="str">
        <f>IF(C749="","",'licencje PZTS'!B729)</f>
        <v/>
      </c>
      <c r="E749" s="63" t="str">
        <f>IF(C749="","",VLOOKUP(F749,'licencje PZTS'!$G$3:$N$775,8,FALSE))</f>
        <v/>
      </c>
      <c r="F749" s="22">
        <f>'licencje PZTS'!G729</f>
        <v>0</v>
      </c>
      <c r="G749" s="62" t="str">
        <f t="shared" si="147"/>
        <v/>
      </c>
      <c r="H749" s="62" t="str">
        <f>IF(G749="","",'licencje PZTS'!B729)</f>
        <v/>
      </c>
      <c r="I749" s="22" t="str">
        <f>IF(G749="","",VLOOKUP(F749,'licencje PZTS'!$G$3:$N$1761,8,FALSE))</f>
        <v/>
      </c>
      <c r="J749" s="22" t="str">
        <f>IFERROR(VLOOKUP(F749,'licencje PZTS'!$G$3:$N$775,7,FALSE),"")</f>
        <v/>
      </c>
      <c r="K749" s="62" t="str">
        <f>IFERROR(VLOOKUP(F749,'licencje PZTS'!$G$3:$N$1761,4,FALSE),"")</f>
        <v/>
      </c>
      <c r="L749" s="22" t="str">
        <f t="shared" si="140"/>
        <v/>
      </c>
      <c r="M749" s="22" t="str">
        <f t="shared" si="141"/>
        <v/>
      </c>
      <c r="N749" s="22" t="str">
        <f t="shared" si="142"/>
        <v/>
      </c>
      <c r="O749" s="22" t="str">
        <f t="shared" si="143"/>
        <v/>
      </c>
      <c r="P749" s="22" t="str">
        <f t="shared" si="144"/>
        <v/>
      </c>
      <c r="Q749" s="22" t="str">
        <f t="shared" si="145"/>
        <v/>
      </c>
      <c r="R749" s="22" t="str">
        <f t="shared" si="146"/>
        <v/>
      </c>
      <c r="V749" s="22" t="e">
        <f t="shared" si="138"/>
        <v>#N/A</v>
      </c>
      <c r="W749" s="22">
        <f>(COUNTIF($V$2:V749,V749)=1)*1+W748</f>
        <v>70</v>
      </c>
      <c r="X749" s="22" t="e">
        <f>VLOOKUP(Y749,'licencje PZTS'!$C$4:$K$486,9,FALSE)</f>
        <v>#N/A</v>
      </c>
      <c r="Y749" s="22" t="e">
        <f>INDEX($V$2:$V$900,MATCH(ROWS($U$1:U746),$W$2:$W$900,0))</f>
        <v>#N/A</v>
      </c>
      <c r="AA749" s="22" t="e">
        <f t="shared" si="148"/>
        <v>#N/A</v>
      </c>
      <c r="AB749" s="22">
        <f>(COUNTIF($AA$2:AA749,AA749)=1)*1+AB748</f>
        <v>70</v>
      </c>
      <c r="AC749" s="22" t="e">
        <f>VLOOKUP(AD749,'licencje PZTS'!$C$4:$K$1486,9,FALSE)</f>
        <v>#N/A</v>
      </c>
      <c r="AD749" s="22" t="e">
        <f>INDEX($AA$2:$AA$900,MATCH(ROWS($Z$1:Z746),$AB$2:$AB$3900,0))</f>
        <v>#N/A</v>
      </c>
    </row>
    <row r="750" spans="2:30" hidden="1" x14ac:dyDescent="0.25">
      <c r="B750" s="54">
        <f>(COUNTIF($D$24:D750,D750)=1)*1+B749</f>
        <v>51</v>
      </c>
      <c r="C750" s="60" t="str">
        <f t="shared" si="139"/>
        <v/>
      </c>
      <c r="D750" s="54" t="str">
        <f>IF(C750="","",'licencje PZTS'!B730)</f>
        <v/>
      </c>
      <c r="E750" s="63" t="str">
        <f>IF(C750="","",VLOOKUP(F750,'licencje PZTS'!$G$3:$N$775,8,FALSE))</f>
        <v/>
      </c>
      <c r="F750" s="22">
        <f>'licencje PZTS'!G730</f>
        <v>0</v>
      </c>
      <c r="G750" s="62" t="str">
        <f t="shared" si="147"/>
        <v/>
      </c>
      <c r="H750" s="62" t="str">
        <f>IF(G750="","",'licencje PZTS'!B730)</f>
        <v/>
      </c>
      <c r="I750" s="22" t="str">
        <f>IF(G750="","",VLOOKUP(F750,'licencje PZTS'!$G$3:$N$1761,8,FALSE))</f>
        <v/>
      </c>
      <c r="J750" s="22" t="str">
        <f>IFERROR(VLOOKUP(F750,'licencje PZTS'!$G$3:$N$775,7,FALSE),"")</f>
        <v/>
      </c>
      <c r="K750" s="62" t="str">
        <f>IFERROR(VLOOKUP(F750,'licencje PZTS'!$G$3:$N$1761,4,FALSE),"")</f>
        <v/>
      </c>
      <c r="L750" s="22" t="str">
        <f t="shared" si="140"/>
        <v/>
      </c>
      <c r="M750" s="22" t="str">
        <f t="shared" si="141"/>
        <v/>
      </c>
      <c r="N750" s="22" t="str">
        <f t="shared" si="142"/>
        <v/>
      </c>
      <c r="O750" s="22" t="str">
        <f t="shared" si="143"/>
        <v/>
      </c>
      <c r="P750" s="22" t="str">
        <f t="shared" si="144"/>
        <v/>
      </c>
      <c r="Q750" s="22" t="str">
        <f t="shared" si="145"/>
        <v/>
      </c>
      <c r="R750" s="22" t="str">
        <f t="shared" si="146"/>
        <v/>
      </c>
      <c r="V750" s="22" t="e">
        <f t="shared" si="138"/>
        <v>#N/A</v>
      </c>
      <c r="W750" s="22">
        <f>(COUNTIF($V$2:V750,V750)=1)*1+W749</f>
        <v>70</v>
      </c>
      <c r="X750" s="22" t="e">
        <f>VLOOKUP(Y750,'licencje PZTS'!$C$4:$K$486,9,FALSE)</f>
        <v>#N/A</v>
      </c>
      <c r="Y750" s="22" t="e">
        <f>INDEX($V$2:$V$900,MATCH(ROWS($U$1:U747),$W$2:$W$900,0))</f>
        <v>#N/A</v>
      </c>
      <c r="AA750" s="22" t="e">
        <f t="shared" si="148"/>
        <v>#N/A</v>
      </c>
      <c r="AB750" s="22">
        <f>(COUNTIF($AA$2:AA750,AA750)=1)*1+AB749</f>
        <v>70</v>
      </c>
      <c r="AC750" s="22" t="e">
        <f>VLOOKUP(AD750,'licencje PZTS'!$C$4:$K$1486,9,FALSE)</f>
        <v>#N/A</v>
      </c>
      <c r="AD750" s="22" t="e">
        <f>INDEX($AA$2:$AA$900,MATCH(ROWS($Z$1:Z747),$AB$2:$AB$3900,0))</f>
        <v>#N/A</v>
      </c>
    </row>
    <row r="751" spans="2:30" hidden="1" x14ac:dyDescent="0.25">
      <c r="B751" s="54">
        <f>(COUNTIF($D$24:D751,D751)=1)*1+B750</f>
        <v>51</v>
      </c>
      <c r="C751" s="60" t="str">
        <f t="shared" si="139"/>
        <v/>
      </c>
      <c r="D751" s="54" t="str">
        <f>IF(C751="","",'licencje PZTS'!B731)</f>
        <v/>
      </c>
      <c r="E751" s="63" t="str">
        <f>IF(C751="","",VLOOKUP(F751,'licencje PZTS'!$G$3:$N$775,8,FALSE))</f>
        <v/>
      </c>
      <c r="F751" s="22">
        <f>'licencje PZTS'!G731</f>
        <v>0</v>
      </c>
      <c r="G751" s="62" t="str">
        <f t="shared" si="147"/>
        <v/>
      </c>
      <c r="H751" s="62" t="str">
        <f>IF(G751="","",'licencje PZTS'!B731)</f>
        <v/>
      </c>
      <c r="I751" s="22" t="str">
        <f>IF(G751="","",VLOOKUP(F751,'licencje PZTS'!$G$3:$N$1761,8,FALSE))</f>
        <v/>
      </c>
      <c r="J751" s="22" t="str">
        <f>IFERROR(VLOOKUP(F751,'licencje PZTS'!$G$3:$N$775,7,FALSE),"")</f>
        <v/>
      </c>
      <c r="K751" s="62" t="str">
        <f>IFERROR(VLOOKUP(F751,'licencje PZTS'!$G$3:$N$1761,4,FALSE),"")</f>
        <v/>
      </c>
      <c r="L751" s="22" t="str">
        <f t="shared" si="140"/>
        <v/>
      </c>
      <c r="M751" s="22" t="str">
        <f t="shared" si="141"/>
        <v/>
      </c>
      <c r="N751" s="22" t="str">
        <f t="shared" si="142"/>
        <v/>
      </c>
      <c r="O751" s="22" t="str">
        <f t="shared" si="143"/>
        <v/>
      </c>
      <c r="P751" s="22" t="str">
        <f t="shared" si="144"/>
        <v/>
      </c>
      <c r="Q751" s="22" t="str">
        <f t="shared" si="145"/>
        <v/>
      </c>
      <c r="R751" s="22" t="str">
        <f t="shared" si="146"/>
        <v/>
      </c>
      <c r="V751" s="22" t="e">
        <f t="shared" si="138"/>
        <v>#N/A</v>
      </c>
      <c r="W751" s="22">
        <f>(COUNTIF($V$2:V751,V751)=1)*1+W750</f>
        <v>70</v>
      </c>
      <c r="X751" s="22" t="e">
        <f>VLOOKUP(Y751,'licencje PZTS'!$C$4:$K$486,9,FALSE)</f>
        <v>#N/A</v>
      </c>
      <c r="Y751" s="22" t="e">
        <f>INDEX($V$2:$V$900,MATCH(ROWS($U$1:U748),$W$2:$W$900,0))</f>
        <v>#N/A</v>
      </c>
      <c r="AA751" s="22" t="e">
        <f t="shared" si="148"/>
        <v>#N/A</v>
      </c>
      <c r="AB751" s="22">
        <f>(COUNTIF($AA$2:AA751,AA751)=1)*1+AB750</f>
        <v>70</v>
      </c>
      <c r="AC751" s="22" t="e">
        <f>VLOOKUP(AD751,'licencje PZTS'!$C$4:$K$1486,9,FALSE)</f>
        <v>#N/A</v>
      </c>
      <c r="AD751" s="22" t="e">
        <f>INDEX($AA$2:$AA$900,MATCH(ROWS($Z$1:Z748),$AB$2:$AB$3900,0))</f>
        <v>#N/A</v>
      </c>
    </row>
    <row r="752" spans="2:30" hidden="1" x14ac:dyDescent="0.25">
      <c r="B752" s="54">
        <f>(COUNTIF($D$24:D752,D752)=1)*1+B751</f>
        <v>51</v>
      </c>
      <c r="C752" s="60" t="str">
        <f t="shared" si="139"/>
        <v/>
      </c>
      <c r="D752" s="54" t="str">
        <f>IF(C752="","",'licencje PZTS'!B732)</f>
        <v/>
      </c>
      <c r="E752" s="63" t="str">
        <f>IF(C752="","",VLOOKUP(F752,'licencje PZTS'!$G$3:$N$775,8,FALSE))</f>
        <v/>
      </c>
      <c r="F752" s="22">
        <f>'licencje PZTS'!G732</f>
        <v>0</v>
      </c>
      <c r="G752" s="62" t="str">
        <f t="shared" si="147"/>
        <v/>
      </c>
      <c r="H752" s="62" t="str">
        <f>IF(G752="","",'licencje PZTS'!B732)</f>
        <v/>
      </c>
      <c r="I752" s="22" t="str">
        <f>IF(G752="","",VLOOKUP(F752,'licencje PZTS'!$G$3:$N$1761,8,FALSE))</f>
        <v/>
      </c>
      <c r="J752" s="22" t="str">
        <f>IFERROR(VLOOKUP(F752,'licencje PZTS'!$G$3:$N$775,7,FALSE),"")</f>
        <v/>
      </c>
      <c r="K752" s="62" t="str">
        <f>IFERROR(VLOOKUP(F752,'licencje PZTS'!$G$3:$N$1761,4,FALSE),"")</f>
        <v/>
      </c>
      <c r="L752" s="22" t="str">
        <f t="shared" si="140"/>
        <v/>
      </c>
      <c r="M752" s="22" t="str">
        <f t="shared" si="141"/>
        <v/>
      </c>
      <c r="N752" s="22" t="str">
        <f t="shared" si="142"/>
        <v/>
      </c>
      <c r="O752" s="22" t="str">
        <f t="shared" si="143"/>
        <v/>
      </c>
      <c r="P752" s="22" t="str">
        <f t="shared" si="144"/>
        <v/>
      </c>
      <c r="Q752" s="22" t="str">
        <f t="shared" si="145"/>
        <v/>
      </c>
      <c r="R752" s="22" t="str">
        <f t="shared" si="146"/>
        <v/>
      </c>
      <c r="V752" s="22" t="e">
        <f t="shared" si="138"/>
        <v>#N/A</v>
      </c>
      <c r="W752" s="22">
        <f>(COUNTIF($V$2:V752,V752)=1)*1+W751</f>
        <v>70</v>
      </c>
      <c r="X752" s="22" t="e">
        <f>VLOOKUP(Y752,'licencje PZTS'!$C$4:$K$486,9,FALSE)</f>
        <v>#N/A</v>
      </c>
      <c r="Y752" s="22" t="e">
        <f>INDEX($V$2:$V$900,MATCH(ROWS($U$1:U749),$W$2:$W$900,0))</f>
        <v>#N/A</v>
      </c>
      <c r="AA752" s="22" t="e">
        <f t="shared" si="148"/>
        <v>#N/A</v>
      </c>
      <c r="AB752" s="22">
        <f>(COUNTIF($AA$2:AA752,AA752)=1)*1+AB751</f>
        <v>70</v>
      </c>
      <c r="AC752" s="22" t="e">
        <f>VLOOKUP(AD752,'licencje PZTS'!$C$4:$K$1486,9,FALSE)</f>
        <v>#N/A</v>
      </c>
      <c r="AD752" s="22" t="e">
        <f>INDEX($AA$2:$AA$900,MATCH(ROWS($Z$1:Z749),$AB$2:$AB$3900,0))</f>
        <v>#N/A</v>
      </c>
    </row>
    <row r="753" spans="2:30" hidden="1" x14ac:dyDescent="0.25">
      <c r="B753" s="54">
        <f>(COUNTIF($D$24:D753,D753)=1)*1+B752</f>
        <v>51</v>
      </c>
      <c r="C753" s="60" t="str">
        <f t="shared" si="139"/>
        <v/>
      </c>
      <c r="D753" s="54" t="str">
        <f>IF(C753="","",'licencje PZTS'!B733)</f>
        <v/>
      </c>
      <c r="E753" s="63" t="str">
        <f>IF(C753="","",VLOOKUP(F753,'licencje PZTS'!$G$3:$N$775,8,FALSE))</f>
        <v/>
      </c>
      <c r="F753" s="22">
        <f>'licencje PZTS'!G733</f>
        <v>0</v>
      </c>
      <c r="G753" s="62" t="str">
        <f t="shared" si="147"/>
        <v/>
      </c>
      <c r="H753" s="62" t="str">
        <f>IF(G753="","",'licencje PZTS'!B733)</f>
        <v/>
      </c>
      <c r="I753" s="22" t="str">
        <f>IF(G753="","",VLOOKUP(F753,'licencje PZTS'!$G$3:$N$1761,8,FALSE))</f>
        <v/>
      </c>
      <c r="J753" s="22" t="str">
        <f>IFERROR(VLOOKUP(F753,'licencje PZTS'!$G$3:$N$775,7,FALSE),"")</f>
        <v/>
      </c>
      <c r="K753" s="62" t="str">
        <f>IFERROR(VLOOKUP(F753,'licencje PZTS'!$G$3:$N$1761,4,FALSE),"")</f>
        <v/>
      </c>
      <c r="L753" s="22" t="str">
        <f t="shared" si="140"/>
        <v/>
      </c>
      <c r="M753" s="22" t="str">
        <f t="shared" si="141"/>
        <v/>
      </c>
      <c r="N753" s="22" t="str">
        <f t="shared" si="142"/>
        <v/>
      </c>
      <c r="O753" s="22" t="str">
        <f t="shared" si="143"/>
        <v/>
      </c>
      <c r="P753" s="22" t="str">
        <f t="shared" si="144"/>
        <v/>
      </c>
      <c r="Q753" s="22" t="str">
        <f t="shared" si="145"/>
        <v/>
      </c>
      <c r="R753" s="22" t="str">
        <f t="shared" si="146"/>
        <v/>
      </c>
      <c r="V753" s="22" t="e">
        <f t="shared" si="138"/>
        <v>#N/A</v>
      </c>
      <c r="W753" s="22">
        <f>(COUNTIF($V$2:V753,V753)=1)*1+W752</f>
        <v>70</v>
      </c>
      <c r="X753" s="22" t="e">
        <f>VLOOKUP(Y753,'licencje PZTS'!$C$4:$K$486,9,FALSE)</f>
        <v>#N/A</v>
      </c>
      <c r="Y753" s="22" t="e">
        <f>INDEX($V$2:$V$900,MATCH(ROWS($U$1:U750),$W$2:$W$900,0))</f>
        <v>#N/A</v>
      </c>
      <c r="AA753" s="22" t="e">
        <f t="shared" si="148"/>
        <v>#N/A</v>
      </c>
      <c r="AB753" s="22">
        <f>(COUNTIF($AA$2:AA753,AA753)=1)*1+AB752</f>
        <v>70</v>
      </c>
      <c r="AC753" s="22" t="e">
        <f>VLOOKUP(AD753,'licencje PZTS'!$C$4:$K$1486,9,FALSE)</f>
        <v>#N/A</v>
      </c>
      <c r="AD753" s="22" t="e">
        <f>INDEX($AA$2:$AA$900,MATCH(ROWS($Z$1:Z750),$AB$2:$AB$3900,0))</f>
        <v>#N/A</v>
      </c>
    </row>
    <row r="754" spans="2:30" hidden="1" x14ac:dyDescent="0.25">
      <c r="B754" s="54">
        <f>(COUNTIF($D$24:D754,D754)=1)*1+B753</f>
        <v>51</v>
      </c>
      <c r="C754" s="60" t="str">
        <f t="shared" si="139"/>
        <v/>
      </c>
      <c r="D754" s="54" t="str">
        <f>IF(C754="","",'licencje PZTS'!B734)</f>
        <v/>
      </c>
      <c r="E754" s="63" t="str">
        <f>IF(C754="","",VLOOKUP(F754,'licencje PZTS'!$G$3:$N$775,8,FALSE))</f>
        <v/>
      </c>
      <c r="F754" s="22">
        <f>'licencje PZTS'!G734</f>
        <v>0</v>
      </c>
      <c r="G754" s="62" t="str">
        <f t="shared" si="147"/>
        <v/>
      </c>
      <c r="H754" s="62" t="str">
        <f>IF(G754="","",'licencje PZTS'!B734)</f>
        <v/>
      </c>
      <c r="I754" s="22" t="str">
        <f>IF(G754="","",VLOOKUP(F754,'licencje PZTS'!$G$3:$N$1761,8,FALSE))</f>
        <v/>
      </c>
      <c r="J754" s="22" t="str">
        <f>IFERROR(VLOOKUP(F754,'licencje PZTS'!$G$3:$N$775,7,FALSE),"")</f>
        <v/>
      </c>
      <c r="K754" s="62" t="str">
        <f>IFERROR(VLOOKUP(F754,'licencje PZTS'!$G$3:$N$1761,4,FALSE),"")</f>
        <v/>
      </c>
      <c r="L754" s="22" t="str">
        <f t="shared" si="140"/>
        <v/>
      </c>
      <c r="M754" s="22" t="str">
        <f t="shared" si="141"/>
        <v/>
      </c>
      <c r="N754" s="22" t="str">
        <f t="shared" si="142"/>
        <v/>
      </c>
      <c r="O754" s="22" t="str">
        <f t="shared" si="143"/>
        <v/>
      </c>
      <c r="P754" s="22" t="str">
        <f t="shared" si="144"/>
        <v/>
      </c>
      <c r="Q754" s="22" t="str">
        <f t="shared" si="145"/>
        <v/>
      </c>
      <c r="R754" s="22" t="str">
        <f t="shared" si="146"/>
        <v/>
      </c>
      <c r="V754" s="22" t="e">
        <f t="shared" si="138"/>
        <v>#N/A</v>
      </c>
      <c r="W754" s="22">
        <f>(COUNTIF($V$2:V754,V754)=1)*1+W753</f>
        <v>70</v>
      </c>
      <c r="X754" s="22" t="e">
        <f>VLOOKUP(Y754,'licencje PZTS'!$C$4:$K$486,9,FALSE)</f>
        <v>#N/A</v>
      </c>
      <c r="Y754" s="22" t="e">
        <f>INDEX($V$2:$V$900,MATCH(ROWS($U$1:U751),$W$2:$W$900,0))</f>
        <v>#N/A</v>
      </c>
      <c r="AA754" s="22" t="e">
        <f t="shared" si="148"/>
        <v>#N/A</v>
      </c>
      <c r="AB754" s="22">
        <f>(COUNTIF($AA$2:AA754,AA754)=1)*1+AB753</f>
        <v>70</v>
      </c>
      <c r="AC754" s="22" t="e">
        <f>VLOOKUP(AD754,'licencje PZTS'!$C$4:$K$1486,9,FALSE)</f>
        <v>#N/A</v>
      </c>
      <c r="AD754" s="22" t="e">
        <f>INDEX($AA$2:$AA$900,MATCH(ROWS($Z$1:Z751),$AB$2:$AB$3900,0))</f>
        <v>#N/A</v>
      </c>
    </row>
    <row r="755" spans="2:30" hidden="1" x14ac:dyDescent="0.25">
      <c r="B755" s="54">
        <f>(COUNTIF($D$24:D755,D755)=1)*1+B754</f>
        <v>51</v>
      </c>
      <c r="C755" s="60" t="str">
        <f t="shared" si="139"/>
        <v/>
      </c>
      <c r="D755" s="54" t="str">
        <f>IF(C755="","",'licencje PZTS'!B735)</f>
        <v/>
      </c>
      <c r="E755" s="63" t="str">
        <f>IF(C755="","",VLOOKUP(F755,'licencje PZTS'!$G$3:$N$775,8,FALSE))</f>
        <v/>
      </c>
      <c r="F755" s="22">
        <f>'licencje PZTS'!G735</f>
        <v>0</v>
      </c>
      <c r="G755" s="62" t="str">
        <f t="shared" si="147"/>
        <v/>
      </c>
      <c r="H755" s="62" t="str">
        <f>IF(G755="","",'licencje PZTS'!B735)</f>
        <v/>
      </c>
      <c r="I755" s="22" t="str">
        <f>IF(G755="","",VLOOKUP(F755,'licencje PZTS'!$G$3:$N$1761,8,FALSE))</f>
        <v/>
      </c>
      <c r="J755" s="22" t="str">
        <f>IFERROR(VLOOKUP(F755,'licencje PZTS'!$G$3:$N$775,7,FALSE),"")</f>
        <v/>
      </c>
      <c r="K755" s="62" t="str">
        <f>IFERROR(VLOOKUP(F755,'licencje PZTS'!$G$3:$N$1761,4,FALSE),"")</f>
        <v/>
      </c>
      <c r="L755" s="22" t="str">
        <f t="shared" si="140"/>
        <v/>
      </c>
      <c r="M755" s="22" t="str">
        <f t="shared" si="141"/>
        <v/>
      </c>
      <c r="N755" s="22" t="str">
        <f t="shared" si="142"/>
        <v/>
      </c>
      <c r="O755" s="22" t="str">
        <f t="shared" si="143"/>
        <v/>
      </c>
      <c r="P755" s="22" t="str">
        <f t="shared" si="144"/>
        <v/>
      </c>
      <c r="Q755" s="22" t="str">
        <f t="shared" si="145"/>
        <v/>
      </c>
      <c r="R755" s="22" t="str">
        <f t="shared" si="146"/>
        <v/>
      </c>
      <c r="V755" s="22" t="e">
        <f t="shared" si="138"/>
        <v>#N/A</v>
      </c>
      <c r="W755" s="22">
        <f>(COUNTIF($V$2:V755,V755)=1)*1+W754</f>
        <v>70</v>
      </c>
      <c r="X755" s="22" t="e">
        <f>VLOOKUP(Y755,'licencje PZTS'!$C$4:$K$486,9,FALSE)</f>
        <v>#N/A</v>
      </c>
      <c r="Y755" s="22" t="e">
        <f>INDEX($V$2:$V$900,MATCH(ROWS($U$1:U752),$W$2:$W$900,0))</f>
        <v>#N/A</v>
      </c>
      <c r="AA755" s="22" t="e">
        <f t="shared" si="148"/>
        <v>#N/A</v>
      </c>
      <c r="AB755" s="22">
        <f>(COUNTIF($AA$2:AA755,AA755)=1)*1+AB754</f>
        <v>70</v>
      </c>
      <c r="AC755" s="22" t="e">
        <f>VLOOKUP(AD755,'licencje PZTS'!$C$4:$K$1486,9,FALSE)</f>
        <v>#N/A</v>
      </c>
      <c r="AD755" s="22" t="e">
        <f>INDEX($AA$2:$AA$900,MATCH(ROWS($Z$1:Z752),$AB$2:$AB$3900,0))</f>
        <v>#N/A</v>
      </c>
    </row>
    <row r="756" spans="2:30" hidden="1" x14ac:dyDescent="0.25">
      <c r="B756" s="54">
        <f>(COUNTIF($D$24:D756,D756)=1)*1+B755</f>
        <v>51</v>
      </c>
      <c r="C756" s="60" t="str">
        <f t="shared" si="139"/>
        <v/>
      </c>
      <c r="D756" s="54" t="str">
        <f>IF(C756="","",'licencje PZTS'!B736)</f>
        <v/>
      </c>
      <c r="E756" s="63" t="str">
        <f>IF(C756="","",VLOOKUP(F756,'licencje PZTS'!$G$3:$N$775,8,FALSE))</f>
        <v/>
      </c>
      <c r="F756" s="22">
        <f>'licencje PZTS'!G736</f>
        <v>0</v>
      </c>
      <c r="G756" s="62" t="str">
        <f t="shared" si="147"/>
        <v/>
      </c>
      <c r="H756" s="62" t="str">
        <f>IF(G756="","",'licencje PZTS'!B736)</f>
        <v/>
      </c>
      <c r="I756" s="22" t="str">
        <f>IF(G756="","",VLOOKUP(F756,'licencje PZTS'!$G$3:$N$1761,8,FALSE))</f>
        <v/>
      </c>
      <c r="J756" s="22" t="str">
        <f>IFERROR(VLOOKUP(F756,'licencje PZTS'!$G$3:$N$775,7,FALSE),"")</f>
        <v/>
      </c>
      <c r="K756" s="62" t="str">
        <f>IFERROR(VLOOKUP(F756,'licencje PZTS'!$G$3:$N$1761,4,FALSE),"")</f>
        <v/>
      </c>
      <c r="L756" s="22" t="str">
        <f t="shared" si="140"/>
        <v/>
      </c>
      <c r="M756" s="22" t="str">
        <f t="shared" si="141"/>
        <v/>
      </c>
      <c r="N756" s="22" t="str">
        <f t="shared" si="142"/>
        <v/>
      </c>
      <c r="O756" s="22" t="str">
        <f t="shared" si="143"/>
        <v/>
      </c>
      <c r="P756" s="22" t="str">
        <f t="shared" si="144"/>
        <v/>
      </c>
      <c r="Q756" s="22" t="str">
        <f t="shared" si="145"/>
        <v/>
      </c>
      <c r="R756" s="22" t="str">
        <f t="shared" si="146"/>
        <v/>
      </c>
      <c r="V756" s="22" t="e">
        <f t="shared" si="138"/>
        <v>#N/A</v>
      </c>
      <c r="W756" s="22">
        <f>(COUNTIF($V$2:V756,V756)=1)*1+W755</f>
        <v>70</v>
      </c>
      <c r="X756" s="22" t="e">
        <f>VLOOKUP(Y756,'licencje PZTS'!$C$4:$K$486,9,FALSE)</f>
        <v>#N/A</v>
      </c>
      <c r="Y756" s="22" t="e">
        <f>INDEX($V$2:$V$900,MATCH(ROWS($U$1:U753),$W$2:$W$900,0))</f>
        <v>#N/A</v>
      </c>
      <c r="AA756" s="22" t="e">
        <f t="shared" si="148"/>
        <v>#N/A</v>
      </c>
      <c r="AB756" s="22">
        <f>(COUNTIF($AA$2:AA756,AA756)=1)*1+AB755</f>
        <v>70</v>
      </c>
      <c r="AC756" s="22" t="e">
        <f>VLOOKUP(AD756,'licencje PZTS'!$C$4:$K$1486,9,FALSE)</f>
        <v>#N/A</v>
      </c>
      <c r="AD756" s="22" t="e">
        <f>INDEX($AA$2:$AA$900,MATCH(ROWS($Z$1:Z753),$AB$2:$AB$3900,0))</f>
        <v>#N/A</v>
      </c>
    </row>
    <row r="757" spans="2:30" hidden="1" x14ac:dyDescent="0.25">
      <c r="B757" s="54">
        <f>(COUNTIF($D$24:D757,D757)=1)*1+B756</f>
        <v>51</v>
      </c>
      <c r="C757" s="60" t="str">
        <f t="shared" si="139"/>
        <v/>
      </c>
      <c r="D757" s="54" t="str">
        <f>IF(C757="","",'licencje PZTS'!B737)</f>
        <v/>
      </c>
      <c r="E757" s="63" t="str">
        <f>IF(C757="","",VLOOKUP(F757,'licencje PZTS'!$G$3:$N$775,8,FALSE))</f>
        <v/>
      </c>
      <c r="F757" s="22">
        <f>'licencje PZTS'!G737</f>
        <v>0</v>
      </c>
      <c r="G757" s="62" t="str">
        <f t="shared" si="147"/>
        <v/>
      </c>
      <c r="H757" s="62" t="str">
        <f>IF(G757="","",'licencje PZTS'!B737)</f>
        <v/>
      </c>
      <c r="I757" s="22" t="str">
        <f>IF(G757="","",VLOOKUP(F757,'licencje PZTS'!$G$3:$N$1761,8,FALSE))</f>
        <v/>
      </c>
      <c r="J757" s="22" t="str">
        <f>IFERROR(VLOOKUP(F757,'licencje PZTS'!$G$3:$N$775,7,FALSE),"")</f>
        <v/>
      </c>
      <c r="K757" s="62" t="str">
        <f>IFERROR(VLOOKUP(F757,'licencje PZTS'!$G$3:$N$1761,4,FALSE),"")</f>
        <v/>
      </c>
      <c r="L757" s="22" t="str">
        <f t="shared" si="140"/>
        <v/>
      </c>
      <c r="M757" s="22" t="str">
        <f t="shared" si="141"/>
        <v/>
      </c>
      <c r="N757" s="22" t="str">
        <f t="shared" si="142"/>
        <v/>
      </c>
      <c r="O757" s="22" t="str">
        <f t="shared" si="143"/>
        <v/>
      </c>
      <c r="P757" s="22" t="str">
        <f t="shared" si="144"/>
        <v/>
      </c>
      <c r="Q757" s="22" t="str">
        <f t="shared" si="145"/>
        <v/>
      </c>
      <c r="R757" s="22" t="str">
        <f t="shared" si="146"/>
        <v/>
      </c>
      <c r="V757" s="22" t="e">
        <f t="shared" si="138"/>
        <v>#N/A</v>
      </c>
      <c r="W757" s="22">
        <f>(COUNTIF($V$2:V757,V757)=1)*1+W756</f>
        <v>70</v>
      </c>
      <c r="X757" s="22" t="e">
        <f>VLOOKUP(Y757,'licencje PZTS'!$C$4:$K$486,9,FALSE)</f>
        <v>#N/A</v>
      </c>
      <c r="Y757" s="22" t="e">
        <f>INDEX($V$2:$V$900,MATCH(ROWS($U$1:U754),$W$2:$W$900,0))</f>
        <v>#N/A</v>
      </c>
      <c r="AA757" s="22" t="e">
        <f t="shared" si="148"/>
        <v>#N/A</v>
      </c>
      <c r="AB757" s="22">
        <f>(COUNTIF($AA$2:AA757,AA757)=1)*1+AB756</f>
        <v>70</v>
      </c>
      <c r="AC757" s="22" t="e">
        <f>VLOOKUP(AD757,'licencje PZTS'!$C$4:$K$1486,9,FALSE)</f>
        <v>#N/A</v>
      </c>
      <c r="AD757" s="22" t="e">
        <f>INDEX($AA$2:$AA$900,MATCH(ROWS($Z$1:Z754),$AB$2:$AB$3900,0))</f>
        <v>#N/A</v>
      </c>
    </row>
    <row r="758" spans="2:30" hidden="1" x14ac:dyDescent="0.25">
      <c r="B758" s="54">
        <f>(COUNTIF($D$24:D758,D758)=1)*1+B757</f>
        <v>51</v>
      </c>
      <c r="C758" s="60" t="str">
        <f t="shared" si="139"/>
        <v/>
      </c>
      <c r="D758" s="54" t="str">
        <f>IF(C758="","",'licencje PZTS'!B738)</f>
        <v/>
      </c>
      <c r="E758" s="63" t="str">
        <f>IF(C758="","",VLOOKUP(F758,'licencje PZTS'!$G$3:$N$775,8,FALSE))</f>
        <v/>
      </c>
      <c r="F758" s="22">
        <f>'licencje PZTS'!G738</f>
        <v>0</v>
      </c>
      <c r="G758" s="62" t="str">
        <f t="shared" si="147"/>
        <v/>
      </c>
      <c r="H758" s="62" t="str">
        <f>IF(G758="","",'licencje PZTS'!B738)</f>
        <v/>
      </c>
      <c r="I758" s="22" t="str">
        <f>IF(G758="","",VLOOKUP(F758,'licencje PZTS'!$G$3:$N$1761,8,FALSE))</f>
        <v/>
      </c>
      <c r="J758" s="22" t="str">
        <f>IFERROR(VLOOKUP(F758,'licencje PZTS'!$G$3:$N$775,7,FALSE),"")</f>
        <v/>
      </c>
      <c r="K758" s="62" t="str">
        <f>IFERROR(VLOOKUP(F758,'licencje PZTS'!$G$3:$N$1761,4,FALSE),"")</f>
        <v/>
      </c>
      <c r="L758" s="22" t="str">
        <f t="shared" si="140"/>
        <v/>
      </c>
      <c r="M758" s="22" t="str">
        <f t="shared" si="141"/>
        <v/>
      </c>
      <c r="N758" s="22" t="str">
        <f t="shared" si="142"/>
        <v/>
      </c>
      <c r="O758" s="22" t="str">
        <f t="shared" si="143"/>
        <v/>
      </c>
      <c r="P758" s="22" t="str">
        <f t="shared" si="144"/>
        <v/>
      </c>
      <c r="Q758" s="22" t="str">
        <f t="shared" si="145"/>
        <v/>
      </c>
      <c r="R758" s="22" t="str">
        <f t="shared" si="146"/>
        <v/>
      </c>
      <c r="V758" s="22" t="e">
        <f t="shared" si="138"/>
        <v>#N/A</v>
      </c>
      <c r="W758" s="22">
        <f>(COUNTIF($V$2:V758,V758)=1)*1+W757</f>
        <v>70</v>
      </c>
      <c r="X758" s="22" t="e">
        <f>VLOOKUP(Y758,'licencje PZTS'!$C$4:$K$486,9,FALSE)</f>
        <v>#N/A</v>
      </c>
      <c r="Y758" s="22" t="e">
        <f>INDEX($V$2:$V$900,MATCH(ROWS($U$1:U755),$W$2:$W$900,0))</f>
        <v>#N/A</v>
      </c>
      <c r="AA758" s="22" t="e">
        <f t="shared" si="148"/>
        <v>#N/A</v>
      </c>
      <c r="AB758" s="22">
        <f>(COUNTIF($AA$2:AA758,AA758)=1)*1+AB757</f>
        <v>70</v>
      </c>
      <c r="AC758" s="22" t="e">
        <f>VLOOKUP(AD758,'licencje PZTS'!$C$4:$K$1486,9,FALSE)</f>
        <v>#N/A</v>
      </c>
      <c r="AD758" s="22" t="e">
        <f>INDEX($AA$2:$AA$900,MATCH(ROWS($Z$1:Z755),$AB$2:$AB$3900,0))</f>
        <v>#N/A</v>
      </c>
    </row>
    <row r="759" spans="2:30" hidden="1" x14ac:dyDescent="0.25">
      <c r="B759" s="54">
        <f>(COUNTIF($D$24:D759,D759)=1)*1+B758</f>
        <v>51</v>
      </c>
      <c r="C759" s="60" t="str">
        <f t="shared" si="139"/>
        <v/>
      </c>
      <c r="D759" s="54" t="str">
        <f>IF(C759="","",'licencje PZTS'!B739)</f>
        <v/>
      </c>
      <c r="E759" s="63" t="str">
        <f>IF(C759="","",VLOOKUP(F759,'licencje PZTS'!$G$3:$N$775,8,FALSE))</f>
        <v/>
      </c>
      <c r="F759" s="22">
        <f>'licencje PZTS'!G739</f>
        <v>0</v>
      </c>
      <c r="G759" s="62" t="str">
        <f t="shared" si="147"/>
        <v/>
      </c>
      <c r="H759" s="62" t="str">
        <f>IF(G759="","",'licencje PZTS'!B739)</f>
        <v/>
      </c>
      <c r="I759" s="22" t="str">
        <f>IF(G759="","",VLOOKUP(F759,'licencje PZTS'!$G$3:$N$1761,8,FALSE))</f>
        <v/>
      </c>
      <c r="J759" s="22" t="str">
        <f>IFERROR(VLOOKUP(F759,'licencje PZTS'!$G$3:$N$775,7,FALSE),"")</f>
        <v/>
      </c>
      <c r="K759" s="62" t="str">
        <f>IFERROR(VLOOKUP(F759,'licencje PZTS'!$G$3:$N$1761,4,FALSE),"")</f>
        <v/>
      </c>
      <c r="L759" s="22" t="str">
        <f t="shared" si="140"/>
        <v/>
      </c>
      <c r="M759" s="22" t="str">
        <f t="shared" si="141"/>
        <v/>
      </c>
      <c r="N759" s="22" t="str">
        <f t="shared" si="142"/>
        <v/>
      </c>
      <c r="O759" s="22" t="str">
        <f t="shared" si="143"/>
        <v/>
      </c>
      <c r="P759" s="22" t="str">
        <f t="shared" si="144"/>
        <v/>
      </c>
      <c r="Q759" s="22" t="str">
        <f t="shared" si="145"/>
        <v/>
      </c>
      <c r="R759" s="22" t="str">
        <f t="shared" si="146"/>
        <v/>
      </c>
      <c r="V759" s="22" t="e">
        <f t="shared" si="138"/>
        <v>#N/A</v>
      </c>
      <c r="W759" s="22">
        <f>(COUNTIF($V$2:V759,V759)=1)*1+W758</f>
        <v>70</v>
      </c>
      <c r="X759" s="22" t="e">
        <f>VLOOKUP(Y759,'licencje PZTS'!$C$4:$K$486,9,FALSE)</f>
        <v>#N/A</v>
      </c>
      <c r="Y759" s="22" t="e">
        <f>INDEX($V$2:$V$900,MATCH(ROWS($U$1:U756),$W$2:$W$900,0))</f>
        <v>#N/A</v>
      </c>
      <c r="AA759" s="22" t="e">
        <f t="shared" si="148"/>
        <v>#N/A</v>
      </c>
      <c r="AB759" s="22">
        <f>(COUNTIF($AA$2:AA759,AA759)=1)*1+AB758</f>
        <v>70</v>
      </c>
      <c r="AC759" s="22" t="e">
        <f>VLOOKUP(AD759,'licencje PZTS'!$C$4:$K$1486,9,FALSE)</f>
        <v>#N/A</v>
      </c>
      <c r="AD759" s="22" t="e">
        <f>INDEX($AA$2:$AA$900,MATCH(ROWS($Z$1:Z756),$AB$2:$AB$3900,0))</f>
        <v>#N/A</v>
      </c>
    </row>
    <row r="760" spans="2:30" hidden="1" x14ac:dyDescent="0.25">
      <c r="B760" s="54">
        <f>(COUNTIF($D$24:D760,D760)=1)*1+B759</f>
        <v>51</v>
      </c>
      <c r="C760" s="60" t="str">
        <f t="shared" si="139"/>
        <v/>
      </c>
      <c r="D760" s="54" t="str">
        <f>IF(C760="","",'licencje PZTS'!B740)</f>
        <v/>
      </c>
      <c r="E760" s="63" t="str">
        <f>IF(C760="","",VLOOKUP(F760,'licencje PZTS'!$G$3:$N$775,8,FALSE))</f>
        <v/>
      </c>
      <c r="F760" s="22">
        <f>'licencje PZTS'!G740</f>
        <v>0</v>
      </c>
      <c r="G760" s="62" t="str">
        <f t="shared" si="147"/>
        <v/>
      </c>
      <c r="H760" s="62" t="str">
        <f>IF(G760="","",'licencje PZTS'!B740)</f>
        <v/>
      </c>
      <c r="I760" s="22" t="str">
        <f>IF(G760="","",VLOOKUP(F760,'licencje PZTS'!$G$3:$N$1761,8,FALSE))</f>
        <v/>
      </c>
      <c r="J760" s="22" t="str">
        <f>IFERROR(VLOOKUP(F760,'licencje PZTS'!$G$3:$N$775,7,FALSE),"")</f>
        <v/>
      </c>
      <c r="K760" s="62" t="str">
        <f>IFERROR(VLOOKUP(F760,'licencje PZTS'!$G$3:$N$1761,4,FALSE),"")</f>
        <v/>
      </c>
      <c r="L760" s="22" t="str">
        <f t="shared" si="140"/>
        <v/>
      </c>
      <c r="M760" s="22" t="str">
        <f t="shared" si="141"/>
        <v/>
      </c>
      <c r="N760" s="22" t="str">
        <f t="shared" si="142"/>
        <v/>
      </c>
      <c r="O760" s="22" t="str">
        <f t="shared" si="143"/>
        <v/>
      </c>
      <c r="P760" s="22" t="str">
        <f t="shared" si="144"/>
        <v/>
      </c>
      <c r="Q760" s="22" t="str">
        <f t="shared" si="145"/>
        <v/>
      </c>
      <c r="R760" s="22" t="str">
        <f t="shared" si="146"/>
        <v/>
      </c>
      <c r="V760" s="22" t="e">
        <f t="shared" si="138"/>
        <v>#N/A</v>
      </c>
      <c r="W760" s="22">
        <f>(COUNTIF($V$2:V760,V760)=1)*1+W759</f>
        <v>70</v>
      </c>
      <c r="X760" s="22" t="e">
        <f>VLOOKUP(Y760,'licencje PZTS'!$C$4:$K$486,9,FALSE)</f>
        <v>#N/A</v>
      </c>
      <c r="Y760" s="22" t="e">
        <f>INDEX($V$2:$V$900,MATCH(ROWS($U$1:U757),$W$2:$W$900,0))</f>
        <v>#N/A</v>
      </c>
      <c r="AA760" s="22" t="e">
        <f t="shared" si="148"/>
        <v>#N/A</v>
      </c>
      <c r="AB760" s="22">
        <f>(COUNTIF($AA$2:AA760,AA760)=1)*1+AB759</f>
        <v>70</v>
      </c>
      <c r="AC760" s="22" t="e">
        <f>VLOOKUP(AD760,'licencje PZTS'!$C$4:$K$1486,9,FALSE)</f>
        <v>#N/A</v>
      </c>
      <c r="AD760" s="22" t="e">
        <f>INDEX($AA$2:$AA$900,MATCH(ROWS($Z$1:Z757),$AB$2:$AB$3900,0))</f>
        <v>#N/A</v>
      </c>
    </row>
    <row r="761" spans="2:30" hidden="1" x14ac:dyDescent="0.25">
      <c r="B761" s="54">
        <f>(COUNTIF($D$24:D761,D761)=1)*1+B760</f>
        <v>51</v>
      </c>
      <c r="C761" s="60" t="str">
        <f t="shared" si="139"/>
        <v/>
      </c>
      <c r="D761" s="54" t="str">
        <f>IF(C761="","",'licencje PZTS'!B741)</f>
        <v/>
      </c>
      <c r="E761" s="63" t="str">
        <f>IF(C761="","",VLOOKUP(F761,'licencje PZTS'!$G$3:$N$775,8,FALSE))</f>
        <v/>
      </c>
      <c r="F761" s="22">
        <f>'licencje PZTS'!G741</f>
        <v>0</v>
      </c>
      <c r="G761" s="62" t="str">
        <f t="shared" si="147"/>
        <v/>
      </c>
      <c r="H761" s="62" t="str">
        <f>IF(G761="","",'licencje PZTS'!B741)</f>
        <v/>
      </c>
      <c r="I761" s="22" t="str">
        <f>IF(G761="","",VLOOKUP(F761,'licencje PZTS'!$G$3:$N$1761,8,FALSE))</f>
        <v/>
      </c>
      <c r="J761" s="22" t="str">
        <f>IFERROR(VLOOKUP(F761,'licencje PZTS'!$G$3:$N$775,7,FALSE),"")</f>
        <v/>
      </c>
      <c r="K761" s="62" t="str">
        <f>IFERROR(VLOOKUP(F761,'licencje PZTS'!$G$3:$N$1761,4,FALSE),"")</f>
        <v/>
      </c>
      <c r="L761" s="22" t="str">
        <f t="shared" si="140"/>
        <v/>
      </c>
      <c r="M761" s="22" t="str">
        <f t="shared" si="141"/>
        <v/>
      </c>
      <c r="N761" s="22" t="str">
        <f t="shared" si="142"/>
        <v/>
      </c>
      <c r="O761" s="22" t="str">
        <f t="shared" si="143"/>
        <v/>
      </c>
      <c r="P761" s="22" t="str">
        <f t="shared" si="144"/>
        <v/>
      </c>
      <c r="Q761" s="22" t="str">
        <f t="shared" si="145"/>
        <v/>
      </c>
      <c r="R761" s="22" t="str">
        <f t="shared" si="146"/>
        <v/>
      </c>
      <c r="V761" s="22" t="e">
        <f t="shared" si="138"/>
        <v>#N/A</v>
      </c>
      <c r="W761" s="22">
        <f>(COUNTIF($V$2:V761,V761)=1)*1+W760</f>
        <v>70</v>
      </c>
      <c r="X761" s="22" t="e">
        <f>VLOOKUP(Y761,'licencje PZTS'!$C$4:$K$486,9,FALSE)</f>
        <v>#N/A</v>
      </c>
      <c r="Y761" s="22" t="e">
        <f>INDEX($V$2:$V$900,MATCH(ROWS($U$1:U758),$W$2:$W$900,0))</f>
        <v>#N/A</v>
      </c>
      <c r="AA761" s="22" t="e">
        <f t="shared" si="148"/>
        <v>#N/A</v>
      </c>
      <c r="AB761" s="22">
        <f>(COUNTIF($AA$2:AA761,AA761)=1)*1+AB760</f>
        <v>70</v>
      </c>
      <c r="AC761" s="22" t="e">
        <f>VLOOKUP(AD761,'licencje PZTS'!$C$4:$K$1486,9,FALSE)</f>
        <v>#N/A</v>
      </c>
      <c r="AD761" s="22" t="e">
        <f>INDEX($AA$2:$AA$900,MATCH(ROWS($Z$1:Z758),$AB$2:$AB$3900,0))</f>
        <v>#N/A</v>
      </c>
    </row>
    <row r="762" spans="2:30" hidden="1" x14ac:dyDescent="0.25">
      <c r="B762" s="54">
        <f>(COUNTIF($D$24:D762,D762)=1)*1+B761</f>
        <v>51</v>
      </c>
      <c r="C762" s="60" t="str">
        <f t="shared" si="139"/>
        <v/>
      </c>
      <c r="D762" s="54" t="str">
        <f>IF(C762="","",'licencje PZTS'!B742)</f>
        <v/>
      </c>
      <c r="E762" s="63" t="str">
        <f>IF(C762="","",VLOOKUP(F762,'licencje PZTS'!$G$3:$N$775,8,FALSE))</f>
        <v/>
      </c>
      <c r="F762" s="22">
        <f>'licencje PZTS'!G742</f>
        <v>0</v>
      </c>
      <c r="G762" s="62" t="str">
        <f t="shared" si="147"/>
        <v/>
      </c>
      <c r="H762" s="62" t="str">
        <f>IF(G762="","",'licencje PZTS'!B742)</f>
        <v/>
      </c>
      <c r="I762" s="22" t="str">
        <f>IF(G762="","",VLOOKUP(F762,'licencje PZTS'!$G$3:$N$1761,8,FALSE))</f>
        <v/>
      </c>
      <c r="J762" s="22" t="str">
        <f>IFERROR(VLOOKUP(F762,'licencje PZTS'!$G$3:$N$775,7,FALSE),"")</f>
        <v/>
      </c>
      <c r="K762" s="62" t="str">
        <f>IFERROR(VLOOKUP(F762,'licencje PZTS'!$G$3:$N$1761,4,FALSE),"")</f>
        <v/>
      </c>
      <c r="L762" s="22" t="str">
        <f t="shared" si="140"/>
        <v/>
      </c>
      <c r="M762" s="22" t="str">
        <f t="shared" si="141"/>
        <v/>
      </c>
      <c r="N762" s="22" t="str">
        <f t="shared" si="142"/>
        <v/>
      </c>
      <c r="O762" s="22" t="str">
        <f t="shared" si="143"/>
        <v/>
      </c>
      <c r="P762" s="22" t="str">
        <f t="shared" si="144"/>
        <v/>
      </c>
      <c r="Q762" s="22" t="str">
        <f t="shared" si="145"/>
        <v/>
      </c>
      <c r="R762" s="22" t="str">
        <f t="shared" si="146"/>
        <v/>
      </c>
      <c r="V762" s="22" t="e">
        <f t="shared" si="138"/>
        <v>#N/A</v>
      </c>
      <c r="W762" s="22">
        <f>(COUNTIF($V$2:V762,V762)=1)*1+W761</f>
        <v>70</v>
      </c>
      <c r="X762" s="22" t="e">
        <f>VLOOKUP(Y762,'licencje PZTS'!$C$4:$K$486,9,FALSE)</f>
        <v>#N/A</v>
      </c>
      <c r="Y762" s="22" t="e">
        <f>INDEX($V$2:$V$900,MATCH(ROWS($U$1:U759),$W$2:$W$900,0))</f>
        <v>#N/A</v>
      </c>
      <c r="AA762" s="22" t="e">
        <f t="shared" si="148"/>
        <v>#N/A</v>
      </c>
      <c r="AB762" s="22">
        <f>(COUNTIF($AA$2:AA762,AA762)=1)*1+AB761</f>
        <v>70</v>
      </c>
      <c r="AC762" s="22" t="e">
        <f>VLOOKUP(AD762,'licencje PZTS'!$C$4:$K$1486,9,FALSE)</f>
        <v>#N/A</v>
      </c>
      <c r="AD762" s="22" t="e">
        <f>INDEX($AA$2:$AA$900,MATCH(ROWS($Z$1:Z759),$AB$2:$AB$3900,0))</f>
        <v>#N/A</v>
      </c>
    </row>
    <row r="763" spans="2:30" hidden="1" x14ac:dyDescent="0.25">
      <c r="B763" s="54">
        <f>(COUNTIF($D$24:D763,D763)=1)*1+B762</f>
        <v>51</v>
      </c>
      <c r="C763" s="60" t="str">
        <f t="shared" si="139"/>
        <v/>
      </c>
      <c r="D763" s="54" t="str">
        <f>IF(C763="","",'licencje PZTS'!B743)</f>
        <v/>
      </c>
      <c r="E763" s="63" t="str">
        <f>IF(C763="","",VLOOKUP(F763,'licencje PZTS'!$G$3:$N$775,8,FALSE))</f>
        <v/>
      </c>
      <c r="F763" s="22">
        <f>'licencje PZTS'!G743</f>
        <v>0</v>
      </c>
      <c r="G763" s="62" t="str">
        <f t="shared" si="147"/>
        <v/>
      </c>
      <c r="H763" s="62" t="str">
        <f>IF(G763="","",'licencje PZTS'!B743)</f>
        <v/>
      </c>
      <c r="I763" s="22" t="str">
        <f>IF(G763="","",VLOOKUP(F763,'licencje PZTS'!$G$3:$N$1761,8,FALSE))</f>
        <v/>
      </c>
      <c r="J763" s="22" t="str">
        <f>IFERROR(VLOOKUP(F763,'licencje PZTS'!$G$3:$N$775,7,FALSE),"")</f>
        <v/>
      </c>
      <c r="K763" s="62" t="str">
        <f>IFERROR(VLOOKUP(F763,'licencje PZTS'!$G$3:$N$1761,4,FALSE),"")</f>
        <v/>
      </c>
      <c r="L763" s="22" t="str">
        <f t="shared" si="140"/>
        <v/>
      </c>
      <c r="M763" s="22" t="str">
        <f t="shared" si="141"/>
        <v/>
      </c>
      <c r="N763" s="22" t="str">
        <f t="shared" si="142"/>
        <v/>
      </c>
      <c r="O763" s="22" t="str">
        <f t="shared" si="143"/>
        <v/>
      </c>
      <c r="P763" s="22" t="str">
        <f t="shared" si="144"/>
        <v/>
      </c>
      <c r="Q763" s="22" t="str">
        <f t="shared" si="145"/>
        <v/>
      </c>
      <c r="R763" s="22" t="str">
        <f t="shared" si="146"/>
        <v/>
      </c>
      <c r="V763" s="22" t="e">
        <f t="shared" si="138"/>
        <v>#N/A</v>
      </c>
      <c r="W763" s="22">
        <f>(COUNTIF($V$2:V763,V763)=1)*1+W762</f>
        <v>70</v>
      </c>
      <c r="X763" s="22" t="e">
        <f>VLOOKUP(Y763,'licencje PZTS'!$C$4:$K$486,9,FALSE)</f>
        <v>#N/A</v>
      </c>
      <c r="Y763" s="22" t="e">
        <f>INDEX($V$2:$V$900,MATCH(ROWS($U$1:U760),$W$2:$W$900,0))</f>
        <v>#N/A</v>
      </c>
      <c r="AA763" s="22" t="e">
        <f t="shared" si="148"/>
        <v>#N/A</v>
      </c>
      <c r="AB763" s="22">
        <f>(COUNTIF($AA$2:AA763,AA763)=1)*1+AB762</f>
        <v>70</v>
      </c>
      <c r="AC763" s="22" t="e">
        <f>VLOOKUP(AD763,'licencje PZTS'!$C$4:$K$1486,9,FALSE)</f>
        <v>#N/A</v>
      </c>
      <c r="AD763" s="22" t="e">
        <f>INDEX($AA$2:$AA$900,MATCH(ROWS($Z$1:Z760),$AB$2:$AB$3900,0))</f>
        <v>#N/A</v>
      </c>
    </row>
    <row r="764" spans="2:30" hidden="1" x14ac:dyDescent="0.25">
      <c r="B764" s="54">
        <f>(COUNTIF($D$24:D764,D764)=1)*1+B763</f>
        <v>51</v>
      </c>
      <c r="C764" s="60" t="str">
        <f t="shared" si="139"/>
        <v/>
      </c>
      <c r="D764" s="54" t="str">
        <f>IF(C764="","",'licencje PZTS'!B744)</f>
        <v/>
      </c>
      <c r="E764" s="63" t="str">
        <f>IF(C764="","",VLOOKUP(F764,'licencje PZTS'!$G$3:$N$775,8,FALSE))</f>
        <v/>
      </c>
      <c r="F764" s="22">
        <f>'licencje PZTS'!G744</f>
        <v>0</v>
      </c>
      <c r="G764" s="62" t="str">
        <f t="shared" si="147"/>
        <v/>
      </c>
      <c r="H764" s="62" t="str">
        <f>IF(G764="","",'licencje PZTS'!B744)</f>
        <v/>
      </c>
      <c r="I764" s="22" t="str">
        <f>IF(G764="","",VLOOKUP(F764,'licencje PZTS'!$G$3:$N$1761,8,FALSE))</f>
        <v/>
      </c>
      <c r="J764" s="22" t="str">
        <f>IFERROR(VLOOKUP(F764,'licencje PZTS'!$G$3:$N$775,7,FALSE),"")</f>
        <v/>
      </c>
      <c r="K764" s="62" t="str">
        <f>IFERROR(VLOOKUP(F764,'licencje PZTS'!$G$3:$N$1761,4,FALSE),"")</f>
        <v/>
      </c>
      <c r="L764" s="22" t="str">
        <f t="shared" si="140"/>
        <v/>
      </c>
      <c r="M764" s="22" t="str">
        <f t="shared" si="141"/>
        <v/>
      </c>
      <c r="N764" s="22" t="str">
        <f t="shared" si="142"/>
        <v/>
      </c>
      <c r="O764" s="22" t="str">
        <f t="shared" si="143"/>
        <v/>
      </c>
      <c r="P764" s="22" t="str">
        <f t="shared" si="144"/>
        <v/>
      </c>
      <c r="Q764" s="22" t="str">
        <f t="shared" si="145"/>
        <v/>
      </c>
      <c r="R764" s="22" t="str">
        <f t="shared" si="146"/>
        <v/>
      </c>
      <c r="V764" s="22" t="e">
        <f t="shared" si="138"/>
        <v>#N/A</v>
      </c>
      <c r="W764" s="22">
        <f>(COUNTIF($V$2:V764,V764)=1)*1+W763</f>
        <v>70</v>
      </c>
      <c r="X764" s="22" t="e">
        <f>VLOOKUP(Y764,'licencje PZTS'!$C$4:$K$486,9,FALSE)</f>
        <v>#N/A</v>
      </c>
      <c r="Y764" s="22" t="e">
        <f>INDEX($V$2:$V$900,MATCH(ROWS($U$1:U761),$W$2:$W$900,0))</f>
        <v>#N/A</v>
      </c>
      <c r="AA764" s="22" t="e">
        <f t="shared" si="148"/>
        <v>#N/A</v>
      </c>
      <c r="AB764" s="22">
        <f>(COUNTIF($AA$2:AA764,AA764)=1)*1+AB763</f>
        <v>70</v>
      </c>
      <c r="AC764" s="22" t="e">
        <f>VLOOKUP(AD764,'licencje PZTS'!$C$4:$K$1486,9,FALSE)</f>
        <v>#N/A</v>
      </c>
      <c r="AD764" s="22" t="e">
        <f>INDEX($AA$2:$AA$900,MATCH(ROWS($Z$1:Z761),$AB$2:$AB$3900,0))</f>
        <v>#N/A</v>
      </c>
    </row>
    <row r="765" spans="2:30" hidden="1" x14ac:dyDescent="0.25">
      <c r="B765" s="54">
        <f>(COUNTIF($D$24:D765,D765)=1)*1+B764</f>
        <v>51</v>
      </c>
      <c r="C765" s="60" t="str">
        <f t="shared" si="139"/>
        <v/>
      </c>
      <c r="D765" s="54" t="str">
        <f>IF(C765="","",'licencje PZTS'!B745)</f>
        <v/>
      </c>
      <c r="E765" s="63" t="str">
        <f>IF(C765="","",VLOOKUP(F765,'licencje PZTS'!$G$3:$N$775,8,FALSE))</f>
        <v/>
      </c>
      <c r="F765" s="22">
        <f>'licencje PZTS'!G745</f>
        <v>0</v>
      </c>
      <c r="G765" s="62" t="str">
        <f t="shared" si="147"/>
        <v/>
      </c>
      <c r="H765" s="62" t="str">
        <f>IF(G765="","",'licencje PZTS'!B745)</f>
        <v/>
      </c>
      <c r="I765" s="22" t="str">
        <f>IF(G765="","",VLOOKUP(F765,'licencje PZTS'!$G$3:$N$1761,8,FALSE))</f>
        <v/>
      </c>
      <c r="J765" s="22" t="str">
        <f>IFERROR(VLOOKUP(F765,'licencje PZTS'!$G$3:$N$775,7,FALSE),"")</f>
        <v/>
      </c>
      <c r="K765" s="62" t="str">
        <f>IFERROR(VLOOKUP(F765,'licencje PZTS'!$G$3:$N$1761,4,FALSE),"")</f>
        <v/>
      </c>
      <c r="L765" s="22" t="str">
        <f t="shared" si="140"/>
        <v/>
      </c>
      <c r="M765" s="22" t="str">
        <f t="shared" si="141"/>
        <v/>
      </c>
      <c r="N765" s="22" t="str">
        <f t="shared" si="142"/>
        <v/>
      </c>
      <c r="O765" s="22" t="str">
        <f t="shared" si="143"/>
        <v/>
      </c>
      <c r="P765" s="22" t="str">
        <f t="shared" si="144"/>
        <v/>
      </c>
      <c r="Q765" s="22" t="str">
        <f t="shared" si="145"/>
        <v/>
      </c>
      <c r="R765" s="22" t="str">
        <f t="shared" si="146"/>
        <v/>
      </c>
      <c r="V765" s="22" t="e">
        <f t="shared" si="138"/>
        <v>#N/A</v>
      </c>
      <c r="W765" s="22">
        <f>(COUNTIF($V$2:V765,V765)=1)*1+W764</f>
        <v>70</v>
      </c>
      <c r="X765" s="22" t="e">
        <f>VLOOKUP(Y765,'licencje PZTS'!$C$4:$K$486,9,FALSE)</f>
        <v>#N/A</v>
      </c>
      <c r="Y765" s="22" t="e">
        <f>INDEX($V$2:$V$900,MATCH(ROWS($U$1:U762),$W$2:$W$900,0))</f>
        <v>#N/A</v>
      </c>
      <c r="AA765" s="22" t="e">
        <f t="shared" si="148"/>
        <v>#N/A</v>
      </c>
      <c r="AB765" s="22">
        <f>(COUNTIF($AA$2:AA765,AA765)=1)*1+AB764</f>
        <v>70</v>
      </c>
      <c r="AC765" s="22" t="e">
        <f>VLOOKUP(AD765,'licencje PZTS'!$C$4:$K$1486,9,FALSE)</f>
        <v>#N/A</v>
      </c>
      <c r="AD765" s="22" t="e">
        <f>INDEX($AA$2:$AA$900,MATCH(ROWS($Z$1:Z762),$AB$2:$AB$3900,0))</f>
        <v>#N/A</v>
      </c>
    </row>
    <row r="766" spans="2:30" hidden="1" x14ac:dyDescent="0.25">
      <c r="B766" s="54">
        <f>(COUNTIF($D$24:D766,D766)=1)*1+B765</f>
        <v>51</v>
      </c>
      <c r="C766" s="60" t="str">
        <f t="shared" si="139"/>
        <v/>
      </c>
      <c r="D766" s="54" t="str">
        <f>IF(C766="","",'licencje PZTS'!B746)</f>
        <v/>
      </c>
      <c r="E766" s="63" t="str">
        <f>IF(C766="","",VLOOKUP(F766,'licencje PZTS'!$G$3:$N$775,8,FALSE))</f>
        <v/>
      </c>
      <c r="F766" s="22">
        <f>'licencje PZTS'!G746</f>
        <v>0</v>
      </c>
      <c r="G766" s="62" t="str">
        <f t="shared" si="147"/>
        <v/>
      </c>
      <c r="H766" s="62" t="str">
        <f>IF(G766="","",'licencje PZTS'!B746)</f>
        <v/>
      </c>
      <c r="I766" s="22" t="str">
        <f>IF(G766="","",VLOOKUP(F766,'licencje PZTS'!$G$3:$N$1761,8,FALSE))</f>
        <v/>
      </c>
      <c r="J766" s="22" t="str">
        <f>IFERROR(VLOOKUP(F766,'licencje PZTS'!$G$3:$N$775,7,FALSE),"")</f>
        <v/>
      </c>
      <c r="K766" s="62" t="str">
        <f>IFERROR(VLOOKUP(F766,'licencje PZTS'!$G$3:$N$1761,4,FALSE),"")</f>
        <v/>
      </c>
      <c r="L766" s="22" t="str">
        <f t="shared" si="140"/>
        <v/>
      </c>
      <c r="M766" s="22" t="str">
        <f t="shared" si="141"/>
        <v/>
      </c>
      <c r="N766" s="22" t="str">
        <f t="shared" si="142"/>
        <v/>
      </c>
      <c r="O766" s="22" t="str">
        <f t="shared" si="143"/>
        <v/>
      </c>
      <c r="P766" s="22" t="str">
        <f t="shared" si="144"/>
        <v/>
      </c>
      <c r="Q766" s="22" t="str">
        <f t="shared" si="145"/>
        <v/>
      </c>
      <c r="R766" s="22" t="str">
        <f t="shared" si="146"/>
        <v/>
      </c>
      <c r="V766" s="22" t="e">
        <f t="shared" ref="V766:V829" si="149">VLOOKUP($F$3,$C785:$F4899,3,FALSE)</f>
        <v>#N/A</v>
      </c>
      <c r="W766" s="22">
        <f>(COUNTIF($V$2:V766,V766)=1)*1+W765</f>
        <v>70</v>
      </c>
      <c r="X766" s="22" t="e">
        <f>VLOOKUP(Y766,'licencje PZTS'!$C$4:$K$486,9,FALSE)</f>
        <v>#N/A</v>
      </c>
      <c r="Y766" s="22" t="e">
        <f>INDEX($V$2:$V$900,MATCH(ROWS($U$1:U763),$W$2:$W$900,0))</f>
        <v>#N/A</v>
      </c>
      <c r="AA766" s="22" t="e">
        <f t="shared" si="148"/>
        <v>#N/A</v>
      </c>
      <c r="AB766" s="22">
        <f>(COUNTIF($AA$2:AA766,AA766)=1)*1+AB765</f>
        <v>70</v>
      </c>
      <c r="AC766" s="22" t="e">
        <f>VLOOKUP(AD766,'licencje PZTS'!$C$4:$K$1486,9,FALSE)</f>
        <v>#N/A</v>
      </c>
      <c r="AD766" s="22" t="e">
        <f>INDEX($AA$2:$AA$900,MATCH(ROWS($Z$1:Z763),$AB$2:$AB$3900,0))</f>
        <v>#N/A</v>
      </c>
    </row>
    <row r="767" spans="2:30" hidden="1" x14ac:dyDescent="0.25">
      <c r="B767" s="54">
        <f>(COUNTIF($D$24:D767,D767)=1)*1+B766</f>
        <v>51</v>
      </c>
      <c r="C767" s="60" t="str">
        <f t="shared" si="139"/>
        <v/>
      </c>
      <c r="D767" s="54" t="str">
        <f>IF(C767="","",'licencje PZTS'!B747)</f>
        <v/>
      </c>
      <c r="E767" s="63" t="str">
        <f>IF(C767="","",VLOOKUP(F767,'licencje PZTS'!$G$3:$N$775,8,FALSE))</f>
        <v/>
      </c>
      <c r="F767" s="22">
        <f>'licencje PZTS'!G747</f>
        <v>0</v>
      </c>
      <c r="G767" s="62" t="str">
        <f t="shared" si="147"/>
        <v/>
      </c>
      <c r="H767" s="62" t="str">
        <f>IF(G767="","",'licencje PZTS'!B747)</f>
        <v/>
      </c>
      <c r="I767" s="22" t="str">
        <f>IF(G767="","",VLOOKUP(F767,'licencje PZTS'!$G$3:$N$1761,8,FALSE))</f>
        <v/>
      </c>
      <c r="J767" s="22" t="str">
        <f>IFERROR(VLOOKUP(F767,'licencje PZTS'!$G$3:$N$775,7,FALSE),"")</f>
        <v/>
      </c>
      <c r="K767" s="62" t="str">
        <f>IFERROR(VLOOKUP(F767,'licencje PZTS'!$G$3:$N$1761,4,FALSE),"")</f>
        <v/>
      </c>
      <c r="L767" s="22" t="str">
        <f t="shared" si="140"/>
        <v/>
      </c>
      <c r="M767" s="22" t="str">
        <f t="shared" si="141"/>
        <v/>
      </c>
      <c r="N767" s="22" t="str">
        <f t="shared" si="142"/>
        <v/>
      </c>
      <c r="O767" s="22" t="str">
        <f t="shared" si="143"/>
        <v/>
      </c>
      <c r="P767" s="22" t="str">
        <f t="shared" si="144"/>
        <v/>
      </c>
      <c r="Q767" s="22" t="str">
        <f t="shared" si="145"/>
        <v/>
      </c>
      <c r="R767" s="22" t="str">
        <f t="shared" si="146"/>
        <v/>
      </c>
      <c r="V767" s="22" t="e">
        <f t="shared" si="149"/>
        <v>#N/A</v>
      </c>
      <c r="W767" s="22">
        <f>(COUNTIF($V$2:V767,V767)=1)*1+W766</f>
        <v>70</v>
      </c>
      <c r="X767" s="22" t="e">
        <f>VLOOKUP(Y767,'licencje PZTS'!$C$4:$K$486,9,FALSE)</f>
        <v>#N/A</v>
      </c>
      <c r="Y767" s="22" t="e">
        <f>INDEX($V$2:$V$900,MATCH(ROWS($U$1:U764),$W$2:$W$900,0))</f>
        <v>#N/A</v>
      </c>
      <c r="AA767" s="22" t="e">
        <f t="shared" si="148"/>
        <v>#N/A</v>
      </c>
      <c r="AB767" s="22">
        <f>(COUNTIF($AA$2:AA767,AA767)=1)*1+AB766</f>
        <v>70</v>
      </c>
      <c r="AC767" s="22" t="e">
        <f>VLOOKUP(AD767,'licencje PZTS'!$C$4:$K$1486,9,FALSE)</f>
        <v>#N/A</v>
      </c>
      <c r="AD767" s="22" t="e">
        <f>INDEX($AA$2:$AA$900,MATCH(ROWS($Z$1:Z764),$AB$2:$AB$3900,0))</f>
        <v>#N/A</v>
      </c>
    </row>
    <row r="768" spans="2:30" hidden="1" x14ac:dyDescent="0.25">
      <c r="B768" s="54">
        <f>(COUNTIF($D$24:D768,D768)=1)*1+B767</f>
        <v>51</v>
      </c>
      <c r="C768" s="60" t="str">
        <f t="shared" si="139"/>
        <v/>
      </c>
      <c r="D768" s="54" t="str">
        <f>IF(C768="","",'licencje PZTS'!B748)</f>
        <v/>
      </c>
      <c r="E768" s="63" t="str">
        <f>IF(C768="","",VLOOKUP(F768,'licencje PZTS'!$G$3:$N$775,8,FALSE))</f>
        <v/>
      </c>
      <c r="F768" s="22">
        <f>'licencje PZTS'!G748</f>
        <v>0</v>
      </c>
      <c r="G768" s="62" t="str">
        <f t="shared" si="147"/>
        <v/>
      </c>
      <c r="H768" s="62" t="str">
        <f>IF(G768="","",'licencje PZTS'!B748)</f>
        <v/>
      </c>
      <c r="I768" s="22" t="str">
        <f>IF(G768="","",VLOOKUP(F768,'licencje PZTS'!$G$3:$N$1761,8,FALSE))</f>
        <v/>
      </c>
      <c r="J768" s="22" t="str">
        <f>IFERROR(VLOOKUP(F768,'licencje PZTS'!$G$3:$N$775,7,FALSE),"")</f>
        <v/>
      </c>
      <c r="K768" s="62" t="str">
        <f>IFERROR(VLOOKUP(F768,'licencje PZTS'!$G$3:$N$1761,4,FALSE),"")</f>
        <v/>
      </c>
      <c r="L768" s="22" t="str">
        <f t="shared" si="140"/>
        <v/>
      </c>
      <c r="M768" s="22" t="str">
        <f t="shared" si="141"/>
        <v/>
      </c>
      <c r="N768" s="22" t="str">
        <f t="shared" si="142"/>
        <v/>
      </c>
      <c r="O768" s="22" t="str">
        <f t="shared" si="143"/>
        <v/>
      </c>
      <c r="P768" s="22" t="str">
        <f t="shared" si="144"/>
        <v/>
      </c>
      <c r="Q768" s="22" t="str">
        <f t="shared" si="145"/>
        <v/>
      </c>
      <c r="R768" s="22" t="str">
        <f t="shared" si="146"/>
        <v/>
      </c>
      <c r="V768" s="22" t="e">
        <f t="shared" si="149"/>
        <v>#N/A</v>
      </c>
      <c r="W768" s="22">
        <f>(COUNTIF($V$2:V768,V768)=1)*1+W767</f>
        <v>70</v>
      </c>
      <c r="X768" s="22" t="e">
        <f>VLOOKUP(Y768,'licencje PZTS'!$C$4:$K$486,9,FALSE)</f>
        <v>#N/A</v>
      </c>
      <c r="Y768" s="22" t="e">
        <f>INDEX($V$2:$V$900,MATCH(ROWS($U$1:U765),$W$2:$W$900,0))</f>
        <v>#N/A</v>
      </c>
      <c r="AA768" s="22" t="e">
        <f t="shared" si="148"/>
        <v>#N/A</v>
      </c>
      <c r="AB768" s="22">
        <f>(COUNTIF($AA$2:AA768,AA768)=1)*1+AB767</f>
        <v>70</v>
      </c>
      <c r="AC768" s="22" t="e">
        <f>VLOOKUP(AD768,'licencje PZTS'!$C$4:$K$1486,9,FALSE)</f>
        <v>#N/A</v>
      </c>
      <c r="AD768" s="22" t="e">
        <f>INDEX($AA$2:$AA$900,MATCH(ROWS($Z$1:Z765),$AB$2:$AB$3900,0))</f>
        <v>#N/A</v>
      </c>
    </row>
    <row r="769" spans="2:30" hidden="1" x14ac:dyDescent="0.25">
      <c r="B769" s="54">
        <f>(COUNTIF($D$24:D769,D769)=1)*1+B768</f>
        <v>51</v>
      </c>
      <c r="C769" s="60" t="str">
        <f t="shared" si="139"/>
        <v/>
      </c>
      <c r="D769" s="54" t="str">
        <f>IF(C769="","",'licencje PZTS'!B749)</f>
        <v/>
      </c>
      <c r="E769" s="63" t="str">
        <f>IF(C769="","",VLOOKUP(F769,'licencje PZTS'!$G$3:$N$775,8,FALSE))</f>
        <v/>
      </c>
      <c r="F769" s="22">
        <f>'licencje PZTS'!G749</f>
        <v>0</v>
      </c>
      <c r="G769" s="62" t="str">
        <f t="shared" si="147"/>
        <v/>
      </c>
      <c r="H769" s="62" t="str">
        <f>IF(G769="","",'licencje PZTS'!B749)</f>
        <v/>
      </c>
      <c r="I769" s="22" t="str">
        <f>IF(G769="","",VLOOKUP(F769,'licencje PZTS'!$G$3:$N$1761,8,FALSE))</f>
        <v/>
      </c>
      <c r="J769" s="22" t="str">
        <f>IFERROR(VLOOKUP(F769,'licencje PZTS'!$G$3:$N$775,7,FALSE),"")</f>
        <v/>
      </c>
      <c r="K769" s="62" t="str">
        <f>IFERROR(VLOOKUP(F769,'licencje PZTS'!$G$3:$N$1761,4,FALSE),"")</f>
        <v/>
      </c>
      <c r="L769" s="22" t="str">
        <f t="shared" si="140"/>
        <v/>
      </c>
      <c r="M769" s="22" t="str">
        <f t="shared" si="141"/>
        <v/>
      </c>
      <c r="N769" s="22" t="str">
        <f t="shared" si="142"/>
        <v/>
      </c>
      <c r="O769" s="22" t="str">
        <f t="shared" si="143"/>
        <v/>
      </c>
      <c r="P769" s="22" t="str">
        <f t="shared" si="144"/>
        <v/>
      </c>
      <c r="Q769" s="22" t="str">
        <f t="shared" si="145"/>
        <v/>
      </c>
      <c r="R769" s="22" t="str">
        <f t="shared" si="146"/>
        <v/>
      </c>
      <c r="V769" s="22" t="e">
        <f t="shared" si="149"/>
        <v>#N/A</v>
      </c>
      <c r="W769" s="22">
        <f>(COUNTIF($V$2:V769,V769)=1)*1+W768</f>
        <v>70</v>
      </c>
      <c r="X769" s="22" t="e">
        <f>VLOOKUP(Y769,'licencje PZTS'!$C$4:$K$486,9,FALSE)</f>
        <v>#N/A</v>
      </c>
      <c r="Y769" s="22" t="e">
        <f>INDEX($V$2:$V$900,MATCH(ROWS($U$1:U766),$W$2:$W$900,0))</f>
        <v>#N/A</v>
      </c>
      <c r="AA769" s="22" t="e">
        <f t="shared" si="148"/>
        <v>#N/A</v>
      </c>
      <c r="AB769" s="22">
        <f>(COUNTIF($AA$2:AA769,AA769)=1)*1+AB768</f>
        <v>70</v>
      </c>
      <c r="AC769" s="22" t="e">
        <f>VLOOKUP(AD769,'licencje PZTS'!$C$4:$K$1486,9,FALSE)</f>
        <v>#N/A</v>
      </c>
      <c r="AD769" s="22" t="e">
        <f>INDEX($AA$2:$AA$900,MATCH(ROWS($Z$1:Z766),$AB$2:$AB$3900,0))</f>
        <v>#N/A</v>
      </c>
    </row>
    <row r="770" spans="2:30" hidden="1" x14ac:dyDescent="0.25">
      <c r="B770" s="54">
        <f>(COUNTIF($D$24:D770,D770)=1)*1+B769</f>
        <v>51</v>
      </c>
      <c r="C770" s="60" t="str">
        <f t="shared" si="139"/>
        <v/>
      </c>
      <c r="D770" s="54" t="str">
        <f>IF(C770="","",'licencje PZTS'!B750)</f>
        <v/>
      </c>
      <c r="E770" s="63" t="str">
        <f>IF(C770="","",VLOOKUP(F770,'licencje PZTS'!$G$3:$N$775,8,FALSE))</f>
        <v/>
      </c>
      <c r="F770" s="22">
        <f>'licencje PZTS'!G750</f>
        <v>0</v>
      </c>
      <c r="G770" s="62" t="str">
        <f t="shared" si="147"/>
        <v/>
      </c>
      <c r="H770" s="62" t="str">
        <f>IF(G770="","",'licencje PZTS'!B750)</f>
        <v/>
      </c>
      <c r="I770" s="22" t="str">
        <f>IF(G770="","",VLOOKUP(F770,'licencje PZTS'!$G$3:$N$1761,8,FALSE))</f>
        <v/>
      </c>
      <c r="J770" s="22" t="str">
        <f>IFERROR(VLOOKUP(F770,'licencje PZTS'!$G$3:$N$775,7,FALSE),"")</f>
        <v/>
      </c>
      <c r="K770" s="62" t="str">
        <f>IFERROR(VLOOKUP(F770,'licencje PZTS'!$G$3:$N$1761,4,FALSE),"")</f>
        <v/>
      </c>
      <c r="L770" s="22" t="str">
        <f t="shared" si="140"/>
        <v/>
      </c>
      <c r="M770" s="22" t="str">
        <f t="shared" si="141"/>
        <v/>
      </c>
      <c r="N770" s="22" t="str">
        <f t="shared" si="142"/>
        <v/>
      </c>
      <c r="O770" s="22" t="str">
        <f t="shared" si="143"/>
        <v/>
      </c>
      <c r="P770" s="22" t="str">
        <f t="shared" si="144"/>
        <v/>
      </c>
      <c r="Q770" s="22" t="str">
        <f t="shared" si="145"/>
        <v/>
      </c>
      <c r="R770" s="22" t="str">
        <f t="shared" si="146"/>
        <v/>
      </c>
      <c r="V770" s="22" t="e">
        <f t="shared" si="149"/>
        <v>#N/A</v>
      </c>
      <c r="W770" s="22">
        <f>(COUNTIF($V$2:V770,V770)=1)*1+W769</f>
        <v>70</v>
      </c>
      <c r="X770" s="22" t="e">
        <f>VLOOKUP(Y770,'licencje PZTS'!$C$4:$K$486,9,FALSE)</f>
        <v>#N/A</v>
      </c>
      <c r="Y770" s="22" t="e">
        <f>INDEX($V$2:$V$900,MATCH(ROWS($U$1:U767),$W$2:$W$900,0))</f>
        <v>#N/A</v>
      </c>
      <c r="AA770" s="22" t="e">
        <f t="shared" si="148"/>
        <v>#N/A</v>
      </c>
      <c r="AB770" s="22">
        <f>(COUNTIF($AA$2:AA770,AA770)=1)*1+AB769</f>
        <v>70</v>
      </c>
      <c r="AC770" s="22" t="e">
        <f>VLOOKUP(AD770,'licencje PZTS'!$C$4:$K$1486,9,FALSE)</f>
        <v>#N/A</v>
      </c>
      <c r="AD770" s="22" t="e">
        <f>INDEX($AA$2:$AA$900,MATCH(ROWS($Z$1:Z767),$AB$2:$AB$3900,0))</f>
        <v>#N/A</v>
      </c>
    </row>
    <row r="771" spans="2:30" hidden="1" x14ac:dyDescent="0.25">
      <c r="B771" s="54">
        <f>(COUNTIF($D$24:D771,D771)=1)*1+B770</f>
        <v>51</v>
      </c>
      <c r="C771" s="60" t="str">
        <f t="shared" si="139"/>
        <v/>
      </c>
      <c r="D771" s="54" t="str">
        <f>IF(C771="","",'licencje PZTS'!B751)</f>
        <v/>
      </c>
      <c r="E771" s="63" t="str">
        <f>IF(C771="","",VLOOKUP(F771,'licencje PZTS'!$G$3:$N$775,8,FALSE))</f>
        <v/>
      </c>
      <c r="F771" s="22">
        <f>'licencje PZTS'!G751</f>
        <v>0</v>
      </c>
      <c r="G771" s="62" t="str">
        <f t="shared" si="147"/>
        <v/>
      </c>
      <c r="H771" s="62" t="str">
        <f>IF(G771="","",'licencje PZTS'!B751)</f>
        <v/>
      </c>
      <c r="I771" s="22" t="str">
        <f>IF(G771="","",VLOOKUP(F771,'licencje PZTS'!$G$3:$N$1761,8,FALSE))</f>
        <v/>
      </c>
      <c r="J771" s="22" t="str">
        <f>IFERROR(VLOOKUP(F771,'licencje PZTS'!$G$3:$N$775,7,FALSE),"")</f>
        <v/>
      </c>
      <c r="K771" s="62" t="str">
        <f>IFERROR(VLOOKUP(F771,'licencje PZTS'!$G$3:$N$1761,4,FALSE),"")</f>
        <v/>
      </c>
      <c r="L771" s="22" t="str">
        <f t="shared" si="140"/>
        <v/>
      </c>
      <c r="M771" s="22" t="str">
        <f t="shared" si="141"/>
        <v/>
      </c>
      <c r="N771" s="22" t="str">
        <f t="shared" si="142"/>
        <v/>
      </c>
      <c r="O771" s="22" t="str">
        <f t="shared" si="143"/>
        <v/>
      </c>
      <c r="P771" s="22" t="str">
        <f t="shared" si="144"/>
        <v/>
      </c>
      <c r="Q771" s="22" t="str">
        <f t="shared" si="145"/>
        <v/>
      </c>
      <c r="R771" s="22" t="str">
        <f t="shared" si="146"/>
        <v/>
      </c>
      <c r="V771" s="22" t="e">
        <f t="shared" si="149"/>
        <v>#N/A</v>
      </c>
      <c r="W771" s="22">
        <f>(COUNTIF($V$2:V771,V771)=1)*1+W770</f>
        <v>70</v>
      </c>
      <c r="X771" s="22" t="e">
        <f>VLOOKUP(Y771,'licencje PZTS'!$C$4:$K$486,9,FALSE)</f>
        <v>#N/A</v>
      </c>
      <c r="Y771" s="22" t="e">
        <f>INDEX($V$2:$V$900,MATCH(ROWS($U$1:U768),$W$2:$W$900,0))</f>
        <v>#N/A</v>
      </c>
      <c r="AA771" s="22" t="e">
        <f t="shared" si="148"/>
        <v>#N/A</v>
      </c>
      <c r="AB771" s="22">
        <f>(COUNTIF($AA$2:AA771,AA771)=1)*1+AB770</f>
        <v>70</v>
      </c>
      <c r="AC771" s="22" t="e">
        <f>VLOOKUP(AD771,'licencje PZTS'!$C$4:$K$1486,9,FALSE)</f>
        <v>#N/A</v>
      </c>
      <c r="AD771" s="22" t="e">
        <f>INDEX($AA$2:$AA$900,MATCH(ROWS($Z$1:Z768),$AB$2:$AB$3900,0))</f>
        <v>#N/A</v>
      </c>
    </row>
    <row r="772" spans="2:30" hidden="1" x14ac:dyDescent="0.25">
      <c r="B772" s="54">
        <f>(COUNTIF($D$24:D772,D772)=1)*1+B771</f>
        <v>51</v>
      </c>
      <c r="C772" s="60" t="str">
        <f t="shared" si="139"/>
        <v/>
      </c>
      <c r="D772" s="54" t="str">
        <f>IF(C772="","",'licencje PZTS'!B752)</f>
        <v/>
      </c>
      <c r="E772" s="63" t="str">
        <f>IF(C772="","",VLOOKUP(F772,'licencje PZTS'!$G$3:$N$775,8,FALSE))</f>
        <v/>
      </c>
      <c r="F772" s="22">
        <f>'licencje PZTS'!G752</f>
        <v>0</v>
      </c>
      <c r="G772" s="62" t="str">
        <f t="shared" si="147"/>
        <v/>
      </c>
      <c r="H772" s="62" t="str">
        <f>IF(G772="","",'licencje PZTS'!B752)</f>
        <v/>
      </c>
      <c r="I772" s="22" t="str">
        <f>IF(G772="","",VLOOKUP(F772,'licencje PZTS'!$G$3:$N$1761,8,FALSE))</f>
        <v/>
      </c>
      <c r="J772" s="22" t="str">
        <f>IFERROR(VLOOKUP(F772,'licencje PZTS'!$G$3:$N$775,7,FALSE),"")</f>
        <v/>
      </c>
      <c r="K772" s="62" t="str">
        <f>IFERROR(VLOOKUP(F772,'licencje PZTS'!$G$3:$N$1761,4,FALSE),"")</f>
        <v/>
      </c>
      <c r="L772" s="22" t="str">
        <f t="shared" si="140"/>
        <v/>
      </c>
      <c r="M772" s="22" t="str">
        <f t="shared" si="141"/>
        <v/>
      </c>
      <c r="N772" s="22" t="str">
        <f t="shared" si="142"/>
        <v/>
      </c>
      <c r="O772" s="22" t="str">
        <f t="shared" si="143"/>
        <v/>
      </c>
      <c r="P772" s="22" t="str">
        <f t="shared" si="144"/>
        <v/>
      </c>
      <c r="Q772" s="22" t="str">
        <f t="shared" si="145"/>
        <v/>
      </c>
      <c r="R772" s="22" t="str">
        <f t="shared" si="146"/>
        <v/>
      </c>
      <c r="V772" s="22" t="e">
        <f t="shared" si="149"/>
        <v>#N/A</v>
      </c>
      <c r="W772" s="22">
        <f>(COUNTIF($V$2:V772,V772)=1)*1+W771</f>
        <v>70</v>
      </c>
      <c r="X772" s="22" t="e">
        <f>VLOOKUP(Y772,'licencje PZTS'!$C$4:$K$486,9,FALSE)</f>
        <v>#N/A</v>
      </c>
      <c r="Y772" s="22" t="e">
        <f>INDEX($V$2:$V$900,MATCH(ROWS($U$1:U769),$W$2:$W$900,0))</f>
        <v>#N/A</v>
      </c>
      <c r="AA772" s="22" t="e">
        <f t="shared" si="148"/>
        <v>#N/A</v>
      </c>
      <c r="AB772" s="22">
        <f>(COUNTIF($AA$2:AA772,AA772)=1)*1+AB771</f>
        <v>70</v>
      </c>
      <c r="AC772" s="22" t="e">
        <f>VLOOKUP(AD772,'licencje PZTS'!$C$4:$K$1486,9,FALSE)</f>
        <v>#N/A</v>
      </c>
      <c r="AD772" s="22" t="e">
        <f>INDEX($AA$2:$AA$900,MATCH(ROWS($Z$1:Z769),$AB$2:$AB$3900,0))</f>
        <v>#N/A</v>
      </c>
    </row>
    <row r="773" spans="2:30" hidden="1" x14ac:dyDescent="0.25">
      <c r="B773" s="54">
        <f>(COUNTIF($D$24:D773,D773)=1)*1+B772</f>
        <v>51</v>
      </c>
      <c r="C773" s="60" t="str">
        <f t="shared" si="139"/>
        <v/>
      </c>
      <c r="D773" s="54" t="str">
        <f>IF(C773="","",'licencje PZTS'!B753)</f>
        <v/>
      </c>
      <c r="E773" s="63" t="str">
        <f>IF(C773="","",VLOOKUP(F773,'licencje PZTS'!$G$3:$N$775,8,FALSE))</f>
        <v/>
      </c>
      <c r="F773" s="22">
        <f>'licencje PZTS'!G753</f>
        <v>0</v>
      </c>
      <c r="G773" s="62" t="str">
        <f t="shared" si="147"/>
        <v/>
      </c>
      <c r="H773" s="62" t="str">
        <f>IF(G773="","",'licencje PZTS'!B753)</f>
        <v/>
      </c>
      <c r="I773" s="22" t="str">
        <f>IF(G773="","",VLOOKUP(F773,'licencje PZTS'!$G$3:$N$1761,8,FALSE))</f>
        <v/>
      </c>
      <c r="J773" s="22" t="str">
        <f>IFERROR(VLOOKUP(F773,'licencje PZTS'!$G$3:$N$775,7,FALSE),"")</f>
        <v/>
      </c>
      <c r="K773" s="62" t="str">
        <f>IFERROR(VLOOKUP(F773,'licencje PZTS'!$G$3:$N$1761,4,FALSE),"")</f>
        <v/>
      </c>
      <c r="L773" s="22" t="str">
        <f t="shared" si="140"/>
        <v/>
      </c>
      <c r="M773" s="22" t="str">
        <f t="shared" si="141"/>
        <v/>
      </c>
      <c r="N773" s="22" t="str">
        <f t="shared" si="142"/>
        <v/>
      </c>
      <c r="O773" s="22" t="str">
        <f t="shared" si="143"/>
        <v/>
      </c>
      <c r="P773" s="22" t="str">
        <f t="shared" si="144"/>
        <v/>
      </c>
      <c r="Q773" s="22" t="str">
        <f t="shared" si="145"/>
        <v/>
      </c>
      <c r="R773" s="22" t="str">
        <f t="shared" si="146"/>
        <v/>
      </c>
      <c r="V773" s="22" t="e">
        <f t="shared" si="149"/>
        <v>#N/A</v>
      </c>
      <c r="W773" s="22">
        <f>(COUNTIF($V$2:V773,V773)=1)*1+W772</f>
        <v>70</v>
      </c>
      <c r="X773" s="22" t="e">
        <f>VLOOKUP(Y773,'licencje PZTS'!$C$4:$K$486,9,FALSE)</f>
        <v>#N/A</v>
      </c>
      <c r="Y773" s="22" t="e">
        <f>INDEX($V$2:$V$900,MATCH(ROWS($U$1:U770),$W$2:$W$900,0))</f>
        <v>#N/A</v>
      </c>
      <c r="AA773" s="22" t="e">
        <f t="shared" si="148"/>
        <v>#N/A</v>
      </c>
      <c r="AB773" s="22">
        <f>(COUNTIF($AA$2:AA773,AA773)=1)*1+AB772</f>
        <v>70</v>
      </c>
      <c r="AC773" s="22" t="e">
        <f>VLOOKUP(AD773,'licencje PZTS'!$C$4:$K$1486,9,FALSE)</f>
        <v>#N/A</v>
      </c>
      <c r="AD773" s="22" t="e">
        <f>INDEX($AA$2:$AA$900,MATCH(ROWS($Z$1:Z770),$AB$2:$AB$3900,0))</f>
        <v>#N/A</v>
      </c>
    </row>
    <row r="774" spans="2:30" hidden="1" x14ac:dyDescent="0.25">
      <c r="B774" s="54">
        <f>(COUNTIF($D$24:D774,D774)=1)*1+B773</f>
        <v>51</v>
      </c>
      <c r="C774" s="60" t="str">
        <f t="shared" si="139"/>
        <v/>
      </c>
      <c r="D774" s="54" t="str">
        <f>IF(C774="","",'licencje PZTS'!B754)</f>
        <v/>
      </c>
      <c r="E774" s="63" t="str">
        <f>IF(C774="","",VLOOKUP(F774,'licencje PZTS'!$G$3:$N$775,8,FALSE))</f>
        <v/>
      </c>
      <c r="F774" s="22">
        <f>'licencje PZTS'!G754</f>
        <v>0</v>
      </c>
      <c r="G774" s="62" t="str">
        <f t="shared" si="147"/>
        <v/>
      </c>
      <c r="H774" s="62" t="str">
        <f>IF(G774="","",'licencje PZTS'!B754)</f>
        <v/>
      </c>
      <c r="I774" s="22" t="str">
        <f>IF(G774="","",VLOOKUP(F774,'licencje PZTS'!$G$3:$N$1761,8,FALSE))</f>
        <v/>
      </c>
      <c r="J774" s="22" t="str">
        <f>IFERROR(VLOOKUP(F774,'licencje PZTS'!$G$3:$N$775,7,FALSE),"")</f>
        <v/>
      </c>
      <c r="K774" s="62" t="str">
        <f>IFERROR(VLOOKUP(F774,'licencje PZTS'!$G$3:$N$1761,4,FALSE),"")</f>
        <v/>
      </c>
      <c r="L774" s="22" t="str">
        <f t="shared" si="140"/>
        <v/>
      </c>
      <c r="M774" s="22" t="str">
        <f t="shared" si="141"/>
        <v/>
      </c>
      <c r="N774" s="22" t="str">
        <f t="shared" si="142"/>
        <v/>
      </c>
      <c r="O774" s="22" t="str">
        <f t="shared" si="143"/>
        <v/>
      </c>
      <c r="P774" s="22" t="str">
        <f t="shared" si="144"/>
        <v/>
      </c>
      <c r="Q774" s="22" t="str">
        <f t="shared" si="145"/>
        <v/>
      </c>
      <c r="R774" s="22" t="str">
        <f t="shared" si="146"/>
        <v/>
      </c>
      <c r="V774" s="22" t="e">
        <f t="shared" si="149"/>
        <v>#N/A</v>
      </c>
      <c r="W774" s="22">
        <f>(COUNTIF($V$2:V774,V774)=1)*1+W773</f>
        <v>70</v>
      </c>
      <c r="X774" s="22" t="e">
        <f>VLOOKUP(Y774,'licencje PZTS'!$C$4:$K$486,9,FALSE)</f>
        <v>#N/A</v>
      </c>
      <c r="Y774" s="22" t="e">
        <f>INDEX($V$2:$V$900,MATCH(ROWS($U$1:U771),$W$2:$W$900,0))</f>
        <v>#N/A</v>
      </c>
      <c r="AA774" s="22" t="e">
        <f t="shared" si="148"/>
        <v>#N/A</v>
      </c>
      <c r="AB774" s="22">
        <f>(COUNTIF($AA$2:AA774,AA774)=1)*1+AB773</f>
        <v>70</v>
      </c>
      <c r="AC774" s="22" t="e">
        <f>VLOOKUP(AD774,'licencje PZTS'!$C$4:$K$1486,9,FALSE)</f>
        <v>#N/A</v>
      </c>
      <c r="AD774" s="22" t="e">
        <f>INDEX($AA$2:$AA$900,MATCH(ROWS($Z$1:Z771),$AB$2:$AB$3900,0))</f>
        <v>#N/A</v>
      </c>
    </row>
    <row r="775" spans="2:30" hidden="1" x14ac:dyDescent="0.25">
      <c r="B775" s="54">
        <f>(COUNTIF($D$24:D775,D775)=1)*1+B774</f>
        <v>51</v>
      </c>
      <c r="C775" s="60" t="str">
        <f t="shared" si="139"/>
        <v/>
      </c>
      <c r="D775" s="54" t="str">
        <f>IF(C775="","",'licencje PZTS'!B755)</f>
        <v/>
      </c>
      <c r="E775" s="63" t="str">
        <f>IF(C775="","",VLOOKUP(F775,'licencje PZTS'!$G$3:$N$775,8,FALSE))</f>
        <v/>
      </c>
      <c r="F775" s="22">
        <f>'licencje PZTS'!G755</f>
        <v>0</v>
      </c>
      <c r="G775" s="62" t="str">
        <f t="shared" si="147"/>
        <v/>
      </c>
      <c r="H775" s="62" t="str">
        <f>IF(G775="","",'licencje PZTS'!B755)</f>
        <v/>
      </c>
      <c r="I775" s="22" t="str">
        <f>IF(G775="","",VLOOKUP(F775,'licencje PZTS'!$G$3:$N$1761,8,FALSE))</f>
        <v/>
      </c>
      <c r="J775" s="22" t="str">
        <f>IFERROR(VLOOKUP(F775,'licencje PZTS'!$G$3:$N$775,7,FALSE),"")</f>
        <v/>
      </c>
      <c r="K775" s="62" t="str">
        <f>IFERROR(VLOOKUP(F775,'licencje PZTS'!$G$3:$N$1761,4,FALSE),"")</f>
        <v/>
      </c>
      <c r="L775" s="22" t="str">
        <f t="shared" si="140"/>
        <v/>
      </c>
      <c r="M775" s="22" t="str">
        <f t="shared" si="141"/>
        <v/>
      </c>
      <c r="N775" s="22" t="str">
        <f t="shared" si="142"/>
        <v/>
      </c>
      <c r="O775" s="22" t="str">
        <f t="shared" si="143"/>
        <v/>
      </c>
      <c r="P775" s="22" t="str">
        <f t="shared" si="144"/>
        <v/>
      </c>
      <c r="Q775" s="22" t="str">
        <f t="shared" si="145"/>
        <v/>
      </c>
      <c r="R775" s="22" t="str">
        <f t="shared" si="146"/>
        <v/>
      </c>
      <c r="V775" s="22" t="e">
        <f t="shared" si="149"/>
        <v>#N/A</v>
      </c>
      <c r="W775" s="22">
        <f>(COUNTIF($V$2:V775,V775)=1)*1+W774</f>
        <v>70</v>
      </c>
      <c r="X775" s="22" t="e">
        <f>VLOOKUP(Y775,'licencje PZTS'!$C$4:$K$486,9,FALSE)</f>
        <v>#N/A</v>
      </c>
      <c r="Y775" s="22" t="e">
        <f>INDEX($V$2:$V$900,MATCH(ROWS($U$1:U772),$W$2:$W$900,0))</f>
        <v>#N/A</v>
      </c>
      <c r="AA775" s="22" t="e">
        <f t="shared" si="148"/>
        <v>#N/A</v>
      </c>
      <c r="AB775" s="22">
        <f>(COUNTIF($AA$2:AA775,AA775)=1)*1+AB774</f>
        <v>70</v>
      </c>
      <c r="AC775" s="22" t="e">
        <f>VLOOKUP(AD775,'licencje PZTS'!$C$4:$K$1486,9,FALSE)</f>
        <v>#N/A</v>
      </c>
      <c r="AD775" s="22" t="e">
        <f>INDEX($AA$2:$AA$900,MATCH(ROWS($Z$1:Z772),$AB$2:$AB$3900,0))</f>
        <v>#N/A</v>
      </c>
    </row>
    <row r="776" spans="2:30" hidden="1" x14ac:dyDescent="0.25">
      <c r="B776" s="54">
        <f>(COUNTIF($D$24:D776,D776)=1)*1+B775</f>
        <v>51</v>
      </c>
      <c r="C776" s="60" t="str">
        <f t="shared" si="139"/>
        <v/>
      </c>
      <c r="D776" s="54" t="str">
        <f>IF(C776="","",'licencje PZTS'!B756)</f>
        <v/>
      </c>
      <c r="E776" s="63" t="str">
        <f>IF(C776="","",VLOOKUP(F776,'licencje PZTS'!$G$3:$N$775,8,FALSE))</f>
        <v/>
      </c>
      <c r="F776" s="22">
        <f>'licencje PZTS'!G756</f>
        <v>0</v>
      </c>
      <c r="G776" s="62" t="str">
        <f t="shared" si="147"/>
        <v/>
      </c>
      <c r="H776" s="62" t="str">
        <f>IF(G776="","",'licencje PZTS'!B756)</f>
        <v/>
      </c>
      <c r="I776" s="22" t="str">
        <f>IF(G776="","",VLOOKUP(F776,'licencje PZTS'!$G$3:$N$1761,8,FALSE))</f>
        <v/>
      </c>
      <c r="J776" s="22" t="str">
        <f>IFERROR(VLOOKUP(F776,'licencje PZTS'!$G$3:$N$775,7,FALSE),"")</f>
        <v/>
      </c>
      <c r="K776" s="62" t="str">
        <f>IFERROR(VLOOKUP(F776,'licencje PZTS'!$G$3:$N$1761,4,FALSE),"")</f>
        <v/>
      </c>
      <c r="L776" s="22" t="str">
        <f t="shared" si="140"/>
        <v/>
      </c>
      <c r="M776" s="22" t="str">
        <f t="shared" si="141"/>
        <v/>
      </c>
      <c r="N776" s="22" t="str">
        <f t="shared" si="142"/>
        <v/>
      </c>
      <c r="O776" s="22" t="str">
        <f t="shared" si="143"/>
        <v/>
      </c>
      <c r="P776" s="22" t="str">
        <f t="shared" si="144"/>
        <v/>
      </c>
      <c r="Q776" s="22" t="str">
        <f t="shared" si="145"/>
        <v/>
      </c>
      <c r="R776" s="22" t="str">
        <f t="shared" si="146"/>
        <v/>
      </c>
      <c r="V776" s="22" t="e">
        <f t="shared" si="149"/>
        <v>#N/A</v>
      </c>
      <c r="W776" s="22">
        <f>(COUNTIF($V$2:V776,V776)=1)*1+W775</f>
        <v>70</v>
      </c>
      <c r="X776" s="22" t="e">
        <f>VLOOKUP(Y776,'licencje PZTS'!$C$4:$K$486,9,FALSE)</f>
        <v>#N/A</v>
      </c>
      <c r="Y776" s="22" t="e">
        <f>INDEX($V$2:$V$900,MATCH(ROWS($U$1:U773),$W$2:$W$900,0))</f>
        <v>#N/A</v>
      </c>
      <c r="AA776" s="22" t="e">
        <f t="shared" si="148"/>
        <v>#N/A</v>
      </c>
      <c r="AB776" s="22">
        <f>(COUNTIF($AA$2:AA776,AA776)=1)*1+AB775</f>
        <v>70</v>
      </c>
      <c r="AC776" s="22" t="e">
        <f>VLOOKUP(AD776,'licencje PZTS'!$C$4:$K$1486,9,FALSE)</f>
        <v>#N/A</v>
      </c>
      <c r="AD776" s="22" t="e">
        <f>INDEX($AA$2:$AA$900,MATCH(ROWS($Z$1:Z773),$AB$2:$AB$3900,0))</f>
        <v>#N/A</v>
      </c>
    </row>
    <row r="777" spans="2:30" hidden="1" x14ac:dyDescent="0.25">
      <c r="B777" s="54">
        <f>(COUNTIF($D$24:D777,D777)=1)*1+B776</f>
        <v>51</v>
      </c>
      <c r="C777" s="60" t="str">
        <f t="shared" si="139"/>
        <v/>
      </c>
      <c r="D777" s="54" t="str">
        <f>IF(C777="","",'licencje PZTS'!B757)</f>
        <v/>
      </c>
      <c r="E777" s="63" t="str">
        <f>IF(C777="","",VLOOKUP(F777,'licencje PZTS'!$G$3:$N$775,8,FALSE))</f>
        <v/>
      </c>
      <c r="F777" s="22">
        <f>'licencje PZTS'!G757</f>
        <v>0</v>
      </c>
      <c r="G777" s="62" t="str">
        <f t="shared" si="147"/>
        <v/>
      </c>
      <c r="H777" s="62" t="str">
        <f>IF(G777="","",'licencje PZTS'!B757)</f>
        <v/>
      </c>
      <c r="I777" s="22" t="str">
        <f>IF(G777="","",VLOOKUP(F777,'licencje PZTS'!$G$3:$N$1761,8,FALSE))</f>
        <v/>
      </c>
      <c r="J777" s="22" t="str">
        <f>IFERROR(VLOOKUP(F777,'licencje PZTS'!$G$3:$N$775,7,FALSE),"")</f>
        <v/>
      </c>
      <c r="K777" s="62" t="str">
        <f>IFERROR(VLOOKUP(F777,'licencje PZTS'!$G$3:$N$1761,4,FALSE),"")</f>
        <v/>
      </c>
      <c r="L777" s="22" t="str">
        <f t="shared" si="140"/>
        <v/>
      </c>
      <c r="M777" s="22" t="str">
        <f t="shared" si="141"/>
        <v/>
      </c>
      <c r="N777" s="22" t="str">
        <f t="shared" si="142"/>
        <v/>
      </c>
      <c r="O777" s="22" t="str">
        <f t="shared" si="143"/>
        <v/>
      </c>
      <c r="P777" s="22" t="str">
        <f t="shared" si="144"/>
        <v/>
      </c>
      <c r="Q777" s="22" t="str">
        <f t="shared" si="145"/>
        <v/>
      </c>
      <c r="R777" s="22" t="str">
        <f t="shared" si="146"/>
        <v/>
      </c>
      <c r="V777" s="22" t="e">
        <f t="shared" si="149"/>
        <v>#N/A</v>
      </c>
      <c r="W777" s="22">
        <f>(COUNTIF($V$2:V777,V777)=1)*1+W776</f>
        <v>70</v>
      </c>
      <c r="X777" s="22" t="e">
        <f>VLOOKUP(Y777,'licencje PZTS'!$C$4:$K$486,9,FALSE)</f>
        <v>#N/A</v>
      </c>
      <c r="Y777" s="22" t="e">
        <f>INDEX($V$2:$V$900,MATCH(ROWS($U$1:U774),$W$2:$W$900,0))</f>
        <v>#N/A</v>
      </c>
      <c r="AA777" s="22" t="e">
        <f t="shared" si="148"/>
        <v>#N/A</v>
      </c>
      <c r="AB777" s="22">
        <f>(COUNTIF($AA$2:AA777,AA777)=1)*1+AB776</f>
        <v>70</v>
      </c>
      <c r="AC777" s="22" t="e">
        <f>VLOOKUP(AD777,'licencje PZTS'!$C$4:$K$1486,9,FALSE)</f>
        <v>#N/A</v>
      </c>
      <c r="AD777" s="22" t="e">
        <f>INDEX($AA$2:$AA$900,MATCH(ROWS($Z$1:Z774),$AB$2:$AB$3900,0))</f>
        <v>#N/A</v>
      </c>
    </row>
    <row r="778" spans="2:30" hidden="1" x14ac:dyDescent="0.25">
      <c r="B778" s="54">
        <f>(COUNTIF($D$24:D778,D778)=1)*1+B777</f>
        <v>51</v>
      </c>
      <c r="C778" s="60" t="str">
        <f t="shared" si="139"/>
        <v/>
      </c>
      <c r="D778" s="54" t="str">
        <f>IF(C778="","",'licencje PZTS'!B758)</f>
        <v/>
      </c>
      <c r="E778" s="63" t="str">
        <f>IF(C778="","",VLOOKUP(F778,'licencje PZTS'!$G$3:$N$775,8,FALSE))</f>
        <v/>
      </c>
      <c r="F778" s="22">
        <f>'licencje PZTS'!G758</f>
        <v>0</v>
      </c>
      <c r="G778" s="62" t="str">
        <f t="shared" si="147"/>
        <v/>
      </c>
      <c r="H778" s="62" t="str">
        <f>IF(G778="","",'licencje PZTS'!B758)</f>
        <v/>
      </c>
      <c r="I778" s="22" t="str">
        <f>IF(G778="","",VLOOKUP(F778,'licencje PZTS'!$G$3:$N$1761,8,FALSE))</f>
        <v/>
      </c>
      <c r="J778" s="22" t="str">
        <f>IFERROR(VLOOKUP(F778,'licencje PZTS'!$G$3:$N$775,7,FALSE),"")</f>
        <v/>
      </c>
      <c r="K778" s="62" t="str">
        <f>IFERROR(VLOOKUP(F778,'licencje PZTS'!$G$3:$N$1761,4,FALSE),"")</f>
        <v/>
      </c>
      <c r="L778" s="22" t="str">
        <f t="shared" si="140"/>
        <v/>
      </c>
      <c r="M778" s="22" t="str">
        <f t="shared" si="141"/>
        <v/>
      </c>
      <c r="N778" s="22" t="str">
        <f t="shared" si="142"/>
        <v/>
      </c>
      <c r="O778" s="22" t="str">
        <f t="shared" si="143"/>
        <v/>
      </c>
      <c r="P778" s="22" t="str">
        <f t="shared" si="144"/>
        <v/>
      </c>
      <c r="Q778" s="22" t="str">
        <f t="shared" si="145"/>
        <v/>
      </c>
      <c r="R778" s="22" t="str">
        <f t="shared" si="146"/>
        <v/>
      </c>
      <c r="V778" s="22" t="e">
        <f t="shared" si="149"/>
        <v>#N/A</v>
      </c>
      <c r="W778" s="22">
        <f>(COUNTIF($V$2:V778,V778)=1)*1+W777</f>
        <v>70</v>
      </c>
      <c r="X778" s="22" t="e">
        <f>VLOOKUP(Y778,'licencje PZTS'!$C$4:$K$486,9,FALSE)</f>
        <v>#N/A</v>
      </c>
      <c r="Y778" s="22" t="e">
        <f>INDEX($V$2:$V$900,MATCH(ROWS($U$1:U775),$W$2:$W$900,0))</f>
        <v>#N/A</v>
      </c>
      <c r="AA778" s="22" t="e">
        <f t="shared" si="148"/>
        <v>#N/A</v>
      </c>
      <c r="AB778" s="22">
        <f>(COUNTIF($AA$2:AA778,AA778)=1)*1+AB777</f>
        <v>70</v>
      </c>
      <c r="AC778" s="22" t="e">
        <f>VLOOKUP(AD778,'licencje PZTS'!$C$4:$K$1486,9,FALSE)</f>
        <v>#N/A</v>
      </c>
      <c r="AD778" s="22" t="e">
        <f>INDEX($AA$2:$AA$900,MATCH(ROWS($Z$1:Z775),$AB$2:$AB$3900,0))</f>
        <v>#N/A</v>
      </c>
    </row>
    <row r="779" spans="2:30" hidden="1" x14ac:dyDescent="0.25">
      <c r="B779" s="54">
        <f>(COUNTIF($D$24:D779,D779)=1)*1+B778</f>
        <v>51</v>
      </c>
      <c r="C779" s="60" t="str">
        <f t="shared" si="139"/>
        <v/>
      </c>
      <c r="D779" s="54" t="str">
        <f>IF(C779="","",'licencje PZTS'!B759)</f>
        <v/>
      </c>
      <c r="E779" s="63" t="str">
        <f>IF(C779="","",VLOOKUP(F779,'licencje PZTS'!$G$3:$N$775,8,FALSE))</f>
        <v/>
      </c>
      <c r="F779" s="22">
        <f>'licencje PZTS'!G759</f>
        <v>0</v>
      </c>
      <c r="G779" s="62" t="str">
        <f t="shared" si="147"/>
        <v/>
      </c>
      <c r="H779" s="62" t="str">
        <f>IF(G779="","",'licencje PZTS'!B759)</f>
        <v/>
      </c>
      <c r="I779" s="22" t="str">
        <f>IF(G779="","",VLOOKUP(F779,'licencje PZTS'!$G$3:$N$1761,8,FALSE))</f>
        <v/>
      </c>
      <c r="J779" s="22" t="str">
        <f>IFERROR(VLOOKUP(F779,'licencje PZTS'!$G$3:$N$775,7,FALSE),"")</f>
        <v/>
      </c>
      <c r="K779" s="62" t="str">
        <f>IFERROR(VLOOKUP(F779,'licencje PZTS'!$G$3:$N$1761,4,FALSE),"")</f>
        <v/>
      </c>
      <c r="L779" s="22" t="str">
        <f t="shared" si="140"/>
        <v/>
      </c>
      <c r="M779" s="22" t="str">
        <f t="shared" si="141"/>
        <v/>
      </c>
      <c r="N779" s="22" t="str">
        <f t="shared" si="142"/>
        <v/>
      </c>
      <c r="O779" s="22" t="str">
        <f t="shared" si="143"/>
        <v/>
      </c>
      <c r="P779" s="22" t="str">
        <f t="shared" si="144"/>
        <v/>
      </c>
      <c r="Q779" s="22" t="str">
        <f t="shared" si="145"/>
        <v/>
      </c>
      <c r="R779" s="22" t="str">
        <f t="shared" si="146"/>
        <v/>
      </c>
      <c r="V779" s="22" t="e">
        <f t="shared" si="149"/>
        <v>#N/A</v>
      </c>
      <c r="W779" s="22">
        <f>(COUNTIF($V$2:V779,V779)=1)*1+W778</f>
        <v>70</v>
      </c>
      <c r="X779" s="22" t="e">
        <f>VLOOKUP(Y779,'licencje PZTS'!$C$4:$K$486,9,FALSE)</f>
        <v>#N/A</v>
      </c>
      <c r="Y779" s="22" t="e">
        <f>INDEX($V$2:$V$900,MATCH(ROWS($U$1:U776),$W$2:$W$900,0))</f>
        <v>#N/A</v>
      </c>
      <c r="AA779" s="22" t="e">
        <f t="shared" si="148"/>
        <v>#N/A</v>
      </c>
      <c r="AB779" s="22">
        <f>(COUNTIF($AA$2:AA779,AA779)=1)*1+AB778</f>
        <v>70</v>
      </c>
      <c r="AC779" s="22" t="e">
        <f>VLOOKUP(AD779,'licencje PZTS'!$C$4:$K$1486,9,FALSE)</f>
        <v>#N/A</v>
      </c>
      <c r="AD779" s="22" t="e">
        <f>INDEX($AA$2:$AA$900,MATCH(ROWS($Z$1:Z776),$AB$2:$AB$3900,0))</f>
        <v>#N/A</v>
      </c>
    </row>
    <row r="780" spans="2:30" hidden="1" x14ac:dyDescent="0.25">
      <c r="B780" s="54">
        <f>(COUNTIF($D$24:D780,D780)=1)*1+B779</f>
        <v>51</v>
      </c>
      <c r="C780" s="60" t="str">
        <f t="shared" ref="C780:C843" si="150">IF(AND($F$3="Skrzat",OR(L780="Skrzat")),"Skrzat",IF(AND($F$3="Żak",OR(L780="Skrzat",M780="Żak")),"Żak",IF(AND($F$3="Młodzik",OR(L780="Skrzat",M780="Żak",N780="Młodzik")),"Młodzik",IF(AND($F$3="Kadet",OR(L780="nie",M780="nie",N780="nie",O780="Kadet")),"Kadet",IF(AND($F$3="Junior",OR(L780="nie",M780="nie",N780="nie",O780="nie",P780="Junior")),"Junior",IF(AND($F$3="Młodzieżowiec",OR(L780="nie",M780="nie",N780="nie",O780="nie",P780="nie",S780="Młodzieżowiec")),"Młodzieżowiec",IF(AND($F$3="Senior",OR(L780="Skrzat",M780="Żak",N780="Młodzik",O780="Kadet",P780="Junior",S780="Młodzieżowiec",Q780="Senior")),"Senior",IF(AND($F$3="Weteran",OR(L780="Nie",M780="Nie",N780="Nie",O780="Nie",P780="Nie",R780="Weteran")),"Weteran",""))))))))</f>
        <v/>
      </c>
      <c r="D780" s="54" t="str">
        <f>IF(C780="","",'licencje PZTS'!B760)</f>
        <v/>
      </c>
      <c r="E780" s="63" t="str">
        <f>IF(C780="","",VLOOKUP(F780,'licencje PZTS'!$G$3:$N$775,8,FALSE))</f>
        <v/>
      </c>
      <c r="F780" s="22">
        <f>'licencje PZTS'!G760</f>
        <v>0</v>
      </c>
      <c r="G780" s="62" t="str">
        <f t="shared" si="147"/>
        <v/>
      </c>
      <c r="H780" s="62" t="str">
        <f>IF(G780="","",'licencje PZTS'!B760)</f>
        <v/>
      </c>
      <c r="I780" s="22" t="str">
        <f>IF(G780="","",VLOOKUP(F780,'licencje PZTS'!$G$3:$N$1761,8,FALSE))</f>
        <v/>
      </c>
      <c r="J780" s="22" t="str">
        <f>IFERROR(VLOOKUP(F780,'licencje PZTS'!$G$3:$N$775,7,FALSE),"")</f>
        <v/>
      </c>
      <c r="K780" s="62" t="str">
        <f>IFERROR(VLOOKUP(F780,'licencje PZTS'!$G$3:$N$1761,4,FALSE),"")</f>
        <v/>
      </c>
      <c r="L780" s="22" t="str">
        <f t="shared" si="140"/>
        <v/>
      </c>
      <c r="M780" s="22" t="str">
        <f t="shared" si="141"/>
        <v/>
      </c>
      <c r="N780" s="22" t="str">
        <f t="shared" si="142"/>
        <v/>
      </c>
      <c r="O780" s="22" t="str">
        <f t="shared" si="143"/>
        <v/>
      </c>
      <c r="P780" s="22" t="str">
        <f t="shared" si="144"/>
        <v/>
      </c>
      <c r="Q780" s="22" t="str">
        <f t="shared" si="145"/>
        <v/>
      </c>
      <c r="R780" s="22" t="str">
        <f t="shared" si="146"/>
        <v/>
      </c>
      <c r="V780" s="22" t="e">
        <f t="shared" si="149"/>
        <v>#N/A</v>
      </c>
      <c r="W780" s="22">
        <f>(COUNTIF($V$2:V780,V780)=1)*1+W779</f>
        <v>70</v>
      </c>
      <c r="X780" s="22" t="e">
        <f>VLOOKUP(Y780,'licencje PZTS'!$C$4:$K$486,9,FALSE)</f>
        <v>#N/A</v>
      </c>
      <c r="Y780" s="22" t="e">
        <f>INDEX($V$2:$V$900,MATCH(ROWS($U$1:U777),$W$2:$W$900,0))</f>
        <v>#N/A</v>
      </c>
      <c r="AA780" s="22" t="e">
        <f t="shared" si="148"/>
        <v>#N/A</v>
      </c>
      <c r="AB780" s="22">
        <f>(COUNTIF($AA$2:AA780,AA780)=1)*1+AB779</f>
        <v>70</v>
      </c>
      <c r="AC780" s="22" t="e">
        <f>VLOOKUP(AD780,'licencje PZTS'!$C$4:$K$1486,9,FALSE)</f>
        <v>#N/A</v>
      </c>
      <c r="AD780" s="22" t="e">
        <f>INDEX($AA$2:$AA$900,MATCH(ROWS($Z$1:Z777),$AB$2:$AB$3900,0))</f>
        <v>#N/A</v>
      </c>
    </row>
    <row r="781" spans="2:30" hidden="1" x14ac:dyDescent="0.25">
      <c r="B781" s="54">
        <f>(COUNTIF($D$24:D781,D781)=1)*1+B780</f>
        <v>51</v>
      </c>
      <c r="C781" s="60" t="str">
        <f t="shared" si="150"/>
        <v/>
      </c>
      <c r="D781" s="54" t="str">
        <f>IF(C781="","",'licencje PZTS'!B761)</f>
        <v/>
      </c>
      <c r="E781" s="63" t="str">
        <f>IF(C781="","",VLOOKUP(F781,'licencje PZTS'!$G$3:$N$775,8,FALSE))</f>
        <v/>
      </c>
      <c r="F781" s="22">
        <f>'licencje PZTS'!G761</f>
        <v>0</v>
      </c>
      <c r="G781" s="62" t="str">
        <f t="shared" si="147"/>
        <v/>
      </c>
      <c r="H781" s="62" t="str">
        <f>IF(G781="","",'licencje PZTS'!B761)</f>
        <v/>
      </c>
      <c r="I781" s="22" t="str">
        <f>IF(G781="","",VLOOKUP(F781,'licencje PZTS'!$G$3:$N$1761,8,FALSE))</f>
        <v/>
      </c>
      <c r="J781" s="22" t="str">
        <f>IFERROR(VLOOKUP(F781,'licencje PZTS'!$G$3:$N$775,7,FALSE),"")</f>
        <v/>
      </c>
      <c r="K781" s="62" t="str">
        <f>IFERROR(VLOOKUP(F781,'licencje PZTS'!$G$3:$N$1761,4,FALSE),"")</f>
        <v/>
      </c>
      <c r="L781" s="22" t="str">
        <f t="shared" si="140"/>
        <v/>
      </c>
      <c r="M781" s="22" t="str">
        <f t="shared" si="141"/>
        <v/>
      </c>
      <c r="N781" s="22" t="str">
        <f t="shared" si="142"/>
        <v/>
      </c>
      <c r="O781" s="22" t="str">
        <f t="shared" si="143"/>
        <v/>
      </c>
      <c r="P781" s="22" t="str">
        <f t="shared" si="144"/>
        <v/>
      </c>
      <c r="Q781" s="22" t="str">
        <f t="shared" si="145"/>
        <v/>
      </c>
      <c r="R781" s="22" t="str">
        <f t="shared" si="146"/>
        <v/>
      </c>
      <c r="V781" s="22" t="e">
        <f t="shared" si="149"/>
        <v>#N/A</v>
      </c>
      <c r="W781" s="22">
        <f>(COUNTIF($V$2:V781,V781)=1)*1+W780</f>
        <v>70</v>
      </c>
      <c r="X781" s="22" t="e">
        <f>VLOOKUP(Y781,'licencje PZTS'!$C$4:$K$486,9,FALSE)</f>
        <v>#N/A</v>
      </c>
      <c r="Y781" s="22" t="e">
        <f>INDEX($V$2:$V$900,MATCH(ROWS($U$1:U778),$W$2:$W$900,0))</f>
        <v>#N/A</v>
      </c>
      <c r="AA781" s="22" t="e">
        <f t="shared" si="148"/>
        <v>#N/A</v>
      </c>
      <c r="AB781" s="22">
        <f>(COUNTIF($AA$2:AA781,AA781)=1)*1+AB780</f>
        <v>70</v>
      </c>
      <c r="AC781" s="22" t="e">
        <f>VLOOKUP(AD781,'licencje PZTS'!$C$4:$K$1486,9,FALSE)</f>
        <v>#N/A</v>
      </c>
      <c r="AD781" s="22" t="e">
        <f>INDEX($AA$2:$AA$900,MATCH(ROWS($Z$1:Z778),$AB$2:$AB$3900,0))</f>
        <v>#N/A</v>
      </c>
    </row>
    <row r="782" spans="2:30" hidden="1" x14ac:dyDescent="0.25">
      <c r="B782" s="54">
        <f>(COUNTIF($D$24:D782,D782)=1)*1+B781</f>
        <v>51</v>
      </c>
      <c r="C782" s="60" t="str">
        <f t="shared" si="150"/>
        <v/>
      </c>
      <c r="D782" s="54" t="str">
        <f>IF(C782="","",'licencje PZTS'!B762)</f>
        <v/>
      </c>
      <c r="E782" s="63" t="str">
        <f>IF(C782="","",VLOOKUP(F782,'licencje PZTS'!$G$3:$N$775,8,FALSE))</f>
        <v/>
      </c>
      <c r="F782" s="22">
        <f>'licencje PZTS'!G762</f>
        <v>0</v>
      </c>
      <c r="G782" s="62" t="str">
        <f t="shared" si="147"/>
        <v/>
      </c>
      <c r="H782" s="62" t="str">
        <f>IF(G782="","",'licencje PZTS'!B762)</f>
        <v/>
      </c>
      <c r="I782" s="22" t="str">
        <f>IF(G782="","",VLOOKUP(F782,'licencje PZTS'!$G$3:$N$1761,8,FALSE))</f>
        <v/>
      </c>
      <c r="J782" s="22" t="str">
        <f>IFERROR(VLOOKUP(F782,'licencje PZTS'!$G$3:$N$775,7,FALSE),"")</f>
        <v/>
      </c>
      <c r="K782" s="62" t="str">
        <f>IFERROR(VLOOKUP(F782,'licencje PZTS'!$G$3:$N$1761,4,FALSE),"")</f>
        <v/>
      </c>
      <c r="L782" s="22" t="str">
        <f t="shared" si="140"/>
        <v/>
      </c>
      <c r="M782" s="22" t="str">
        <f t="shared" si="141"/>
        <v/>
      </c>
      <c r="N782" s="22" t="str">
        <f t="shared" si="142"/>
        <v/>
      </c>
      <c r="O782" s="22" t="str">
        <f t="shared" si="143"/>
        <v/>
      </c>
      <c r="P782" s="22" t="str">
        <f t="shared" si="144"/>
        <v/>
      </c>
      <c r="Q782" s="22" t="str">
        <f t="shared" si="145"/>
        <v/>
      </c>
      <c r="R782" s="22" t="str">
        <f t="shared" si="146"/>
        <v/>
      </c>
      <c r="V782" s="22" t="e">
        <f t="shared" si="149"/>
        <v>#N/A</v>
      </c>
      <c r="W782" s="22">
        <f>(COUNTIF($V$2:V782,V782)=1)*1+W781</f>
        <v>70</v>
      </c>
      <c r="X782" s="22" t="e">
        <f>VLOOKUP(Y782,'licencje PZTS'!$C$4:$K$486,9,FALSE)</f>
        <v>#N/A</v>
      </c>
      <c r="Y782" s="22" t="e">
        <f>INDEX($V$2:$V$900,MATCH(ROWS($U$1:U779),$W$2:$W$900,0))</f>
        <v>#N/A</v>
      </c>
      <c r="AA782" s="22" t="e">
        <f t="shared" si="148"/>
        <v>#N/A</v>
      </c>
      <c r="AB782" s="22">
        <f>(COUNTIF($AA$2:AA782,AA782)=1)*1+AB781</f>
        <v>70</v>
      </c>
      <c r="AC782" s="22" t="e">
        <f>VLOOKUP(AD782,'licencje PZTS'!$C$4:$K$1486,9,FALSE)</f>
        <v>#N/A</v>
      </c>
      <c r="AD782" s="22" t="e">
        <f>INDEX($AA$2:$AA$900,MATCH(ROWS($Z$1:Z779),$AB$2:$AB$3900,0))</f>
        <v>#N/A</v>
      </c>
    </row>
    <row r="783" spans="2:30" hidden="1" x14ac:dyDescent="0.25">
      <c r="B783" s="54">
        <f>(COUNTIF($D$24:D783,D783)=1)*1+B782</f>
        <v>51</v>
      </c>
      <c r="C783" s="60" t="str">
        <f t="shared" si="150"/>
        <v/>
      </c>
      <c r="D783" s="54" t="str">
        <f>IF(C783="","",'licencje PZTS'!B763)</f>
        <v/>
      </c>
      <c r="E783" s="63" t="str">
        <f>IF(C783="","",VLOOKUP(F783,'licencje PZTS'!$G$3:$N$775,8,FALSE))</f>
        <v/>
      </c>
      <c r="F783" s="22">
        <f>'licencje PZTS'!G763</f>
        <v>0</v>
      </c>
      <c r="G783" s="62" t="str">
        <f t="shared" si="147"/>
        <v/>
      </c>
      <c r="H783" s="62" t="str">
        <f>IF(G783="","",'licencje PZTS'!B763)</f>
        <v/>
      </c>
      <c r="I783" s="22" t="str">
        <f>IF(G783="","",VLOOKUP(F783,'licencje PZTS'!$G$3:$N$1761,8,FALSE))</f>
        <v/>
      </c>
      <c r="J783" s="22" t="str">
        <f>IFERROR(VLOOKUP(F783,'licencje PZTS'!$G$3:$N$775,7,FALSE),"")</f>
        <v/>
      </c>
      <c r="K783" s="62" t="str">
        <f>IFERROR(VLOOKUP(F783,'licencje PZTS'!$G$3:$N$1761,4,FALSE),"")</f>
        <v/>
      </c>
      <c r="L783" s="22" t="str">
        <f t="shared" si="140"/>
        <v/>
      </c>
      <c r="M783" s="22" t="str">
        <f t="shared" si="141"/>
        <v/>
      </c>
      <c r="N783" s="22" t="str">
        <f t="shared" si="142"/>
        <v/>
      </c>
      <c r="O783" s="22" t="str">
        <f t="shared" si="143"/>
        <v/>
      </c>
      <c r="P783" s="22" t="str">
        <f t="shared" si="144"/>
        <v/>
      </c>
      <c r="Q783" s="22" t="str">
        <f t="shared" si="145"/>
        <v/>
      </c>
      <c r="R783" s="22" t="str">
        <f t="shared" si="146"/>
        <v/>
      </c>
      <c r="V783" s="22" t="e">
        <f t="shared" si="149"/>
        <v>#N/A</v>
      </c>
      <c r="W783" s="22">
        <f>(COUNTIF($V$2:V783,V783)=1)*1+W782</f>
        <v>70</v>
      </c>
      <c r="X783" s="22" t="e">
        <f>VLOOKUP(Y783,'licencje PZTS'!$C$4:$K$486,9,FALSE)</f>
        <v>#N/A</v>
      </c>
      <c r="Y783" s="22" t="e">
        <f>INDEX($V$2:$V$900,MATCH(ROWS($U$1:U780),$W$2:$W$900,0))</f>
        <v>#N/A</v>
      </c>
      <c r="AA783" s="22" t="e">
        <f t="shared" si="148"/>
        <v>#N/A</v>
      </c>
      <c r="AB783" s="22">
        <f>(COUNTIF($AA$2:AA783,AA783)=1)*1+AB782</f>
        <v>70</v>
      </c>
      <c r="AC783" s="22" t="e">
        <f>VLOOKUP(AD783,'licencje PZTS'!$C$4:$K$1486,9,FALSE)</f>
        <v>#N/A</v>
      </c>
      <c r="AD783" s="22" t="e">
        <f>INDEX($AA$2:$AA$900,MATCH(ROWS($Z$1:Z780),$AB$2:$AB$3900,0))</f>
        <v>#N/A</v>
      </c>
    </row>
    <row r="784" spans="2:30" hidden="1" x14ac:dyDescent="0.25">
      <c r="B784" s="54">
        <f>(COUNTIF($D$24:D784,D784)=1)*1+B783</f>
        <v>51</v>
      </c>
      <c r="C784" s="60" t="str">
        <f t="shared" si="150"/>
        <v/>
      </c>
      <c r="D784" s="54" t="str">
        <f>IF(C784="","",'licencje PZTS'!B764)</f>
        <v/>
      </c>
      <c r="E784" s="63" t="str">
        <f>IF(C784="","",VLOOKUP(F784,'licencje PZTS'!$G$3:$N$775,8,FALSE))</f>
        <v/>
      </c>
      <c r="F784" s="22">
        <f>'licencje PZTS'!G764</f>
        <v>0</v>
      </c>
      <c r="G784" s="62" t="str">
        <f t="shared" si="147"/>
        <v/>
      </c>
      <c r="H784" s="62" t="str">
        <f>IF(G784="","",'licencje PZTS'!B764)</f>
        <v/>
      </c>
      <c r="I784" s="22" t="str">
        <f>IF(G784="","",VLOOKUP(F784,'licencje PZTS'!$G$3:$N$1761,8,FALSE))</f>
        <v/>
      </c>
      <c r="J784" s="22" t="str">
        <f>IFERROR(VLOOKUP(F784,'licencje PZTS'!$G$3:$N$775,7,FALSE),"")</f>
        <v/>
      </c>
      <c r="K784" s="62" t="str">
        <f>IFERROR(VLOOKUP(F784,'licencje PZTS'!$G$3:$N$1761,4,FALSE),"")</f>
        <v/>
      </c>
      <c r="L784" s="22" t="str">
        <f t="shared" si="140"/>
        <v/>
      </c>
      <c r="M784" s="22" t="str">
        <f t="shared" si="141"/>
        <v/>
      </c>
      <c r="N784" s="22" t="str">
        <f t="shared" si="142"/>
        <v/>
      </c>
      <c r="O784" s="22" t="str">
        <f t="shared" si="143"/>
        <v/>
      </c>
      <c r="P784" s="22" t="str">
        <f t="shared" si="144"/>
        <v/>
      </c>
      <c r="Q784" s="22" t="str">
        <f t="shared" si="145"/>
        <v/>
      </c>
      <c r="R784" s="22" t="str">
        <f t="shared" si="146"/>
        <v/>
      </c>
      <c r="V784" s="22" t="e">
        <f t="shared" si="149"/>
        <v>#N/A</v>
      </c>
      <c r="W784" s="22">
        <f>(COUNTIF($V$2:V784,V784)=1)*1+W783</f>
        <v>70</v>
      </c>
      <c r="X784" s="22" t="e">
        <f>VLOOKUP(Y784,'licencje PZTS'!$C$4:$K$486,9,FALSE)</f>
        <v>#N/A</v>
      </c>
      <c r="Y784" s="22" t="e">
        <f>INDEX($V$2:$V$900,MATCH(ROWS($U$1:U781),$W$2:$W$900,0))</f>
        <v>#N/A</v>
      </c>
      <c r="AA784" s="22" t="e">
        <f t="shared" si="148"/>
        <v>#N/A</v>
      </c>
      <c r="AB784" s="22">
        <f>(COUNTIF($AA$2:AA784,AA784)=1)*1+AB783</f>
        <v>70</v>
      </c>
      <c r="AC784" s="22" t="e">
        <f>VLOOKUP(AD784,'licencje PZTS'!$C$4:$K$1486,9,FALSE)</f>
        <v>#N/A</v>
      </c>
      <c r="AD784" s="22" t="e">
        <f>INDEX($AA$2:$AA$900,MATCH(ROWS($Z$1:Z781),$AB$2:$AB$3900,0))</f>
        <v>#N/A</v>
      </c>
    </row>
    <row r="785" spans="2:30" hidden="1" x14ac:dyDescent="0.25">
      <c r="B785" s="54">
        <f>(COUNTIF($D$24:D785,D785)=1)*1+B784</f>
        <v>51</v>
      </c>
      <c r="C785" s="60" t="str">
        <f t="shared" si="150"/>
        <v/>
      </c>
      <c r="D785" s="54" t="str">
        <f>IF(C785="","",'licencje PZTS'!B765)</f>
        <v/>
      </c>
      <c r="E785" s="63" t="str">
        <f>IF(C785="","",VLOOKUP(F785,'licencje PZTS'!$G$3:$N$775,8,FALSE))</f>
        <v/>
      </c>
      <c r="F785" s="22">
        <f>'licencje PZTS'!G765</f>
        <v>0</v>
      </c>
      <c r="G785" s="62" t="str">
        <f t="shared" si="147"/>
        <v/>
      </c>
      <c r="H785" s="62" t="str">
        <f>IF(G785="","",'licencje PZTS'!B765)</f>
        <v/>
      </c>
      <c r="I785" s="22" t="str">
        <f>IF(G785="","",VLOOKUP(F785,'licencje PZTS'!$G$3:$N$1761,8,FALSE))</f>
        <v/>
      </c>
      <c r="J785" s="22" t="str">
        <f>IFERROR(VLOOKUP(F785,'licencje PZTS'!$G$3:$N$775,7,FALSE),"")</f>
        <v/>
      </c>
      <c r="K785" s="62" t="str">
        <f>IFERROR(VLOOKUP(F785,'licencje PZTS'!$G$3:$N$1761,4,FALSE),"")</f>
        <v/>
      </c>
      <c r="L785" s="22" t="str">
        <f t="shared" si="140"/>
        <v/>
      </c>
      <c r="M785" s="22" t="str">
        <f t="shared" si="141"/>
        <v/>
      </c>
      <c r="N785" s="22" t="str">
        <f t="shared" si="142"/>
        <v/>
      </c>
      <c r="O785" s="22" t="str">
        <f t="shared" si="143"/>
        <v/>
      </c>
      <c r="P785" s="22" t="str">
        <f t="shared" si="144"/>
        <v/>
      </c>
      <c r="Q785" s="22" t="str">
        <f t="shared" si="145"/>
        <v/>
      </c>
      <c r="R785" s="22" t="str">
        <f t="shared" si="146"/>
        <v/>
      </c>
      <c r="V785" s="22" t="e">
        <f t="shared" si="149"/>
        <v>#N/A</v>
      </c>
      <c r="W785" s="22">
        <f>(COUNTIF($V$2:V785,V785)=1)*1+W784</f>
        <v>70</v>
      </c>
      <c r="X785" s="22" t="e">
        <f>VLOOKUP(Y785,'licencje PZTS'!$C$4:$K$486,9,FALSE)</f>
        <v>#N/A</v>
      </c>
      <c r="Y785" s="22" t="e">
        <f>INDEX($V$2:$V$900,MATCH(ROWS($U$1:U782),$W$2:$W$900,0))</f>
        <v>#N/A</v>
      </c>
      <c r="AA785" s="22" t="e">
        <f t="shared" si="148"/>
        <v>#N/A</v>
      </c>
      <c r="AB785" s="22">
        <f>(COUNTIF($AA$2:AA785,AA785)=1)*1+AB784</f>
        <v>70</v>
      </c>
      <c r="AC785" s="22" t="e">
        <f>VLOOKUP(AD785,'licencje PZTS'!$C$4:$K$1486,9,FALSE)</f>
        <v>#N/A</v>
      </c>
      <c r="AD785" s="22" t="e">
        <f>INDEX($AA$2:$AA$900,MATCH(ROWS($Z$1:Z782),$AB$2:$AB$3900,0))</f>
        <v>#N/A</v>
      </c>
    </row>
    <row r="786" spans="2:30" hidden="1" x14ac:dyDescent="0.25">
      <c r="B786" s="54">
        <f>(COUNTIF($D$24:D786,D786)=1)*1+B785</f>
        <v>51</v>
      </c>
      <c r="C786" s="60" t="str">
        <f t="shared" si="150"/>
        <v/>
      </c>
      <c r="D786" s="54" t="str">
        <f>IF(C786="","",'licencje PZTS'!B766)</f>
        <v/>
      </c>
      <c r="E786" s="63" t="str">
        <f>IF(C786="","",VLOOKUP(F786,'licencje PZTS'!$G$3:$N$775,8,FALSE))</f>
        <v/>
      </c>
      <c r="F786" s="22">
        <f>'licencje PZTS'!G766</f>
        <v>0</v>
      </c>
      <c r="G786" s="62" t="str">
        <f t="shared" si="147"/>
        <v/>
      </c>
      <c r="H786" s="62" t="str">
        <f>IF(G786="","",'licencje PZTS'!B766)</f>
        <v/>
      </c>
      <c r="I786" s="22" t="str">
        <f>IF(G786="","",VLOOKUP(F786,'licencje PZTS'!$G$3:$N$1761,8,FALSE))</f>
        <v/>
      </c>
      <c r="J786" s="22" t="str">
        <f>IFERROR(VLOOKUP(F786,'licencje PZTS'!$G$3:$N$775,7,FALSE),"")</f>
        <v/>
      </c>
      <c r="K786" s="62" t="str">
        <f>IFERROR(VLOOKUP(F786,'licencje PZTS'!$G$3:$N$1761,4,FALSE),"")</f>
        <v/>
      </c>
      <c r="L786" s="22" t="str">
        <f t="shared" si="140"/>
        <v/>
      </c>
      <c r="M786" s="22" t="str">
        <f t="shared" si="141"/>
        <v/>
      </c>
      <c r="N786" s="22" t="str">
        <f t="shared" si="142"/>
        <v/>
      </c>
      <c r="O786" s="22" t="str">
        <f t="shared" si="143"/>
        <v/>
      </c>
      <c r="P786" s="22" t="str">
        <f t="shared" si="144"/>
        <v/>
      </c>
      <c r="Q786" s="22" t="str">
        <f t="shared" si="145"/>
        <v/>
      </c>
      <c r="R786" s="22" t="str">
        <f t="shared" si="146"/>
        <v/>
      </c>
      <c r="V786" s="22" t="e">
        <f t="shared" si="149"/>
        <v>#N/A</v>
      </c>
      <c r="W786" s="22">
        <f>(COUNTIF($V$2:V786,V786)=1)*1+W785</f>
        <v>70</v>
      </c>
      <c r="X786" s="22" t="e">
        <f>VLOOKUP(Y786,'licencje PZTS'!$C$4:$K$486,9,FALSE)</f>
        <v>#N/A</v>
      </c>
      <c r="Y786" s="22" t="e">
        <f>INDEX($V$2:$V$900,MATCH(ROWS($U$1:U783),$W$2:$W$900,0))</f>
        <v>#N/A</v>
      </c>
      <c r="AA786" s="22" t="e">
        <f t="shared" si="148"/>
        <v>#N/A</v>
      </c>
      <c r="AB786" s="22">
        <f>(COUNTIF($AA$2:AA786,AA786)=1)*1+AB785</f>
        <v>70</v>
      </c>
      <c r="AC786" s="22" t="e">
        <f>VLOOKUP(AD786,'licencje PZTS'!$C$4:$K$1486,9,FALSE)</f>
        <v>#N/A</v>
      </c>
      <c r="AD786" s="22" t="e">
        <f>INDEX($AA$2:$AA$900,MATCH(ROWS($Z$1:Z783),$AB$2:$AB$3900,0))</f>
        <v>#N/A</v>
      </c>
    </row>
    <row r="787" spans="2:30" hidden="1" x14ac:dyDescent="0.25">
      <c r="B787" s="54">
        <f>(COUNTIF($D$24:D787,D787)=1)*1+B786</f>
        <v>51</v>
      </c>
      <c r="C787" s="60" t="str">
        <f t="shared" si="150"/>
        <v/>
      </c>
      <c r="D787" s="54" t="str">
        <f>IF(C787="","",'licencje PZTS'!B767)</f>
        <v/>
      </c>
      <c r="E787" s="63" t="str">
        <f>IF(C787="","",VLOOKUP(F787,'licencje PZTS'!$G$3:$N$775,8,FALSE))</f>
        <v/>
      </c>
      <c r="F787" s="22">
        <f>'licencje PZTS'!G767</f>
        <v>0</v>
      </c>
      <c r="G787" s="62" t="str">
        <f t="shared" si="147"/>
        <v/>
      </c>
      <c r="H787" s="62" t="str">
        <f>IF(G787="","",'licencje PZTS'!B767)</f>
        <v/>
      </c>
      <c r="I787" s="22" t="str">
        <f>IF(G787="","",VLOOKUP(F787,'licencje PZTS'!$G$3:$N$1761,8,FALSE))</f>
        <v/>
      </c>
      <c r="J787" s="22" t="str">
        <f>IFERROR(VLOOKUP(F787,'licencje PZTS'!$G$3:$N$775,7,FALSE),"")</f>
        <v/>
      </c>
      <c r="K787" s="62" t="str">
        <f>IFERROR(VLOOKUP(F787,'licencje PZTS'!$G$3:$N$1761,4,FALSE),"")</f>
        <v/>
      </c>
      <c r="L787" s="22" t="str">
        <f t="shared" si="140"/>
        <v/>
      </c>
      <c r="M787" s="22" t="str">
        <f t="shared" si="141"/>
        <v/>
      </c>
      <c r="N787" s="22" t="str">
        <f t="shared" si="142"/>
        <v/>
      </c>
      <c r="O787" s="22" t="str">
        <f t="shared" si="143"/>
        <v/>
      </c>
      <c r="P787" s="22" t="str">
        <f t="shared" si="144"/>
        <v/>
      </c>
      <c r="Q787" s="22" t="str">
        <f t="shared" si="145"/>
        <v/>
      </c>
      <c r="R787" s="22" t="str">
        <f t="shared" si="146"/>
        <v/>
      </c>
      <c r="V787" s="22" t="e">
        <f t="shared" si="149"/>
        <v>#N/A</v>
      </c>
      <c r="W787" s="22">
        <f>(COUNTIF($V$2:V787,V787)=1)*1+W786</f>
        <v>70</v>
      </c>
      <c r="X787" s="22" t="e">
        <f>VLOOKUP(Y787,'licencje PZTS'!$C$4:$K$486,9,FALSE)</f>
        <v>#N/A</v>
      </c>
      <c r="Y787" s="22" t="e">
        <f>INDEX($V$2:$V$900,MATCH(ROWS($U$1:U784),$W$2:$W$900,0))</f>
        <v>#N/A</v>
      </c>
      <c r="AA787" s="22" t="e">
        <f t="shared" si="148"/>
        <v>#N/A</v>
      </c>
      <c r="AB787" s="22">
        <f>(COUNTIF($AA$2:AA787,AA787)=1)*1+AB786</f>
        <v>70</v>
      </c>
      <c r="AC787" s="22" t="e">
        <f>VLOOKUP(AD787,'licencje PZTS'!$C$4:$K$1486,9,FALSE)</f>
        <v>#N/A</v>
      </c>
      <c r="AD787" s="22" t="e">
        <f>INDEX($AA$2:$AA$900,MATCH(ROWS($Z$1:Z784),$AB$2:$AB$3900,0))</f>
        <v>#N/A</v>
      </c>
    </row>
    <row r="788" spans="2:30" hidden="1" x14ac:dyDescent="0.25">
      <c r="B788" s="54">
        <f>(COUNTIF($D$24:D788,D788)=1)*1+B787</f>
        <v>51</v>
      </c>
      <c r="C788" s="60" t="str">
        <f t="shared" si="150"/>
        <v/>
      </c>
      <c r="D788" s="54" t="str">
        <f>IF(C788="","",'licencje PZTS'!B768)</f>
        <v/>
      </c>
      <c r="E788" s="63" t="str">
        <f>IF(C788="","",VLOOKUP(F788,'licencje PZTS'!$G$3:$N$775,8,FALSE))</f>
        <v/>
      </c>
      <c r="F788" s="22">
        <f>'licencje PZTS'!G768</f>
        <v>0</v>
      </c>
      <c r="G788" s="62" t="str">
        <f t="shared" si="147"/>
        <v/>
      </c>
      <c r="H788" s="62" t="str">
        <f>IF(G788="","",'licencje PZTS'!B768)</f>
        <v/>
      </c>
      <c r="I788" s="22" t="str">
        <f>IF(G788="","",VLOOKUP(F788,'licencje PZTS'!$G$3:$N$1761,8,FALSE))</f>
        <v/>
      </c>
      <c r="J788" s="22" t="str">
        <f>IFERROR(VLOOKUP(F788,'licencje PZTS'!$G$3:$N$775,7,FALSE),"")</f>
        <v/>
      </c>
      <c r="K788" s="62" t="str">
        <f>IFERROR(VLOOKUP(F788,'licencje PZTS'!$G$3:$N$1761,4,FALSE),"")</f>
        <v/>
      </c>
      <c r="L788" s="22" t="str">
        <f t="shared" si="140"/>
        <v/>
      </c>
      <c r="M788" s="22" t="str">
        <f t="shared" si="141"/>
        <v/>
      </c>
      <c r="N788" s="22" t="str">
        <f t="shared" si="142"/>
        <v/>
      </c>
      <c r="O788" s="22" t="str">
        <f t="shared" si="143"/>
        <v/>
      </c>
      <c r="P788" s="22" t="str">
        <f t="shared" si="144"/>
        <v/>
      </c>
      <c r="Q788" s="22" t="str">
        <f t="shared" si="145"/>
        <v/>
      </c>
      <c r="R788" s="22" t="str">
        <f t="shared" si="146"/>
        <v/>
      </c>
      <c r="V788" s="22" t="e">
        <f t="shared" si="149"/>
        <v>#N/A</v>
      </c>
      <c r="W788" s="22">
        <f>(COUNTIF($V$2:V788,V788)=1)*1+W787</f>
        <v>70</v>
      </c>
      <c r="X788" s="22" t="e">
        <f>VLOOKUP(Y788,'licencje PZTS'!$C$4:$K$486,9,FALSE)</f>
        <v>#N/A</v>
      </c>
      <c r="Y788" s="22" t="e">
        <f>INDEX($V$2:$V$900,MATCH(ROWS($U$1:U785),$W$2:$W$900,0))</f>
        <v>#N/A</v>
      </c>
      <c r="AA788" s="22" t="e">
        <f t="shared" si="148"/>
        <v>#N/A</v>
      </c>
      <c r="AB788" s="22">
        <f>(COUNTIF($AA$2:AA788,AA788)=1)*1+AB787</f>
        <v>70</v>
      </c>
      <c r="AC788" s="22" t="e">
        <f>VLOOKUP(AD788,'licencje PZTS'!$C$4:$K$1486,9,FALSE)</f>
        <v>#N/A</v>
      </c>
      <c r="AD788" s="22" t="e">
        <f>INDEX($AA$2:$AA$900,MATCH(ROWS($Z$1:Z785),$AB$2:$AB$3900,0))</f>
        <v>#N/A</v>
      </c>
    </row>
    <row r="789" spans="2:30" hidden="1" x14ac:dyDescent="0.25">
      <c r="B789" s="54">
        <f>(COUNTIF($D$24:D789,D789)=1)*1+B788</f>
        <v>51</v>
      </c>
      <c r="C789" s="60" t="str">
        <f t="shared" si="150"/>
        <v/>
      </c>
      <c r="D789" s="54" t="str">
        <f>IF(C789="","",'licencje PZTS'!B769)</f>
        <v/>
      </c>
      <c r="E789" s="63" t="str">
        <f>IF(C789="","",VLOOKUP(F789,'licencje PZTS'!$G$3:$N$775,8,FALSE))</f>
        <v/>
      </c>
      <c r="F789" s="22">
        <f>'licencje PZTS'!G769</f>
        <v>0</v>
      </c>
      <c r="G789" s="62" t="str">
        <f t="shared" si="147"/>
        <v/>
      </c>
      <c r="H789" s="62" t="str">
        <f>IF(G789="","",'licencje PZTS'!B769)</f>
        <v/>
      </c>
      <c r="I789" s="22" t="str">
        <f>IF(G789="","",VLOOKUP(F789,'licencje PZTS'!$G$3:$N$1761,8,FALSE))</f>
        <v/>
      </c>
      <c r="J789" s="22" t="str">
        <f>IFERROR(VLOOKUP(F789,'licencje PZTS'!$G$3:$N$775,7,FALSE),"")</f>
        <v/>
      </c>
      <c r="K789" s="62" t="str">
        <f>IFERROR(VLOOKUP(F789,'licencje PZTS'!$G$3:$N$1761,4,FALSE),"")</f>
        <v/>
      </c>
      <c r="L789" s="22" t="str">
        <f t="shared" si="140"/>
        <v/>
      </c>
      <c r="M789" s="22" t="str">
        <f t="shared" si="141"/>
        <v/>
      </c>
      <c r="N789" s="22" t="str">
        <f t="shared" si="142"/>
        <v/>
      </c>
      <c r="O789" s="22" t="str">
        <f t="shared" si="143"/>
        <v/>
      </c>
      <c r="P789" s="22" t="str">
        <f t="shared" si="144"/>
        <v/>
      </c>
      <c r="Q789" s="22" t="str">
        <f t="shared" si="145"/>
        <v/>
      </c>
      <c r="R789" s="22" t="str">
        <f t="shared" si="146"/>
        <v/>
      </c>
      <c r="V789" s="22" t="e">
        <f t="shared" si="149"/>
        <v>#N/A</v>
      </c>
      <c r="W789" s="22">
        <f>(COUNTIF($V$2:V789,V789)=1)*1+W788</f>
        <v>70</v>
      </c>
      <c r="X789" s="22" t="e">
        <f>VLOOKUP(Y789,'licencje PZTS'!$C$4:$K$486,9,FALSE)</f>
        <v>#N/A</v>
      </c>
      <c r="Y789" s="22" t="e">
        <f>INDEX($V$2:$V$900,MATCH(ROWS($U$1:U786),$W$2:$W$900,0))</f>
        <v>#N/A</v>
      </c>
      <c r="AA789" s="22" t="e">
        <f t="shared" si="148"/>
        <v>#N/A</v>
      </c>
      <c r="AB789" s="22">
        <f>(COUNTIF($AA$2:AA789,AA789)=1)*1+AB788</f>
        <v>70</v>
      </c>
      <c r="AC789" s="22" t="e">
        <f>VLOOKUP(AD789,'licencje PZTS'!$C$4:$K$1486,9,FALSE)</f>
        <v>#N/A</v>
      </c>
      <c r="AD789" s="22" t="e">
        <f>INDEX($AA$2:$AA$900,MATCH(ROWS($Z$1:Z786),$AB$2:$AB$3900,0))</f>
        <v>#N/A</v>
      </c>
    </row>
    <row r="790" spans="2:30" hidden="1" x14ac:dyDescent="0.25">
      <c r="B790" s="54">
        <f>(COUNTIF($D$24:D790,D790)=1)*1+B789</f>
        <v>51</v>
      </c>
      <c r="C790" s="60" t="str">
        <f t="shared" si="150"/>
        <v/>
      </c>
      <c r="D790" s="54" t="str">
        <f>IF(C790="","",'licencje PZTS'!B770)</f>
        <v/>
      </c>
      <c r="E790" s="63" t="str">
        <f>IF(C790="","",VLOOKUP(F790,'licencje PZTS'!$G$3:$N$775,8,FALSE))</f>
        <v/>
      </c>
      <c r="F790" s="22">
        <f>'licencje PZTS'!G770</f>
        <v>0</v>
      </c>
      <c r="G790" s="62" t="str">
        <f t="shared" si="147"/>
        <v/>
      </c>
      <c r="H790" s="62" t="str">
        <f>IF(G790="","",'licencje PZTS'!B770)</f>
        <v/>
      </c>
      <c r="I790" s="22" t="str">
        <f>IF(G790="","",VLOOKUP(F790,'licencje PZTS'!$G$3:$N$1761,8,FALSE))</f>
        <v/>
      </c>
      <c r="J790" s="22" t="str">
        <f>IFERROR(VLOOKUP(F790,'licencje PZTS'!$G$3:$N$775,7,FALSE),"")</f>
        <v/>
      </c>
      <c r="K790" s="62" t="str">
        <f>IFERROR(VLOOKUP(F790,'licencje PZTS'!$G$3:$N$1761,4,FALSE),"")</f>
        <v/>
      </c>
      <c r="L790" s="22" t="str">
        <f t="shared" si="140"/>
        <v/>
      </c>
      <c r="M790" s="22" t="str">
        <f t="shared" si="141"/>
        <v/>
      </c>
      <c r="N790" s="22" t="str">
        <f t="shared" si="142"/>
        <v/>
      </c>
      <c r="O790" s="22" t="str">
        <f t="shared" si="143"/>
        <v/>
      </c>
      <c r="P790" s="22" t="str">
        <f t="shared" si="144"/>
        <v/>
      </c>
      <c r="Q790" s="22" t="str">
        <f t="shared" si="145"/>
        <v/>
      </c>
      <c r="R790" s="22" t="str">
        <f t="shared" si="146"/>
        <v/>
      </c>
      <c r="V790" s="22" t="e">
        <f t="shared" si="149"/>
        <v>#N/A</v>
      </c>
      <c r="W790" s="22">
        <f>(COUNTIF($V$2:V790,V790)=1)*1+W789</f>
        <v>70</v>
      </c>
      <c r="X790" s="22" t="e">
        <f>VLOOKUP(Y790,'licencje PZTS'!$C$4:$K$486,9,FALSE)</f>
        <v>#N/A</v>
      </c>
      <c r="Y790" s="22" t="e">
        <f>INDEX($V$2:$V$900,MATCH(ROWS($U$1:U787),$W$2:$W$900,0))</f>
        <v>#N/A</v>
      </c>
      <c r="AA790" s="22" t="e">
        <f t="shared" si="148"/>
        <v>#N/A</v>
      </c>
      <c r="AB790" s="22">
        <f>(COUNTIF($AA$2:AA790,AA790)=1)*1+AB789</f>
        <v>70</v>
      </c>
      <c r="AC790" s="22" t="e">
        <f>VLOOKUP(AD790,'licencje PZTS'!$C$4:$K$1486,9,FALSE)</f>
        <v>#N/A</v>
      </c>
      <c r="AD790" s="22" t="e">
        <f>INDEX($AA$2:$AA$900,MATCH(ROWS($Z$1:Z787),$AB$2:$AB$3900,0))</f>
        <v>#N/A</v>
      </c>
    </row>
    <row r="791" spans="2:30" hidden="1" x14ac:dyDescent="0.25">
      <c r="B791" s="54">
        <f>(COUNTIF($D$24:D791,D791)=1)*1+B790</f>
        <v>51</v>
      </c>
      <c r="C791" s="60" t="str">
        <f t="shared" si="150"/>
        <v/>
      </c>
      <c r="D791" s="54" t="str">
        <f>IF(C791="","",'licencje PZTS'!B771)</f>
        <v/>
      </c>
      <c r="E791" s="63" t="str">
        <f>IF(C791="","",VLOOKUP(F791,'licencje PZTS'!$G$3:$N$775,8,FALSE))</f>
        <v/>
      </c>
      <c r="F791" s="22">
        <f>'licencje PZTS'!G771</f>
        <v>0</v>
      </c>
      <c r="G791" s="62" t="str">
        <f t="shared" si="147"/>
        <v/>
      </c>
      <c r="H791" s="62" t="str">
        <f>IF(G791="","",'licencje PZTS'!B771)</f>
        <v/>
      </c>
      <c r="I791" s="22" t="str">
        <f>IF(G791="","",VLOOKUP(F791,'licencje PZTS'!$G$3:$N$1761,8,FALSE))</f>
        <v/>
      </c>
      <c r="J791" s="22" t="str">
        <f>IFERROR(VLOOKUP(F791,'licencje PZTS'!$G$3:$N$775,7,FALSE),"")</f>
        <v/>
      </c>
      <c r="K791" s="62" t="str">
        <f>IFERROR(VLOOKUP(F791,'licencje PZTS'!$G$3:$N$1761,4,FALSE),"")</f>
        <v/>
      </c>
      <c r="L791" s="22" t="str">
        <f t="shared" ref="L791:L854" si="151">IFERROR(IF($G$1-K791&lt;=8,"Skrzat",IF($G$1-K791&gt;8,"Nie dotyczy")),"")</f>
        <v/>
      </c>
      <c r="M791" s="22" t="str">
        <f t="shared" ref="M791:M854" si="152">IFERROR(IF($G$1-K791&lt;=10,"Żak",IF($G$1-K791&gt;10,"Nie dotyczy")),"")</f>
        <v/>
      </c>
      <c r="N791" s="22" t="str">
        <f t="shared" ref="N791:N854" si="153">IFERROR(IF($G$1-K791&lt;=12,"Młodzik",IF($G$1-K791&gt;12,"Nie dotyczy")),"")</f>
        <v/>
      </c>
      <c r="O791" s="22" t="str">
        <f t="shared" ref="O791:O854" si="154">IFERROR(IF($G$1-K791&lt;=14,"Kadet",IF($G$1-K791&gt;14,"Nie dotyczy")),"")</f>
        <v/>
      </c>
      <c r="P791" s="22" t="str">
        <f t="shared" ref="P791:P854" si="155">IFERROR(IF($G$1-K791&lt;=17,"Junior",IF($G$1-K791&gt;17,"Nie dotyczy")),"")</f>
        <v/>
      </c>
      <c r="Q791" s="22" t="str">
        <f t="shared" ref="Q791:Q854" si="156">IFERROR(IF($G$1-K791&lt;=20,"Młodzieżowiec",IF($G$1-K791&gt;20,"Nie dotyczy")),"")</f>
        <v/>
      </c>
      <c r="R791" s="22" t="str">
        <f t="shared" ref="R791:R854" si="157">IFERROR(IF($G$1-K791&gt;=7,"Senior",IF($G$1-K791&lt;8,"Nie dotyczy")),"")</f>
        <v/>
      </c>
      <c r="V791" s="22" t="e">
        <f t="shared" si="149"/>
        <v>#N/A</v>
      </c>
      <c r="W791" s="22">
        <f>(COUNTIF($V$2:V791,V791)=1)*1+W790</f>
        <v>70</v>
      </c>
      <c r="X791" s="22" t="e">
        <f>VLOOKUP(Y791,'licencje PZTS'!$C$4:$K$486,9,FALSE)</f>
        <v>#N/A</v>
      </c>
      <c r="Y791" s="22" t="e">
        <f>INDEX($V$2:$V$900,MATCH(ROWS($U$1:U788),$W$2:$W$900,0))</f>
        <v>#N/A</v>
      </c>
      <c r="AA791" s="22" t="e">
        <f t="shared" si="148"/>
        <v>#N/A</v>
      </c>
      <c r="AB791" s="22">
        <f>(COUNTIF($AA$2:AA791,AA791)=1)*1+AB790</f>
        <v>70</v>
      </c>
      <c r="AC791" s="22" t="e">
        <f>VLOOKUP(AD791,'licencje PZTS'!$C$4:$K$1486,9,FALSE)</f>
        <v>#N/A</v>
      </c>
      <c r="AD791" s="22" t="e">
        <f>INDEX($AA$2:$AA$900,MATCH(ROWS($Z$1:Z788),$AB$2:$AB$3900,0))</f>
        <v>#N/A</v>
      </c>
    </row>
    <row r="792" spans="2:30" hidden="1" x14ac:dyDescent="0.25">
      <c r="B792" s="54">
        <f>(COUNTIF($D$24:D792,D792)=1)*1+B791</f>
        <v>51</v>
      </c>
      <c r="C792" s="60" t="str">
        <f t="shared" si="150"/>
        <v/>
      </c>
      <c r="D792" s="54" t="str">
        <f>IF(C792="","",'licencje PZTS'!B772)</f>
        <v/>
      </c>
      <c r="E792" s="63" t="str">
        <f>IF(C792="","",VLOOKUP(F792,'licencje PZTS'!$G$3:$N$775,8,FALSE))</f>
        <v/>
      </c>
      <c r="F792" s="22">
        <f>'licencje PZTS'!G772</f>
        <v>0</v>
      </c>
      <c r="G792" s="62" t="str">
        <f t="shared" ref="G792:G854" si="158">IF(AND($F$3="Skrzat",OR(L792="Skrzat")),"Skrzat",IF(AND($F$3="Żak",OR(L792="Skrzat",M792="Żak")),"Żak",IF(AND($F$3="Młodzik",OR(L792="Skrzat",M792="Żak",N792="Młodzik")),"Młodzik",IF(AND($F$3="Kadet",OR(L792="nie",M792="nie",N792="nie",O792="Kadet")),"Kadet",IF(AND($F$3="Junior",OR(L792="nie",M792="nie",N792="nie",O792="nie",P792="Junior")),"Junior",IF(AND($F$3="Młodzieżowiec",OR(L792="nie",M792="nie",N792="nie",O792="nie",P792="nie",S792="Młodzieżowiec")),"Młodzieżowiec",IF(AND($F$3="Senior",OR(L792="Skrzat",M792="Żak",N792="Młodzik",O792="Kadet",P792="Junior",S792="Młodzieżowiec",Q792="Senior")),"Senior",IF(AND($F$3="Weteran",OR(L792="Nie",M792="Nie",N792="Nie",O792="Nie",P792="Nie",R792="Weteran")),"Weteran",""))))))))</f>
        <v/>
      </c>
      <c r="H792" s="62" t="str">
        <f>IF(G792="","",'licencje PZTS'!B772)</f>
        <v/>
      </c>
      <c r="I792" s="22" t="str">
        <f>IF(G792="","",VLOOKUP(F792,'licencje PZTS'!$G$3:$N$1761,8,FALSE))</f>
        <v/>
      </c>
      <c r="J792" s="22" t="str">
        <f>IFERROR(VLOOKUP(F792,'licencje PZTS'!$G$3:$N$775,7,FALSE),"")</f>
        <v/>
      </c>
      <c r="K792" s="62" t="str">
        <f>IFERROR(VLOOKUP(F792,'licencje PZTS'!$G$3:$N$1761,4,FALSE),"")</f>
        <v/>
      </c>
      <c r="L792" s="22" t="str">
        <f t="shared" si="151"/>
        <v/>
      </c>
      <c r="M792" s="22" t="str">
        <f t="shared" si="152"/>
        <v/>
      </c>
      <c r="N792" s="22" t="str">
        <f t="shared" si="153"/>
        <v/>
      </c>
      <c r="O792" s="22" t="str">
        <f t="shared" si="154"/>
        <v/>
      </c>
      <c r="P792" s="22" t="str">
        <f t="shared" si="155"/>
        <v/>
      </c>
      <c r="Q792" s="22" t="str">
        <f t="shared" si="156"/>
        <v/>
      </c>
      <c r="R792" s="22" t="str">
        <f t="shared" si="157"/>
        <v/>
      </c>
      <c r="V792" s="22" t="e">
        <f t="shared" si="149"/>
        <v>#N/A</v>
      </c>
      <c r="W792" s="22">
        <f>(COUNTIF($V$2:V792,V792)=1)*1+W791</f>
        <v>70</v>
      </c>
      <c r="X792" s="22" t="e">
        <f>VLOOKUP(Y792,'licencje PZTS'!$C$4:$K$486,9,FALSE)</f>
        <v>#N/A</v>
      </c>
      <c r="Y792" s="22" t="e">
        <f>INDEX($V$2:$V$900,MATCH(ROWS($U$1:U789),$W$2:$W$900,0))</f>
        <v>#N/A</v>
      </c>
      <c r="AA792" s="22" t="e">
        <f t="shared" si="148"/>
        <v>#N/A</v>
      </c>
      <c r="AB792" s="22">
        <f>(COUNTIF($AA$2:AA792,AA792)=1)*1+AB791</f>
        <v>70</v>
      </c>
      <c r="AC792" s="22" t="e">
        <f>VLOOKUP(AD792,'licencje PZTS'!$C$4:$K$1486,9,FALSE)</f>
        <v>#N/A</v>
      </c>
      <c r="AD792" s="22" t="e">
        <f>INDEX($AA$2:$AA$900,MATCH(ROWS($Z$1:Z789),$AB$2:$AB$3900,0))</f>
        <v>#N/A</v>
      </c>
    </row>
    <row r="793" spans="2:30" hidden="1" x14ac:dyDescent="0.25">
      <c r="B793" s="54">
        <f>(COUNTIF($D$24:D793,D793)=1)*1+B792</f>
        <v>51</v>
      </c>
      <c r="C793" s="60" t="str">
        <f t="shared" si="150"/>
        <v/>
      </c>
      <c r="D793" s="54" t="str">
        <f>IF(C793="","",'licencje PZTS'!B773)</f>
        <v/>
      </c>
      <c r="E793" s="63" t="str">
        <f>IF(C793="","",VLOOKUP(F793,'licencje PZTS'!$G$3:$N$775,8,FALSE))</f>
        <v/>
      </c>
      <c r="F793" s="22">
        <f>'licencje PZTS'!G773</f>
        <v>0</v>
      </c>
      <c r="G793" s="62" t="str">
        <f t="shared" si="158"/>
        <v/>
      </c>
      <c r="H793" s="62" t="str">
        <f>IF(G793="","",'licencje PZTS'!B773)</f>
        <v/>
      </c>
      <c r="I793" s="22" t="str">
        <f>IF(G793="","",VLOOKUP(F793,'licencje PZTS'!$G$3:$N$1761,8,FALSE))</f>
        <v/>
      </c>
      <c r="J793" s="22" t="str">
        <f>IFERROR(VLOOKUP(F793,'licencje PZTS'!$G$3:$N$775,7,FALSE),"")</f>
        <v/>
      </c>
      <c r="K793" s="62" t="str">
        <f>IFERROR(VLOOKUP(F793,'licencje PZTS'!$G$3:$N$1761,4,FALSE),"")</f>
        <v/>
      </c>
      <c r="L793" s="22" t="str">
        <f t="shared" si="151"/>
        <v/>
      </c>
      <c r="M793" s="22" t="str">
        <f t="shared" si="152"/>
        <v/>
      </c>
      <c r="N793" s="22" t="str">
        <f t="shared" si="153"/>
        <v/>
      </c>
      <c r="O793" s="22" t="str">
        <f t="shared" si="154"/>
        <v/>
      </c>
      <c r="P793" s="22" t="str">
        <f t="shared" si="155"/>
        <v/>
      </c>
      <c r="Q793" s="22" t="str">
        <f t="shared" si="156"/>
        <v/>
      </c>
      <c r="R793" s="22" t="str">
        <f t="shared" si="157"/>
        <v/>
      </c>
      <c r="V793" s="22" t="e">
        <f t="shared" si="149"/>
        <v>#N/A</v>
      </c>
      <c r="W793" s="22">
        <f>(COUNTIF($V$2:V793,V793)=1)*1+W792</f>
        <v>70</v>
      </c>
      <c r="X793" s="22" t="e">
        <f>VLOOKUP(Y793,'licencje PZTS'!$C$4:$K$486,9,FALSE)</f>
        <v>#N/A</v>
      </c>
      <c r="Y793" s="22" t="e">
        <f>INDEX($V$2:$V$900,MATCH(ROWS($U$1:U790),$W$2:$W$900,0))</f>
        <v>#N/A</v>
      </c>
      <c r="AA793" s="22" t="e">
        <f t="shared" si="148"/>
        <v>#N/A</v>
      </c>
      <c r="AB793" s="22">
        <f>(COUNTIF($AA$2:AA793,AA793)=1)*1+AB792</f>
        <v>70</v>
      </c>
      <c r="AC793" s="22" t="e">
        <f>VLOOKUP(AD793,'licencje PZTS'!$C$4:$K$1486,9,FALSE)</f>
        <v>#N/A</v>
      </c>
      <c r="AD793" s="22" t="e">
        <f>INDEX($AA$2:$AA$900,MATCH(ROWS($Z$1:Z790),$AB$2:$AB$3900,0))</f>
        <v>#N/A</v>
      </c>
    </row>
    <row r="794" spans="2:30" hidden="1" x14ac:dyDescent="0.25">
      <c r="B794" s="54">
        <f>(COUNTIF($D$24:D794,D794)=1)*1+B793</f>
        <v>51</v>
      </c>
      <c r="C794" s="60" t="str">
        <f t="shared" si="150"/>
        <v/>
      </c>
      <c r="D794" s="54" t="str">
        <f>IF(C794="","",'licencje PZTS'!B774)</f>
        <v/>
      </c>
      <c r="E794" s="63" t="str">
        <f>IF(C794="","",VLOOKUP(F794,'licencje PZTS'!$G$3:$N$775,8,FALSE))</f>
        <v/>
      </c>
      <c r="F794" s="22">
        <f>'licencje PZTS'!G774</f>
        <v>0</v>
      </c>
      <c r="G794" s="62" t="str">
        <f t="shared" si="158"/>
        <v/>
      </c>
      <c r="H794" s="62" t="str">
        <f>IF(G794="","",'licencje PZTS'!B774)</f>
        <v/>
      </c>
      <c r="I794" s="22" t="str">
        <f>IF(G794="","",VLOOKUP(F794,'licencje PZTS'!$G$3:$N$1761,8,FALSE))</f>
        <v/>
      </c>
      <c r="J794" s="22" t="str">
        <f>IFERROR(VLOOKUP(F794,'licencje PZTS'!$G$3:$N$775,7,FALSE),"")</f>
        <v/>
      </c>
      <c r="K794" s="62" t="str">
        <f>IFERROR(VLOOKUP(F794,'licencje PZTS'!$G$3:$N$1761,4,FALSE),"")</f>
        <v/>
      </c>
      <c r="L794" s="22" t="str">
        <f t="shared" si="151"/>
        <v/>
      </c>
      <c r="M794" s="22" t="str">
        <f t="shared" si="152"/>
        <v/>
      </c>
      <c r="N794" s="22" t="str">
        <f t="shared" si="153"/>
        <v/>
      </c>
      <c r="O794" s="22" t="str">
        <f t="shared" si="154"/>
        <v/>
      </c>
      <c r="P794" s="22" t="str">
        <f t="shared" si="155"/>
        <v/>
      </c>
      <c r="Q794" s="22" t="str">
        <f t="shared" si="156"/>
        <v/>
      </c>
      <c r="R794" s="22" t="str">
        <f t="shared" si="157"/>
        <v/>
      </c>
      <c r="V794" s="22" t="e">
        <f t="shared" si="149"/>
        <v>#N/A</v>
      </c>
      <c r="W794" s="22">
        <f>(COUNTIF($V$2:V794,V794)=1)*1+W793</f>
        <v>70</v>
      </c>
      <c r="X794" s="22" t="e">
        <f>VLOOKUP(Y794,'licencje PZTS'!$C$4:$K$486,9,FALSE)</f>
        <v>#N/A</v>
      </c>
      <c r="Y794" s="22" t="e">
        <f>INDEX($V$2:$V$900,MATCH(ROWS($U$1:U791),$W$2:$W$900,0))</f>
        <v>#N/A</v>
      </c>
      <c r="AA794" s="22" t="e">
        <f t="shared" si="148"/>
        <v>#N/A</v>
      </c>
      <c r="AB794" s="22">
        <f>(COUNTIF($AA$2:AA794,AA794)=1)*1+AB793</f>
        <v>70</v>
      </c>
      <c r="AC794" s="22" t="e">
        <f>VLOOKUP(AD794,'licencje PZTS'!$C$4:$K$1486,9,FALSE)</f>
        <v>#N/A</v>
      </c>
      <c r="AD794" s="22" t="e">
        <f>INDEX($AA$2:$AA$900,MATCH(ROWS($Z$1:Z791),$AB$2:$AB$3900,0))</f>
        <v>#N/A</v>
      </c>
    </row>
    <row r="795" spans="2:30" hidden="1" x14ac:dyDescent="0.25">
      <c r="B795" s="54">
        <f>(COUNTIF($D$24:D795,D795)=1)*1+B794</f>
        <v>51</v>
      </c>
      <c r="C795" s="60" t="str">
        <f t="shared" si="150"/>
        <v/>
      </c>
      <c r="D795" s="54" t="str">
        <f>IF(C795="","",'licencje PZTS'!B775)</f>
        <v/>
      </c>
      <c r="E795" s="63" t="str">
        <f>IF(C795="","",VLOOKUP(F795,'licencje PZTS'!$G$3:$N$775,8,FALSE))</f>
        <v/>
      </c>
      <c r="F795" s="22">
        <f>'licencje PZTS'!G775</f>
        <v>0</v>
      </c>
      <c r="G795" s="62" t="str">
        <f t="shared" si="158"/>
        <v/>
      </c>
      <c r="H795" s="62" t="str">
        <f>IF(G795="","",'licencje PZTS'!B775)</f>
        <v/>
      </c>
      <c r="I795" s="22" t="str">
        <f>IF(G795="","",VLOOKUP(F795,'licencje PZTS'!$G$3:$N$1761,8,FALSE))</f>
        <v/>
      </c>
      <c r="J795" s="22" t="str">
        <f>IFERROR(VLOOKUP(F795,'licencje PZTS'!$G$3:$N$775,7,FALSE),"")</f>
        <v/>
      </c>
      <c r="K795" s="62" t="str">
        <f>IFERROR(VLOOKUP(F795,'licencje PZTS'!$G$3:$N$1761,4,FALSE),"")</f>
        <v/>
      </c>
      <c r="L795" s="22" t="str">
        <f t="shared" si="151"/>
        <v/>
      </c>
      <c r="M795" s="22" t="str">
        <f t="shared" si="152"/>
        <v/>
      </c>
      <c r="N795" s="22" t="str">
        <f t="shared" si="153"/>
        <v/>
      </c>
      <c r="O795" s="22" t="str">
        <f t="shared" si="154"/>
        <v/>
      </c>
      <c r="P795" s="22" t="str">
        <f t="shared" si="155"/>
        <v/>
      </c>
      <c r="Q795" s="22" t="str">
        <f t="shared" si="156"/>
        <v/>
      </c>
      <c r="R795" s="22" t="str">
        <f t="shared" si="157"/>
        <v/>
      </c>
      <c r="V795" s="22" t="e">
        <f t="shared" si="149"/>
        <v>#N/A</v>
      </c>
      <c r="W795" s="22">
        <f>(COUNTIF($V$2:V795,V795)=1)*1+W794</f>
        <v>70</v>
      </c>
      <c r="X795" s="22" t="e">
        <f>VLOOKUP(Y795,'licencje PZTS'!$C$4:$K$486,9,FALSE)</f>
        <v>#N/A</v>
      </c>
      <c r="Y795" s="22" t="e">
        <f>INDEX($V$2:$V$900,MATCH(ROWS($U$1:U792),$W$2:$W$900,0))</f>
        <v>#N/A</v>
      </c>
      <c r="AA795" s="22" t="e">
        <f t="shared" ref="AA795:AA813" si="159">VLOOKUP($F$3,$G814:$I4928,3,FALSE)</f>
        <v>#N/A</v>
      </c>
      <c r="AB795" s="22">
        <f>(COUNTIF($AA$2:AA795,AA795)=1)*1+AB794</f>
        <v>70</v>
      </c>
      <c r="AC795" s="22" t="e">
        <f>VLOOKUP(AD795,'licencje PZTS'!$C$4:$K$1486,9,FALSE)</f>
        <v>#N/A</v>
      </c>
      <c r="AD795" s="22" t="e">
        <f>INDEX($AA$2:$AA$900,MATCH(ROWS($Z$1:Z792),$AB$2:$AB$3900,0))</f>
        <v>#N/A</v>
      </c>
    </row>
    <row r="796" spans="2:30" hidden="1" x14ac:dyDescent="0.25">
      <c r="B796" s="54">
        <f>(COUNTIF($D$24:D796,D796)=1)*1+B795</f>
        <v>51</v>
      </c>
      <c r="C796" s="60" t="str">
        <f t="shared" si="150"/>
        <v/>
      </c>
      <c r="D796" s="54" t="str">
        <f>IF(C796="","",'licencje PZTS'!B776)</f>
        <v/>
      </c>
      <c r="E796" s="63" t="str">
        <f>IF(C796="","",VLOOKUP(F796,'licencje PZTS'!$G$3:$N$775,8,FALSE))</f>
        <v/>
      </c>
      <c r="F796" s="22">
        <f>'licencje PZTS'!G776</f>
        <v>0</v>
      </c>
      <c r="G796" s="62" t="str">
        <f t="shared" si="158"/>
        <v/>
      </c>
      <c r="H796" s="62" t="str">
        <f>IF(G796="","",'licencje PZTS'!B776)</f>
        <v/>
      </c>
      <c r="I796" s="22" t="str">
        <f>IF(G796="","",VLOOKUP(F796,'licencje PZTS'!$G$3:$N$1761,8,FALSE))</f>
        <v/>
      </c>
      <c r="J796" s="22" t="str">
        <f>IFERROR(VLOOKUP(F796,'licencje PZTS'!$G$3:$N$775,7,FALSE),"")</f>
        <v/>
      </c>
      <c r="K796" s="62" t="str">
        <f>IFERROR(VLOOKUP(F796,'licencje PZTS'!$G$3:$N$1761,4,FALSE),"")</f>
        <v/>
      </c>
      <c r="L796" s="22" t="str">
        <f t="shared" si="151"/>
        <v/>
      </c>
      <c r="M796" s="22" t="str">
        <f t="shared" si="152"/>
        <v/>
      </c>
      <c r="N796" s="22" t="str">
        <f t="shared" si="153"/>
        <v/>
      </c>
      <c r="O796" s="22" t="str">
        <f t="shared" si="154"/>
        <v/>
      </c>
      <c r="P796" s="22" t="str">
        <f t="shared" si="155"/>
        <v/>
      </c>
      <c r="Q796" s="22" t="str">
        <f t="shared" si="156"/>
        <v/>
      </c>
      <c r="R796" s="22" t="str">
        <f t="shared" si="157"/>
        <v/>
      </c>
      <c r="V796" s="22" t="e">
        <f t="shared" si="149"/>
        <v>#N/A</v>
      </c>
      <c r="W796" s="22">
        <f>(COUNTIF($V$2:V796,V796)=1)*1+W795</f>
        <v>70</v>
      </c>
      <c r="X796" s="22" t="e">
        <f>VLOOKUP(Y796,'licencje PZTS'!$C$4:$K$486,9,FALSE)</f>
        <v>#N/A</v>
      </c>
      <c r="Y796" s="22" t="e">
        <f>INDEX($V$2:$V$900,MATCH(ROWS($U$1:U793),$W$2:$W$900,0))</f>
        <v>#N/A</v>
      </c>
      <c r="AA796" s="22" t="e">
        <f t="shared" si="159"/>
        <v>#N/A</v>
      </c>
      <c r="AB796" s="22">
        <f>(COUNTIF($AA$2:AA796,AA796)=1)*1+AB795</f>
        <v>70</v>
      </c>
      <c r="AC796" s="22" t="e">
        <f>VLOOKUP(AD796,'licencje PZTS'!$C$4:$K$1486,9,FALSE)</f>
        <v>#N/A</v>
      </c>
      <c r="AD796" s="22" t="e">
        <f>INDEX($AA$2:$AA$900,MATCH(ROWS($Z$1:Z793),$AB$2:$AB$3900,0))</f>
        <v>#N/A</v>
      </c>
    </row>
    <row r="797" spans="2:30" hidden="1" x14ac:dyDescent="0.25">
      <c r="B797" s="54">
        <f>(COUNTIF($D$24:D797,D797)=1)*1+B796</f>
        <v>51</v>
      </c>
      <c r="C797" s="60" t="str">
        <f t="shared" si="150"/>
        <v/>
      </c>
      <c r="D797" s="54" t="str">
        <f>IF(C797="","",'licencje PZTS'!B777)</f>
        <v/>
      </c>
      <c r="E797" s="63" t="str">
        <f>IF(C797="","",VLOOKUP(F797,'licencje PZTS'!$G$3:$N$775,8,FALSE))</f>
        <v/>
      </c>
      <c r="F797" s="22">
        <f>'licencje PZTS'!G777</f>
        <v>0</v>
      </c>
      <c r="G797" s="62" t="str">
        <f t="shared" si="158"/>
        <v/>
      </c>
      <c r="H797" s="62" t="str">
        <f>IF(G797="","",'licencje PZTS'!B777)</f>
        <v/>
      </c>
      <c r="I797" s="22" t="str">
        <f>IF(G797="","",VLOOKUP(F797,'licencje PZTS'!$G$3:$N$1761,8,FALSE))</f>
        <v/>
      </c>
      <c r="J797" s="22" t="str">
        <f>IFERROR(VLOOKUP(F797,'licencje PZTS'!$G$3:$N$775,7,FALSE),"")</f>
        <v/>
      </c>
      <c r="K797" s="62" t="str">
        <f>IFERROR(VLOOKUP(F797,'licencje PZTS'!$G$3:$N$1761,4,FALSE),"")</f>
        <v/>
      </c>
      <c r="L797" s="22" t="str">
        <f t="shared" si="151"/>
        <v/>
      </c>
      <c r="M797" s="22" t="str">
        <f t="shared" si="152"/>
        <v/>
      </c>
      <c r="N797" s="22" t="str">
        <f t="shared" si="153"/>
        <v/>
      </c>
      <c r="O797" s="22" t="str">
        <f t="shared" si="154"/>
        <v/>
      </c>
      <c r="P797" s="22" t="str">
        <f t="shared" si="155"/>
        <v/>
      </c>
      <c r="Q797" s="22" t="str">
        <f t="shared" si="156"/>
        <v/>
      </c>
      <c r="R797" s="22" t="str">
        <f t="shared" si="157"/>
        <v/>
      </c>
      <c r="V797" s="22" t="e">
        <f t="shared" si="149"/>
        <v>#N/A</v>
      </c>
      <c r="W797" s="22">
        <f>(COUNTIF($V$2:V797,V797)=1)*1+W796</f>
        <v>70</v>
      </c>
      <c r="X797" s="22" t="e">
        <f>VLOOKUP(Y797,'licencje PZTS'!$C$4:$K$486,9,FALSE)</f>
        <v>#N/A</v>
      </c>
      <c r="Y797" s="22" t="e">
        <f>INDEX($V$2:$V$900,MATCH(ROWS($U$1:U794),$W$2:$W$900,0))</f>
        <v>#N/A</v>
      </c>
      <c r="AA797" s="22" t="e">
        <f t="shared" si="159"/>
        <v>#N/A</v>
      </c>
      <c r="AB797" s="22">
        <f>(COUNTIF($AA$2:AA797,AA797)=1)*1+AB796</f>
        <v>70</v>
      </c>
      <c r="AC797" s="22" t="e">
        <f>VLOOKUP(AD797,'licencje PZTS'!$C$4:$K$1486,9,FALSE)</f>
        <v>#N/A</v>
      </c>
      <c r="AD797" s="22" t="e">
        <f>INDEX($AA$2:$AA$900,MATCH(ROWS($Z$1:Z794),$AB$2:$AB$3900,0))</f>
        <v>#N/A</v>
      </c>
    </row>
    <row r="798" spans="2:30" hidden="1" x14ac:dyDescent="0.25">
      <c r="B798" s="54">
        <f>(COUNTIF($D$24:D798,D798)=1)*1+B797</f>
        <v>51</v>
      </c>
      <c r="C798" s="60" t="str">
        <f t="shared" si="150"/>
        <v/>
      </c>
      <c r="D798" s="54" t="str">
        <f>IF(C798="","",'licencje PZTS'!B778)</f>
        <v/>
      </c>
      <c r="E798" s="63" t="str">
        <f>IF(C798="","",VLOOKUP(F798,'licencje PZTS'!$G$3:$N$775,8,FALSE))</f>
        <v/>
      </c>
      <c r="F798" s="22">
        <f>'licencje PZTS'!G778</f>
        <v>0</v>
      </c>
      <c r="G798" s="62" t="str">
        <f t="shared" si="158"/>
        <v/>
      </c>
      <c r="H798" s="62" t="str">
        <f>IF(G798="","",'licencje PZTS'!B778)</f>
        <v/>
      </c>
      <c r="I798" s="22" t="str">
        <f>IF(G798="","",VLOOKUP(F798,'licencje PZTS'!$G$3:$N$1761,8,FALSE))</f>
        <v/>
      </c>
      <c r="J798" s="22" t="str">
        <f>IFERROR(VLOOKUP(F798,'licencje PZTS'!$G$3:$N$775,7,FALSE),"")</f>
        <v/>
      </c>
      <c r="K798" s="62" t="str">
        <f>IFERROR(VLOOKUP(F798,'licencje PZTS'!$G$3:$N$1761,4,FALSE),"")</f>
        <v/>
      </c>
      <c r="L798" s="22" t="str">
        <f t="shared" si="151"/>
        <v/>
      </c>
      <c r="M798" s="22" t="str">
        <f t="shared" si="152"/>
        <v/>
      </c>
      <c r="N798" s="22" t="str">
        <f t="shared" si="153"/>
        <v/>
      </c>
      <c r="O798" s="22" t="str">
        <f t="shared" si="154"/>
        <v/>
      </c>
      <c r="P798" s="22" t="str">
        <f t="shared" si="155"/>
        <v/>
      </c>
      <c r="Q798" s="22" t="str">
        <f t="shared" si="156"/>
        <v/>
      </c>
      <c r="R798" s="22" t="str">
        <f t="shared" si="157"/>
        <v/>
      </c>
      <c r="V798" s="22" t="e">
        <f t="shared" si="149"/>
        <v>#N/A</v>
      </c>
      <c r="W798" s="22">
        <f>(COUNTIF($V$2:V798,V798)=1)*1+W797</f>
        <v>70</v>
      </c>
      <c r="X798" s="22" t="e">
        <f>VLOOKUP(Y798,'licencje PZTS'!$C$4:$K$486,9,FALSE)</f>
        <v>#N/A</v>
      </c>
      <c r="Y798" s="22" t="e">
        <f>INDEX($V$2:$V$900,MATCH(ROWS($U$1:U795),$W$2:$W$900,0))</f>
        <v>#N/A</v>
      </c>
      <c r="AA798" s="22" t="e">
        <f t="shared" si="159"/>
        <v>#N/A</v>
      </c>
      <c r="AB798" s="22">
        <f>(COUNTIF($AA$2:AA798,AA798)=1)*1+AB797</f>
        <v>70</v>
      </c>
      <c r="AC798" s="22" t="e">
        <f>VLOOKUP(AD798,'licencje PZTS'!$C$4:$K$1486,9,FALSE)</f>
        <v>#N/A</v>
      </c>
      <c r="AD798" s="22" t="e">
        <f>INDEX($AA$2:$AA$900,MATCH(ROWS($Z$1:Z795),$AB$2:$AB$3900,0))</f>
        <v>#N/A</v>
      </c>
    </row>
    <row r="799" spans="2:30" hidden="1" x14ac:dyDescent="0.25">
      <c r="B799" s="54">
        <f>(COUNTIF($D$24:D799,D799)=1)*1+B798</f>
        <v>51</v>
      </c>
      <c r="C799" s="60" t="str">
        <f t="shared" si="150"/>
        <v/>
      </c>
      <c r="D799" s="54" t="str">
        <f>IF(C799="","",'licencje PZTS'!B779)</f>
        <v/>
      </c>
      <c r="E799" s="63" t="str">
        <f>IF(C799="","",VLOOKUP(F799,'licencje PZTS'!$G$3:$N$775,8,FALSE))</f>
        <v/>
      </c>
      <c r="F799" s="22">
        <f>'licencje PZTS'!G779</f>
        <v>0</v>
      </c>
      <c r="G799" s="62" t="str">
        <f t="shared" si="158"/>
        <v/>
      </c>
      <c r="H799" s="62" t="str">
        <f>IF(G799="","",'licencje PZTS'!B779)</f>
        <v/>
      </c>
      <c r="I799" s="22" t="str">
        <f>IF(G799="","",VLOOKUP(F799,'licencje PZTS'!$G$3:$N$1761,8,FALSE))</f>
        <v/>
      </c>
      <c r="J799" s="22" t="str">
        <f>IFERROR(VLOOKUP(F799,'licencje PZTS'!$G$3:$N$775,7,FALSE),"")</f>
        <v/>
      </c>
      <c r="K799" s="62" t="str">
        <f>IFERROR(VLOOKUP(F799,'licencje PZTS'!$G$3:$N$1761,4,FALSE),"")</f>
        <v/>
      </c>
      <c r="L799" s="22" t="str">
        <f t="shared" si="151"/>
        <v/>
      </c>
      <c r="M799" s="22" t="str">
        <f t="shared" si="152"/>
        <v/>
      </c>
      <c r="N799" s="22" t="str">
        <f t="shared" si="153"/>
        <v/>
      </c>
      <c r="O799" s="22" t="str">
        <f t="shared" si="154"/>
        <v/>
      </c>
      <c r="P799" s="22" t="str">
        <f t="shared" si="155"/>
        <v/>
      </c>
      <c r="Q799" s="22" t="str">
        <f t="shared" si="156"/>
        <v/>
      </c>
      <c r="R799" s="22" t="str">
        <f t="shared" si="157"/>
        <v/>
      </c>
      <c r="V799" s="22" t="e">
        <f t="shared" si="149"/>
        <v>#N/A</v>
      </c>
      <c r="W799" s="22">
        <f>(COUNTIF($V$2:V799,V799)=1)*1+W798</f>
        <v>70</v>
      </c>
      <c r="X799" s="22" t="e">
        <f>VLOOKUP(Y799,'licencje PZTS'!$C$4:$K$486,9,FALSE)</f>
        <v>#N/A</v>
      </c>
      <c r="Y799" s="22" t="e">
        <f>INDEX($V$2:$V$900,MATCH(ROWS($U$1:U796),$W$2:$W$900,0))</f>
        <v>#N/A</v>
      </c>
      <c r="AA799" s="22" t="e">
        <f t="shared" si="159"/>
        <v>#N/A</v>
      </c>
      <c r="AB799" s="22">
        <f>(COUNTIF($AA$2:AA799,AA799)=1)*1+AB798</f>
        <v>70</v>
      </c>
      <c r="AC799" s="22" t="e">
        <f>VLOOKUP(AD799,'licencje PZTS'!$C$4:$K$1486,9,FALSE)</f>
        <v>#N/A</v>
      </c>
      <c r="AD799" s="22" t="e">
        <f>INDEX($AA$2:$AA$900,MATCH(ROWS($Z$1:Z796),$AB$2:$AB$3900,0))</f>
        <v>#N/A</v>
      </c>
    </row>
    <row r="800" spans="2:30" hidden="1" x14ac:dyDescent="0.25">
      <c r="B800" s="54">
        <f>(COUNTIF($D$24:D800,D800)=1)*1+B799</f>
        <v>51</v>
      </c>
      <c r="C800" s="60" t="str">
        <f t="shared" si="150"/>
        <v/>
      </c>
      <c r="D800" s="54" t="str">
        <f>IF(C800="","",'licencje PZTS'!B780)</f>
        <v/>
      </c>
      <c r="E800" s="63" t="str">
        <f>IF(C800="","",VLOOKUP(F800,'licencje PZTS'!$G$3:$N$775,8,FALSE))</f>
        <v/>
      </c>
      <c r="F800" s="22">
        <f>'licencje PZTS'!G780</f>
        <v>0</v>
      </c>
      <c r="G800" s="62" t="str">
        <f t="shared" si="158"/>
        <v/>
      </c>
      <c r="H800" s="62" t="str">
        <f>IF(G800="","",'licencje PZTS'!B780)</f>
        <v/>
      </c>
      <c r="I800" s="22" t="str">
        <f>IF(G800="","",VLOOKUP(F800,'licencje PZTS'!$G$3:$N$1761,8,FALSE))</f>
        <v/>
      </c>
      <c r="J800" s="22" t="str">
        <f>IFERROR(VLOOKUP(F800,'licencje PZTS'!$G$3:$N$775,7,FALSE),"")</f>
        <v/>
      </c>
      <c r="K800" s="62" t="str">
        <f>IFERROR(VLOOKUP(F800,'licencje PZTS'!$G$3:$N$1761,4,FALSE),"")</f>
        <v/>
      </c>
      <c r="L800" s="22" t="str">
        <f t="shared" si="151"/>
        <v/>
      </c>
      <c r="M800" s="22" t="str">
        <f t="shared" si="152"/>
        <v/>
      </c>
      <c r="N800" s="22" t="str">
        <f t="shared" si="153"/>
        <v/>
      </c>
      <c r="O800" s="22" t="str">
        <f t="shared" si="154"/>
        <v/>
      </c>
      <c r="P800" s="22" t="str">
        <f t="shared" si="155"/>
        <v/>
      </c>
      <c r="Q800" s="22" t="str">
        <f t="shared" si="156"/>
        <v/>
      </c>
      <c r="R800" s="22" t="str">
        <f t="shared" si="157"/>
        <v/>
      </c>
      <c r="V800" s="22" t="e">
        <f t="shared" si="149"/>
        <v>#N/A</v>
      </c>
      <c r="W800" s="22">
        <f>(COUNTIF($V$2:V800,V800)=1)*1+W799</f>
        <v>70</v>
      </c>
      <c r="X800" s="22" t="e">
        <f>VLOOKUP(Y800,'licencje PZTS'!$C$4:$K$486,9,FALSE)</f>
        <v>#N/A</v>
      </c>
      <c r="Y800" s="22" t="e">
        <f>INDEX($V$2:$V$900,MATCH(ROWS($U$1:U797),$W$2:$W$900,0))</f>
        <v>#N/A</v>
      </c>
      <c r="AA800" s="22" t="e">
        <f t="shared" si="159"/>
        <v>#N/A</v>
      </c>
      <c r="AB800" s="22">
        <f>(COUNTIF($AA$2:AA800,AA800)=1)*1+AB799</f>
        <v>70</v>
      </c>
      <c r="AC800" s="22" t="e">
        <f>VLOOKUP(AD800,'licencje PZTS'!$C$4:$K$1486,9,FALSE)</f>
        <v>#N/A</v>
      </c>
      <c r="AD800" s="22" t="e">
        <f>INDEX($AA$2:$AA$900,MATCH(ROWS($Z$1:Z797),$AB$2:$AB$3900,0))</f>
        <v>#N/A</v>
      </c>
    </row>
    <row r="801" spans="2:30" hidden="1" x14ac:dyDescent="0.25">
      <c r="B801" s="54">
        <f>(COUNTIF($D$24:D801,D801)=1)*1+B800</f>
        <v>51</v>
      </c>
      <c r="C801" s="60" t="str">
        <f t="shared" si="150"/>
        <v/>
      </c>
      <c r="D801" s="54" t="str">
        <f>IF(C801="","",'licencje PZTS'!B781)</f>
        <v/>
      </c>
      <c r="E801" s="63" t="str">
        <f>IF(C801="","",VLOOKUP(F801,'licencje PZTS'!$G$3:$N$775,8,FALSE))</f>
        <v/>
      </c>
      <c r="F801" s="22">
        <f>'licencje PZTS'!G781</f>
        <v>0</v>
      </c>
      <c r="G801" s="62" t="str">
        <f t="shared" si="158"/>
        <v/>
      </c>
      <c r="H801" s="62" t="str">
        <f>IF(G801="","",'licencje PZTS'!B781)</f>
        <v/>
      </c>
      <c r="I801" s="22" t="str">
        <f>IF(G801="","",VLOOKUP(F801,'licencje PZTS'!$G$3:$N$1761,8,FALSE))</f>
        <v/>
      </c>
      <c r="J801" s="22" t="str">
        <f>IFERROR(VLOOKUP(F801,'licencje PZTS'!$G$3:$N$775,7,FALSE),"")</f>
        <v/>
      </c>
      <c r="K801" s="62" t="str">
        <f>IFERROR(VLOOKUP(F801,'licencje PZTS'!$G$3:$N$1761,4,FALSE),"")</f>
        <v/>
      </c>
      <c r="L801" s="22" t="str">
        <f t="shared" si="151"/>
        <v/>
      </c>
      <c r="M801" s="22" t="str">
        <f t="shared" si="152"/>
        <v/>
      </c>
      <c r="N801" s="22" t="str">
        <f t="shared" si="153"/>
        <v/>
      </c>
      <c r="O801" s="22" t="str">
        <f t="shared" si="154"/>
        <v/>
      </c>
      <c r="P801" s="22" t="str">
        <f t="shared" si="155"/>
        <v/>
      </c>
      <c r="Q801" s="22" t="str">
        <f t="shared" si="156"/>
        <v/>
      </c>
      <c r="R801" s="22" t="str">
        <f t="shared" si="157"/>
        <v/>
      </c>
      <c r="V801" s="22" t="e">
        <f t="shared" si="149"/>
        <v>#N/A</v>
      </c>
      <c r="W801" s="22">
        <f>(COUNTIF($V$2:V801,V801)=1)*1+W800</f>
        <v>70</v>
      </c>
      <c r="X801" s="22" t="e">
        <f>VLOOKUP(Y801,'licencje PZTS'!$C$4:$K$486,9,FALSE)</f>
        <v>#N/A</v>
      </c>
      <c r="Y801" s="22" t="e">
        <f>INDEX($V$2:$V$900,MATCH(ROWS($U$1:U798),$W$2:$W$900,0))</f>
        <v>#N/A</v>
      </c>
      <c r="AA801" s="22" t="e">
        <f t="shared" si="159"/>
        <v>#N/A</v>
      </c>
      <c r="AB801" s="22">
        <f>(COUNTIF($AA$2:AA801,AA801)=1)*1+AB800</f>
        <v>70</v>
      </c>
      <c r="AC801" s="22" t="e">
        <f>VLOOKUP(AD801,'licencje PZTS'!$C$4:$K$1486,9,FALSE)</f>
        <v>#N/A</v>
      </c>
      <c r="AD801" s="22" t="e">
        <f>INDEX($AA$2:$AA$900,MATCH(ROWS($Z$1:Z798),$AB$2:$AB$3900,0))</f>
        <v>#N/A</v>
      </c>
    </row>
    <row r="802" spans="2:30" hidden="1" x14ac:dyDescent="0.25">
      <c r="B802" s="54">
        <f>(COUNTIF($D$24:D802,D802)=1)*1+B801</f>
        <v>51</v>
      </c>
      <c r="C802" s="60" t="str">
        <f t="shared" si="150"/>
        <v/>
      </c>
      <c r="D802" s="54" t="str">
        <f>IF(C802="","",'licencje PZTS'!B782)</f>
        <v/>
      </c>
      <c r="E802" s="63" t="str">
        <f>IF(C802="","",VLOOKUP(F802,'licencje PZTS'!$G$3:$N$775,8,FALSE))</f>
        <v/>
      </c>
      <c r="F802" s="22">
        <f>'licencje PZTS'!G782</f>
        <v>0</v>
      </c>
      <c r="G802" s="62" t="str">
        <f t="shared" si="158"/>
        <v/>
      </c>
      <c r="H802" s="62" t="str">
        <f>IF(G802="","",'licencje PZTS'!B782)</f>
        <v/>
      </c>
      <c r="I802" s="22" t="str">
        <f>IF(G802="","",VLOOKUP(F802,'licencje PZTS'!$G$3:$N$1761,8,FALSE))</f>
        <v/>
      </c>
      <c r="J802" s="22" t="str">
        <f>IFERROR(VLOOKUP(F802,'licencje PZTS'!$G$3:$N$775,7,FALSE),"")</f>
        <v/>
      </c>
      <c r="K802" s="62" t="str">
        <f>IFERROR(VLOOKUP(F802,'licencje PZTS'!$G$3:$N$1761,4,FALSE),"")</f>
        <v/>
      </c>
      <c r="L802" s="22" t="str">
        <f t="shared" si="151"/>
        <v/>
      </c>
      <c r="M802" s="22" t="str">
        <f t="shared" si="152"/>
        <v/>
      </c>
      <c r="N802" s="22" t="str">
        <f t="shared" si="153"/>
        <v/>
      </c>
      <c r="O802" s="22" t="str">
        <f t="shared" si="154"/>
        <v/>
      </c>
      <c r="P802" s="22" t="str">
        <f t="shared" si="155"/>
        <v/>
      </c>
      <c r="Q802" s="22" t="str">
        <f t="shared" si="156"/>
        <v/>
      </c>
      <c r="R802" s="22" t="str">
        <f t="shared" si="157"/>
        <v/>
      </c>
      <c r="V802" s="22" t="e">
        <f t="shared" si="149"/>
        <v>#N/A</v>
      </c>
      <c r="W802" s="22">
        <f>(COUNTIF($V$2:V802,V802)=1)*1+W801</f>
        <v>70</v>
      </c>
      <c r="X802" s="22" t="e">
        <f>VLOOKUP(Y802,'licencje PZTS'!$C$4:$K$486,9,FALSE)</f>
        <v>#N/A</v>
      </c>
      <c r="Y802" s="22" t="e">
        <f>INDEX($V$2:$V$900,MATCH(ROWS($U$1:U799),$W$2:$W$900,0))</f>
        <v>#N/A</v>
      </c>
      <c r="AA802" s="22" t="e">
        <f t="shared" si="159"/>
        <v>#N/A</v>
      </c>
      <c r="AB802" s="22">
        <f>(COUNTIF($AA$2:AA802,AA802)=1)*1+AB801</f>
        <v>70</v>
      </c>
      <c r="AC802" s="22" t="e">
        <f>VLOOKUP(AD802,'licencje PZTS'!$C$4:$K$1486,9,FALSE)</f>
        <v>#N/A</v>
      </c>
      <c r="AD802" s="22" t="e">
        <f>INDEX($AA$2:$AA$900,MATCH(ROWS($Z$1:Z799),$AB$2:$AB$3900,0))</f>
        <v>#N/A</v>
      </c>
    </row>
    <row r="803" spans="2:30" hidden="1" x14ac:dyDescent="0.25">
      <c r="B803" s="54">
        <f>(COUNTIF($D$24:D803,D803)=1)*1+B802</f>
        <v>51</v>
      </c>
      <c r="C803" s="60" t="str">
        <f t="shared" si="150"/>
        <v/>
      </c>
      <c r="D803" s="54" t="str">
        <f>IF(C803="","",'licencje PZTS'!B783)</f>
        <v/>
      </c>
      <c r="E803" s="63" t="str">
        <f>IF(C803="","",VLOOKUP(F803,'licencje PZTS'!$G$3:$N$775,8,FALSE))</f>
        <v/>
      </c>
      <c r="F803" s="22">
        <f>'licencje PZTS'!G783</f>
        <v>0</v>
      </c>
      <c r="G803" s="62" t="str">
        <f t="shared" si="158"/>
        <v/>
      </c>
      <c r="H803" s="62" t="str">
        <f>IF(G803="","",'licencje PZTS'!B783)</f>
        <v/>
      </c>
      <c r="I803" s="22" t="str">
        <f>IF(G803="","",VLOOKUP(F803,'licencje PZTS'!$G$3:$N$1761,8,FALSE))</f>
        <v/>
      </c>
      <c r="J803" s="22" t="str">
        <f>IFERROR(VLOOKUP(F803,'licencje PZTS'!$G$3:$N$775,7,FALSE),"")</f>
        <v/>
      </c>
      <c r="K803" s="62" t="str">
        <f>IFERROR(VLOOKUP(F803,'licencje PZTS'!$G$3:$N$1761,4,FALSE),"")</f>
        <v/>
      </c>
      <c r="L803" s="22" t="str">
        <f t="shared" si="151"/>
        <v/>
      </c>
      <c r="M803" s="22" t="str">
        <f t="shared" si="152"/>
        <v/>
      </c>
      <c r="N803" s="22" t="str">
        <f t="shared" si="153"/>
        <v/>
      </c>
      <c r="O803" s="22" t="str">
        <f t="shared" si="154"/>
        <v/>
      </c>
      <c r="P803" s="22" t="str">
        <f t="shared" si="155"/>
        <v/>
      </c>
      <c r="Q803" s="22" t="str">
        <f t="shared" si="156"/>
        <v/>
      </c>
      <c r="R803" s="22" t="str">
        <f t="shared" si="157"/>
        <v/>
      </c>
      <c r="V803" s="22" t="e">
        <f t="shared" si="149"/>
        <v>#N/A</v>
      </c>
      <c r="W803" s="22">
        <f>(COUNTIF($V$2:V803,V803)=1)*1+W802</f>
        <v>70</v>
      </c>
      <c r="X803" s="22" t="e">
        <f>VLOOKUP(Y803,'licencje PZTS'!$C$4:$K$486,9,FALSE)</f>
        <v>#N/A</v>
      </c>
      <c r="Y803" s="22" t="e">
        <f>INDEX($V$2:$V$900,MATCH(ROWS($U$1:U800),$W$2:$W$900,0))</f>
        <v>#N/A</v>
      </c>
      <c r="AA803" s="22" t="e">
        <f t="shared" si="159"/>
        <v>#N/A</v>
      </c>
      <c r="AB803" s="22">
        <f>(COUNTIF($AA$2:AA803,AA803)=1)*1+AB802</f>
        <v>70</v>
      </c>
      <c r="AC803" s="22" t="e">
        <f>VLOOKUP(AD803,'licencje PZTS'!$C$4:$K$1486,9,FALSE)</f>
        <v>#N/A</v>
      </c>
      <c r="AD803" s="22" t="e">
        <f>INDEX($AA$2:$AA$900,MATCH(ROWS($Z$1:Z800),$AB$2:$AB$3900,0))</f>
        <v>#N/A</v>
      </c>
    </row>
    <row r="804" spans="2:30" hidden="1" x14ac:dyDescent="0.25">
      <c r="B804" s="54">
        <f>(COUNTIF($D$24:D804,D804)=1)*1+B803</f>
        <v>51</v>
      </c>
      <c r="C804" s="60" t="str">
        <f t="shared" si="150"/>
        <v/>
      </c>
      <c r="D804" s="54" t="str">
        <f>IF(C804="","",'licencje PZTS'!B784)</f>
        <v/>
      </c>
      <c r="E804" s="63" t="str">
        <f>IF(C804="","",VLOOKUP(F804,'licencje PZTS'!$G$3:$N$775,8,FALSE))</f>
        <v/>
      </c>
      <c r="F804" s="22">
        <f>'licencje PZTS'!G784</f>
        <v>0</v>
      </c>
      <c r="G804" s="62" t="str">
        <f t="shared" si="158"/>
        <v/>
      </c>
      <c r="H804" s="62" t="str">
        <f>IF(G804="","",'licencje PZTS'!B784)</f>
        <v/>
      </c>
      <c r="I804" s="22" t="str">
        <f>IF(G804="","",VLOOKUP(F804,'licencje PZTS'!$G$3:$N$1761,8,FALSE))</f>
        <v/>
      </c>
      <c r="J804" s="22" t="str">
        <f>IFERROR(VLOOKUP(F804,'licencje PZTS'!$G$3:$N$775,7,FALSE),"")</f>
        <v/>
      </c>
      <c r="K804" s="62" t="str">
        <f>IFERROR(VLOOKUP(F804,'licencje PZTS'!$G$3:$N$1761,4,FALSE),"")</f>
        <v/>
      </c>
      <c r="L804" s="22" t="str">
        <f t="shared" si="151"/>
        <v/>
      </c>
      <c r="M804" s="22" t="str">
        <f t="shared" si="152"/>
        <v/>
      </c>
      <c r="N804" s="22" t="str">
        <f t="shared" si="153"/>
        <v/>
      </c>
      <c r="O804" s="22" t="str">
        <f t="shared" si="154"/>
        <v/>
      </c>
      <c r="P804" s="22" t="str">
        <f t="shared" si="155"/>
        <v/>
      </c>
      <c r="Q804" s="22" t="str">
        <f t="shared" si="156"/>
        <v/>
      </c>
      <c r="R804" s="22" t="str">
        <f t="shared" si="157"/>
        <v/>
      </c>
      <c r="V804" s="22" t="e">
        <f t="shared" si="149"/>
        <v>#N/A</v>
      </c>
      <c r="W804" s="22">
        <f>(COUNTIF($V$2:V804,V804)=1)*1+W803</f>
        <v>70</v>
      </c>
      <c r="X804" s="22" t="e">
        <f>VLOOKUP(Y804,'licencje PZTS'!$C$4:$K$486,9,FALSE)</f>
        <v>#N/A</v>
      </c>
      <c r="Y804" s="22" t="e">
        <f>INDEX($V$2:$V$900,MATCH(ROWS($U$1:U801),$W$2:$W$900,0))</f>
        <v>#N/A</v>
      </c>
      <c r="AA804" s="22" t="e">
        <f t="shared" si="159"/>
        <v>#N/A</v>
      </c>
      <c r="AB804" s="22">
        <f>(COUNTIF($AA$2:AA804,AA804)=1)*1+AB803</f>
        <v>70</v>
      </c>
      <c r="AC804" s="22" t="e">
        <f>VLOOKUP(AD804,'licencje PZTS'!$C$4:$K$1486,9,FALSE)</f>
        <v>#N/A</v>
      </c>
      <c r="AD804" s="22" t="e">
        <f>INDEX($AA$2:$AA$900,MATCH(ROWS($Z$1:Z801),$AB$2:$AB$3900,0))</f>
        <v>#N/A</v>
      </c>
    </row>
    <row r="805" spans="2:30" hidden="1" x14ac:dyDescent="0.25">
      <c r="B805" s="54">
        <f>(COUNTIF($D$24:D805,D805)=1)*1+B804</f>
        <v>51</v>
      </c>
      <c r="C805" s="60" t="str">
        <f t="shared" si="150"/>
        <v/>
      </c>
      <c r="D805" s="54" t="str">
        <f>IF(C805="","",'licencje PZTS'!B785)</f>
        <v/>
      </c>
      <c r="E805" s="63" t="str">
        <f>IF(C805="","",VLOOKUP(F805,'licencje PZTS'!$G$3:$N$775,8,FALSE))</f>
        <v/>
      </c>
      <c r="F805" s="22">
        <f>'licencje PZTS'!G785</f>
        <v>0</v>
      </c>
      <c r="G805" s="62" t="str">
        <f t="shared" si="158"/>
        <v/>
      </c>
      <c r="H805" s="62" t="str">
        <f>IF(G805="","",'licencje PZTS'!B785)</f>
        <v/>
      </c>
      <c r="I805" s="22" t="str">
        <f>IF(G805="","",VLOOKUP(F805,'licencje PZTS'!$G$3:$N$1761,8,FALSE))</f>
        <v/>
      </c>
      <c r="J805" s="22" t="str">
        <f>IFERROR(VLOOKUP(F805,'licencje PZTS'!$G$3:$N$775,7,FALSE),"")</f>
        <v/>
      </c>
      <c r="K805" s="62" t="str">
        <f>IFERROR(VLOOKUP(F805,'licencje PZTS'!$G$3:$N$1761,4,FALSE),"")</f>
        <v/>
      </c>
      <c r="L805" s="22" t="str">
        <f t="shared" si="151"/>
        <v/>
      </c>
      <c r="M805" s="22" t="str">
        <f t="shared" si="152"/>
        <v/>
      </c>
      <c r="N805" s="22" t="str">
        <f t="shared" si="153"/>
        <v/>
      </c>
      <c r="O805" s="22" t="str">
        <f t="shared" si="154"/>
        <v/>
      </c>
      <c r="P805" s="22" t="str">
        <f t="shared" si="155"/>
        <v/>
      </c>
      <c r="Q805" s="22" t="str">
        <f t="shared" si="156"/>
        <v/>
      </c>
      <c r="R805" s="22" t="str">
        <f t="shared" si="157"/>
        <v/>
      </c>
      <c r="V805" s="22" t="e">
        <f t="shared" si="149"/>
        <v>#N/A</v>
      </c>
      <c r="W805" s="22">
        <f>(COUNTIF($V$2:V805,V805)=1)*1+W804</f>
        <v>70</v>
      </c>
      <c r="X805" s="22" t="e">
        <f>VLOOKUP(Y805,'licencje PZTS'!$C$4:$K$486,9,FALSE)</f>
        <v>#N/A</v>
      </c>
      <c r="Y805" s="22" t="e">
        <f>INDEX($V$2:$V$900,MATCH(ROWS($U$1:U802),$W$2:$W$900,0))</f>
        <v>#N/A</v>
      </c>
      <c r="AA805" s="22" t="e">
        <f t="shared" si="159"/>
        <v>#N/A</v>
      </c>
      <c r="AB805" s="22">
        <f>(COUNTIF($AA$2:AA805,AA805)=1)*1+AB804</f>
        <v>70</v>
      </c>
      <c r="AC805" s="22" t="e">
        <f>VLOOKUP(AD805,'licencje PZTS'!$C$4:$K$1486,9,FALSE)</f>
        <v>#N/A</v>
      </c>
      <c r="AD805" s="22" t="e">
        <f>INDEX($AA$2:$AA$900,MATCH(ROWS($Z$1:Z802),$AB$2:$AB$3900,0))</f>
        <v>#N/A</v>
      </c>
    </row>
    <row r="806" spans="2:30" hidden="1" x14ac:dyDescent="0.25">
      <c r="B806" s="54">
        <f>(COUNTIF($D$24:D806,D806)=1)*1+B805</f>
        <v>51</v>
      </c>
      <c r="C806" s="60" t="str">
        <f t="shared" si="150"/>
        <v/>
      </c>
      <c r="D806" s="54" t="str">
        <f>IF(C806="","",'licencje PZTS'!B786)</f>
        <v/>
      </c>
      <c r="E806" s="63" t="str">
        <f>IF(C806="","",VLOOKUP(F806,'licencje PZTS'!$G$3:$N$775,8,FALSE))</f>
        <v/>
      </c>
      <c r="F806" s="22">
        <f>'licencje PZTS'!G786</f>
        <v>0</v>
      </c>
      <c r="G806" s="62" t="str">
        <f t="shared" si="158"/>
        <v/>
      </c>
      <c r="H806" s="62" t="str">
        <f>IF(G806="","",'licencje PZTS'!B786)</f>
        <v/>
      </c>
      <c r="I806" s="22" t="str">
        <f>IF(G806="","",VLOOKUP(F806,'licencje PZTS'!$G$3:$N$1761,8,FALSE))</f>
        <v/>
      </c>
      <c r="J806" s="22" t="str">
        <f>IFERROR(VLOOKUP(F806,'licencje PZTS'!$G$3:$N$775,7,FALSE),"")</f>
        <v/>
      </c>
      <c r="K806" s="62" t="str">
        <f>IFERROR(VLOOKUP(F806,'licencje PZTS'!$G$3:$N$1761,4,FALSE),"")</f>
        <v/>
      </c>
      <c r="L806" s="22" t="str">
        <f t="shared" si="151"/>
        <v/>
      </c>
      <c r="M806" s="22" t="str">
        <f t="shared" si="152"/>
        <v/>
      </c>
      <c r="N806" s="22" t="str">
        <f t="shared" si="153"/>
        <v/>
      </c>
      <c r="O806" s="22" t="str">
        <f t="shared" si="154"/>
        <v/>
      </c>
      <c r="P806" s="22" t="str">
        <f t="shared" si="155"/>
        <v/>
      </c>
      <c r="Q806" s="22" t="str">
        <f t="shared" si="156"/>
        <v/>
      </c>
      <c r="R806" s="22" t="str">
        <f t="shared" si="157"/>
        <v/>
      </c>
      <c r="V806" s="22" t="e">
        <f t="shared" si="149"/>
        <v>#N/A</v>
      </c>
      <c r="W806" s="22">
        <f>(COUNTIF($V$2:V806,V806)=1)*1+W805</f>
        <v>70</v>
      </c>
      <c r="X806" s="22" t="e">
        <f>VLOOKUP(Y806,'licencje PZTS'!$C$4:$K$486,9,FALSE)</f>
        <v>#N/A</v>
      </c>
      <c r="Y806" s="22" t="e">
        <f>INDEX($V$2:$V$900,MATCH(ROWS($U$1:U803),$W$2:$W$900,0))</f>
        <v>#N/A</v>
      </c>
      <c r="AA806" s="22" t="e">
        <f t="shared" si="159"/>
        <v>#N/A</v>
      </c>
      <c r="AB806" s="22">
        <f>(COUNTIF($AA$2:AA806,AA806)=1)*1+AB805</f>
        <v>70</v>
      </c>
      <c r="AC806" s="22" t="e">
        <f>VLOOKUP(AD806,'licencje PZTS'!$C$4:$K$1486,9,FALSE)</f>
        <v>#N/A</v>
      </c>
      <c r="AD806" s="22" t="e">
        <f>INDEX($AA$2:$AA$900,MATCH(ROWS($Z$1:Z803),$AB$2:$AB$3900,0))</f>
        <v>#N/A</v>
      </c>
    </row>
    <row r="807" spans="2:30" hidden="1" x14ac:dyDescent="0.25">
      <c r="B807" s="54">
        <f>(COUNTIF($D$24:D807,D807)=1)*1+B806</f>
        <v>51</v>
      </c>
      <c r="C807" s="60" t="str">
        <f t="shared" si="150"/>
        <v/>
      </c>
      <c r="D807" s="54" t="str">
        <f>IF(C807="","",'licencje PZTS'!B787)</f>
        <v/>
      </c>
      <c r="E807" s="63" t="str">
        <f>IF(C807="","",VLOOKUP(F807,'licencje PZTS'!$G$3:$N$775,8,FALSE))</f>
        <v/>
      </c>
      <c r="F807" s="22">
        <f>'licencje PZTS'!G787</f>
        <v>0</v>
      </c>
      <c r="G807" s="62" t="str">
        <f t="shared" si="158"/>
        <v/>
      </c>
      <c r="H807" s="62" t="str">
        <f>IF(G807="","",'licencje PZTS'!B787)</f>
        <v/>
      </c>
      <c r="I807" s="22" t="str">
        <f>IF(G807="","",VLOOKUP(F807,'licencje PZTS'!$G$3:$N$1761,8,FALSE))</f>
        <v/>
      </c>
      <c r="J807" s="22" t="str">
        <f>IFERROR(VLOOKUP(F807,'licencje PZTS'!$G$3:$N$775,7,FALSE),"")</f>
        <v/>
      </c>
      <c r="K807" s="62" t="str">
        <f>IFERROR(VLOOKUP(F807,'licencje PZTS'!$G$3:$N$1761,4,FALSE),"")</f>
        <v/>
      </c>
      <c r="L807" s="22" t="str">
        <f t="shared" si="151"/>
        <v/>
      </c>
      <c r="M807" s="22" t="str">
        <f t="shared" si="152"/>
        <v/>
      </c>
      <c r="N807" s="22" t="str">
        <f t="shared" si="153"/>
        <v/>
      </c>
      <c r="O807" s="22" t="str">
        <f t="shared" si="154"/>
        <v/>
      </c>
      <c r="P807" s="22" t="str">
        <f t="shared" si="155"/>
        <v/>
      </c>
      <c r="Q807" s="22" t="str">
        <f t="shared" si="156"/>
        <v/>
      </c>
      <c r="R807" s="22" t="str">
        <f t="shared" si="157"/>
        <v/>
      </c>
      <c r="V807" s="22" t="e">
        <f t="shared" si="149"/>
        <v>#N/A</v>
      </c>
      <c r="W807" s="22">
        <f>(COUNTIF($V$2:V807,V807)=1)*1+W806</f>
        <v>70</v>
      </c>
      <c r="X807" s="22" t="e">
        <f>VLOOKUP(Y807,'licencje PZTS'!$C$4:$K$486,9,FALSE)</f>
        <v>#N/A</v>
      </c>
      <c r="Y807" s="22" t="e">
        <f>INDEX($V$2:$V$900,MATCH(ROWS($U$1:U804),$W$2:$W$900,0))</f>
        <v>#N/A</v>
      </c>
      <c r="AA807" s="22" t="e">
        <f t="shared" si="159"/>
        <v>#N/A</v>
      </c>
      <c r="AB807" s="22">
        <f>(COUNTIF($AA$2:AA807,AA807)=1)*1+AB806</f>
        <v>70</v>
      </c>
      <c r="AC807" s="22" t="e">
        <f>VLOOKUP(AD807,'licencje PZTS'!$C$4:$K$1486,9,FALSE)</f>
        <v>#N/A</v>
      </c>
      <c r="AD807" s="22" t="e">
        <f>INDEX($AA$2:$AA$900,MATCH(ROWS($Z$1:Z804),$AB$2:$AB$3900,0))</f>
        <v>#N/A</v>
      </c>
    </row>
    <row r="808" spans="2:30" hidden="1" x14ac:dyDescent="0.25">
      <c r="B808" s="54">
        <f>(COUNTIF($D$24:D808,D808)=1)*1+B807</f>
        <v>51</v>
      </c>
      <c r="C808" s="60" t="str">
        <f t="shared" si="150"/>
        <v/>
      </c>
      <c r="D808" s="54" t="str">
        <f>IF(C808="","",'licencje PZTS'!B788)</f>
        <v/>
      </c>
      <c r="E808" s="63" t="str">
        <f>IF(C808="","",VLOOKUP(F808,'licencje PZTS'!$G$3:$N$775,8,FALSE))</f>
        <v/>
      </c>
      <c r="F808" s="22">
        <f>'licencje PZTS'!G788</f>
        <v>0</v>
      </c>
      <c r="G808" s="62" t="str">
        <f t="shared" si="158"/>
        <v/>
      </c>
      <c r="H808" s="62" t="str">
        <f>IF(G808="","",'licencje PZTS'!B788)</f>
        <v/>
      </c>
      <c r="I808" s="22" t="str">
        <f>IF(G808="","",VLOOKUP(F808,'licencje PZTS'!$G$3:$N$1761,8,FALSE))</f>
        <v/>
      </c>
      <c r="J808" s="22" t="str">
        <f>IFERROR(VLOOKUP(F808,'licencje PZTS'!$G$3:$N$775,7,FALSE),"")</f>
        <v/>
      </c>
      <c r="K808" s="62" t="str">
        <f>IFERROR(VLOOKUP(F808,'licencje PZTS'!$G$3:$N$1761,4,FALSE),"")</f>
        <v/>
      </c>
      <c r="L808" s="22" t="str">
        <f t="shared" si="151"/>
        <v/>
      </c>
      <c r="M808" s="22" t="str">
        <f t="shared" si="152"/>
        <v/>
      </c>
      <c r="N808" s="22" t="str">
        <f t="shared" si="153"/>
        <v/>
      </c>
      <c r="O808" s="22" t="str">
        <f t="shared" si="154"/>
        <v/>
      </c>
      <c r="P808" s="22" t="str">
        <f t="shared" si="155"/>
        <v/>
      </c>
      <c r="Q808" s="22" t="str">
        <f t="shared" si="156"/>
        <v/>
      </c>
      <c r="R808" s="22" t="str">
        <f t="shared" si="157"/>
        <v/>
      </c>
      <c r="V808" s="22" t="e">
        <f t="shared" si="149"/>
        <v>#N/A</v>
      </c>
      <c r="W808" s="22">
        <f>(COUNTIF($V$2:V808,V808)=1)*1+W807</f>
        <v>70</v>
      </c>
      <c r="X808" s="22" t="e">
        <f>VLOOKUP(Y808,'licencje PZTS'!$C$4:$K$486,9,FALSE)</f>
        <v>#N/A</v>
      </c>
      <c r="Y808" s="22" t="e">
        <f>INDEX($V$2:$V$900,MATCH(ROWS($U$1:U805),$W$2:$W$900,0))</f>
        <v>#N/A</v>
      </c>
      <c r="AA808" s="22" t="e">
        <f t="shared" si="159"/>
        <v>#N/A</v>
      </c>
      <c r="AB808" s="22">
        <f>(COUNTIF($AA$2:AA808,AA808)=1)*1+AB807</f>
        <v>70</v>
      </c>
      <c r="AC808" s="22" t="e">
        <f>VLOOKUP(AD808,'licencje PZTS'!$C$4:$K$1486,9,FALSE)</f>
        <v>#N/A</v>
      </c>
      <c r="AD808" s="22" t="e">
        <f>INDEX($AA$2:$AA$900,MATCH(ROWS($Z$1:Z805),$AB$2:$AB$3900,0))</f>
        <v>#N/A</v>
      </c>
    </row>
    <row r="809" spans="2:30" hidden="1" x14ac:dyDescent="0.25">
      <c r="B809" s="54">
        <f>(COUNTIF($D$24:D809,D809)=1)*1+B808</f>
        <v>51</v>
      </c>
      <c r="C809" s="60" t="str">
        <f t="shared" si="150"/>
        <v/>
      </c>
      <c r="D809" s="54" t="str">
        <f>IF(C809="","",'licencje PZTS'!B789)</f>
        <v/>
      </c>
      <c r="E809" s="63" t="str">
        <f>IF(C809="","",VLOOKUP(F809,'licencje PZTS'!$G$3:$N$775,8,FALSE))</f>
        <v/>
      </c>
      <c r="F809" s="22">
        <f>'licencje PZTS'!G789</f>
        <v>0</v>
      </c>
      <c r="G809" s="62" t="str">
        <f t="shared" si="158"/>
        <v/>
      </c>
      <c r="H809" s="62" t="str">
        <f>IF(G809="","",'licencje PZTS'!B789)</f>
        <v/>
      </c>
      <c r="I809" s="22" t="str">
        <f>IF(G809="","",VLOOKUP(F809,'licencje PZTS'!$G$3:$N$1761,8,FALSE))</f>
        <v/>
      </c>
      <c r="J809" s="22" t="str">
        <f>IFERROR(VLOOKUP(F809,'licencje PZTS'!$G$3:$N$775,7,FALSE),"")</f>
        <v/>
      </c>
      <c r="K809" s="62" t="str">
        <f>IFERROR(VLOOKUP(F809,'licencje PZTS'!$G$3:$N$1761,4,FALSE),"")</f>
        <v/>
      </c>
      <c r="L809" s="22" t="str">
        <f t="shared" si="151"/>
        <v/>
      </c>
      <c r="M809" s="22" t="str">
        <f t="shared" si="152"/>
        <v/>
      </c>
      <c r="N809" s="22" t="str">
        <f t="shared" si="153"/>
        <v/>
      </c>
      <c r="O809" s="22" t="str">
        <f t="shared" si="154"/>
        <v/>
      </c>
      <c r="P809" s="22" t="str">
        <f t="shared" si="155"/>
        <v/>
      </c>
      <c r="Q809" s="22" t="str">
        <f t="shared" si="156"/>
        <v/>
      </c>
      <c r="R809" s="22" t="str">
        <f t="shared" si="157"/>
        <v/>
      </c>
      <c r="V809" s="22" t="e">
        <f t="shared" si="149"/>
        <v>#N/A</v>
      </c>
      <c r="W809" s="22">
        <f>(COUNTIF($V$2:V809,V809)=1)*1+W808</f>
        <v>70</v>
      </c>
      <c r="X809" s="22" t="e">
        <f>VLOOKUP(Y809,'licencje PZTS'!$C$4:$K$486,9,FALSE)</f>
        <v>#N/A</v>
      </c>
      <c r="Y809" s="22" t="e">
        <f>INDEX($V$2:$V$900,MATCH(ROWS($U$1:U806),$W$2:$W$900,0))</f>
        <v>#N/A</v>
      </c>
      <c r="AA809" s="22" t="e">
        <f t="shared" si="159"/>
        <v>#N/A</v>
      </c>
      <c r="AB809" s="22">
        <f>(COUNTIF($AA$2:AA809,AA809)=1)*1+AB808</f>
        <v>70</v>
      </c>
      <c r="AC809" s="22" t="e">
        <f>VLOOKUP(AD809,'licencje PZTS'!$C$4:$K$1486,9,FALSE)</f>
        <v>#N/A</v>
      </c>
      <c r="AD809" s="22" t="e">
        <f>INDEX($AA$2:$AA$900,MATCH(ROWS($Z$1:Z806),$AB$2:$AB$3900,0))</f>
        <v>#N/A</v>
      </c>
    </row>
    <row r="810" spans="2:30" hidden="1" x14ac:dyDescent="0.25">
      <c r="B810" s="54">
        <f>(COUNTIF($D$24:D810,D810)=1)*1+B809</f>
        <v>51</v>
      </c>
      <c r="C810" s="60" t="str">
        <f t="shared" si="150"/>
        <v/>
      </c>
      <c r="D810" s="54" t="str">
        <f>IF(C810="","",'licencje PZTS'!B790)</f>
        <v/>
      </c>
      <c r="E810" s="63" t="str">
        <f>IF(C810="","",VLOOKUP(F810,'licencje PZTS'!$G$3:$N$775,8,FALSE))</f>
        <v/>
      </c>
      <c r="F810" s="22">
        <f>'licencje PZTS'!G790</f>
        <v>0</v>
      </c>
      <c r="G810" s="62" t="str">
        <f t="shared" si="158"/>
        <v/>
      </c>
      <c r="H810" s="62" t="str">
        <f>IF(G810="","",'licencje PZTS'!B790)</f>
        <v/>
      </c>
      <c r="I810" s="22" t="str">
        <f>IF(G810="","",VLOOKUP(F810,'licencje PZTS'!$G$3:$N$1761,8,FALSE))</f>
        <v/>
      </c>
      <c r="J810" s="22" t="str">
        <f>IFERROR(VLOOKUP(F810,'licencje PZTS'!$G$3:$N$775,7,FALSE),"")</f>
        <v/>
      </c>
      <c r="K810" s="62" t="str">
        <f>IFERROR(VLOOKUP(F810,'licencje PZTS'!$G$3:$N$1761,4,FALSE),"")</f>
        <v/>
      </c>
      <c r="L810" s="22" t="str">
        <f t="shared" si="151"/>
        <v/>
      </c>
      <c r="M810" s="22" t="str">
        <f t="shared" si="152"/>
        <v/>
      </c>
      <c r="N810" s="22" t="str">
        <f t="shared" si="153"/>
        <v/>
      </c>
      <c r="O810" s="22" t="str">
        <f t="shared" si="154"/>
        <v/>
      </c>
      <c r="P810" s="22" t="str">
        <f t="shared" si="155"/>
        <v/>
      </c>
      <c r="Q810" s="22" t="str">
        <f t="shared" si="156"/>
        <v/>
      </c>
      <c r="R810" s="22" t="str">
        <f t="shared" si="157"/>
        <v/>
      </c>
      <c r="V810" s="22" t="e">
        <f t="shared" si="149"/>
        <v>#N/A</v>
      </c>
      <c r="W810" s="22">
        <f>(COUNTIF($V$2:V810,V810)=1)*1+W809</f>
        <v>70</v>
      </c>
      <c r="X810" s="22" t="e">
        <f>VLOOKUP(Y810,'licencje PZTS'!$C$4:$K$486,9,FALSE)</f>
        <v>#N/A</v>
      </c>
      <c r="Y810" s="22" t="e">
        <f>INDEX($V$2:$V$900,MATCH(ROWS($U$1:U807),$W$2:$W$900,0))</f>
        <v>#N/A</v>
      </c>
      <c r="AA810" s="22" t="e">
        <f t="shared" si="159"/>
        <v>#N/A</v>
      </c>
      <c r="AB810" s="22">
        <f>(COUNTIF($AA$2:AA810,AA810)=1)*1+AB809</f>
        <v>70</v>
      </c>
      <c r="AC810" s="22" t="e">
        <f>VLOOKUP(AD810,'licencje PZTS'!$C$4:$K$1486,9,FALSE)</f>
        <v>#N/A</v>
      </c>
      <c r="AD810" s="22" t="e">
        <f>INDEX($AA$2:$AA$900,MATCH(ROWS($Z$1:Z807),$AB$2:$AB$3900,0))</f>
        <v>#N/A</v>
      </c>
    </row>
    <row r="811" spans="2:30" hidden="1" x14ac:dyDescent="0.25">
      <c r="B811" s="54">
        <f>(COUNTIF($D$24:D811,D811)=1)*1+B810</f>
        <v>51</v>
      </c>
      <c r="C811" s="60" t="str">
        <f t="shared" si="150"/>
        <v/>
      </c>
      <c r="D811" s="54" t="str">
        <f>IF(C811="","",'licencje PZTS'!B791)</f>
        <v/>
      </c>
      <c r="E811" s="63" t="str">
        <f>IF(C811="","",VLOOKUP(F811,'licencje PZTS'!$G$3:$N$775,8,FALSE))</f>
        <v/>
      </c>
      <c r="F811" s="22">
        <f>'licencje PZTS'!G791</f>
        <v>0</v>
      </c>
      <c r="G811" s="62" t="str">
        <f t="shared" si="158"/>
        <v/>
      </c>
      <c r="H811" s="62" t="str">
        <f>IF(G811="","",'licencje PZTS'!B791)</f>
        <v/>
      </c>
      <c r="I811" s="22" t="str">
        <f>IF(G811="","",VLOOKUP(F811,'licencje PZTS'!$G$3:$N$1761,8,FALSE))</f>
        <v/>
      </c>
      <c r="J811" s="22" t="str">
        <f>IFERROR(VLOOKUP(F811,'licencje PZTS'!$G$3:$N$775,7,FALSE),"")</f>
        <v/>
      </c>
      <c r="K811" s="62" t="str">
        <f>IFERROR(VLOOKUP(F811,'licencje PZTS'!$G$3:$N$1761,4,FALSE),"")</f>
        <v/>
      </c>
      <c r="L811" s="22" t="str">
        <f t="shared" si="151"/>
        <v/>
      </c>
      <c r="M811" s="22" t="str">
        <f t="shared" si="152"/>
        <v/>
      </c>
      <c r="N811" s="22" t="str">
        <f t="shared" si="153"/>
        <v/>
      </c>
      <c r="O811" s="22" t="str">
        <f t="shared" si="154"/>
        <v/>
      </c>
      <c r="P811" s="22" t="str">
        <f t="shared" si="155"/>
        <v/>
      </c>
      <c r="Q811" s="22" t="str">
        <f t="shared" si="156"/>
        <v/>
      </c>
      <c r="R811" s="22" t="str">
        <f t="shared" si="157"/>
        <v/>
      </c>
      <c r="V811" s="22" t="e">
        <f t="shared" si="149"/>
        <v>#N/A</v>
      </c>
      <c r="W811" s="22">
        <f>(COUNTIF($V$2:V811,V811)=1)*1+W810</f>
        <v>70</v>
      </c>
      <c r="X811" s="22" t="e">
        <f>VLOOKUP(Y811,'licencje PZTS'!$C$4:$K$486,9,FALSE)</f>
        <v>#N/A</v>
      </c>
      <c r="Y811" s="22" t="e">
        <f>INDEX($V$2:$V$900,MATCH(ROWS($U$1:U808),$W$2:$W$900,0))</f>
        <v>#N/A</v>
      </c>
      <c r="AA811" s="22" t="e">
        <f t="shared" si="159"/>
        <v>#N/A</v>
      </c>
      <c r="AB811" s="22">
        <f>(COUNTIF($AA$2:AA811,AA811)=1)*1+AB810</f>
        <v>70</v>
      </c>
      <c r="AC811" s="22" t="e">
        <f>VLOOKUP(AD811,'licencje PZTS'!$C$4:$K$1486,9,FALSE)</f>
        <v>#N/A</v>
      </c>
      <c r="AD811" s="22" t="e">
        <f>INDEX($AA$2:$AA$900,MATCH(ROWS($Z$1:Z808),$AB$2:$AB$3900,0))</f>
        <v>#N/A</v>
      </c>
    </row>
    <row r="812" spans="2:30" hidden="1" x14ac:dyDescent="0.25">
      <c r="B812" s="54">
        <f>(COUNTIF($D$24:D812,D812)=1)*1+B811</f>
        <v>51</v>
      </c>
      <c r="C812" s="60" t="str">
        <f t="shared" si="150"/>
        <v/>
      </c>
      <c r="D812" s="54" t="str">
        <f>IF(C812="","",'licencje PZTS'!B792)</f>
        <v/>
      </c>
      <c r="E812" s="63" t="str">
        <f>IF(C812="","",VLOOKUP(F812,'licencje PZTS'!$G$3:$N$775,8,FALSE))</f>
        <v/>
      </c>
      <c r="F812" s="22">
        <f>'licencje PZTS'!G792</f>
        <v>0</v>
      </c>
      <c r="G812" s="62" t="str">
        <f t="shared" si="158"/>
        <v/>
      </c>
      <c r="H812" s="62" t="str">
        <f>IF(G812="","",'licencje PZTS'!B792)</f>
        <v/>
      </c>
      <c r="I812" s="22" t="str">
        <f>IF(G812="","",VLOOKUP(F812,'licencje PZTS'!$G$3:$N$1761,8,FALSE))</f>
        <v/>
      </c>
      <c r="J812" s="22" t="str">
        <f>IFERROR(VLOOKUP(F812,'licencje PZTS'!$G$3:$N$775,7,FALSE),"")</f>
        <v/>
      </c>
      <c r="K812" s="62" t="str">
        <f>IFERROR(VLOOKUP(F812,'licencje PZTS'!$G$3:$N$1761,4,FALSE),"")</f>
        <v/>
      </c>
      <c r="L812" s="22" t="str">
        <f t="shared" si="151"/>
        <v/>
      </c>
      <c r="M812" s="22" t="str">
        <f t="shared" si="152"/>
        <v/>
      </c>
      <c r="N812" s="22" t="str">
        <f t="shared" si="153"/>
        <v/>
      </c>
      <c r="O812" s="22" t="str">
        <f t="shared" si="154"/>
        <v/>
      </c>
      <c r="P812" s="22" t="str">
        <f t="shared" si="155"/>
        <v/>
      </c>
      <c r="Q812" s="22" t="str">
        <f t="shared" si="156"/>
        <v/>
      </c>
      <c r="R812" s="22" t="str">
        <f t="shared" si="157"/>
        <v/>
      </c>
      <c r="V812" s="22" t="e">
        <f t="shared" si="149"/>
        <v>#N/A</v>
      </c>
      <c r="W812" s="22">
        <f>(COUNTIF($V$2:V812,V812)=1)*1+W811</f>
        <v>70</v>
      </c>
      <c r="X812" s="22" t="e">
        <f>VLOOKUP(Y812,'licencje PZTS'!$C$4:$K$486,9,FALSE)</f>
        <v>#N/A</v>
      </c>
      <c r="Y812" s="22" t="e">
        <f>INDEX($V$2:$V$900,MATCH(ROWS($U$1:U809),$W$2:$W$900,0))</f>
        <v>#N/A</v>
      </c>
      <c r="AA812" s="22" t="e">
        <f t="shared" si="159"/>
        <v>#N/A</v>
      </c>
      <c r="AB812" s="22">
        <f>(COUNTIF($AA$2:AA812,AA812)=1)*1+AB811</f>
        <v>70</v>
      </c>
      <c r="AC812" s="22" t="e">
        <f>VLOOKUP(AD812,'licencje PZTS'!$C$4:$K$1486,9,FALSE)</f>
        <v>#N/A</v>
      </c>
      <c r="AD812" s="22" t="e">
        <f>INDEX($AA$2:$AA$900,MATCH(ROWS($Z$1:Z809),$AB$2:$AB$3900,0))</f>
        <v>#N/A</v>
      </c>
    </row>
    <row r="813" spans="2:30" hidden="1" x14ac:dyDescent="0.25">
      <c r="B813" s="54">
        <f>(COUNTIF($D$24:D813,D813)=1)*1+B812</f>
        <v>51</v>
      </c>
      <c r="C813" s="60" t="str">
        <f t="shared" si="150"/>
        <v/>
      </c>
      <c r="D813" s="54" t="str">
        <f>IF(C813="","",'licencje PZTS'!B793)</f>
        <v/>
      </c>
      <c r="E813" s="63" t="str">
        <f>IF(C813="","",VLOOKUP(F813,'licencje PZTS'!$G$3:$N$775,8,FALSE))</f>
        <v/>
      </c>
      <c r="F813" s="22">
        <f>'licencje PZTS'!G793</f>
        <v>0</v>
      </c>
      <c r="G813" s="62" t="str">
        <f t="shared" si="158"/>
        <v/>
      </c>
      <c r="H813" s="62" t="str">
        <f>IF(G813="","",'licencje PZTS'!B793)</f>
        <v/>
      </c>
      <c r="I813" s="22" t="str">
        <f>IF(G813="","",VLOOKUP(F813,'licencje PZTS'!$G$3:$N$1761,8,FALSE))</f>
        <v/>
      </c>
      <c r="J813" s="22" t="str">
        <f>IFERROR(VLOOKUP(F813,'licencje PZTS'!$G$3:$N$775,7,FALSE),"")</f>
        <v/>
      </c>
      <c r="K813" s="62" t="str">
        <f>IFERROR(VLOOKUP(F813,'licencje PZTS'!$G$3:$N$1761,4,FALSE),"")</f>
        <v/>
      </c>
      <c r="L813" s="22" t="str">
        <f t="shared" si="151"/>
        <v/>
      </c>
      <c r="M813" s="22" t="str">
        <f t="shared" si="152"/>
        <v/>
      </c>
      <c r="N813" s="22" t="str">
        <f t="shared" si="153"/>
        <v/>
      </c>
      <c r="O813" s="22" t="str">
        <f t="shared" si="154"/>
        <v/>
      </c>
      <c r="P813" s="22" t="str">
        <f t="shared" si="155"/>
        <v/>
      </c>
      <c r="Q813" s="22" t="str">
        <f t="shared" si="156"/>
        <v/>
      </c>
      <c r="R813" s="22" t="str">
        <f t="shared" si="157"/>
        <v/>
      </c>
      <c r="V813" s="22" t="e">
        <f t="shared" si="149"/>
        <v>#N/A</v>
      </c>
      <c r="W813" s="22">
        <f>(COUNTIF($V$2:V813,V813)=1)*1+W812</f>
        <v>70</v>
      </c>
      <c r="X813" s="22" t="e">
        <f>VLOOKUP(Y813,'licencje PZTS'!$C$4:$K$486,9,FALSE)</f>
        <v>#N/A</v>
      </c>
      <c r="Y813" s="22" t="e">
        <f>INDEX($V$2:$V$900,MATCH(ROWS($U$1:U810),$W$2:$W$900,0))</f>
        <v>#N/A</v>
      </c>
      <c r="AA813" s="22" t="e">
        <f t="shared" si="159"/>
        <v>#N/A</v>
      </c>
      <c r="AB813" s="22">
        <f>(COUNTIF($AA$2:AA813,AA813)=1)*1+AB812</f>
        <v>70</v>
      </c>
      <c r="AC813" s="22" t="e">
        <f>VLOOKUP(AD813,'licencje PZTS'!$C$4:$K$1486,9,FALSE)</f>
        <v>#N/A</v>
      </c>
      <c r="AD813" s="22" t="e">
        <f>INDEX($AA$2:$AA$900,MATCH(ROWS($Z$1:Z810),$AB$2:$AB$3900,0))</f>
        <v>#N/A</v>
      </c>
    </row>
    <row r="814" spans="2:30" hidden="1" x14ac:dyDescent="0.25">
      <c r="B814" s="54">
        <f>(COUNTIF($D$24:D814,D814)=1)*1+B813</f>
        <v>51</v>
      </c>
      <c r="C814" s="60" t="str">
        <f t="shared" si="150"/>
        <v/>
      </c>
      <c r="D814" s="54" t="str">
        <f>IF(C814="","",'licencje PZTS'!B794)</f>
        <v/>
      </c>
      <c r="E814" s="63" t="str">
        <f>IF(C814="","",VLOOKUP(F814,'licencje PZTS'!$G$3:$N$775,8,FALSE))</f>
        <v/>
      </c>
      <c r="F814" s="22">
        <f>'licencje PZTS'!G794</f>
        <v>0</v>
      </c>
      <c r="G814" s="62" t="str">
        <f t="shared" si="158"/>
        <v/>
      </c>
      <c r="H814" s="62" t="str">
        <f>IF(G814="","",'licencje PZTS'!B794)</f>
        <v/>
      </c>
      <c r="I814" s="22" t="str">
        <f>IF(G814="","",VLOOKUP(F814,'licencje PZTS'!$G$3:$N$1761,8,FALSE))</f>
        <v/>
      </c>
      <c r="J814" s="22" t="str">
        <f>IFERROR(VLOOKUP(F814,'licencje PZTS'!$G$3:$N$775,7,FALSE),"")</f>
        <v/>
      </c>
      <c r="K814" s="62" t="str">
        <f>IFERROR(VLOOKUP(F814,'licencje PZTS'!$G$3:$N$1761,4,FALSE),"")</f>
        <v/>
      </c>
      <c r="L814" s="22" t="str">
        <f t="shared" si="151"/>
        <v/>
      </c>
      <c r="M814" s="22" t="str">
        <f t="shared" si="152"/>
        <v/>
      </c>
      <c r="N814" s="22" t="str">
        <f t="shared" si="153"/>
        <v/>
      </c>
      <c r="O814" s="22" t="str">
        <f t="shared" si="154"/>
        <v/>
      </c>
      <c r="P814" s="22" t="str">
        <f t="shared" si="155"/>
        <v/>
      </c>
      <c r="Q814" s="22" t="str">
        <f t="shared" si="156"/>
        <v/>
      </c>
      <c r="R814" s="22" t="str">
        <f t="shared" si="157"/>
        <v/>
      </c>
      <c r="V814" s="22" t="e">
        <f t="shared" si="149"/>
        <v>#N/A</v>
      </c>
      <c r="W814" s="22">
        <f>(COUNTIF($V$2:V814,V814)=1)*1+W813</f>
        <v>70</v>
      </c>
      <c r="X814" s="22" t="e">
        <f>VLOOKUP(Y814,'licencje PZTS'!$C$4:$K$486,9,FALSE)</f>
        <v>#N/A</v>
      </c>
      <c r="Y814" s="22" t="e">
        <f>INDEX($V$2:$V$900,MATCH(ROWS($U$1:U811),$W$2:$W$900,0))</f>
        <v>#N/A</v>
      </c>
      <c r="AA814" s="22" t="e">
        <f t="shared" ref="AA814:AA829" si="160">VLOOKUP($F$3,$G833:$I3947,3,FALSE)</f>
        <v>#N/A</v>
      </c>
      <c r="AB814" s="22">
        <f>(COUNTIF($AA$2:AA814,AA814)=1)*1+AB813</f>
        <v>70</v>
      </c>
      <c r="AC814" s="22" t="e">
        <f>VLOOKUP(AD814,'licencje PZTS'!$C$4:$K$1486,9,FALSE)</f>
        <v>#N/A</v>
      </c>
      <c r="AD814" s="22" t="e">
        <f>INDEX($AA$2:$AA$900,MATCH(ROWS($Z$1:Z811),$AB$2:$AB$3900,0))</f>
        <v>#N/A</v>
      </c>
    </row>
    <row r="815" spans="2:30" hidden="1" x14ac:dyDescent="0.25">
      <c r="B815" s="54">
        <f>(COUNTIF($D$24:D815,D815)=1)*1+B814</f>
        <v>51</v>
      </c>
      <c r="C815" s="60" t="str">
        <f t="shared" si="150"/>
        <v/>
      </c>
      <c r="D815" s="54" t="str">
        <f>IF(C815="","",'licencje PZTS'!B795)</f>
        <v/>
      </c>
      <c r="E815" s="63" t="str">
        <f>IF(C815="","",VLOOKUP(F815,'licencje PZTS'!$G$3:$N$775,8,FALSE))</f>
        <v/>
      </c>
      <c r="F815" s="22">
        <f>'licencje PZTS'!G795</f>
        <v>0</v>
      </c>
      <c r="G815" s="62" t="str">
        <f t="shared" si="158"/>
        <v/>
      </c>
      <c r="H815" s="62" t="str">
        <f>IF(G815="","",'licencje PZTS'!B795)</f>
        <v/>
      </c>
      <c r="I815" s="22" t="str">
        <f>IF(G815="","",VLOOKUP(F815,'licencje PZTS'!$G$3:$N$1761,8,FALSE))</f>
        <v/>
      </c>
      <c r="J815" s="22" t="str">
        <f>IFERROR(VLOOKUP(F815,'licencje PZTS'!$G$3:$N$775,7,FALSE),"")</f>
        <v/>
      </c>
      <c r="K815" s="62" t="str">
        <f>IFERROR(VLOOKUP(F815,'licencje PZTS'!$G$3:$N$1761,4,FALSE),"")</f>
        <v/>
      </c>
      <c r="L815" s="22" t="str">
        <f t="shared" si="151"/>
        <v/>
      </c>
      <c r="M815" s="22" t="str">
        <f t="shared" si="152"/>
        <v/>
      </c>
      <c r="N815" s="22" t="str">
        <f t="shared" si="153"/>
        <v/>
      </c>
      <c r="O815" s="22" t="str">
        <f t="shared" si="154"/>
        <v/>
      </c>
      <c r="P815" s="22" t="str">
        <f t="shared" si="155"/>
        <v/>
      </c>
      <c r="Q815" s="22" t="str">
        <f t="shared" si="156"/>
        <v/>
      </c>
      <c r="R815" s="22" t="str">
        <f t="shared" si="157"/>
        <v/>
      </c>
      <c r="V815" s="22" t="e">
        <f t="shared" si="149"/>
        <v>#N/A</v>
      </c>
      <c r="W815" s="22">
        <f>(COUNTIF($V$2:V815,V815)=1)*1+W814</f>
        <v>70</v>
      </c>
      <c r="X815" s="22" t="e">
        <f>VLOOKUP(Y815,'licencje PZTS'!$C$4:$K$486,9,FALSE)</f>
        <v>#N/A</v>
      </c>
      <c r="Y815" s="22" t="e">
        <f>INDEX($V$2:$V$900,MATCH(ROWS($U$1:U812),$W$2:$W$900,0))</f>
        <v>#N/A</v>
      </c>
      <c r="AA815" s="22" t="e">
        <f t="shared" si="160"/>
        <v>#N/A</v>
      </c>
      <c r="AB815" s="22">
        <f>(COUNTIF($AA$2:AA815,AA815)=1)*1+AB814</f>
        <v>70</v>
      </c>
      <c r="AC815" s="22" t="e">
        <f>VLOOKUP(AD815,'licencje PZTS'!$C$4:$K$1486,9,FALSE)</f>
        <v>#N/A</v>
      </c>
      <c r="AD815" s="22" t="e">
        <f>INDEX($AA$2:$AA$900,MATCH(ROWS($Z$1:Z812),$AB$2:$AB$3900,0))</f>
        <v>#N/A</v>
      </c>
    </row>
    <row r="816" spans="2:30" hidden="1" x14ac:dyDescent="0.25">
      <c r="B816" s="54">
        <f>(COUNTIF($D$24:D816,D816)=1)*1+B815</f>
        <v>51</v>
      </c>
      <c r="C816" s="60" t="str">
        <f t="shared" si="150"/>
        <v/>
      </c>
      <c r="D816" s="54" t="str">
        <f>IF(C816="","",'licencje PZTS'!B796)</f>
        <v/>
      </c>
      <c r="E816" s="63" t="str">
        <f>IF(C816="","",VLOOKUP(F816,'licencje PZTS'!$G$3:$N$775,8,FALSE))</f>
        <v/>
      </c>
      <c r="F816" s="22">
        <f>'licencje PZTS'!G796</f>
        <v>0</v>
      </c>
      <c r="G816" s="62" t="str">
        <f t="shared" si="158"/>
        <v/>
      </c>
      <c r="H816" s="62" t="str">
        <f>IF(G816="","",'licencje PZTS'!B796)</f>
        <v/>
      </c>
      <c r="I816" s="22" t="str">
        <f>IF(G816="","",VLOOKUP(F816,'licencje PZTS'!$G$3:$N$1761,8,FALSE))</f>
        <v/>
      </c>
      <c r="J816" s="22" t="str">
        <f>IFERROR(VLOOKUP(F816,'licencje PZTS'!$G$3:$N$775,7,FALSE),"")</f>
        <v/>
      </c>
      <c r="K816" s="62" t="str">
        <f>IFERROR(VLOOKUP(F816,'licencje PZTS'!$G$3:$N$1761,4,FALSE),"")</f>
        <v/>
      </c>
      <c r="L816" s="22" t="str">
        <f t="shared" si="151"/>
        <v/>
      </c>
      <c r="M816" s="22" t="str">
        <f t="shared" si="152"/>
        <v/>
      </c>
      <c r="N816" s="22" t="str">
        <f t="shared" si="153"/>
        <v/>
      </c>
      <c r="O816" s="22" t="str">
        <f t="shared" si="154"/>
        <v/>
      </c>
      <c r="P816" s="22" t="str">
        <f t="shared" si="155"/>
        <v/>
      </c>
      <c r="Q816" s="22" t="str">
        <f t="shared" si="156"/>
        <v/>
      </c>
      <c r="R816" s="22" t="str">
        <f t="shared" si="157"/>
        <v/>
      </c>
      <c r="V816" s="22" t="e">
        <f t="shared" si="149"/>
        <v>#N/A</v>
      </c>
      <c r="W816" s="22">
        <f>(COUNTIF($V$2:V816,V816)=1)*1+W815</f>
        <v>70</v>
      </c>
      <c r="X816" s="22" t="e">
        <f>VLOOKUP(Y816,'licencje PZTS'!$C$4:$K$486,9,FALSE)</f>
        <v>#N/A</v>
      </c>
      <c r="Y816" s="22" t="e">
        <f>INDEX($V$2:$V$900,MATCH(ROWS($U$1:U813),$W$2:$W$900,0))</f>
        <v>#N/A</v>
      </c>
      <c r="AA816" s="22" t="e">
        <f t="shared" si="160"/>
        <v>#N/A</v>
      </c>
      <c r="AB816" s="22">
        <f>(COUNTIF($AA$2:AA816,AA816)=1)*1+AB815</f>
        <v>70</v>
      </c>
      <c r="AC816" s="22" t="e">
        <f>VLOOKUP(AD816,'licencje PZTS'!$C$4:$K$1486,9,FALSE)</f>
        <v>#N/A</v>
      </c>
      <c r="AD816" s="22" t="e">
        <f>INDEX($AA$2:$AA$900,MATCH(ROWS($Z$1:Z813),$AB$2:$AB$3900,0))</f>
        <v>#N/A</v>
      </c>
    </row>
    <row r="817" spans="2:30" hidden="1" x14ac:dyDescent="0.25">
      <c r="B817" s="54">
        <f>(COUNTIF($D$24:D817,D817)=1)*1+B816</f>
        <v>51</v>
      </c>
      <c r="C817" s="60" t="str">
        <f t="shared" si="150"/>
        <v/>
      </c>
      <c r="D817" s="54" t="str">
        <f>IF(C817="","",'licencje PZTS'!B797)</f>
        <v/>
      </c>
      <c r="E817" s="63" t="str">
        <f>IF(C817="","",VLOOKUP(F817,'licencje PZTS'!$G$3:$N$775,8,FALSE))</f>
        <v/>
      </c>
      <c r="F817" s="22">
        <f>'licencje PZTS'!G797</f>
        <v>0</v>
      </c>
      <c r="G817" s="62" t="str">
        <f t="shared" si="158"/>
        <v/>
      </c>
      <c r="H817" s="62" t="str">
        <f>IF(G817="","",'licencje PZTS'!B797)</f>
        <v/>
      </c>
      <c r="I817" s="22" t="str">
        <f>IF(G817="","",VLOOKUP(F817,'licencje PZTS'!$G$3:$N$1761,8,FALSE))</f>
        <v/>
      </c>
      <c r="J817" s="22" t="str">
        <f>IFERROR(VLOOKUP(F817,'licencje PZTS'!$G$3:$N$775,7,FALSE),"")</f>
        <v/>
      </c>
      <c r="K817" s="62" t="str">
        <f>IFERROR(VLOOKUP(F817,'licencje PZTS'!$G$3:$N$1761,4,FALSE),"")</f>
        <v/>
      </c>
      <c r="L817" s="22" t="str">
        <f t="shared" si="151"/>
        <v/>
      </c>
      <c r="M817" s="22" t="str">
        <f t="shared" si="152"/>
        <v/>
      </c>
      <c r="N817" s="22" t="str">
        <f t="shared" si="153"/>
        <v/>
      </c>
      <c r="O817" s="22" t="str">
        <f t="shared" si="154"/>
        <v/>
      </c>
      <c r="P817" s="22" t="str">
        <f t="shared" si="155"/>
        <v/>
      </c>
      <c r="Q817" s="22" t="str">
        <f t="shared" si="156"/>
        <v/>
      </c>
      <c r="R817" s="22" t="str">
        <f t="shared" si="157"/>
        <v/>
      </c>
      <c r="V817" s="22" t="e">
        <f t="shared" si="149"/>
        <v>#N/A</v>
      </c>
      <c r="W817" s="22">
        <f>(COUNTIF($V$2:V817,V817)=1)*1+W816</f>
        <v>70</v>
      </c>
      <c r="X817" s="22" t="e">
        <f>VLOOKUP(Y817,'licencje PZTS'!$C$4:$K$486,9,FALSE)</f>
        <v>#N/A</v>
      </c>
      <c r="Y817" s="22" t="e">
        <f>INDEX($V$2:$V$900,MATCH(ROWS($U$1:U814),$W$2:$W$900,0))</f>
        <v>#N/A</v>
      </c>
      <c r="AA817" s="22" t="e">
        <f t="shared" si="160"/>
        <v>#N/A</v>
      </c>
      <c r="AB817" s="22">
        <f>(COUNTIF($AA$2:AA817,AA817)=1)*1+AB816</f>
        <v>70</v>
      </c>
      <c r="AC817" s="22" t="e">
        <f>VLOOKUP(AD817,'licencje PZTS'!$C$4:$K$1486,9,FALSE)</f>
        <v>#N/A</v>
      </c>
      <c r="AD817" s="22" t="e">
        <f>INDEX($AA$2:$AA$900,MATCH(ROWS($Z$1:Z814),$AB$2:$AB$3900,0))</f>
        <v>#N/A</v>
      </c>
    </row>
    <row r="818" spans="2:30" hidden="1" x14ac:dyDescent="0.25">
      <c r="B818" s="54">
        <f>(COUNTIF($D$24:D818,D818)=1)*1+B817</f>
        <v>51</v>
      </c>
      <c r="C818" s="60" t="str">
        <f t="shared" si="150"/>
        <v/>
      </c>
      <c r="D818" s="54" t="str">
        <f>IF(C818="","",'licencje PZTS'!B798)</f>
        <v/>
      </c>
      <c r="E818" s="63" t="str">
        <f>IF(C818="","",VLOOKUP(F818,'licencje PZTS'!$G$3:$N$775,8,FALSE))</f>
        <v/>
      </c>
      <c r="F818" s="22">
        <f>'licencje PZTS'!G798</f>
        <v>0</v>
      </c>
      <c r="G818" s="62" t="str">
        <f t="shared" si="158"/>
        <v/>
      </c>
      <c r="H818" s="62" t="str">
        <f>IF(G818="","",'licencje PZTS'!B798)</f>
        <v/>
      </c>
      <c r="I818" s="22" t="str">
        <f>IF(G818="","",VLOOKUP(F818,'licencje PZTS'!$G$3:$N$1761,8,FALSE))</f>
        <v/>
      </c>
      <c r="J818" s="22" t="str">
        <f>IFERROR(VLOOKUP(F818,'licencje PZTS'!$G$3:$N$775,7,FALSE),"")</f>
        <v/>
      </c>
      <c r="K818" s="62" t="str">
        <f>IFERROR(VLOOKUP(F818,'licencje PZTS'!$G$3:$N$1761,4,FALSE),"")</f>
        <v/>
      </c>
      <c r="L818" s="22" t="str">
        <f t="shared" si="151"/>
        <v/>
      </c>
      <c r="M818" s="22" t="str">
        <f t="shared" si="152"/>
        <v/>
      </c>
      <c r="N818" s="22" t="str">
        <f t="shared" si="153"/>
        <v/>
      </c>
      <c r="O818" s="22" t="str">
        <f t="shared" si="154"/>
        <v/>
      </c>
      <c r="P818" s="22" t="str">
        <f t="shared" si="155"/>
        <v/>
      </c>
      <c r="Q818" s="22" t="str">
        <f t="shared" si="156"/>
        <v/>
      </c>
      <c r="R818" s="22" t="str">
        <f t="shared" si="157"/>
        <v/>
      </c>
      <c r="V818" s="22" t="e">
        <f t="shared" si="149"/>
        <v>#N/A</v>
      </c>
      <c r="W818" s="22">
        <f>(COUNTIF($V$2:V818,V818)=1)*1+W817</f>
        <v>70</v>
      </c>
      <c r="X818" s="22" t="e">
        <f>VLOOKUP(Y818,'licencje PZTS'!$C$4:$K$486,9,FALSE)</f>
        <v>#N/A</v>
      </c>
      <c r="Y818" s="22" t="e">
        <f>INDEX($V$2:$V$900,MATCH(ROWS($U$1:U815),$W$2:$W$900,0))</f>
        <v>#N/A</v>
      </c>
      <c r="AA818" s="22" t="e">
        <f t="shared" si="160"/>
        <v>#N/A</v>
      </c>
      <c r="AB818" s="22">
        <f>(COUNTIF($AA$2:AA818,AA818)=1)*1+AB817</f>
        <v>70</v>
      </c>
      <c r="AC818" s="22" t="e">
        <f>VLOOKUP(AD818,'licencje PZTS'!$C$4:$K$1486,9,FALSE)</f>
        <v>#N/A</v>
      </c>
      <c r="AD818" s="22" t="e">
        <f>INDEX($AA$2:$AA$900,MATCH(ROWS($Z$1:Z815),$AB$2:$AB$3900,0))</f>
        <v>#N/A</v>
      </c>
    </row>
    <row r="819" spans="2:30" hidden="1" x14ac:dyDescent="0.25">
      <c r="B819" s="54">
        <f>(COUNTIF($D$24:D819,D819)=1)*1+B818</f>
        <v>51</v>
      </c>
      <c r="C819" s="60" t="str">
        <f t="shared" si="150"/>
        <v/>
      </c>
      <c r="D819" s="54" t="str">
        <f>IF(C819="","",'licencje PZTS'!B799)</f>
        <v/>
      </c>
      <c r="E819" s="63" t="str">
        <f>IF(C819="","",VLOOKUP(F819,'licencje PZTS'!$G$3:$N$775,8,FALSE))</f>
        <v/>
      </c>
      <c r="F819" s="22">
        <f>'licencje PZTS'!G799</f>
        <v>0</v>
      </c>
      <c r="G819" s="62" t="str">
        <f t="shared" si="158"/>
        <v/>
      </c>
      <c r="H819" s="62" t="str">
        <f>IF(G819="","",'licencje PZTS'!B799)</f>
        <v/>
      </c>
      <c r="I819" s="22" t="str">
        <f>IF(G819="","",VLOOKUP(F819,'licencje PZTS'!$G$3:$N$1761,8,FALSE))</f>
        <v/>
      </c>
      <c r="J819" s="22" t="str">
        <f>IFERROR(VLOOKUP(F819,'licencje PZTS'!$G$3:$N$775,7,FALSE),"")</f>
        <v/>
      </c>
      <c r="K819" s="62" t="str">
        <f>IFERROR(VLOOKUP(F819,'licencje PZTS'!$G$3:$N$1761,4,FALSE),"")</f>
        <v/>
      </c>
      <c r="L819" s="22" t="str">
        <f t="shared" si="151"/>
        <v/>
      </c>
      <c r="M819" s="22" t="str">
        <f t="shared" si="152"/>
        <v/>
      </c>
      <c r="N819" s="22" t="str">
        <f t="shared" si="153"/>
        <v/>
      </c>
      <c r="O819" s="22" t="str">
        <f t="shared" si="154"/>
        <v/>
      </c>
      <c r="P819" s="22" t="str">
        <f t="shared" si="155"/>
        <v/>
      </c>
      <c r="Q819" s="22" t="str">
        <f t="shared" si="156"/>
        <v/>
      </c>
      <c r="R819" s="22" t="str">
        <f t="shared" si="157"/>
        <v/>
      </c>
      <c r="V819" s="22" t="e">
        <f t="shared" si="149"/>
        <v>#N/A</v>
      </c>
      <c r="W819" s="22">
        <f>(COUNTIF($V$2:V819,V819)=1)*1+W818</f>
        <v>70</v>
      </c>
      <c r="X819" s="22" t="e">
        <f>VLOOKUP(Y819,'licencje PZTS'!$C$4:$K$486,9,FALSE)</f>
        <v>#N/A</v>
      </c>
      <c r="Y819" s="22" t="e">
        <f>INDEX($V$2:$V$900,MATCH(ROWS($U$1:U816),$W$2:$W$900,0))</f>
        <v>#N/A</v>
      </c>
      <c r="AA819" s="22" t="e">
        <f t="shared" si="160"/>
        <v>#N/A</v>
      </c>
      <c r="AB819" s="22">
        <f>(COUNTIF($AA$2:AA819,AA819)=1)*1+AB818</f>
        <v>70</v>
      </c>
      <c r="AC819" s="22" t="e">
        <f>VLOOKUP(AD819,'licencje PZTS'!$C$4:$K$1486,9,FALSE)</f>
        <v>#N/A</v>
      </c>
      <c r="AD819" s="22" t="e">
        <f>INDEX($AA$2:$AA$900,MATCH(ROWS($Z$1:Z816),$AB$2:$AB$3900,0))</f>
        <v>#N/A</v>
      </c>
    </row>
    <row r="820" spans="2:30" hidden="1" x14ac:dyDescent="0.25">
      <c r="B820" s="54">
        <f>(COUNTIF($D$24:D820,D820)=1)*1+B819</f>
        <v>51</v>
      </c>
      <c r="C820" s="60" t="str">
        <f t="shared" si="150"/>
        <v/>
      </c>
      <c r="D820" s="54" t="str">
        <f>IF(C820="","",'licencje PZTS'!B800)</f>
        <v/>
      </c>
      <c r="E820" s="63" t="str">
        <f>IF(C820="","",VLOOKUP(F820,'licencje PZTS'!$G$3:$N$775,8,FALSE))</f>
        <v/>
      </c>
      <c r="F820" s="22">
        <f>'licencje PZTS'!G800</f>
        <v>0</v>
      </c>
      <c r="G820" s="62" t="str">
        <f t="shared" si="158"/>
        <v/>
      </c>
      <c r="H820" s="62" t="str">
        <f>IF(G820="","",'licencje PZTS'!B800)</f>
        <v/>
      </c>
      <c r="I820" s="22" t="str">
        <f>IF(G820="","",VLOOKUP(F820,'licencje PZTS'!$G$3:$N$1761,8,FALSE))</f>
        <v/>
      </c>
      <c r="J820" s="22" t="str">
        <f>IFERROR(VLOOKUP(F820,'licencje PZTS'!$G$3:$N$775,7,FALSE),"")</f>
        <v/>
      </c>
      <c r="K820" s="62" t="str">
        <f>IFERROR(VLOOKUP(F820,'licencje PZTS'!$G$3:$N$1761,4,FALSE),"")</f>
        <v/>
      </c>
      <c r="L820" s="22" t="str">
        <f t="shared" si="151"/>
        <v/>
      </c>
      <c r="M820" s="22" t="str">
        <f t="shared" si="152"/>
        <v/>
      </c>
      <c r="N820" s="22" t="str">
        <f t="shared" si="153"/>
        <v/>
      </c>
      <c r="O820" s="22" t="str">
        <f t="shared" si="154"/>
        <v/>
      </c>
      <c r="P820" s="22" t="str">
        <f t="shared" si="155"/>
        <v/>
      </c>
      <c r="Q820" s="22" t="str">
        <f t="shared" si="156"/>
        <v/>
      </c>
      <c r="R820" s="22" t="str">
        <f t="shared" si="157"/>
        <v/>
      </c>
      <c r="V820" s="22" t="e">
        <f t="shared" si="149"/>
        <v>#N/A</v>
      </c>
      <c r="W820" s="22">
        <f>(COUNTIF($V$2:V820,V820)=1)*1+W819</f>
        <v>70</v>
      </c>
      <c r="X820" s="22" t="e">
        <f>VLOOKUP(Y820,'licencje PZTS'!$C$4:$K$486,9,FALSE)</f>
        <v>#N/A</v>
      </c>
      <c r="Y820" s="22" t="e">
        <f>INDEX($V$2:$V$900,MATCH(ROWS($U$1:U817),$W$2:$W$900,0))</f>
        <v>#N/A</v>
      </c>
      <c r="AA820" s="22" t="e">
        <f t="shared" si="160"/>
        <v>#N/A</v>
      </c>
      <c r="AB820" s="22">
        <f>(COUNTIF($AA$2:AA820,AA820)=1)*1+AB819</f>
        <v>70</v>
      </c>
      <c r="AC820" s="22" t="e">
        <f>VLOOKUP(AD820,'licencje PZTS'!$C$4:$K$1486,9,FALSE)</f>
        <v>#N/A</v>
      </c>
      <c r="AD820" s="22" t="e">
        <f>INDEX($AA$2:$AA$900,MATCH(ROWS($Z$1:Z817),$AB$2:$AB$3900,0))</f>
        <v>#N/A</v>
      </c>
    </row>
    <row r="821" spans="2:30" hidden="1" x14ac:dyDescent="0.25">
      <c r="B821" s="54">
        <f>(COUNTIF($D$24:D821,D821)=1)*1+B820</f>
        <v>51</v>
      </c>
      <c r="C821" s="60" t="str">
        <f t="shared" si="150"/>
        <v/>
      </c>
      <c r="D821" s="54" t="str">
        <f>IF(C821="","",'licencje PZTS'!B801)</f>
        <v/>
      </c>
      <c r="E821" s="63" t="str">
        <f>IF(C821="","",VLOOKUP(F821,'licencje PZTS'!$G$3:$N$775,8,FALSE))</f>
        <v/>
      </c>
      <c r="F821" s="22">
        <f>'licencje PZTS'!G801</f>
        <v>0</v>
      </c>
      <c r="G821" s="62" t="str">
        <f t="shared" si="158"/>
        <v/>
      </c>
      <c r="H821" s="62" t="str">
        <f>IF(G821="","",'licencje PZTS'!B801)</f>
        <v/>
      </c>
      <c r="I821" s="22" t="str">
        <f>IF(G821="","",VLOOKUP(F821,'licencje PZTS'!$G$3:$N$1761,8,FALSE))</f>
        <v/>
      </c>
      <c r="J821" s="22" t="str">
        <f>IFERROR(VLOOKUP(F821,'licencje PZTS'!$G$3:$N$775,7,FALSE),"")</f>
        <v/>
      </c>
      <c r="K821" s="62" t="str">
        <f>IFERROR(VLOOKUP(F821,'licencje PZTS'!$G$3:$N$1761,4,FALSE),"")</f>
        <v/>
      </c>
      <c r="L821" s="22" t="str">
        <f t="shared" si="151"/>
        <v/>
      </c>
      <c r="M821" s="22" t="str">
        <f t="shared" si="152"/>
        <v/>
      </c>
      <c r="N821" s="22" t="str">
        <f t="shared" si="153"/>
        <v/>
      </c>
      <c r="O821" s="22" t="str">
        <f t="shared" si="154"/>
        <v/>
      </c>
      <c r="P821" s="22" t="str">
        <f t="shared" si="155"/>
        <v/>
      </c>
      <c r="Q821" s="22" t="str">
        <f t="shared" si="156"/>
        <v/>
      </c>
      <c r="R821" s="22" t="str">
        <f t="shared" si="157"/>
        <v/>
      </c>
      <c r="V821" s="22" t="e">
        <f t="shared" si="149"/>
        <v>#N/A</v>
      </c>
      <c r="W821" s="22">
        <f>(COUNTIF($V$2:V821,V821)=1)*1+W820</f>
        <v>70</v>
      </c>
      <c r="X821" s="22" t="e">
        <f>VLOOKUP(Y821,'licencje PZTS'!$C$4:$K$486,9,FALSE)</f>
        <v>#N/A</v>
      </c>
      <c r="Y821" s="22" t="e">
        <f>INDEX($V$2:$V$900,MATCH(ROWS($U$1:U818),$W$2:$W$900,0))</f>
        <v>#N/A</v>
      </c>
      <c r="AA821" s="22" t="e">
        <f t="shared" si="160"/>
        <v>#N/A</v>
      </c>
      <c r="AB821" s="22">
        <f>(COUNTIF($AA$2:AA821,AA821)=1)*1+AB820</f>
        <v>70</v>
      </c>
      <c r="AC821" s="22" t="e">
        <f>VLOOKUP(AD821,'licencje PZTS'!$C$4:$K$1486,9,FALSE)</f>
        <v>#N/A</v>
      </c>
      <c r="AD821" s="22" t="e">
        <f>INDEX($AA$2:$AA$900,MATCH(ROWS($Z$1:Z818),$AB$2:$AB$3900,0))</f>
        <v>#N/A</v>
      </c>
    </row>
    <row r="822" spans="2:30" hidden="1" x14ac:dyDescent="0.25">
      <c r="B822" s="54">
        <f>(COUNTIF($D$24:D822,D822)=1)*1+B821</f>
        <v>51</v>
      </c>
      <c r="C822" s="60" t="str">
        <f t="shared" si="150"/>
        <v/>
      </c>
      <c r="D822" s="54" t="str">
        <f>IF(C822="","",'licencje PZTS'!B802)</f>
        <v/>
      </c>
      <c r="E822" s="63" t="str">
        <f>IF(C822="","",VLOOKUP(F822,'licencje PZTS'!$G$3:$N$775,8,FALSE))</f>
        <v/>
      </c>
      <c r="F822" s="22">
        <f>'licencje PZTS'!G802</f>
        <v>0</v>
      </c>
      <c r="G822" s="62" t="str">
        <f t="shared" si="158"/>
        <v/>
      </c>
      <c r="H822" s="62" t="str">
        <f>IF(G822="","",'licencje PZTS'!B802)</f>
        <v/>
      </c>
      <c r="I822" s="22" t="str">
        <f>IF(G822="","",VLOOKUP(F822,'licencje PZTS'!$G$3:$N$1761,8,FALSE))</f>
        <v/>
      </c>
      <c r="J822" s="22" t="str">
        <f>IFERROR(VLOOKUP(F822,'licencje PZTS'!$G$3:$N$775,7,FALSE),"")</f>
        <v/>
      </c>
      <c r="K822" s="62" t="str">
        <f>IFERROR(VLOOKUP(F822,'licencje PZTS'!$G$3:$N$1761,4,FALSE),"")</f>
        <v/>
      </c>
      <c r="L822" s="22" t="str">
        <f t="shared" si="151"/>
        <v/>
      </c>
      <c r="M822" s="22" t="str">
        <f t="shared" si="152"/>
        <v/>
      </c>
      <c r="N822" s="22" t="str">
        <f t="shared" si="153"/>
        <v/>
      </c>
      <c r="O822" s="22" t="str">
        <f t="shared" si="154"/>
        <v/>
      </c>
      <c r="P822" s="22" t="str">
        <f t="shared" si="155"/>
        <v/>
      </c>
      <c r="Q822" s="22" t="str">
        <f t="shared" si="156"/>
        <v/>
      </c>
      <c r="R822" s="22" t="str">
        <f t="shared" si="157"/>
        <v/>
      </c>
      <c r="V822" s="22" t="e">
        <f t="shared" si="149"/>
        <v>#N/A</v>
      </c>
      <c r="W822" s="22">
        <f>(COUNTIF($V$2:V822,V822)=1)*1+W821</f>
        <v>70</v>
      </c>
      <c r="X822" s="22" t="e">
        <f>VLOOKUP(Y822,'licencje PZTS'!$C$4:$K$486,9,FALSE)</f>
        <v>#N/A</v>
      </c>
      <c r="Y822" s="22" t="e">
        <f>INDEX($V$2:$V$900,MATCH(ROWS($U$1:U819),$W$2:$W$900,0))</f>
        <v>#N/A</v>
      </c>
      <c r="AA822" s="22" t="e">
        <f t="shared" si="160"/>
        <v>#N/A</v>
      </c>
      <c r="AB822" s="22">
        <f>(COUNTIF($AA$2:AA822,AA822)=1)*1+AB821</f>
        <v>70</v>
      </c>
      <c r="AC822" s="22" t="e">
        <f>VLOOKUP(AD822,'licencje PZTS'!$C$4:$K$1486,9,FALSE)</f>
        <v>#N/A</v>
      </c>
      <c r="AD822" s="22" t="e">
        <f>INDEX($AA$2:$AA$900,MATCH(ROWS($Z$1:Z819),$AB$2:$AB$3900,0))</f>
        <v>#N/A</v>
      </c>
    </row>
    <row r="823" spans="2:30" hidden="1" x14ac:dyDescent="0.25">
      <c r="B823" s="54">
        <f>(COUNTIF($D$24:D823,D823)=1)*1+B822</f>
        <v>51</v>
      </c>
      <c r="C823" s="60" t="str">
        <f t="shared" si="150"/>
        <v/>
      </c>
      <c r="D823" s="54" t="str">
        <f>IF(C823="","",'licencje PZTS'!B803)</f>
        <v/>
      </c>
      <c r="E823" s="63" t="str">
        <f>IF(C823="","",VLOOKUP(F823,'licencje PZTS'!$G$3:$N$775,8,FALSE))</f>
        <v/>
      </c>
      <c r="F823" s="22">
        <f>'licencje PZTS'!G803</f>
        <v>0</v>
      </c>
      <c r="G823" s="62" t="str">
        <f t="shared" si="158"/>
        <v/>
      </c>
      <c r="H823" s="62" t="str">
        <f>IF(G823="","",'licencje PZTS'!B803)</f>
        <v/>
      </c>
      <c r="I823" s="22" t="str">
        <f>IF(G823="","",VLOOKUP(F823,'licencje PZTS'!$G$3:$N$1761,8,FALSE))</f>
        <v/>
      </c>
      <c r="J823" s="22" t="str">
        <f>IFERROR(VLOOKUP(F823,'licencje PZTS'!$G$3:$N$775,7,FALSE),"")</f>
        <v/>
      </c>
      <c r="K823" s="62" t="str">
        <f>IFERROR(VLOOKUP(F823,'licencje PZTS'!$G$3:$N$1761,4,FALSE),"")</f>
        <v/>
      </c>
      <c r="L823" s="22" t="str">
        <f t="shared" si="151"/>
        <v/>
      </c>
      <c r="M823" s="22" t="str">
        <f t="shared" si="152"/>
        <v/>
      </c>
      <c r="N823" s="22" t="str">
        <f t="shared" si="153"/>
        <v/>
      </c>
      <c r="O823" s="22" t="str">
        <f t="shared" si="154"/>
        <v/>
      </c>
      <c r="P823" s="22" t="str">
        <f t="shared" si="155"/>
        <v/>
      </c>
      <c r="Q823" s="22" t="str">
        <f t="shared" si="156"/>
        <v/>
      </c>
      <c r="R823" s="22" t="str">
        <f t="shared" si="157"/>
        <v/>
      </c>
      <c r="V823" s="22" t="e">
        <f t="shared" si="149"/>
        <v>#N/A</v>
      </c>
      <c r="W823" s="22">
        <f>(COUNTIF($V$2:V823,V823)=1)*1+W822</f>
        <v>70</v>
      </c>
      <c r="X823" s="22" t="e">
        <f>VLOOKUP(Y823,'licencje PZTS'!$C$4:$K$486,9,FALSE)</f>
        <v>#N/A</v>
      </c>
      <c r="Y823" s="22" t="e">
        <f>INDEX($V$2:$V$900,MATCH(ROWS($U$1:U820),$W$2:$W$900,0))</f>
        <v>#N/A</v>
      </c>
      <c r="AA823" s="22" t="e">
        <f t="shared" si="160"/>
        <v>#N/A</v>
      </c>
      <c r="AB823" s="22">
        <f>(COUNTIF($AA$2:AA823,AA823)=1)*1+AB822</f>
        <v>70</v>
      </c>
      <c r="AC823" s="22" t="e">
        <f>VLOOKUP(AD823,'licencje PZTS'!$C$4:$K$1486,9,FALSE)</f>
        <v>#N/A</v>
      </c>
      <c r="AD823" s="22" t="e">
        <f>INDEX($AA$2:$AA$900,MATCH(ROWS($Z$1:Z820),$AB$2:$AB$3900,0))</f>
        <v>#N/A</v>
      </c>
    </row>
    <row r="824" spans="2:30" hidden="1" x14ac:dyDescent="0.25">
      <c r="B824" s="54">
        <f>(COUNTIF($D$24:D824,D824)=1)*1+B823</f>
        <v>51</v>
      </c>
      <c r="C824" s="60" t="str">
        <f t="shared" si="150"/>
        <v/>
      </c>
      <c r="D824" s="54" t="str">
        <f>IF(C824="","",'licencje PZTS'!B804)</f>
        <v/>
      </c>
      <c r="E824" s="63" t="str">
        <f>IF(C824="","",VLOOKUP(F824,'licencje PZTS'!$G$3:$N$775,8,FALSE))</f>
        <v/>
      </c>
      <c r="F824" s="22">
        <f>'licencje PZTS'!G804</f>
        <v>0</v>
      </c>
      <c r="G824" s="62" t="str">
        <f t="shared" si="158"/>
        <v/>
      </c>
      <c r="H824" s="62" t="str">
        <f>IF(G824="","",'licencje PZTS'!B804)</f>
        <v/>
      </c>
      <c r="I824" s="22" t="str">
        <f>IF(G824="","",VLOOKUP(F824,'licencje PZTS'!$G$3:$N$1761,8,FALSE))</f>
        <v/>
      </c>
      <c r="J824" s="22" t="str">
        <f>IFERROR(VLOOKUP(F824,'licencje PZTS'!$G$3:$N$775,7,FALSE),"")</f>
        <v/>
      </c>
      <c r="K824" s="62" t="str">
        <f>IFERROR(VLOOKUP(F824,'licencje PZTS'!$G$3:$N$1761,4,FALSE),"")</f>
        <v/>
      </c>
      <c r="L824" s="22" t="str">
        <f t="shared" si="151"/>
        <v/>
      </c>
      <c r="M824" s="22" t="str">
        <f t="shared" si="152"/>
        <v/>
      </c>
      <c r="N824" s="22" t="str">
        <f t="shared" si="153"/>
        <v/>
      </c>
      <c r="O824" s="22" t="str">
        <f t="shared" si="154"/>
        <v/>
      </c>
      <c r="P824" s="22" t="str">
        <f t="shared" si="155"/>
        <v/>
      </c>
      <c r="Q824" s="22" t="str">
        <f t="shared" si="156"/>
        <v/>
      </c>
      <c r="R824" s="22" t="str">
        <f t="shared" si="157"/>
        <v/>
      </c>
      <c r="V824" s="22" t="e">
        <f t="shared" si="149"/>
        <v>#N/A</v>
      </c>
      <c r="W824" s="22">
        <f>(COUNTIF($V$2:V824,V824)=1)*1+W823</f>
        <v>70</v>
      </c>
      <c r="X824" s="22" t="e">
        <f>VLOOKUP(Y824,'licencje PZTS'!$C$4:$K$486,9,FALSE)</f>
        <v>#N/A</v>
      </c>
      <c r="Y824" s="22" t="e">
        <f>INDEX($V$2:$V$900,MATCH(ROWS($U$1:U821),$W$2:$W$900,0))</f>
        <v>#N/A</v>
      </c>
      <c r="AA824" s="22" t="e">
        <f t="shared" si="160"/>
        <v>#N/A</v>
      </c>
      <c r="AB824" s="22">
        <f>(COUNTIF($AA$2:AA824,AA824)=1)*1+AB823</f>
        <v>70</v>
      </c>
      <c r="AC824" s="22" t="e">
        <f>VLOOKUP(AD824,'licencje PZTS'!$C$4:$K$1486,9,FALSE)</f>
        <v>#N/A</v>
      </c>
      <c r="AD824" s="22" t="e">
        <f>INDEX($AA$2:$AA$900,MATCH(ROWS($Z$1:Z821),$AB$2:$AB$3900,0))</f>
        <v>#N/A</v>
      </c>
    </row>
    <row r="825" spans="2:30" hidden="1" x14ac:dyDescent="0.25">
      <c r="B825" s="54">
        <f>(COUNTIF($D$24:D825,D825)=1)*1+B824</f>
        <v>51</v>
      </c>
      <c r="C825" s="60" t="str">
        <f t="shared" si="150"/>
        <v/>
      </c>
      <c r="D825" s="54" t="str">
        <f>IF(C825="","",'licencje PZTS'!B805)</f>
        <v/>
      </c>
      <c r="E825" s="63" t="str">
        <f>IF(C825="","",VLOOKUP(F825,'licencje PZTS'!$G$3:$N$775,8,FALSE))</f>
        <v/>
      </c>
      <c r="F825" s="22">
        <f>'licencje PZTS'!G805</f>
        <v>0</v>
      </c>
      <c r="G825" s="62" t="str">
        <f t="shared" si="158"/>
        <v/>
      </c>
      <c r="H825" s="62" t="str">
        <f>IF(G825="","",'licencje PZTS'!B805)</f>
        <v/>
      </c>
      <c r="I825" s="22" t="str">
        <f>IF(G825="","",VLOOKUP(F825,'licencje PZTS'!$G$3:$N$1761,8,FALSE))</f>
        <v/>
      </c>
      <c r="J825" s="22" t="str">
        <f>IFERROR(VLOOKUP(F825,'licencje PZTS'!$G$3:$N$775,7,FALSE),"")</f>
        <v/>
      </c>
      <c r="K825" s="62" t="str">
        <f>IFERROR(VLOOKUP(F825,'licencje PZTS'!$G$3:$N$1761,4,FALSE),"")</f>
        <v/>
      </c>
      <c r="L825" s="22" t="str">
        <f t="shared" si="151"/>
        <v/>
      </c>
      <c r="M825" s="22" t="str">
        <f t="shared" si="152"/>
        <v/>
      </c>
      <c r="N825" s="22" t="str">
        <f t="shared" si="153"/>
        <v/>
      </c>
      <c r="O825" s="22" t="str">
        <f t="shared" si="154"/>
        <v/>
      </c>
      <c r="P825" s="22" t="str">
        <f t="shared" si="155"/>
        <v/>
      </c>
      <c r="Q825" s="22" t="str">
        <f t="shared" si="156"/>
        <v/>
      </c>
      <c r="R825" s="22" t="str">
        <f t="shared" si="157"/>
        <v/>
      </c>
      <c r="V825" s="22" t="e">
        <f t="shared" si="149"/>
        <v>#N/A</v>
      </c>
      <c r="W825" s="22">
        <f>(COUNTIF($V$2:V825,V825)=1)*1+W824</f>
        <v>70</v>
      </c>
      <c r="X825" s="22" t="e">
        <f>VLOOKUP(Y825,'licencje PZTS'!$C$4:$K$486,9,FALSE)</f>
        <v>#N/A</v>
      </c>
      <c r="Y825" s="22" t="e">
        <f>INDEX($V$2:$V$900,MATCH(ROWS($U$1:U822),$W$2:$W$900,0))</f>
        <v>#N/A</v>
      </c>
      <c r="AA825" s="22" t="e">
        <f t="shared" si="160"/>
        <v>#N/A</v>
      </c>
      <c r="AB825" s="22">
        <f>(COUNTIF($AA$2:AA825,AA825)=1)*1+AB824</f>
        <v>70</v>
      </c>
      <c r="AC825" s="22" t="e">
        <f>VLOOKUP(AD825,'licencje PZTS'!$C$4:$K$1486,9,FALSE)</f>
        <v>#N/A</v>
      </c>
      <c r="AD825" s="22" t="e">
        <f>INDEX($AA$2:$AA$900,MATCH(ROWS($Z$1:Z822),$AB$2:$AB$3900,0))</f>
        <v>#N/A</v>
      </c>
    </row>
    <row r="826" spans="2:30" hidden="1" x14ac:dyDescent="0.25">
      <c r="B826" s="54">
        <f>(COUNTIF($D$24:D826,D826)=1)*1+B825</f>
        <v>51</v>
      </c>
      <c r="C826" s="60" t="str">
        <f t="shared" si="150"/>
        <v/>
      </c>
      <c r="D826" s="54" t="str">
        <f>IF(C826="","",'licencje PZTS'!B806)</f>
        <v/>
      </c>
      <c r="E826" s="63" t="str">
        <f>IF(C826="","",VLOOKUP(F826,'licencje PZTS'!$G$3:$N$775,8,FALSE))</f>
        <v/>
      </c>
      <c r="F826" s="22">
        <f>'licencje PZTS'!G806</f>
        <v>0</v>
      </c>
      <c r="G826" s="62" t="str">
        <f t="shared" si="158"/>
        <v/>
      </c>
      <c r="H826" s="62" t="str">
        <f>IF(G826="","",'licencje PZTS'!B806)</f>
        <v/>
      </c>
      <c r="I826" s="22" t="str">
        <f>IF(G826="","",VLOOKUP(F826,'licencje PZTS'!$G$3:$N$1761,8,FALSE))</f>
        <v/>
      </c>
      <c r="J826" s="22" t="str">
        <f>IFERROR(VLOOKUP(F826,'licencje PZTS'!$G$3:$N$775,7,FALSE),"")</f>
        <v/>
      </c>
      <c r="K826" s="62" t="str">
        <f>IFERROR(VLOOKUP(F826,'licencje PZTS'!$G$3:$N$1761,4,FALSE),"")</f>
        <v/>
      </c>
      <c r="L826" s="22" t="str">
        <f t="shared" si="151"/>
        <v/>
      </c>
      <c r="M826" s="22" t="str">
        <f t="shared" si="152"/>
        <v/>
      </c>
      <c r="N826" s="22" t="str">
        <f t="shared" si="153"/>
        <v/>
      </c>
      <c r="O826" s="22" t="str">
        <f t="shared" si="154"/>
        <v/>
      </c>
      <c r="P826" s="22" t="str">
        <f t="shared" si="155"/>
        <v/>
      </c>
      <c r="Q826" s="22" t="str">
        <f t="shared" si="156"/>
        <v/>
      </c>
      <c r="R826" s="22" t="str">
        <f t="shared" si="157"/>
        <v/>
      </c>
      <c r="V826" s="22" t="e">
        <f t="shared" si="149"/>
        <v>#N/A</v>
      </c>
      <c r="W826" s="22">
        <f>(COUNTIF($V$2:V826,V826)=1)*1+W825</f>
        <v>70</v>
      </c>
      <c r="X826" s="22" t="e">
        <f>VLOOKUP(Y826,'licencje PZTS'!$C$4:$K$486,9,FALSE)</f>
        <v>#N/A</v>
      </c>
      <c r="Y826" s="22" t="e">
        <f>INDEX($V$2:$V$900,MATCH(ROWS($U$1:U823),$W$2:$W$900,0))</f>
        <v>#N/A</v>
      </c>
      <c r="AA826" s="22" t="e">
        <f t="shared" si="160"/>
        <v>#N/A</v>
      </c>
      <c r="AB826" s="22">
        <f>(COUNTIF($AA$2:AA826,AA826)=1)*1+AB825</f>
        <v>70</v>
      </c>
      <c r="AC826" s="22" t="e">
        <f>VLOOKUP(AD826,'licencje PZTS'!$C$4:$K$1486,9,FALSE)</f>
        <v>#N/A</v>
      </c>
      <c r="AD826" s="22" t="e">
        <f>INDEX($AA$2:$AA$900,MATCH(ROWS($Z$1:Z823),$AB$2:$AB$3900,0))</f>
        <v>#N/A</v>
      </c>
    </row>
    <row r="827" spans="2:30" hidden="1" x14ac:dyDescent="0.25">
      <c r="B827" s="54">
        <f>(COUNTIF($D$24:D827,D827)=1)*1+B826</f>
        <v>51</v>
      </c>
      <c r="C827" s="60" t="str">
        <f t="shared" si="150"/>
        <v/>
      </c>
      <c r="D827" s="54" t="str">
        <f>IF(C827="","",'licencje PZTS'!B807)</f>
        <v/>
      </c>
      <c r="E827" s="63" t="str">
        <f>IF(C827="","",VLOOKUP(F827,'licencje PZTS'!$G$3:$N$775,8,FALSE))</f>
        <v/>
      </c>
      <c r="F827" s="22">
        <f>'licencje PZTS'!G807</f>
        <v>0</v>
      </c>
      <c r="G827" s="62" t="str">
        <f t="shared" si="158"/>
        <v/>
      </c>
      <c r="H827" s="62" t="str">
        <f>IF(G827="","",'licencje PZTS'!B807)</f>
        <v/>
      </c>
      <c r="I827" s="22" t="str">
        <f>IF(G827="","",VLOOKUP(F827,'licencje PZTS'!$G$3:$N$1761,8,FALSE))</f>
        <v/>
      </c>
      <c r="J827" s="22" t="str">
        <f>IFERROR(VLOOKUP(F827,'licencje PZTS'!$G$3:$N$775,7,FALSE),"")</f>
        <v/>
      </c>
      <c r="K827" s="62" t="str">
        <f>IFERROR(VLOOKUP(F827,'licencje PZTS'!$G$3:$N$1761,4,FALSE),"")</f>
        <v/>
      </c>
      <c r="L827" s="22" t="str">
        <f t="shared" si="151"/>
        <v/>
      </c>
      <c r="M827" s="22" t="str">
        <f t="shared" si="152"/>
        <v/>
      </c>
      <c r="N827" s="22" t="str">
        <f t="shared" si="153"/>
        <v/>
      </c>
      <c r="O827" s="22" t="str">
        <f t="shared" si="154"/>
        <v/>
      </c>
      <c r="P827" s="22" t="str">
        <f t="shared" si="155"/>
        <v/>
      </c>
      <c r="Q827" s="22" t="str">
        <f t="shared" si="156"/>
        <v/>
      </c>
      <c r="R827" s="22" t="str">
        <f t="shared" si="157"/>
        <v/>
      </c>
      <c r="V827" s="22" t="e">
        <f t="shared" si="149"/>
        <v>#N/A</v>
      </c>
      <c r="W827" s="22">
        <f>(COUNTIF($V$2:V827,V827)=1)*1+W826</f>
        <v>70</v>
      </c>
      <c r="X827" s="22" t="e">
        <f>VLOOKUP(Y827,'licencje PZTS'!$C$4:$K$486,9,FALSE)</f>
        <v>#N/A</v>
      </c>
      <c r="Y827" s="22" t="e">
        <f>INDEX($V$2:$V$900,MATCH(ROWS($U$1:U824),$W$2:$W$900,0))</f>
        <v>#N/A</v>
      </c>
      <c r="AA827" s="22" t="e">
        <f t="shared" si="160"/>
        <v>#N/A</v>
      </c>
      <c r="AB827" s="22">
        <f>(COUNTIF($AA$2:AA827,AA827)=1)*1+AB826</f>
        <v>70</v>
      </c>
      <c r="AC827" s="22" t="e">
        <f>VLOOKUP(AD827,'licencje PZTS'!$C$4:$K$1486,9,FALSE)</f>
        <v>#N/A</v>
      </c>
      <c r="AD827" s="22" t="e">
        <f>INDEX($AA$2:$AA$900,MATCH(ROWS($Z$1:Z824),$AB$2:$AB$3900,0))</f>
        <v>#N/A</v>
      </c>
    </row>
    <row r="828" spans="2:30" hidden="1" x14ac:dyDescent="0.25">
      <c r="B828" s="54">
        <f>(COUNTIF($D$24:D828,D828)=1)*1+B827</f>
        <v>51</v>
      </c>
      <c r="C828" s="60" t="str">
        <f t="shared" si="150"/>
        <v/>
      </c>
      <c r="D828" s="54" t="str">
        <f>IF(C828="","",'licencje PZTS'!B808)</f>
        <v/>
      </c>
      <c r="E828" s="63" t="str">
        <f>IF(C828="","",VLOOKUP(F828,'licencje PZTS'!$G$3:$N$775,8,FALSE))</f>
        <v/>
      </c>
      <c r="F828" s="22">
        <f>'licencje PZTS'!G808</f>
        <v>0</v>
      </c>
      <c r="G828" s="62" t="str">
        <f t="shared" si="158"/>
        <v/>
      </c>
      <c r="H828" s="62" t="str">
        <f>IF(G828="","",'licencje PZTS'!B808)</f>
        <v/>
      </c>
      <c r="I828" s="22" t="str">
        <f>IF(G828="","",VLOOKUP(F828,'licencje PZTS'!$G$3:$N$1761,8,FALSE))</f>
        <v/>
      </c>
      <c r="J828" s="22" t="str">
        <f>IFERROR(VLOOKUP(F828,'licencje PZTS'!$G$3:$N$775,7,FALSE),"")</f>
        <v/>
      </c>
      <c r="K828" s="62" t="str">
        <f>IFERROR(VLOOKUP(F828,'licencje PZTS'!$G$3:$N$1761,4,FALSE),"")</f>
        <v/>
      </c>
      <c r="L828" s="22" t="str">
        <f t="shared" si="151"/>
        <v/>
      </c>
      <c r="M828" s="22" t="str">
        <f t="shared" si="152"/>
        <v/>
      </c>
      <c r="N828" s="22" t="str">
        <f t="shared" si="153"/>
        <v/>
      </c>
      <c r="O828" s="22" t="str">
        <f t="shared" si="154"/>
        <v/>
      </c>
      <c r="P828" s="22" t="str">
        <f t="shared" si="155"/>
        <v/>
      </c>
      <c r="Q828" s="22" t="str">
        <f t="shared" si="156"/>
        <v/>
      </c>
      <c r="R828" s="22" t="str">
        <f t="shared" si="157"/>
        <v/>
      </c>
      <c r="V828" s="22" t="e">
        <f t="shared" si="149"/>
        <v>#N/A</v>
      </c>
      <c r="W828" s="22">
        <f>(COUNTIF($V$2:V828,V828)=1)*1+W827</f>
        <v>70</v>
      </c>
      <c r="X828" s="22" t="e">
        <f>VLOOKUP(Y828,'licencje PZTS'!$C$4:$K$486,9,FALSE)</f>
        <v>#N/A</v>
      </c>
      <c r="Y828" s="22" t="e">
        <f>INDEX($V$2:$V$900,MATCH(ROWS($U$1:U825),$W$2:$W$900,0))</f>
        <v>#N/A</v>
      </c>
      <c r="AA828" s="22" t="e">
        <f t="shared" si="160"/>
        <v>#N/A</v>
      </c>
      <c r="AB828" s="22">
        <f>(COUNTIF($AA$2:AA828,AA828)=1)*1+AB827</f>
        <v>70</v>
      </c>
      <c r="AC828" s="22" t="e">
        <f>VLOOKUP(AD828,'licencje PZTS'!$C$4:$K$1486,9,FALSE)</f>
        <v>#N/A</v>
      </c>
      <c r="AD828" s="22" t="e">
        <f>INDEX($AA$2:$AA$900,MATCH(ROWS($Z$1:Z825),$AB$2:$AB$3900,0))</f>
        <v>#N/A</v>
      </c>
    </row>
    <row r="829" spans="2:30" hidden="1" x14ac:dyDescent="0.25">
      <c r="B829" s="54">
        <f>(COUNTIF($D$24:D829,D829)=1)*1+B828</f>
        <v>51</v>
      </c>
      <c r="C829" s="60" t="str">
        <f t="shared" si="150"/>
        <v/>
      </c>
      <c r="D829" s="54" t="str">
        <f>IF(C829="","",'licencje PZTS'!B809)</f>
        <v/>
      </c>
      <c r="E829" s="63" t="str">
        <f>IF(C829="","",VLOOKUP(F829,'licencje PZTS'!$G$3:$N$775,8,FALSE))</f>
        <v/>
      </c>
      <c r="F829" s="22">
        <f>'licencje PZTS'!G809</f>
        <v>0</v>
      </c>
      <c r="G829" s="62" t="str">
        <f t="shared" si="158"/>
        <v/>
      </c>
      <c r="H829" s="62" t="str">
        <f>IF(G829="","",'licencje PZTS'!B809)</f>
        <v/>
      </c>
      <c r="I829" s="22" t="str">
        <f>IF(G829="","",VLOOKUP(F829,'licencje PZTS'!$G$3:$N$1761,8,FALSE))</f>
        <v/>
      </c>
      <c r="J829" s="22" t="str">
        <f>IFERROR(VLOOKUP(F829,'licencje PZTS'!$G$3:$N$775,7,FALSE),"")</f>
        <v/>
      </c>
      <c r="K829" s="62" t="str">
        <f>IFERROR(VLOOKUP(F829,'licencje PZTS'!$G$3:$N$1761,4,FALSE),"")</f>
        <v/>
      </c>
      <c r="L829" s="22" t="str">
        <f t="shared" si="151"/>
        <v/>
      </c>
      <c r="M829" s="22" t="str">
        <f t="shared" si="152"/>
        <v/>
      </c>
      <c r="N829" s="22" t="str">
        <f t="shared" si="153"/>
        <v/>
      </c>
      <c r="O829" s="22" t="str">
        <f t="shared" si="154"/>
        <v/>
      </c>
      <c r="P829" s="22" t="str">
        <f t="shared" si="155"/>
        <v/>
      </c>
      <c r="Q829" s="22" t="str">
        <f t="shared" si="156"/>
        <v/>
      </c>
      <c r="R829" s="22" t="str">
        <f t="shared" si="157"/>
        <v/>
      </c>
      <c r="V829" s="22" t="e">
        <f t="shared" si="149"/>
        <v>#N/A</v>
      </c>
      <c r="W829" s="22">
        <f>(COUNTIF($V$2:V829,V829)=1)*1+W828</f>
        <v>70</v>
      </c>
      <c r="X829" s="22" t="e">
        <f>VLOOKUP(Y829,'licencje PZTS'!$C$4:$K$486,9,FALSE)</f>
        <v>#N/A</v>
      </c>
      <c r="Y829" s="22" t="e">
        <f>INDEX($V$2:$V$900,MATCH(ROWS($U$1:U826),$W$2:$W$900,0))</f>
        <v>#N/A</v>
      </c>
      <c r="AA829" s="22" t="e">
        <f t="shared" si="160"/>
        <v>#N/A</v>
      </c>
      <c r="AB829" s="22">
        <f>(COUNTIF($AA$2:AA829,AA829)=1)*1+AB828</f>
        <v>70</v>
      </c>
      <c r="AC829" s="22" t="e">
        <f>VLOOKUP(AD829,'licencje PZTS'!$C$4:$K$1486,9,FALSE)</f>
        <v>#N/A</v>
      </c>
      <c r="AD829" s="22" t="e">
        <f>INDEX($AA$2:$AA$900,MATCH(ROWS($Z$1:Z826),$AB$2:$AB$3900,0))</f>
        <v>#N/A</v>
      </c>
    </row>
    <row r="830" spans="2:30" hidden="1" x14ac:dyDescent="0.25">
      <c r="B830" s="54">
        <f>(COUNTIF($D$24:D830,D830)=1)*1+B829</f>
        <v>51</v>
      </c>
      <c r="C830" s="60" t="str">
        <f t="shared" si="150"/>
        <v/>
      </c>
      <c r="D830" s="54" t="str">
        <f>IF(C830="","",'licencje PZTS'!B810)</f>
        <v/>
      </c>
      <c r="E830" s="63" t="str">
        <f>IF(C830="","",VLOOKUP(F830,'licencje PZTS'!$G$3:$N$775,8,FALSE))</f>
        <v/>
      </c>
      <c r="F830" s="22">
        <f>'licencje PZTS'!G810</f>
        <v>0</v>
      </c>
      <c r="G830" s="62" t="str">
        <f t="shared" si="158"/>
        <v/>
      </c>
      <c r="H830" s="62" t="str">
        <f>IF(G830="","",'licencje PZTS'!B810)</f>
        <v/>
      </c>
      <c r="I830" s="22" t="str">
        <f>IF(G830="","",VLOOKUP(F830,'licencje PZTS'!$G$3:$N$1761,8,FALSE))</f>
        <v/>
      </c>
      <c r="J830" s="22" t="str">
        <f>IFERROR(VLOOKUP(F830,'licencje PZTS'!$G$3:$N$775,7,FALSE),"")</f>
        <v/>
      </c>
      <c r="K830" s="62" t="str">
        <f>IFERROR(VLOOKUP(F830,'licencje PZTS'!$G$3:$N$1761,4,FALSE),"")</f>
        <v/>
      </c>
      <c r="L830" s="22" t="str">
        <f t="shared" si="151"/>
        <v/>
      </c>
      <c r="M830" s="22" t="str">
        <f t="shared" si="152"/>
        <v/>
      </c>
      <c r="N830" s="22" t="str">
        <f t="shared" si="153"/>
        <v/>
      </c>
      <c r="O830" s="22" t="str">
        <f t="shared" si="154"/>
        <v/>
      </c>
      <c r="P830" s="22" t="str">
        <f t="shared" si="155"/>
        <v/>
      </c>
      <c r="Q830" s="22" t="str">
        <f t="shared" si="156"/>
        <v/>
      </c>
      <c r="R830" s="22" t="str">
        <f t="shared" si="157"/>
        <v/>
      </c>
      <c r="V830" s="22" t="e">
        <f t="shared" ref="V830:V893" si="161">VLOOKUP($F$3,$C849:$F4963,3,FALSE)</f>
        <v>#N/A</v>
      </c>
      <c r="W830" s="22">
        <f>(COUNTIF($V$2:V830,V830)=1)*1+W829</f>
        <v>70</v>
      </c>
      <c r="X830" s="22" t="e">
        <f>VLOOKUP(Y830,'licencje PZTS'!$C$4:$K$486,9,FALSE)</f>
        <v>#N/A</v>
      </c>
      <c r="Y830" s="22" t="e">
        <f>INDEX($V$2:$V$900,MATCH(ROWS($U$1:U827),$W$2:$W$900,0))</f>
        <v>#N/A</v>
      </c>
      <c r="AA830" s="22" t="e">
        <f t="shared" ref="AA830:AA893" si="162">VLOOKUP($F$3,$G849:$I3963,3,FALSE)</f>
        <v>#N/A</v>
      </c>
      <c r="AB830" s="22">
        <f>(COUNTIF($AA$2:AA830,AA830)=1)*1+AB829</f>
        <v>70</v>
      </c>
      <c r="AC830" s="22" t="e">
        <f>VLOOKUP(AD830,'licencje PZTS'!$C$4:$K$1486,9,FALSE)</f>
        <v>#N/A</v>
      </c>
      <c r="AD830" s="22" t="e">
        <f>INDEX($AA$2:$AA$900,MATCH(ROWS($Z$1:Z827),$AB$2:$AB$3900,0))</f>
        <v>#N/A</v>
      </c>
    </row>
    <row r="831" spans="2:30" hidden="1" x14ac:dyDescent="0.25">
      <c r="B831" s="54">
        <f>(COUNTIF($D$24:D831,D831)=1)*1+B830</f>
        <v>51</v>
      </c>
      <c r="C831" s="60" t="str">
        <f t="shared" si="150"/>
        <v/>
      </c>
      <c r="D831" s="54" t="str">
        <f>IF(C831="","",'licencje PZTS'!B811)</f>
        <v/>
      </c>
      <c r="E831" s="63" t="str">
        <f>IF(C831="","",VLOOKUP(F831,'licencje PZTS'!$G$3:$N$775,8,FALSE))</f>
        <v/>
      </c>
      <c r="F831" s="22">
        <f>'licencje PZTS'!G811</f>
        <v>0</v>
      </c>
      <c r="G831" s="62" t="str">
        <f t="shared" si="158"/>
        <v/>
      </c>
      <c r="H831" s="62" t="str">
        <f>IF(G831="","",'licencje PZTS'!B811)</f>
        <v/>
      </c>
      <c r="I831" s="22" t="str">
        <f>IF(G831="","",VLOOKUP(F831,'licencje PZTS'!$G$3:$N$1761,8,FALSE))</f>
        <v/>
      </c>
      <c r="J831" s="22" t="str">
        <f>IFERROR(VLOOKUP(F831,'licencje PZTS'!$G$3:$N$775,7,FALSE),"")</f>
        <v/>
      </c>
      <c r="K831" s="62" t="str">
        <f>IFERROR(VLOOKUP(F831,'licencje PZTS'!$G$3:$N$1761,4,FALSE),"")</f>
        <v/>
      </c>
      <c r="L831" s="22" t="str">
        <f t="shared" si="151"/>
        <v/>
      </c>
      <c r="M831" s="22" t="str">
        <f t="shared" si="152"/>
        <v/>
      </c>
      <c r="N831" s="22" t="str">
        <f t="shared" si="153"/>
        <v/>
      </c>
      <c r="O831" s="22" t="str">
        <f t="shared" si="154"/>
        <v/>
      </c>
      <c r="P831" s="22" t="str">
        <f t="shared" si="155"/>
        <v/>
      </c>
      <c r="Q831" s="22" t="str">
        <f t="shared" si="156"/>
        <v/>
      </c>
      <c r="R831" s="22" t="str">
        <f t="shared" si="157"/>
        <v/>
      </c>
      <c r="V831" s="22" t="e">
        <f t="shared" si="161"/>
        <v>#N/A</v>
      </c>
      <c r="W831" s="22">
        <f>(COUNTIF($V$2:V831,V831)=1)*1+W830</f>
        <v>70</v>
      </c>
      <c r="X831" s="22" t="e">
        <f>VLOOKUP(Y831,'licencje PZTS'!$C$4:$K$486,9,FALSE)</f>
        <v>#N/A</v>
      </c>
      <c r="Y831" s="22" t="e">
        <f>INDEX($V$2:$V$900,MATCH(ROWS($U$1:U828),$W$2:$W$900,0))</f>
        <v>#N/A</v>
      </c>
      <c r="AA831" s="22" t="e">
        <f t="shared" si="162"/>
        <v>#N/A</v>
      </c>
      <c r="AB831" s="22">
        <f>(COUNTIF($AA$2:AA831,AA831)=1)*1+AB830</f>
        <v>70</v>
      </c>
      <c r="AC831" s="22" t="e">
        <f>VLOOKUP(AD831,'licencje PZTS'!$C$4:$K$1486,9,FALSE)</f>
        <v>#N/A</v>
      </c>
      <c r="AD831" s="22" t="e">
        <f>INDEX($AA$2:$AA$900,MATCH(ROWS($Z$1:Z828),$AB$2:$AB$3900,0))</f>
        <v>#N/A</v>
      </c>
    </row>
    <row r="832" spans="2:30" hidden="1" x14ac:dyDescent="0.25">
      <c r="B832" s="54">
        <f>(COUNTIF($D$24:D832,D832)=1)*1+B831</f>
        <v>51</v>
      </c>
      <c r="C832" s="60" t="str">
        <f t="shared" si="150"/>
        <v/>
      </c>
      <c r="D832" s="54" t="str">
        <f>IF(C832="","",'licencje PZTS'!B812)</f>
        <v/>
      </c>
      <c r="E832" s="63" t="str">
        <f>IF(C832="","",VLOOKUP(F832,'licencje PZTS'!$G$3:$N$775,8,FALSE))</f>
        <v/>
      </c>
      <c r="F832" s="22">
        <f>'licencje PZTS'!G812</f>
        <v>0</v>
      </c>
      <c r="G832" s="62" t="str">
        <f t="shared" si="158"/>
        <v/>
      </c>
      <c r="H832" s="62" t="str">
        <f>IF(G832="","",'licencje PZTS'!B812)</f>
        <v/>
      </c>
      <c r="I832" s="22" t="str">
        <f>IF(G832="","",VLOOKUP(F832,'licencje PZTS'!$G$3:$N$1761,8,FALSE))</f>
        <v/>
      </c>
      <c r="J832" s="22" t="str">
        <f>IFERROR(VLOOKUP(F832,'licencje PZTS'!$G$3:$N$775,7,FALSE),"")</f>
        <v/>
      </c>
      <c r="K832" s="62" t="str">
        <f>IFERROR(VLOOKUP(F832,'licencje PZTS'!$G$3:$N$1761,4,FALSE),"")</f>
        <v/>
      </c>
      <c r="L832" s="22" t="str">
        <f t="shared" si="151"/>
        <v/>
      </c>
      <c r="M832" s="22" t="str">
        <f t="shared" si="152"/>
        <v/>
      </c>
      <c r="N832" s="22" t="str">
        <f t="shared" si="153"/>
        <v/>
      </c>
      <c r="O832" s="22" t="str">
        <f t="shared" si="154"/>
        <v/>
      </c>
      <c r="P832" s="22" t="str">
        <f t="shared" si="155"/>
        <v/>
      </c>
      <c r="Q832" s="22" t="str">
        <f t="shared" si="156"/>
        <v/>
      </c>
      <c r="R832" s="22" t="str">
        <f t="shared" si="157"/>
        <v/>
      </c>
      <c r="V832" s="22" t="e">
        <f t="shared" si="161"/>
        <v>#N/A</v>
      </c>
      <c r="W832" s="22">
        <f>(COUNTIF($V$2:V832,V832)=1)*1+W831</f>
        <v>70</v>
      </c>
      <c r="X832" s="22" t="e">
        <f>VLOOKUP(Y832,'licencje PZTS'!$C$4:$K$486,9,FALSE)</f>
        <v>#N/A</v>
      </c>
      <c r="Y832" s="22" t="e">
        <f>INDEX($V$2:$V$900,MATCH(ROWS($U$1:U829),$W$2:$W$900,0))</f>
        <v>#N/A</v>
      </c>
      <c r="AA832" s="22" t="e">
        <f t="shared" si="162"/>
        <v>#N/A</v>
      </c>
      <c r="AB832" s="22">
        <f>(COUNTIF($AA$2:AA832,AA832)=1)*1+AB831</f>
        <v>70</v>
      </c>
      <c r="AC832" s="22" t="e">
        <f>VLOOKUP(AD832,'licencje PZTS'!$C$4:$K$1486,9,FALSE)</f>
        <v>#N/A</v>
      </c>
      <c r="AD832" s="22" t="e">
        <f>INDEX($AA$2:$AA$900,MATCH(ROWS($Z$1:Z829),$AB$2:$AB$3900,0))</f>
        <v>#N/A</v>
      </c>
    </row>
    <row r="833" spans="2:30" hidden="1" x14ac:dyDescent="0.25">
      <c r="B833" s="54">
        <f>(COUNTIF($D$24:D833,D833)=1)*1+B832</f>
        <v>51</v>
      </c>
      <c r="C833" s="60" t="str">
        <f t="shared" si="150"/>
        <v/>
      </c>
      <c r="D833" s="54" t="str">
        <f>IF(C833="","",'licencje PZTS'!B813)</f>
        <v/>
      </c>
      <c r="E833" s="63" t="str">
        <f>IF(C833="","",VLOOKUP(F833,'licencje PZTS'!$G$3:$N$775,8,FALSE))</f>
        <v/>
      </c>
      <c r="F833" s="22">
        <f>'licencje PZTS'!G813</f>
        <v>0</v>
      </c>
      <c r="G833" s="62" t="str">
        <f t="shared" si="158"/>
        <v/>
      </c>
      <c r="H833" s="62" t="str">
        <f>IF(G833="","",'licencje PZTS'!B813)</f>
        <v/>
      </c>
      <c r="I833" s="22" t="str">
        <f>IF(G833="","",VLOOKUP(F833,'licencje PZTS'!$G$3:$N$1761,8,FALSE))</f>
        <v/>
      </c>
      <c r="J833" s="22" t="str">
        <f>IFERROR(VLOOKUP(F833,'licencje PZTS'!$G$3:$N$775,7,FALSE),"")</f>
        <v/>
      </c>
      <c r="K833" s="62" t="str">
        <f>IFERROR(VLOOKUP(F833,'licencje PZTS'!$G$3:$N$1761,4,FALSE),"")</f>
        <v/>
      </c>
      <c r="L833" s="22" t="str">
        <f t="shared" si="151"/>
        <v/>
      </c>
      <c r="M833" s="22" t="str">
        <f t="shared" si="152"/>
        <v/>
      </c>
      <c r="N833" s="22" t="str">
        <f t="shared" si="153"/>
        <v/>
      </c>
      <c r="O833" s="22" t="str">
        <f t="shared" si="154"/>
        <v/>
      </c>
      <c r="P833" s="22" t="str">
        <f t="shared" si="155"/>
        <v/>
      </c>
      <c r="Q833" s="22" t="str">
        <f t="shared" si="156"/>
        <v/>
      </c>
      <c r="R833" s="22" t="str">
        <f t="shared" si="157"/>
        <v/>
      </c>
      <c r="V833" s="22" t="e">
        <f t="shared" si="161"/>
        <v>#N/A</v>
      </c>
      <c r="W833" s="22">
        <f>(COUNTIF($V$2:V833,V833)=1)*1+W832</f>
        <v>70</v>
      </c>
      <c r="X833" s="22" t="e">
        <f>VLOOKUP(Y833,'licencje PZTS'!$C$4:$K$486,9,FALSE)</f>
        <v>#N/A</v>
      </c>
      <c r="Y833" s="22" t="e">
        <f>INDEX($V$2:$V$900,MATCH(ROWS($U$1:U830),$W$2:$W$900,0))</f>
        <v>#N/A</v>
      </c>
      <c r="AA833" s="22" t="e">
        <f t="shared" si="162"/>
        <v>#N/A</v>
      </c>
      <c r="AB833" s="22">
        <f>(COUNTIF($AA$2:AA833,AA833)=1)*1+AB832</f>
        <v>70</v>
      </c>
      <c r="AC833" s="22" t="e">
        <f>VLOOKUP(AD833,'licencje PZTS'!$C$4:$K$1486,9,FALSE)</f>
        <v>#N/A</v>
      </c>
      <c r="AD833" s="22" t="e">
        <f>INDEX($AA$2:$AA$900,MATCH(ROWS($Z$1:Z830),$AB$2:$AB$3900,0))</f>
        <v>#N/A</v>
      </c>
    </row>
    <row r="834" spans="2:30" hidden="1" x14ac:dyDescent="0.25">
      <c r="B834" s="54">
        <f>(COUNTIF($D$24:D834,D834)=1)*1+B833</f>
        <v>51</v>
      </c>
      <c r="C834" s="60" t="str">
        <f t="shared" si="150"/>
        <v/>
      </c>
      <c r="D834" s="54" t="str">
        <f>IF(C834="","",'licencje PZTS'!B814)</f>
        <v/>
      </c>
      <c r="E834" s="63" t="str">
        <f>IF(C834="","",VLOOKUP(F834,'licencje PZTS'!$G$3:$N$775,8,FALSE))</f>
        <v/>
      </c>
      <c r="F834" s="22">
        <f>'licencje PZTS'!G814</f>
        <v>0</v>
      </c>
      <c r="G834" s="62" t="str">
        <f t="shared" si="158"/>
        <v/>
      </c>
      <c r="H834" s="62" t="str">
        <f>IF(G834="","",'licencje PZTS'!B814)</f>
        <v/>
      </c>
      <c r="I834" s="22" t="str">
        <f>IF(G834="","",VLOOKUP(F834,'licencje PZTS'!$G$3:$N$1761,8,FALSE))</f>
        <v/>
      </c>
      <c r="J834" s="22" t="str">
        <f>IFERROR(VLOOKUP(F834,'licencje PZTS'!$G$3:$N$775,7,FALSE),"")</f>
        <v/>
      </c>
      <c r="K834" s="62" t="str">
        <f>IFERROR(VLOOKUP(F834,'licencje PZTS'!$G$3:$N$1761,4,FALSE),"")</f>
        <v/>
      </c>
      <c r="L834" s="22" t="str">
        <f t="shared" si="151"/>
        <v/>
      </c>
      <c r="M834" s="22" t="str">
        <f t="shared" si="152"/>
        <v/>
      </c>
      <c r="N834" s="22" t="str">
        <f t="shared" si="153"/>
        <v/>
      </c>
      <c r="O834" s="22" t="str">
        <f t="shared" si="154"/>
        <v/>
      </c>
      <c r="P834" s="22" t="str">
        <f t="shared" si="155"/>
        <v/>
      </c>
      <c r="Q834" s="22" t="str">
        <f t="shared" si="156"/>
        <v/>
      </c>
      <c r="R834" s="22" t="str">
        <f t="shared" si="157"/>
        <v/>
      </c>
      <c r="V834" s="22" t="e">
        <f t="shared" si="161"/>
        <v>#N/A</v>
      </c>
      <c r="W834" s="22">
        <f>(COUNTIF($V$2:V834,V834)=1)*1+W833</f>
        <v>70</v>
      </c>
      <c r="X834" s="22" t="e">
        <f>VLOOKUP(Y834,'licencje PZTS'!$C$4:$K$486,9,FALSE)</f>
        <v>#N/A</v>
      </c>
      <c r="Y834" s="22" t="e">
        <f>INDEX($V$2:$V$900,MATCH(ROWS($U$1:U831),$W$2:$W$900,0))</f>
        <v>#N/A</v>
      </c>
      <c r="AA834" s="22" t="e">
        <f t="shared" si="162"/>
        <v>#N/A</v>
      </c>
      <c r="AB834" s="22">
        <f>(COUNTIF($AA$2:AA834,AA834)=1)*1+AB833</f>
        <v>70</v>
      </c>
      <c r="AC834" s="22" t="e">
        <f>VLOOKUP(AD834,'licencje PZTS'!$C$4:$K$1486,9,FALSE)</f>
        <v>#N/A</v>
      </c>
      <c r="AD834" s="22" t="e">
        <f>INDEX($AA$2:$AA$900,MATCH(ROWS($Z$1:Z831),$AB$2:$AB$3900,0))</f>
        <v>#N/A</v>
      </c>
    </row>
    <row r="835" spans="2:30" hidden="1" x14ac:dyDescent="0.25">
      <c r="B835" s="54">
        <f>(COUNTIF($D$24:D835,D835)=1)*1+B834</f>
        <v>51</v>
      </c>
      <c r="C835" s="60" t="str">
        <f t="shared" si="150"/>
        <v/>
      </c>
      <c r="D835" s="54" t="str">
        <f>IF(C835="","",'licencje PZTS'!B815)</f>
        <v/>
      </c>
      <c r="E835" s="63" t="str">
        <f>IF(C835="","",VLOOKUP(F835,'licencje PZTS'!$G$3:$N$775,8,FALSE))</f>
        <v/>
      </c>
      <c r="F835" s="22">
        <f>'licencje PZTS'!G815</f>
        <v>0</v>
      </c>
      <c r="G835" s="62" t="str">
        <f t="shared" si="158"/>
        <v/>
      </c>
      <c r="H835" s="62" t="str">
        <f>IF(G835="","",'licencje PZTS'!B815)</f>
        <v/>
      </c>
      <c r="I835" s="22" t="str">
        <f>IF(G835="","",VLOOKUP(F835,'licencje PZTS'!$G$3:$N$1761,8,FALSE))</f>
        <v/>
      </c>
      <c r="J835" s="22" t="str">
        <f>IFERROR(VLOOKUP(F835,'licencje PZTS'!$G$3:$N$775,7,FALSE),"")</f>
        <v/>
      </c>
      <c r="K835" s="62" t="str">
        <f>IFERROR(VLOOKUP(F835,'licencje PZTS'!$G$3:$N$1761,4,FALSE),"")</f>
        <v/>
      </c>
      <c r="L835" s="22" t="str">
        <f t="shared" si="151"/>
        <v/>
      </c>
      <c r="M835" s="22" t="str">
        <f t="shared" si="152"/>
        <v/>
      </c>
      <c r="N835" s="22" t="str">
        <f t="shared" si="153"/>
        <v/>
      </c>
      <c r="O835" s="22" t="str">
        <f t="shared" si="154"/>
        <v/>
      </c>
      <c r="P835" s="22" t="str">
        <f t="shared" si="155"/>
        <v/>
      </c>
      <c r="Q835" s="22" t="str">
        <f t="shared" si="156"/>
        <v/>
      </c>
      <c r="R835" s="22" t="str">
        <f t="shared" si="157"/>
        <v/>
      </c>
      <c r="V835" s="22" t="e">
        <f t="shared" si="161"/>
        <v>#N/A</v>
      </c>
      <c r="W835" s="22">
        <f>(COUNTIF($V$2:V835,V835)=1)*1+W834</f>
        <v>70</v>
      </c>
      <c r="X835" s="22" t="e">
        <f>VLOOKUP(Y835,'licencje PZTS'!$C$4:$K$486,9,FALSE)</f>
        <v>#N/A</v>
      </c>
      <c r="Y835" s="22" t="e">
        <f>INDEX($V$2:$V$900,MATCH(ROWS($U$1:U832),$W$2:$W$900,0))</f>
        <v>#N/A</v>
      </c>
      <c r="AA835" s="22" t="e">
        <f t="shared" si="162"/>
        <v>#N/A</v>
      </c>
      <c r="AB835" s="22">
        <f>(COUNTIF($AA$2:AA835,AA835)=1)*1+AB834</f>
        <v>70</v>
      </c>
      <c r="AC835" s="22" t="e">
        <f>VLOOKUP(AD835,'licencje PZTS'!$C$4:$K$1486,9,FALSE)</f>
        <v>#N/A</v>
      </c>
      <c r="AD835" s="22" t="e">
        <f>INDEX($AA$2:$AA$900,MATCH(ROWS($Z$1:Z832),$AB$2:$AB$3900,0))</f>
        <v>#N/A</v>
      </c>
    </row>
    <row r="836" spans="2:30" hidden="1" x14ac:dyDescent="0.25">
      <c r="B836" s="54">
        <f>(COUNTIF($D$24:D836,D836)=1)*1+B835</f>
        <v>51</v>
      </c>
      <c r="C836" s="60" t="str">
        <f t="shared" si="150"/>
        <v/>
      </c>
      <c r="D836" s="54" t="str">
        <f>IF(C836="","",'licencje PZTS'!B816)</f>
        <v/>
      </c>
      <c r="E836" s="63" t="str">
        <f>IF(C836="","",VLOOKUP(F836,'licencje PZTS'!$G$3:$N$775,8,FALSE))</f>
        <v/>
      </c>
      <c r="F836" s="22">
        <f>'licencje PZTS'!G816</f>
        <v>0</v>
      </c>
      <c r="G836" s="62" t="str">
        <f t="shared" si="158"/>
        <v/>
      </c>
      <c r="H836" s="62" t="str">
        <f>IF(G836="","",'licencje PZTS'!B816)</f>
        <v/>
      </c>
      <c r="I836" s="22" t="str">
        <f>IF(G836="","",VLOOKUP(F836,'licencje PZTS'!$G$3:$N$1761,8,FALSE))</f>
        <v/>
      </c>
      <c r="J836" s="22" t="str">
        <f>IFERROR(VLOOKUP(F836,'licencje PZTS'!$G$3:$N$775,7,FALSE),"")</f>
        <v/>
      </c>
      <c r="K836" s="62" t="str">
        <f>IFERROR(VLOOKUP(F836,'licencje PZTS'!$G$3:$N$1761,4,FALSE),"")</f>
        <v/>
      </c>
      <c r="L836" s="22" t="str">
        <f t="shared" si="151"/>
        <v/>
      </c>
      <c r="M836" s="22" t="str">
        <f t="shared" si="152"/>
        <v/>
      </c>
      <c r="N836" s="22" t="str">
        <f t="shared" si="153"/>
        <v/>
      </c>
      <c r="O836" s="22" t="str">
        <f t="shared" si="154"/>
        <v/>
      </c>
      <c r="P836" s="22" t="str">
        <f t="shared" si="155"/>
        <v/>
      </c>
      <c r="Q836" s="22" t="str">
        <f t="shared" si="156"/>
        <v/>
      </c>
      <c r="R836" s="22" t="str">
        <f t="shared" si="157"/>
        <v/>
      </c>
      <c r="V836" s="22" t="e">
        <f t="shared" si="161"/>
        <v>#N/A</v>
      </c>
      <c r="W836" s="22">
        <f>(COUNTIF($V$2:V836,V836)=1)*1+W835</f>
        <v>70</v>
      </c>
      <c r="X836" s="22" t="e">
        <f>VLOOKUP(Y836,'licencje PZTS'!$C$4:$K$486,9,FALSE)</f>
        <v>#N/A</v>
      </c>
      <c r="Y836" s="22" t="e">
        <f>INDEX($V$2:$V$900,MATCH(ROWS($U$1:U833),$W$2:$W$900,0))</f>
        <v>#N/A</v>
      </c>
      <c r="AA836" s="22" t="e">
        <f t="shared" si="162"/>
        <v>#N/A</v>
      </c>
      <c r="AB836" s="22">
        <f>(COUNTIF($AA$2:AA836,AA836)=1)*1+AB835</f>
        <v>70</v>
      </c>
      <c r="AC836" s="22" t="e">
        <f>VLOOKUP(AD836,'licencje PZTS'!$C$4:$K$1486,9,FALSE)</f>
        <v>#N/A</v>
      </c>
      <c r="AD836" s="22" t="e">
        <f>INDEX($AA$2:$AA$900,MATCH(ROWS($Z$1:Z833),$AB$2:$AB$3900,0))</f>
        <v>#N/A</v>
      </c>
    </row>
    <row r="837" spans="2:30" hidden="1" x14ac:dyDescent="0.25">
      <c r="B837" s="54">
        <f>(COUNTIF($D$24:D837,D837)=1)*1+B836</f>
        <v>51</v>
      </c>
      <c r="C837" s="60" t="str">
        <f t="shared" si="150"/>
        <v/>
      </c>
      <c r="D837" s="54" t="str">
        <f>IF(C837="","",'licencje PZTS'!B817)</f>
        <v/>
      </c>
      <c r="E837" s="63" t="str">
        <f>IF(C837="","",VLOOKUP(F837,'licencje PZTS'!$G$3:$N$775,8,FALSE))</f>
        <v/>
      </c>
      <c r="F837" s="22">
        <f>'licencje PZTS'!G817</f>
        <v>0</v>
      </c>
      <c r="G837" s="62" t="str">
        <f t="shared" si="158"/>
        <v/>
      </c>
      <c r="H837" s="62" t="str">
        <f>IF(G837="","",'licencje PZTS'!B817)</f>
        <v/>
      </c>
      <c r="I837" s="22" t="str">
        <f>IF(G837="","",VLOOKUP(F837,'licencje PZTS'!$G$3:$N$1761,8,FALSE))</f>
        <v/>
      </c>
      <c r="J837" s="22" t="str">
        <f>IFERROR(VLOOKUP(F837,'licencje PZTS'!$G$3:$N$775,7,FALSE),"")</f>
        <v/>
      </c>
      <c r="K837" s="62" t="str">
        <f>IFERROR(VLOOKUP(F837,'licencje PZTS'!$G$3:$N$1761,4,FALSE),"")</f>
        <v/>
      </c>
      <c r="L837" s="22" t="str">
        <f t="shared" si="151"/>
        <v/>
      </c>
      <c r="M837" s="22" t="str">
        <f t="shared" si="152"/>
        <v/>
      </c>
      <c r="N837" s="22" t="str">
        <f t="shared" si="153"/>
        <v/>
      </c>
      <c r="O837" s="22" t="str">
        <f t="shared" si="154"/>
        <v/>
      </c>
      <c r="P837" s="22" t="str">
        <f t="shared" si="155"/>
        <v/>
      </c>
      <c r="Q837" s="22" t="str">
        <f t="shared" si="156"/>
        <v/>
      </c>
      <c r="R837" s="22" t="str">
        <f t="shared" si="157"/>
        <v/>
      </c>
      <c r="V837" s="22" t="e">
        <f t="shared" si="161"/>
        <v>#N/A</v>
      </c>
      <c r="W837" s="22">
        <f>(COUNTIF($V$2:V837,V837)=1)*1+W836</f>
        <v>70</v>
      </c>
      <c r="X837" s="22" t="e">
        <f>VLOOKUP(Y837,'licencje PZTS'!$C$4:$K$486,9,FALSE)</f>
        <v>#N/A</v>
      </c>
      <c r="Y837" s="22" t="e">
        <f>INDEX($V$2:$V$900,MATCH(ROWS($U$1:U834),$W$2:$W$900,0))</f>
        <v>#N/A</v>
      </c>
      <c r="AA837" s="22" t="e">
        <f t="shared" si="162"/>
        <v>#N/A</v>
      </c>
      <c r="AB837" s="22">
        <f>(COUNTIF($AA$2:AA837,AA837)=1)*1+AB836</f>
        <v>70</v>
      </c>
      <c r="AC837" s="22" t="e">
        <f>VLOOKUP(AD837,'licencje PZTS'!$C$4:$K$1486,9,FALSE)</f>
        <v>#N/A</v>
      </c>
      <c r="AD837" s="22" t="e">
        <f>INDEX($AA$2:$AA$900,MATCH(ROWS($Z$1:Z834),$AB$2:$AB$3900,0))</f>
        <v>#N/A</v>
      </c>
    </row>
    <row r="838" spans="2:30" hidden="1" x14ac:dyDescent="0.25">
      <c r="B838" s="54">
        <f>(COUNTIF($D$24:D838,D838)=1)*1+B837</f>
        <v>51</v>
      </c>
      <c r="C838" s="60" t="str">
        <f t="shared" si="150"/>
        <v/>
      </c>
      <c r="D838" s="54" t="str">
        <f>IF(C838="","",'licencje PZTS'!B818)</f>
        <v/>
      </c>
      <c r="E838" s="63" t="str">
        <f>IF(C838="","",VLOOKUP(F838,'licencje PZTS'!$G$3:$N$775,8,FALSE))</f>
        <v/>
      </c>
      <c r="F838" s="22">
        <f>'licencje PZTS'!G818</f>
        <v>0</v>
      </c>
      <c r="G838" s="62" t="str">
        <f t="shared" si="158"/>
        <v/>
      </c>
      <c r="H838" s="62" t="str">
        <f>IF(G838="","",'licencje PZTS'!B818)</f>
        <v/>
      </c>
      <c r="I838" s="22" t="str">
        <f>IF(G838="","",VLOOKUP(F838,'licencje PZTS'!$G$3:$N$1761,8,FALSE))</f>
        <v/>
      </c>
      <c r="J838" s="22" t="str">
        <f>IFERROR(VLOOKUP(F838,'licencje PZTS'!$G$3:$N$775,7,FALSE),"")</f>
        <v/>
      </c>
      <c r="K838" s="62" t="str">
        <f>IFERROR(VLOOKUP(F838,'licencje PZTS'!$G$3:$N$1761,4,FALSE),"")</f>
        <v/>
      </c>
      <c r="L838" s="22" t="str">
        <f t="shared" si="151"/>
        <v/>
      </c>
      <c r="M838" s="22" t="str">
        <f t="shared" si="152"/>
        <v/>
      </c>
      <c r="N838" s="22" t="str">
        <f t="shared" si="153"/>
        <v/>
      </c>
      <c r="O838" s="22" t="str">
        <f t="shared" si="154"/>
        <v/>
      </c>
      <c r="P838" s="22" t="str">
        <f t="shared" si="155"/>
        <v/>
      </c>
      <c r="Q838" s="22" t="str">
        <f t="shared" si="156"/>
        <v/>
      </c>
      <c r="R838" s="22" t="str">
        <f t="shared" si="157"/>
        <v/>
      </c>
      <c r="V838" s="22" t="e">
        <f t="shared" si="161"/>
        <v>#N/A</v>
      </c>
      <c r="W838" s="22">
        <f>(COUNTIF($V$2:V838,V838)=1)*1+W837</f>
        <v>70</v>
      </c>
      <c r="X838" s="22" t="e">
        <f>VLOOKUP(Y838,'licencje PZTS'!$C$4:$K$486,9,FALSE)</f>
        <v>#N/A</v>
      </c>
      <c r="Y838" s="22" t="e">
        <f>INDEX($V$2:$V$900,MATCH(ROWS($U$1:U835),$W$2:$W$900,0))</f>
        <v>#N/A</v>
      </c>
      <c r="AA838" s="22" t="e">
        <f t="shared" si="162"/>
        <v>#N/A</v>
      </c>
      <c r="AB838" s="22">
        <f>(COUNTIF($AA$2:AA838,AA838)=1)*1+AB837</f>
        <v>70</v>
      </c>
      <c r="AC838" s="22" t="e">
        <f>VLOOKUP(AD838,'licencje PZTS'!$C$4:$K$1486,9,FALSE)</f>
        <v>#N/A</v>
      </c>
      <c r="AD838" s="22" t="e">
        <f>INDEX($AA$2:$AA$900,MATCH(ROWS($Z$1:Z835),$AB$2:$AB$3900,0))</f>
        <v>#N/A</v>
      </c>
    </row>
    <row r="839" spans="2:30" hidden="1" x14ac:dyDescent="0.25">
      <c r="B839" s="54">
        <f>(COUNTIF($D$24:D839,D839)=1)*1+B838</f>
        <v>51</v>
      </c>
      <c r="C839" s="60" t="str">
        <f t="shared" si="150"/>
        <v/>
      </c>
      <c r="D839" s="54" t="str">
        <f>IF(C839="","",'licencje PZTS'!B819)</f>
        <v/>
      </c>
      <c r="E839" s="63" t="str">
        <f>IF(C839="","",VLOOKUP(F839,'licencje PZTS'!$G$3:$N$775,8,FALSE))</f>
        <v/>
      </c>
      <c r="F839" s="22">
        <f>'licencje PZTS'!G819</f>
        <v>0</v>
      </c>
      <c r="G839" s="62" t="str">
        <f t="shared" si="158"/>
        <v/>
      </c>
      <c r="H839" s="62" t="str">
        <f>IF(G839="","",'licencje PZTS'!B819)</f>
        <v/>
      </c>
      <c r="I839" s="22" t="str">
        <f>IF(G839="","",VLOOKUP(F839,'licencje PZTS'!$G$3:$N$1761,8,FALSE))</f>
        <v/>
      </c>
      <c r="J839" s="22" t="str">
        <f>IFERROR(VLOOKUP(F839,'licencje PZTS'!$G$3:$N$775,7,FALSE),"")</f>
        <v/>
      </c>
      <c r="K839" s="62" t="str">
        <f>IFERROR(VLOOKUP(F839,'licencje PZTS'!$G$3:$N$1761,4,FALSE),"")</f>
        <v/>
      </c>
      <c r="L839" s="22" t="str">
        <f t="shared" si="151"/>
        <v/>
      </c>
      <c r="M839" s="22" t="str">
        <f t="shared" si="152"/>
        <v/>
      </c>
      <c r="N839" s="22" t="str">
        <f t="shared" si="153"/>
        <v/>
      </c>
      <c r="O839" s="22" t="str">
        <f t="shared" si="154"/>
        <v/>
      </c>
      <c r="P839" s="22" t="str">
        <f t="shared" si="155"/>
        <v/>
      </c>
      <c r="Q839" s="22" t="str">
        <f t="shared" si="156"/>
        <v/>
      </c>
      <c r="R839" s="22" t="str">
        <f t="shared" si="157"/>
        <v/>
      </c>
      <c r="V839" s="22" t="e">
        <f t="shared" si="161"/>
        <v>#N/A</v>
      </c>
      <c r="W839" s="22">
        <f>(COUNTIF($V$2:V839,V839)=1)*1+W838</f>
        <v>70</v>
      </c>
      <c r="X839" s="22" t="e">
        <f>VLOOKUP(Y839,'licencje PZTS'!$C$4:$K$486,9,FALSE)</f>
        <v>#N/A</v>
      </c>
      <c r="Y839" s="22" t="e">
        <f>INDEX($V$2:$V$900,MATCH(ROWS($U$1:U836),$W$2:$W$900,0))</f>
        <v>#N/A</v>
      </c>
      <c r="AA839" s="22" t="e">
        <f t="shared" si="162"/>
        <v>#N/A</v>
      </c>
      <c r="AB839" s="22">
        <f>(COUNTIF($AA$2:AA839,AA839)=1)*1+AB838</f>
        <v>70</v>
      </c>
      <c r="AC839" s="22" t="e">
        <f>VLOOKUP(AD839,'licencje PZTS'!$C$4:$K$1486,9,FALSE)</f>
        <v>#N/A</v>
      </c>
      <c r="AD839" s="22" t="e">
        <f>INDEX($AA$2:$AA$900,MATCH(ROWS($Z$1:Z836),$AB$2:$AB$3900,0))</f>
        <v>#N/A</v>
      </c>
    </row>
    <row r="840" spans="2:30" hidden="1" x14ac:dyDescent="0.25">
      <c r="B840" s="54">
        <f>(COUNTIF($D$24:D840,D840)=1)*1+B839</f>
        <v>51</v>
      </c>
      <c r="C840" s="60" t="str">
        <f t="shared" si="150"/>
        <v/>
      </c>
      <c r="D840" s="54" t="str">
        <f>IF(C840="","",'licencje PZTS'!B820)</f>
        <v/>
      </c>
      <c r="E840" s="63" t="str">
        <f>IF(C840="","",VLOOKUP(F840,'licencje PZTS'!$G$3:$N$775,8,FALSE))</f>
        <v/>
      </c>
      <c r="F840" s="22">
        <f>'licencje PZTS'!G820</f>
        <v>0</v>
      </c>
      <c r="G840" s="62" t="str">
        <f t="shared" si="158"/>
        <v/>
      </c>
      <c r="H840" s="62" t="str">
        <f>IF(G840="","",'licencje PZTS'!B820)</f>
        <v/>
      </c>
      <c r="I840" s="22" t="str">
        <f>IF(G840="","",VLOOKUP(F840,'licencje PZTS'!$G$3:$N$1761,8,FALSE))</f>
        <v/>
      </c>
      <c r="J840" s="22" t="str">
        <f>IFERROR(VLOOKUP(F840,'licencje PZTS'!$G$3:$N$775,7,FALSE),"")</f>
        <v/>
      </c>
      <c r="K840" s="62" t="str">
        <f>IFERROR(VLOOKUP(F840,'licencje PZTS'!$G$3:$N$1761,4,FALSE),"")</f>
        <v/>
      </c>
      <c r="L840" s="22" t="str">
        <f t="shared" si="151"/>
        <v/>
      </c>
      <c r="M840" s="22" t="str">
        <f t="shared" si="152"/>
        <v/>
      </c>
      <c r="N840" s="22" t="str">
        <f t="shared" si="153"/>
        <v/>
      </c>
      <c r="O840" s="22" t="str">
        <f t="shared" si="154"/>
        <v/>
      </c>
      <c r="P840" s="22" t="str">
        <f t="shared" si="155"/>
        <v/>
      </c>
      <c r="Q840" s="22" t="str">
        <f t="shared" si="156"/>
        <v/>
      </c>
      <c r="R840" s="22" t="str">
        <f t="shared" si="157"/>
        <v/>
      </c>
      <c r="V840" s="22" t="e">
        <f t="shared" si="161"/>
        <v>#N/A</v>
      </c>
      <c r="W840" s="22">
        <f>(COUNTIF($V$2:V840,V840)=1)*1+W839</f>
        <v>70</v>
      </c>
      <c r="X840" s="22" t="e">
        <f>VLOOKUP(Y840,'licencje PZTS'!$C$4:$K$486,9,FALSE)</f>
        <v>#N/A</v>
      </c>
      <c r="Y840" s="22" t="e">
        <f>INDEX($V$2:$V$900,MATCH(ROWS($U$1:U837),$W$2:$W$900,0))</f>
        <v>#N/A</v>
      </c>
      <c r="AA840" s="22" t="e">
        <f t="shared" si="162"/>
        <v>#N/A</v>
      </c>
      <c r="AB840" s="22">
        <f>(COUNTIF($AA$2:AA840,AA840)=1)*1+AB839</f>
        <v>70</v>
      </c>
      <c r="AC840" s="22" t="e">
        <f>VLOOKUP(AD840,'licencje PZTS'!$C$4:$K$1486,9,FALSE)</f>
        <v>#N/A</v>
      </c>
      <c r="AD840" s="22" t="e">
        <f>INDEX($AA$2:$AA$900,MATCH(ROWS($Z$1:Z837),$AB$2:$AB$3900,0))</f>
        <v>#N/A</v>
      </c>
    </row>
    <row r="841" spans="2:30" hidden="1" x14ac:dyDescent="0.25">
      <c r="B841" s="54">
        <f>(COUNTIF($D$24:D841,D841)=1)*1+B840</f>
        <v>51</v>
      </c>
      <c r="C841" s="60" t="str">
        <f t="shared" si="150"/>
        <v/>
      </c>
      <c r="D841" s="54" t="str">
        <f>IF(C841="","",'licencje PZTS'!B821)</f>
        <v/>
      </c>
      <c r="E841" s="63" t="str">
        <f>IF(C841="","",VLOOKUP(F841,'licencje PZTS'!$G$3:$N$775,8,FALSE))</f>
        <v/>
      </c>
      <c r="F841" s="22">
        <f>'licencje PZTS'!G821</f>
        <v>0</v>
      </c>
      <c r="G841" s="62" t="str">
        <f t="shared" si="158"/>
        <v/>
      </c>
      <c r="H841" s="62" t="str">
        <f>IF(G841="","",'licencje PZTS'!B821)</f>
        <v/>
      </c>
      <c r="I841" s="22" t="str">
        <f>IF(G841="","",VLOOKUP(F841,'licencje PZTS'!$G$3:$N$1761,8,FALSE))</f>
        <v/>
      </c>
      <c r="J841" s="22" t="str">
        <f>IFERROR(VLOOKUP(F841,'licencje PZTS'!$G$3:$N$775,7,FALSE),"")</f>
        <v/>
      </c>
      <c r="K841" s="62" t="str">
        <f>IFERROR(VLOOKUP(F841,'licencje PZTS'!$G$3:$N$1761,4,FALSE),"")</f>
        <v/>
      </c>
      <c r="L841" s="22" t="str">
        <f t="shared" si="151"/>
        <v/>
      </c>
      <c r="M841" s="22" t="str">
        <f t="shared" si="152"/>
        <v/>
      </c>
      <c r="N841" s="22" t="str">
        <f t="shared" si="153"/>
        <v/>
      </c>
      <c r="O841" s="22" t="str">
        <f t="shared" si="154"/>
        <v/>
      </c>
      <c r="P841" s="22" t="str">
        <f t="shared" si="155"/>
        <v/>
      </c>
      <c r="Q841" s="22" t="str">
        <f t="shared" si="156"/>
        <v/>
      </c>
      <c r="R841" s="22" t="str">
        <f t="shared" si="157"/>
        <v/>
      </c>
      <c r="V841" s="22" t="e">
        <f t="shared" si="161"/>
        <v>#N/A</v>
      </c>
      <c r="W841" s="22">
        <f>(COUNTIF($V$2:V841,V841)=1)*1+W840</f>
        <v>70</v>
      </c>
      <c r="X841" s="22" t="e">
        <f>VLOOKUP(Y841,'licencje PZTS'!$C$4:$K$486,9,FALSE)</f>
        <v>#N/A</v>
      </c>
      <c r="Y841" s="22" t="e">
        <f>INDEX($V$2:$V$900,MATCH(ROWS($U$1:U838),$W$2:$W$900,0))</f>
        <v>#N/A</v>
      </c>
      <c r="AA841" s="22" t="e">
        <f t="shared" si="162"/>
        <v>#N/A</v>
      </c>
      <c r="AB841" s="22">
        <f>(COUNTIF($AA$2:AA841,AA841)=1)*1+AB840</f>
        <v>70</v>
      </c>
      <c r="AC841" s="22" t="e">
        <f>VLOOKUP(AD841,'licencje PZTS'!$C$4:$K$1486,9,FALSE)</f>
        <v>#N/A</v>
      </c>
      <c r="AD841" s="22" t="e">
        <f>INDEX($AA$2:$AA$900,MATCH(ROWS($Z$1:Z838),$AB$2:$AB$3900,0))</f>
        <v>#N/A</v>
      </c>
    </row>
    <row r="842" spans="2:30" hidden="1" x14ac:dyDescent="0.25">
      <c r="B842" s="54">
        <f>(COUNTIF($D$24:D842,D842)=1)*1+B841</f>
        <v>51</v>
      </c>
      <c r="C842" s="60" t="str">
        <f t="shared" si="150"/>
        <v/>
      </c>
      <c r="D842" s="54" t="str">
        <f>IF(C842="","",'licencje PZTS'!B822)</f>
        <v/>
      </c>
      <c r="E842" s="63" t="str">
        <f>IF(C842="","",VLOOKUP(F842,'licencje PZTS'!$G$3:$N$775,8,FALSE))</f>
        <v/>
      </c>
      <c r="F842" s="22">
        <f>'licencje PZTS'!G822</f>
        <v>0</v>
      </c>
      <c r="G842" s="62" t="str">
        <f t="shared" si="158"/>
        <v/>
      </c>
      <c r="H842" s="62" t="str">
        <f>IF(G842="","",'licencje PZTS'!B822)</f>
        <v/>
      </c>
      <c r="I842" s="22" t="str">
        <f>IF(G842="","",VLOOKUP(F842,'licencje PZTS'!$G$3:$N$1761,8,FALSE))</f>
        <v/>
      </c>
      <c r="J842" s="22" t="str">
        <f>IFERROR(VLOOKUP(F842,'licencje PZTS'!$G$3:$N$775,7,FALSE),"")</f>
        <v/>
      </c>
      <c r="K842" s="62" t="str">
        <f>IFERROR(VLOOKUP(F842,'licencje PZTS'!$G$3:$N$1761,4,FALSE),"")</f>
        <v/>
      </c>
      <c r="L842" s="22" t="str">
        <f t="shared" si="151"/>
        <v/>
      </c>
      <c r="M842" s="22" t="str">
        <f t="shared" si="152"/>
        <v/>
      </c>
      <c r="N842" s="22" t="str">
        <f t="shared" si="153"/>
        <v/>
      </c>
      <c r="O842" s="22" t="str">
        <f t="shared" si="154"/>
        <v/>
      </c>
      <c r="P842" s="22" t="str">
        <f t="shared" si="155"/>
        <v/>
      </c>
      <c r="Q842" s="22" t="str">
        <f t="shared" si="156"/>
        <v/>
      </c>
      <c r="R842" s="22" t="str">
        <f t="shared" si="157"/>
        <v/>
      </c>
      <c r="V842" s="22" t="e">
        <f t="shared" si="161"/>
        <v>#N/A</v>
      </c>
      <c r="W842" s="22">
        <f>(COUNTIF($V$2:V842,V842)=1)*1+W841</f>
        <v>70</v>
      </c>
      <c r="X842" s="22" t="e">
        <f>VLOOKUP(Y842,'licencje PZTS'!$C$4:$K$486,9,FALSE)</f>
        <v>#N/A</v>
      </c>
      <c r="Y842" s="22" t="e">
        <f>INDEX($V$2:$V$900,MATCH(ROWS($U$1:U839),$W$2:$W$900,0))</f>
        <v>#N/A</v>
      </c>
      <c r="AA842" s="22" t="e">
        <f t="shared" si="162"/>
        <v>#N/A</v>
      </c>
      <c r="AB842" s="22">
        <f>(COUNTIF($AA$2:AA842,AA842)=1)*1+AB841</f>
        <v>70</v>
      </c>
      <c r="AC842" s="22" t="e">
        <f>VLOOKUP(AD842,'licencje PZTS'!$C$4:$K$1486,9,FALSE)</f>
        <v>#N/A</v>
      </c>
      <c r="AD842" s="22" t="e">
        <f>INDEX($AA$2:$AA$900,MATCH(ROWS($Z$1:Z839),$AB$2:$AB$3900,0))</f>
        <v>#N/A</v>
      </c>
    </row>
    <row r="843" spans="2:30" hidden="1" x14ac:dyDescent="0.25">
      <c r="B843" s="54">
        <f>(COUNTIF($D$24:D843,D843)=1)*1+B842</f>
        <v>51</v>
      </c>
      <c r="C843" s="60" t="str">
        <f t="shared" si="150"/>
        <v/>
      </c>
      <c r="D843" s="54" t="str">
        <f>IF(C843="","",'licencje PZTS'!B823)</f>
        <v/>
      </c>
      <c r="E843" s="63" t="str">
        <f>IF(C843="","",VLOOKUP(F843,'licencje PZTS'!$G$3:$N$775,8,FALSE))</f>
        <v/>
      </c>
      <c r="F843" s="22">
        <f>'licencje PZTS'!G823</f>
        <v>0</v>
      </c>
      <c r="G843" s="62" t="str">
        <f t="shared" si="158"/>
        <v/>
      </c>
      <c r="H843" s="62" t="str">
        <f>IF(G843="","",'licencje PZTS'!B823)</f>
        <v/>
      </c>
      <c r="I843" s="22" t="str">
        <f>IF(G843="","",VLOOKUP(F843,'licencje PZTS'!$G$3:$N$1761,8,FALSE))</f>
        <v/>
      </c>
      <c r="J843" s="22" t="str">
        <f>IFERROR(VLOOKUP(F843,'licencje PZTS'!$G$3:$N$775,7,FALSE),"")</f>
        <v/>
      </c>
      <c r="K843" s="62" t="str">
        <f>IFERROR(VLOOKUP(F843,'licencje PZTS'!$G$3:$N$1761,4,FALSE),"")</f>
        <v/>
      </c>
      <c r="L843" s="22" t="str">
        <f t="shared" si="151"/>
        <v/>
      </c>
      <c r="M843" s="22" t="str">
        <f t="shared" si="152"/>
        <v/>
      </c>
      <c r="N843" s="22" t="str">
        <f t="shared" si="153"/>
        <v/>
      </c>
      <c r="O843" s="22" t="str">
        <f t="shared" si="154"/>
        <v/>
      </c>
      <c r="P843" s="22" t="str">
        <f t="shared" si="155"/>
        <v/>
      </c>
      <c r="Q843" s="22" t="str">
        <f t="shared" si="156"/>
        <v/>
      </c>
      <c r="R843" s="22" t="str">
        <f t="shared" si="157"/>
        <v/>
      </c>
      <c r="V843" s="22" t="e">
        <f t="shared" si="161"/>
        <v>#N/A</v>
      </c>
      <c r="W843" s="22">
        <f>(COUNTIF($V$2:V843,V843)=1)*1+W842</f>
        <v>70</v>
      </c>
      <c r="X843" s="22" t="e">
        <f>VLOOKUP(Y843,'licencje PZTS'!$C$4:$K$486,9,FALSE)</f>
        <v>#N/A</v>
      </c>
      <c r="Y843" s="22" t="e">
        <f>INDEX($V$2:$V$900,MATCH(ROWS($U$1:U840),$W$2:$W$900,0))</f>
        <v>#N/A</v>
      </c>
      <c r="AA843" s="22" t="e">
        <f t="shared" si="162"/>
        <v>#N/A</v>
      </c>
      <c r="AB843" s="22">
        <f>(COUNTIF($AA$2:AA843,AA843)=1)*1+AB842</f>
        <v>70</v>
      </c>
      <c r="AC843" s="22" t="e">
        <f>VLOOKUP(AD843,'licencje PZTS'!$C$4:$K$1486,9,FALSE)</f>
        <v>#N/A</v>
      </c>
      <c r="AD843" s="22" t="e">
        <f>INDEX($AA$2:$AA$900,MATCH(ROWS($Z$1:Z840),$AB$2:$AB$3900,0))</f>
        <v>#N/A</v>
      </c>
    </row>
    <row r="844" spans="2:30" hidden="1" x14ac:dyDescent="0.25">
      <c r="B844" s="54">
        <f>(COUNTIF($D$24:D844,D844)=1)*1+B843</f>
        <v>51</v>
      </c>
      <c r="C844" s="60" t="str">
        <f t="shared" ref="C844:C907" si="163">IF(AND($F$3="Skrzat",OR(L844="Skrzat")),"Skrzat",IF(AND($F$3="Żak",OR(L844="Skrzat",M844="Żak")),"Żak",IF(AND($F$3="Młodzik",OR(L844="Skrzat",M844="Żak",N844="Młodzik")),"Młodzik",IF(AND($F$3="Kadet",OR(L844="nie",M844="nie",N844="nie",O844="Kadet")),"Kadet",IF(AND($F$3="Junior",OR(L844="nie",M844="nie",N844="nie",O844="nie",P844="Junior")),"Junior",IF(AND($F$3="Młodzieżowiec",OR(L844="nie",M844="nie",N844="nie",O844="nie",P844="nie",S844="Młodzieżowiec")),"Młodzieżowiec",IF(AND($F$3="Senior",OR(L844="Skrzat",M844="Żak",N844="Młodzik",O844="Kadet",P844="Junior",S844="Młodzieżowiec",Q844="Senior")),"Senior",IF(AND($F$3="Weteran",OR(L844="Nie",M844="Nie",N844="Nie",O844="Nie",P844="Nie",R844="Weteran")),"Weteran",""))))))))</f>
        <v/>
      </c>
      <c r="D844" s="54" t="str">
        <f>IF(C844="","",'licencje PZTS'!B824)</f>
        <v/>
      </c>
      <c r="E844" s="63" t="str">
        <f>IF(C844="","",VLOOKUP(F844,'licencje PZTS'!$G$3:$N$775,8,FALSE))</f>
        <v/>
      </c>
      <c r="F844" s="22">
        <f>'licencje PZTS'!G824</f>
        <v>0</v>
      </c>
      <c r="G844" s="62" t="str">
        <f t="shared" si="158"/>
        <v/>
      </c>
      <c r="H844" s="62" t="str">
        <f>IF(G844="","",'licencje PZTS'!B824)</f>
        <v/>
      </c>
      <c r="I844" s="22" t="str">
        <f>IF(G844="","",VLOOKUP(F844,'licencje PZTS'!$G$3:$N$1761,8,FALSE))</f>
        <v/>
      </c>
      <c r="J844" s="22" t="str">
        <f>IFERROR(VLOOKUP(F844,'licencje PZTS'!$G$3:$N$775,7,FALSE),"")</f>
        <v/>
      </c>
      <c r="K844" s="62" t="str">
        <f>IFERROR(VLOOKUP(F844,'licencje PZTS'!$G$3:$N$1761,4,FALSE),"")</f>
        <v/>
      </c>
      <c r="L844" s="22" t="str">
        <f t="shared" si="151"/>
        <v/>
      </c>
      <c r="M844" s="22" t="str">
        <f t="shared" si="152"/>
        <v/>
      </c>
      <c r="N844" s="22" t="str">
        <f t="shared" si="153"/>
        <v/>
      </c>
      <c r="O844" s="22" t="str">
        <f t="shared" si="154"/>
        <v/>
      </c>
      <c r="P844" s="22" t="str">
        <f t="shared" si="155"/>
        <v/>
      </c>
      <c r="Q844" s="22" t="str">
        <f t="shared" si="156"/>
        <v/>
      </c>
      <c r="R844" s="22" t="str">
        <f t="shared" si="157"/>
        <v/>
      </c>
      <c r="V844" s="22" t="e">
        <f t="shared" si="161"/>
        <v>#N/A</v>
      </c>
      <c r="W844" s="22">
        <f>(COUNTIF($V$2:V844,V844)=1)*1+W843</f>
        <v>70</v>
      </c>
      <c r="X844" s="22" t="e">
        <f>VLOOKUP(Y844,'licencje PZTS'!$C$4:$K$486,9,FALSE)</f>
        <v>#N/A</v>
      </c>
      <c r="Y844" s="22" t="e">
        <f>INDEX($V$2:$V$900,MATCH(ROWS($U$1:U841),$W$2:$W$900,0))</f>
        <v>#N/A</v>
      </c>
      <c r="AA844" s="22" t="e">
        <f t="shared" si="162"/>
        <v>#N/A</v>
      </c>
      <c r="AB844" s="22">
        <f>(COUNTIF($AA$2:AA844,AA844)=1)*1+AB843</f>
        <v>70</v>
      </c>
      <c r="AC844" s="22" t="e">
        <f>VLOOKUP(AD844,'licencje PZTS'!$C$4:$K$1486,9,FALSE)</f>
        <v>#N/A</v>
      </c>
      <c r="AD844" s="22" t="e">
        <f>INDEX($AA$2:$AA$900,MATCH(ROWS($Z$1:Z841),$AB$2:$AB$3900,0))</f>
        <v>#N/A</v>
      </c>
    </row>
    <row r="845" spans="2:30" hidden="1" x14ac:dyDescent="0.25">
      <c r="B845" s="54">
        <f>(COUNTIF($D$24:D845,D845)=1)*1+B844</f>
        <v>51</v>
      </c>
      <c r="C845" s="60" t="str">
        <f t="shared" si="163"/>
        <v/>
      </c>
      <c r="D845" s="54" t="str">
        <f>IF(C845="","",'licencje PZTS'!B825)</f>
        <v/>
      </c>
      <c r="E845" s="63" t="str">
        <f>IF(C845="","",VLOOKUP(F845,'licencje PZTS'!$G$3:$N$775,8,FALSE))</f>
        <v/>
      </c>
      <c r="F845" s="22">
        <f>'licencje PZTS'!G825</f>
        <v>0</v>
      </c>
      <c r="G845" s="62" t="str">
        <f t="shared" si="158"/>
        <v/>
      </c>
      <c r="H845" s="62" t="str">
        <f>IF(G845="","",'licencje PZTS'!B825)</f>
        <v/>
      </c>
      <c r="I845" s="22" t="str">
        <f>IF(G845="","",VLOOKUP(F845,'licencje PZTS'!$G$3:$N$1761,8,FALSE))</f>
        <v/>
      </c>
      <c r="J845" s="22" t="str">
        <f>IFERROR(VLOOKUP(F845,'licencje PZTS'!$G$3:$N$775,7,FALSE),"")</f>
        <v/>
      </c>
      <c r="K845" s="62" t="str">
        <f>IFERROR(VLOOKUP(F845,'licencje PZTS'!$G$3:$N$1761,4,FALSE),"")</f>
        <v/>
      </c>
      <c r="L845" s="22" t="str">
        <f t="shared" si="151"/>
        <v/>
      </c>
      <c r="M845" s="22" t="str">
        <f t="shared" si="152"/>
        <v/>
      </c>
      <c r="N845" s="22" t="str">
        <f t="shared" si="153"/>
        <v/>
      </c>
      <c r="O845" s="22" t="str">
        <f t="shared" si="154"/>
        <v/>
      </c>
      <c r="P845" s="22" t="str">
        <f t="shared" si="155"/>
        <v/>
      </c>
      <c r="Q845" s="22" t="str">
        <f t="shared" si="156"/>
        <v/>
      </c>
      <c r="R845" s="22" t="str">
        <f t="shared" si="157"/>
        <v/>
      </c>
      <c r="V845" s="22" t="e">
        <f t="shared" si="161"/>
        <v>#N/A</v>
      </c>
      <c r="W845" s="22">
        <f>(COUNTIF($V$2:V845,V845)=1)*1+W844</f>
        <v>70</v>
      </c>
      <c r="X845" s="22" t="e">
        <f>VLOOKUP(Y845,'licencje PZTS'!$C$4:$K$486,9,FALSE)</f>
        <v>#N/A</v>
      </c>
      <c r="Y845" s="22" t="e">
        <f>INDEX($V$2:$V$900,MATCH(ROWS($U$1:U842),$W$2:$W$900,0))</f>
        <v>#N/A</v>
      </c>
      <c r="AA845" s="22" t="e">
        <f t="shared" si="162"/>
        <v>#N/A</v>
      </c>
      <c r="AB845" s="22">
        <f>(COUNTIF($AA$2:AA845,AA845)=1)*1+AB844</f>
        <v>70</v>
      </c>
      <c r="AC845" s="22" t="e">
        <f>VLOOKUP(AD845,'licencje PZTS'!$C$4:$K$1486,9,FALSE)</f>
        <v>#N/A</v>
      </c>
      <c r="AD845" s="22" t="e">
        <f>INDEX($AA$2:$AA$900,MATCH(ROWS($Z$1:Z842),$AB$2:$AB$3900,0))</f>
        <v>#N/A</v>
      </c>
    </row>
    <row r="846" spans="2:30" hidden="1" x14ac:dyDescent="0.25">
      <c r="B846" s="54">
        <f>(COUNTIF($D$24:D846,D846)=1)*1+B845</f>
        <v>51</v>
      </c>
      <c r="C846" s="60" t="str">
        <f t="shared" si="163"/>
        <v/>
      </c>
      <c r="D846" s="54" t="str">
        <f>IF(C846="","",'licencje PZTS'!B826)</f>
        <v/>
      </c>
      <c r="E846" s="63" t="str">
        <f>IF(C846="","",VLOOKUP(F846,'licencje PZTS'!$G$3:$N$775,8,FALSE))</f>
        <v/>
      </c>
      <c r="F846" s="22">
        <f>'licencje PZTS'!G826</f>
        <v>0</v>
      </c>
      <c r="G846" s="62" t="str">
        <f t="shared" si="158"/>
        <v/>
      </c>
      <c r="H846" s="62" t="str">
        <f>IF(G846="","",'licencje PZTS'!B826)</f>
        <v/>
      </c>
      <c r="I846" s="22" t="str">
        <f>IF(G846="","",VLOOKUP(F846,'licencje PZTS'!$G$3:$N$1761,8,FALSE))</f>
        <v/>
      </c>
      <c r="J846" s="22" t="str">
        <f>IFERROR(VLOOKUP(F846,'licencje PZTS'!$G$3:$N$775,7,FALSE),"")</f>
        <v/>
      </c>
      <c r="K846" s="62" t="str">
        <f>IFERROR(VLOOKUP(F846,'licencje PZTS'!$G$3:$N$1761,4,FALSE),"")</f>
        <v/>
      </c>
      <c r="L846" s="22" t="str">
        <f t="shared" si="151"/>
        <v/>
      </c>
      <c r="M846" s="22" t="str">
        <f t="shared" si="152"/>
        <v/>
      </c>
      <c r="N846" s="22" t="str">
        <f t="shared" si="153"/>
        <v/>
      </c>
      <c r="O846" s="22" t="str">
        <f t="shared" si="154"/>
        <v/>
      </c>
      <c r="P846" s="22" t="str">
        <f t="shared" si="155"/>
        <v/>
      </c>
      <c r="Q846" s="22" t="str">
        <f t="shared" si="156"/>
        <v/>
      </c>
      <c r="R846" s="22" t="str">
        <f t="shared" si="157"/>
        <v/>
      </c>
      <c r="V846" s="22" t="e">
        <f t="shared" si="161"/>
        <v>#N/A</v>
      </c>
      <c r="W846" s="22">
        <f>(COUNTIF($V$2:V846,V846)=1)*1+W845</f>
        <v>70</v>
      </c>
      <c r="X846" s="22" t="e">
        <f>VLOOKUP(Y846,'licencje PZTS'!$C$4:$K$486,9,FALSE)</f>
        <v>#N/A</v>
      </c>
      <c r="Y846" s="22" t="e">
        <f>INDEX($V$2:$V$900,MATCH(ROWS($U$1:U843),$W$2:$W$900,0))</f>
        <v>#N/A</v>
      </c>
      <c r="AA846" s="22" t="e">
        <f t="shared" si="162"/>
        <v>#N/A</v>
      </c>
      <c r="AB846" s="22">
        <f>(COUNTIF($AA$2:AA846,AA846)=1)*1+AB845</f>
        <v>70</v>
      </c>
      <c r="AC846" s="22" t="e">
        <f>VLOOKUP(AD846,'licencje PZTS'!$C$4:$K$1486,9,FALSE)</f>
        <v>#N/A</v>
      </c>
      <c r="AD846" s="22" t="e">
        <f>INDEX($AA$2:$AA$900,MATCH(ROWS($Z$1:Z843),$AB$2:$AB$3900,0))</f>
        <v>#N/A</v>
      </c>
    </row>
    <row r="847" spans="2:30" hidden="1" x14ac:dyDescent="0.25">
      <c r="B847" s="54">
        <f>(COUNTIF($D$24:D847,D847)=1)*1+B846</f>
        <v>51</v>
      </c>
      <c r="C847" s="60" t="str">
        <f t="shared" si="163"/>
        <v/>
      </c>
      <c r="D847" s="54" t="str">
        <f>IF(C847="","",'licencje PZTS'!B827)</f>
        <v/>
      </c>
      <c r="E847" s="63" t="str">
        <f>IF(C847="","",VLOOKUP(F847,'licencje PZTS'!$G$3:$N$775,8,FALSE))</f>
        <v/>
      </c>
      <c r="F847" s="22">
        <f>'licencje PZTS'!G827</f>
        <v>0</v>
      </c>
      <c r="G847" s="62" t="str">
        <f t="shared" si="158"/>
        <v/>
      </c>
      <c r="H847" s="62" t="str">
        <f>IF(G847="","",'licencje PZTS'!B827)</f>
        <v/>
      </c>
      <c r="I847" s="22" t="str">
        <f>IF(G847="","",VLOOKUP(F847,'licencje PZTS'!$G$3:$N$1761,8,FALSE))</f>
        <v/>
      </c>
      <c r="J847" s="22" t="str">
        <f>IFERROR(VLOOKUP(F847,'licencje PZTS'!$G$3:$N$775,7,FALSE),"")</f>
        <v/>
      </c>
      <c r="K847" s="62" t="str">
        <f>IFERROR(VLOOKUP(F847,'licencje PZTS'!$G$3:$N$1761,4,FALSE),"")</f>
        <v/>
      </c>
      <c r="L847" s="22" t="str">
        <f t="shared" si="151"/>
        <v/>
      </c>
      <c r="M847" s="22" t="str">
        <f t="shared" si="152"/>
        <v/>
      </c>
      <c r="N847" s="22" t="str">
        <f t="shared" si="153"/>
        <v/>
      </c>
      <c r="O847" s="22" t="str">
        <f t="shared" si="154"/>
        <v/>
      </c>
      <c r="P847" s="22" t="str">
        <f t="shared" si="155"/>
        <v/>
      </c>
      <c r="Q847" s="22" t="str">
        <f t="shared" si="156"/>
        <v/>
      </c>
      <c r="R847" s="22" t="str">
        <f t="shared" si="157"/>
        <v/>
      </c>
      <c r="V847" s="22" t="e">
        <f t="shared" si="161"/>
        <v>#N/A</v>
      </c>
      <c r="W847" s="22">
        <f>(COUNTIF($V$2:V847,V847)=1)*1+W846</f>
        <v>70</v>
      </c>
      <c r="X847" s="22" t="e">
        <f>VLOOKUP(Y847,'licencje PZTS'!$C$4:$K$486,9,FALSE)</f>
        <v>#N/A</v>
      </c>
      <c r="Y847" s="22" t="e">
        <f>INDEX($V$2:$V$900,MATCH(ROWS($U$1:U844),$W$2:$W$900,0))</f>
        <v>#N/A</v>
      </c>
      <c r="AA847" s="22" t="e">
        <f t="shared" si="162"/>
        <v>#N/A</v>
      </c>
      <c r="AB847" s="22">
        <f>(COUNTIF($AA$2:AA847,AA847)=1)*1+AB846</f>
        <v>70</v>
      </c>
      <c r="AC847" s="22" t="e">
        <f>VLOOKUP(AD847,'licencje PZTS'!$C$4:$K$1486,9,FALSE)</f>
        <v>#N/A</v>
      </c>
      <c r="AD847" s="22" t="e">
        <f>INDEX($AA$2:$AA$900,MATCH(ROWS($Z$1:Z844),$AB$2:$AB$3900,0))</f>
        <v>#N/A</v>
      </c>
    </row>
    <row r="848" spans="2:30" hidden="1" x14ac:dyDescent="0.25">
      <c r="B848" s="54">
        <f>(COUNTIF($D$24:D848,D848)=1)*1+B847</f>
        <v>51</v>
      </c>
      <c r="C848" s="60" t="str">
        <f t="shared" si="163"/>
        <v/>
      </c>
      <c r="D848" s="54" t="str">
        <f>IF(C848="","",'licencje PZTS'!B828)</f>
        <v/>
      </c>
      <c r="E848" s="63" t="str">
        <f>IF(C848="","",VLOOKUP(F848,'licencje PZTS'!$G$3:$N$775,8,FALSE))</f>
        <v/>
      </c>
      <c r="F848" s="22">
        <f>'licencje PZTS'!G828</f>
        <v>0</v>
      </c>
      <c r="G848" s="62" t="str">
        <f t="shared" si="158"/>
        <v/>
      </c>
      <c r="H848" s="62" t="str">
        <f>IF(G848="","",'licencje PZTS'!B828)</f>
        <v/>
      </c>
      <c r="I848" s="22" t="str">
        <f>IF(G848="","",VLOOKUP(F848,'licencje PZTS'!$G$3:$N$1761,8,FALSE))</f>
        <v/>
      </c>
      <c r="J848" s="22" t="str">
        <f>IFERROR(VLOOKUP(F848,'licencje PZTS'!$G$3:$N$775,7,FALSE),"")</f>
        <v/>
      </c>
      <c r="K848" s="62" t="str">
        <f>IFERROR(VLOOKUP(F848,'licencje PZTS'!$G$3:$N$1761,4,FALSE),"")</f>
        <v/>
      </c>
      <c r="L848" s="22" t="str">
        <f t="shared" si="151"/>
        <v/>
      </c>
      <c r="M848" s="22" t="str">
        <f t="shared" si="152"/>
        <v/>
      </c>
      <c r="N848" s="22" t="str">
        <f t="shared" si="153"/>
        <v/>
      </c>
      <c r="O848" s="22" t="str">
        <f t="shared" si="154"/>
        <v/>
      </c>
      <c r="P848" s="22" t="str">
        <f t="shared" si="155"/>
        <v/>
      </c>
      <c r="Q848" s="22" t="str">
        <f t="shared" si="156"/>
        <v/>
      </c>
      <c r="R848" s="22" t="str">
        <f t="shared" si="157"/>
        <v/>
      </c>
      <c r="V848" s="22" t="e">
        <f t="shared" si="161"/>
        <v>#N/A</v>
      </c>
      <c r="W848" s="22">
        <f>(COUNTIF($V$2:V848,V848)=1)*1+W847</f>
        <v>70</v>
      </c>
      <c r="X848" s="22" t="e">
        <f>VLOOKUP(Y848,'licencje PZTS'!$C$4:$K$486,9,FALSE)</f>
        <v>#N/A</v>
      </c>
      <c r="Y848" s="22" t="e">
        <f>INDEX($V$2:$V$900,MATCH(ROWS($U$1:U845),$W$2:$W$900,0))</f>
        <v>#N/A</v>
      </c>
      <c r="AA848" s="22" t="e">
        <f t="shared" si="162"/>
        <v>#N/A</v>
      </c>
      <c r="AB848" s="22">
        <f>(COUNTIF($AA$2:AA848,AA848)=1)*1+AB847</f>
        <v>70</v>
      </c>
      <c r="AC848" s="22" t="e">
        <f>VLOOKUP(AD848,'licencje PZTS'!$C$4:$K$1486,9,FALSE)</f>
        <v>#N/A</v>
      </c>
      <c r="AD848" s="22" t="e">
        <f>INDEX($AA$2:$AA$900,MATCH(ROWS($Z$1:Z845),$AB$2:$AB$3900,0))</f>
        <v>#N/A</v>
      </c>
    </row>
    <row r="849" spans="2:30" hidden="1" x14ac:dyDescent="0.25">
      <c r="B849" s="54">
        <f>(COUNTIF($D$24:D849,D849)=1)*1+B848</f>
        <v>51</v>
      </c>
      <c r="C849" s="60" t="str">
        <f t="shared" si="163"/>
        <v/>
      </c>
      <c r="D849" s="54" t="str">
        <f>IF(C849="","",'licencje PZTS'!B829)</f>
        <v/>
      </c>
      <c r="E849" s="63" t="str">
        <f>IF(C849="","",VLOOKUP(F849,'licencje PZTS'!$G$3:$N$775,8,FALSE))</f>
        <v/>
      </c>
      <c r="F849" s="22">
        <f>'licencje PZTS'!G829</f>
        <v>0</v>
      </c>
      <c r="G849" s="62" t="str">
        <f t="shared" si="158"/>
        <v/>
      </c>
      <c r="H849" s="62" t="str">
        <f>IF(G849="","",'licencje PZTS'!B829)</f>
        <v/>
      </c>
      <c r="I849" s="22" t="str">
        <f>IF(G849="","",VLOOKUP(F849,'licencje PZTS'!$G$3:$N$1761,8,FALSE))</f>
        <v/>
      </c>
      <c r="J849" s="22" t="str">
        <f>IFERROR(VLOOKUP(F849,'licencje PZTS'!$G$3:$N$775,7,FALSE),"")</f>
        <v/>
      </c>
      <c r="K849" s="62" t="str">
        <f>IFERROR(VLOOKUP(F849,'licencje PZTS'!$G$3:$N$1761,4,FALSE),"")</f>
        <v/>
      </c>
      <c r="L849" s="22" t="str">
        <f t="shared" si="151"/>
        <v/>
      </c>
      <c r="M849" s="22" t="str">
        <f t="shared" si="152"/>
        <v/>
      </c>
      <c r="N849" s="22" t="str">
        <f t="shared" si="153"/>
        <v/>
      </c>
      <c r="O849" s="22" t="str">
        <f t="shared" si="154"/>
        <v/>
      </c>
      <c r="P849" s="22" t="str">
        <f t="shared" si="155"/>
        <v/>
      </c>
      <c r="Q849" s="22" t="str">
        <f t="shared" si="156"/>
        <v/>
      </c>
      <c r="R849" s="22" t="str">
        <f t="shared" si="157"/>
        <v/>
      </c>
      <c r="V849" s="22" t="e">
        <f t="shared" si="161"/>
        <v>#N/A</v>
      </c>
      <c r="W849" s="22">
        <f>(COUNTIF($V$2:V849,V849)=1)*1+W848</f>
        <v>70</v>
      </c>
      <c r="X849" s="22" t="e">
        <f>VLOOKUP(Y849,'licencje PZTS'!$C$4:$K$486,9,FALSE)</f>
        <v>#N/A</v>
      </c>
      <c r="Y849" s="22" t="e">
        <f>INDEX($V$2:$V$900,MATCH(ROWS($U$1:U846),$W$2:$W$900,0))</f>
        <v>#N/A</v>
      </c>
      <c r="AA849" s="22" t="e">
        <f t="shared" si="162"/>
        <v>#N/A</v>
      </c>
      <c r="AB849" s="22">
        <f>(COUNTIF($AA$2:AA849,AA849)=1)*1+AB848</f>
        <v>70</v>
      </c>
      <c r="AC849" s="22" t="e">
        <f>VLOOKUP(AD849,'licencje PZTS'!$C$4:$K$1486,9,FALSE)</f>
        <v>#N/A</v>
      </c>
      <c r="AD849" s="22" t="e">
        <f>INDEX($AA$2:$AA$900,MATCH(ROWS($Z$1:Z846),$AB$2:$AB$3900,0))</f>
        <v>#N/A</v>
      </c>
    </row>
    <row r="850" spans="2:30" hidden="1" x14ac:dyDescent="0.25">
      <c r="B850" s="54">
        <f>(COUNTIF($D$24:D850,D850)=1)*1+B849</f>
        <v>51</v>
      </c>
      <c r="C850" s="60" t="str">
        <f t="shared" si="163"/>
        <v/>
      </c>
      <c r="D850" s="54" t="str">
        <f>IF(C850="","",'licencje PZTS'!B830)</f>
        <v/>
      </c>
      <c r="E850" s="63" t="str">
        <f>IF(C850="","",VLOOKUP(F850,'licencje PZTS'!$G$3:$N$775,8,FALSE))</f>
        <v/>
      </c>
      <c r="F850" s="22">
        <f>'licencje PZTS'!G830</f>
        <v>0</v>
      </c>
      <c r="G850" s="62" t="str">
        <f t="shared" si="158"/>
        <v/>
      </c>
      <c r="H850" s="62" t="str">
        <f>IF(G850="","",'licencje PZTS'!B830)</f>
        <v/>
      </c>
      <c r="I850" s="22" t="str">
        <f>IF(G850="","",VLOOKUP(F850,'licencje PZTS'!$G$3:$N$1761,8,FALSE))</f>
        <v/>
      </c>
      <c r="J850" s="22" t="str">
        <f>IFERROR(VLOOKUP(F850,'licencje PZTS'!$G$3:$N$775,7,FALSE),"")</f>
        <v/>
      </c>
      <c r="K850" s="62" t="str">
        <f>IFERROR(VLOOKUP(F850,'licencje PZTS'!$G$3:$N$1761,4,FALSE),"")</f>
        <v/>
      </c>
      <c r="L850" s="22" t="str">
        <f t="shared" si="151"/>
        <v/>
      </c>
      <c r="M850" s="22" t="str">
        <f t="shared" si="152"/>
        <v/>
      </c>
      <c r="N850" s="22" t="str">
        <f t="shared" si="153"/>
        <v/>
      </c>
      <c r="O850" s="22" t="str">
        <f t="shared" si="154"/>
        <v/>
      </c>
      <c r="P850" s="22" t="str">
        <f t="shared" si="155"/>
        <v/>
      </c>
      <c r="Q850" s="22" t="str">
        <f t="shared" si="156"/>
        <v/>
      </c>
      <c r="R850" s="22" t="str">
        <f t="shared" si="157"/>
        <v/>
      </c>
      <c r="V850" s="22" t="e">
        <f t="shared" si="161"/>
        <v>#N/A</v>
      </c>
      <c r="W850" s="22">
        <f>(COUNTIF($V$2:V850,V850)=1)*1+W849</f>
        <v>70</v>
      </c>
      <c r="X850" s="22" t="e">
        <f>VLOOKUP(Y850,'licencje PZTS'!$C$4:$K$486,9,FALSE)</f>
        <v>#N/A</v>
      </c>
      <c r="Y850" s="22" t="e">
        <f>INDEX($V$2:$V$900,MATCH(ROWS($U$1:U847),$W$2:$W$900,0))</f>
        <v>#N/A</v>
      </c>
      <c r="AA850" s="22" t="e">
        <f t="shared" si="162"/>
        <v>#N/A</v>
      </c>
      <c r="AB850" s="22">
        <f>(COUNTIF($AA$2:AA850,AA850)=1)*1+AB849</f>
        <v>70</v>
      </c>
      <c r="AC850" s="22" t="e">
        <f>VLOOKUP(AD850,'licencje PZTS'!$C$4:$K$1486,9,FALSE)</f>
        <v>#N/A</v>
      </c>
      <c r="AD850" s="22" t="e">
        <f>INDEX($AA$2:$AA$900,MATCH(ROWS($Z$1:Z847),$AB$2:$AB$3900,0))</f>
        <v>#N/A</v>
      </c>
    </row>
    <row r="851" spans="2:30" hidden="1" x14ac:dyDescent="0.25">
      <c r="B851" s="54">
        <f>(COUNTIF($D$24:D851,D851)=1)*1+B850</f>
        <v>51</v>
      </c>
      <c r="C851" s="60" t="str">
        <f t="shared" si="163"/>
        <v/>
      </c>
      <c r="D851" s="54" t="str">
        <f>IF(C851="","",'licencje PZTS'!B831)</f>
        <v/>
      </c>
      <c r="E851" s="63" t="str">
        <f>IF(C851="","",VLOOKUP(F851,'licencje PZTS'!$G$3:$N$775,8,FALSE))</f>
        <v/>
      </c>
      <c r="F851" s="22">
        <f>'licencje PZTS'!G831</f>
        <v>0</v>
      </c>
      <c r="G851" s="62" t="str">
        <f t="shared" si="158"/>
        <v/>
      </c>
      <c r="H851" s="62" t="str">
        <f>IF(G851="","",'licencje PZTS'!B831)</f>
        <v/>
      </c>
      <c r="I851" s="22" t="str">
        <f>IF(G851="","",VLOOKUP(F851,'licencje PZTS'!$G$3:$N$1761,8,FALSE))</f>
        <v/>
      </c>
      <c r="J851" s="22" t="str">
        <f>IFERROR(VLOOKUP(F851,'licencje PZTS'!$G$3:$N$775,7,FALSE),"")</f>
        <v/>
      </c>
      <c r="K851" s="62" t="str">
        <f>IFERROR(VLOOKUP(F851,'licencje PZTS'!$G$3:$N$1761,4,FALSE),"")</f>
        <v/>
      </c>
      <c r="L851" s="22" t="str">
        <f t="shared" si="151"/>
        <v/>
      </c>
      <c r="M851" s="22" t="str">
        <f t="shared" si="152"/>
        <v/>
      </c>
      <c r="N851" s="22" t="str">
        <f t="shared" si="153"/>
        <v/>
      </c>
      <c r="O851" s="22" t="str">
        <f t="shared" si="154"/>
        <v/>
      </c>
      <c r="P851" s="22" t="str">
        <f t="shared" si="155"/>
        <v/>
      </c>
      <c r="Q851" s="22" t="str">
        <f t="shared" si="156"/>
        <v/>
      </c>
      <c r="R851" s="22" t="str">
        <f t="shared" si="157"/>
        <v/>
      </c>
      <c r="V851" s="22" t="e">
        <f t="shared" si="161"/>
        <v>#N/A</v>
      </c>
      <c r="W851" s="22">
        <f>(COUNTIF($V$2:V851,V851)=1)*1+W850</f>
        <v>70</v>
      </c>
      <c r="X851" s="22" t="e">
        <f>VLOOKUP(Y851,'licencje PZTS'!$C$4:$K$486,9,FALSE)</f>
        <v>#N/A</v>
      </c>
      <c r="Y851" s="22" t="e">
        <f>INDEX($V$2:$V$900,MATCH(ROWS($U$1:U848),$W$2:$W$900,0))</f>
        <v>#N/A</v>
      </c>
      <c r="AA851" s="22" t="e">
        <f t="shared" si="162"/>
        <v>#N/A</v>
      </c>
      <c r="AB851" s="22">
        <f>(COUNTIF($AA$2:AA851,AA851)=1)*1+AB850</f>
        <v>70</v>
      </c>
      <c r="AC851" s="22" t="e">
        <f>VLOOKUP(AD851,'licencje PZTS'!$C$4:$K$1486,9,FALSE)</f>
        <v>#N/A</v>
      </c>
      <c r="AD851" s="22" t="e">
        <f>INDEX($AA$2:$AA$900,MATCH(ROWS($Z$1:Z848),$AB$2:$AB$3900,0))</f>
        <v>#N/A</v>
      </c>
    </row>
    <row r="852" spans="2:30" hidden="1" x14ac:dyDescent="0.25">
      <c r="B852" s="54">
        <f>(COUNTIF($D$24:D852,D852)=1)*1+B851</f>
        <v>51</v>
      </c>
      <c r="C852" s="60" t="str">
        <f t="shared" si="163"/>
        <v/>
      </c>
      <c r="D852" s="54" t="str">
        <f>IF(C852="","",'licencje PZTS'!B832)</f>
        <v/>
      </c>
      <c r="E852" s="63" t="str">
        <f>IF(C852="","",VLOOKUP(F852,'licencje PZTS'!$G$3:$N$775,8,FALSE))</f>
        <v/>
      </c>
      <c r="F852" s="22">
        <f>'licencje PZTS'!G832</f>
        <v>0</v>
      </c>
      <c r="G852" s="62" t="str">
        <f t="shared" si="158"/>
        <v/>
      </c>
      <c r="H852" s="62" t="str">
        <f>IF(G852="","",'licencje PZTS'!B832)</f>
        <v/>
      </c>
      <c r="I852" s="22" t="str">
        <f>IF(G852="","",VLOOKUP(F852,'licencje PZTS'!$G$3:$N$1761,8,FALSE))</f>
        <v/>
      </c>
      <c r="J852" s="22" t="str">
        <f>IFERROR(VLOOKUP(F852,'licencje PZTS'!$G$3:$N$775,7,FALSE),"")</f>
        <v/>
      </c>
      <c r="K852" s="62" t="str">
        <f>IFERROR(VLOOKUP(F852,'licencje PZTS'!$G$3:$N$1761,4,FALSE),"")</f>
        <v/>
      </c>
      <c r="L852" s="22" t="str">
        <f t="shared" si="151"/>
        <v/>
      </c>
      <c r="M852" s="22" t="str">
        <f t="shared" si="152"/>
        <v/>
      </c>
      <c r="N852" s="22" t="str">
        <f t="shared" si="153"/>
        <v/>
      </c>
      <c r="O852" s="22" t="str">
        <f t="shared" si="154"/>
        <v/>
      </c>
      <c r="P852" s="22" t="str">
        <f t="shared" si="155"/>
        <v/>
      </c>
      <c r="Q852" s="22" t="str">
        <f t="shared" si="156"/>
        <v/>
      </c>
      <c r="R852" s="22" t="str">
        <f t="shared" si="157"/>
        <v/>
      </c>
      <c r="V852" s="22" t="e">
        <f t="shared" si="161"/>
        <v>#N/A</v>
      </c>
      <c r="W852" s="22">
        <f>(COUNTIF($V$2:V852,V852)=1)*1+W851</f>
        <v>70</v>
      </c>
      <c r="X852" s="22" t="e">
        <f>VLOOKUP(Y852,'licencje PZTS'!$C$4:$K$486,9,FALSE)</f>
        <v>#N/A</v>
      </c>
      <c r="Y852" s="22" t="e">
        <f>INDEX($V$2:$V$900,MATCH(ROWS($U$1:U849),$W$2:$W$900,0))</f>
        <v>#N/A</v>
      </c>
      <c r="AA852" s="22" t="e">
        <f t="shared" si="162"/>
        <v>#N/A</v>
      </c>
      <c r="AB852" s="22">
        <f>(COUNTIF($AA$2:AA852,AA852)=1)*1+AB851</f>
        <v>70</v>
      </c>
      <c r="AC852" s="22" t="e">
        <f>VLOOKUP(AD852,'licencje PZTS'!$C$4:$K$1486,9,FALSE)</f>
        <v>#N/A</v>
      </c>
      <c r="AD852" s="22" t="e">
        <f>INDEX($AA$2:$AA$900,MATCH(ROWS($Z$1:Z849),$AB$2:$AB$3900,0))</f>
        <v>#N/A</v>
      </c>
    </row>
    <row r="853" spans="2:30" hidden="1" x14ac:dyDescent="0.25">
      <c r="B853" s="54">
        <f>(COUNTIF($D$24:D853,D853)=1)*1+B852</f>
        <v>51</v>
      </c>
      <c r="C853" s="60" t="str">
        <f t="shared" si="163"/>
        <v/>
      </c>
      <c r="D853" s="54" t="str">
        <f>IF(C853="","",'licencje PZTS'!B833)</f>
        <v/>
      </c>
      <c r="E853" s="63" t="str">
        <f>IF(C853="","",VLOOKUP(F853,'licencje PZTS'!$G$3:$N$775,8,FALSE))</f>
        <v/>
      </c>
      <c r="F853" s="22">
        <f>'licencje PZTS'!G833</f>
        <v>0</v>
      </c>
      <c r="G853" s="62" t="str">
        <f t="shared" si="158"/>
        <v/>
      </c>
      <c r="H853" s="62" t="str">
        <f>IF(G853="","",'licencje PZTS'!B833)</f>
        <v/>
      </c>
      <c r="I853" s="22" t="str">
        <f>IF(G853="","",VLOOKUP(F853,'licencje PZTS'!$G$3:$N$1761,8,FALSE))</f>
        <v/>
      </c>
      <c r="J853" s="22" t="str">
        <f>IFERROR(VLOOKUP(F853,'licencje PZTS'!$G$3:$N$775,7,FALSE),"")</f>
        <v/>
      </c>
      <c r="K853" s="62" t="str">
        <f>IFERROR(VLOOKUP(F853,'licencje PZTS'!$G$3:$N$1761,4,FALSE),"")</f>
        <v/>
      </c>
      <c r="L853" s="22" t="str">
        <f t="shared" si="151"/>
        <v/>
      </c>
      <c r="M853" s="22" t="str">
        <f t="shared" si="152"/>
        <v/>
      </c>
      <c r="N853" s="22" t="str">
        <f t="shared" si="153"/>
        <v/>
      </c>
      <c r="O853" s="22" t="str">
        <f t="shared" si="154"/>
        <v/>
      </c>
      <c r="P853" s="22" t="str">
        <f t="shared" si="155"/>
        <v/>
      </c>
      <c r="Q853" s="22" t="str">
        <f t="shared" si="156"/>
        <v/>
      </c>
      <c r="R853" s="22" t="str">
        <f t="shared" si="157"/>
        <v/>
      </c>
      <c r="V853" s="22" t="e">
        <f t="shared" si="161"/>
        <v>#N/A</v>
      </c>
      <c r="W853" s="22">
        <f>(COUNTIF($V$2:V853,V853)=1)*1+W852</f>
        <v>70</v>
      </c>
      <c r="X853" s="22" t="e">
        <f>VLOOKUP(Y853,'licencje PZTS'!$C$4:$K$486,9,FALSE)</f>
        <v>#N/A</v>
      </c>
      <c r="Y853" s="22" t="e">
        <f>INDEX($V$2:$V$900,MATCH(ROWS($U$1:U850),$W$2:$W$900,0))</f>
        <v>#N/A</v>
      </c>
      <c r="AA853" s="22" t="e">
        <f t="shared" si="162"/>
        <v>#N/A</v>
      </c>
      <c r="AB853" s="22">
        <f>(COUNTIF($AA$2:AA853,AA853)=1)*1+AB852</f>
        <v>70</v>
      </c>
      <c r="AC853" s="22" t="e">
        <f>VLOOKUP(AD853,'licencje PZTS'!$C$4:$K$1486,9,FALSE)</f>
        <v>#N/A</v>
      </c>
      <c r="AD853" s="22" t="e">
        <f>INDEX($AA$2:$AA$900,MATCH(ROWS($Z$1:Z850),$AB$2:$AB$3900,0))</f>
        <v>#N/A</v>
      </c>
    </row>
    <row r="854" spans="2:30" hidden="1" x14ac:dyDescent="0.25">
      <c r="B854" s="54">
        <f>(COUNTIF($D$24:D854,D854)=1)*1+B853</f>
        <v>51</v>
      </c>
      <c r="C854" s="60" t="str">
        <f t="shared" si="163"/>
        <v/>
      </c>
      <c r="D854" s="54" t="str">
        <f>IF(C854="","",'licencje PZTS'!B834)</f>
        <v/>
      </c>
      <c r="E854" s="63" t="str">
        <f>IF(C854="","",VLOOKUP(F854,'licencje PZTS'!$G$3:$N$775,8,FALSE))</f>
        <v/>
      </c>
      <c r="F854" s="22">
        <f>'licencje PZTS'!G834</f>
        <v>0</v>
      </c>
      <c r="G854" s="62" t="str">
        <f t="shared" si="158"/>
        <v/>
      </c>
      <c r="H854" s="62" t="str">
        <f>IF(G854="","",'licencje PZTS'!B834)</f>
        <v/>
      </c>
      <c r="I854" s="22" t="str">
        <f>IF(G854="","",VLOOKUP(F854,'licencje PZTS'!$G$3:$N$1761,8,FALSE))</f>
        <v/>
      </c>
      <c r="J854" s="22" t="str">
        <f>IFERROR(VLOOKUP(F854,'licencje PZTS'!$G$3:$N$775,7,FALSE),"")</f>
        <v/>
      </c>
      <c r="K854" s="62" t="str">
        <f>IFERROR(VLOOKUP(F854,'licencje PZTS'!$G$3:$N$1761,4,FALSE),"")</f>
        <v/>
      </c>
      <c r="L854" s="22" t="str">
        <f t="shared" si="151"/>
        <v/>
      </c>
      <c r="M854" s="22" t="str">
        <f t="shared" si="152"/>
        <v/>
      </c>
      <c r="N854" s="22" t="str">
        <f t="shared" si="153"/>
        <v/>
      </c>
      <c r="O854" s="22" t="str">
        <f t="shared" si="154"/>
        <v/>
      </c>
      <c r="P854" s="22" t="str">
        <f t="shared" si="155"/>
        <v/>
      </c>
      <c r="Q854" s="22" t="str">
        <f t="shared" si="156"/>
        <v/>
      </c>
      <c r="R854" s="22" t="str">
        <f t="shared" si="157"/>
        <v/>
      </c>
      <c r="V854" s="22" t="e">
        <f t="shared" si="161"/>
        <v>#N/A</v>
      </c>
      <c r="W854" s="22">
        <f>(COUNTIF($V$2:V854,V854)=1)*1+W853</f>
        <v>70</v>
      </c>
      <c r="X854" s="22" t="e">
        <f>VLOOKUP(Y854,'licencje PZTS'!$C$4:$K$486,9,FALSE)</f>
        <v>#N/A</v>
      </c>
      <c r="Y854" s="22" t="e">
        <f>INDEX($V$2:$V$900,MATCH(ROWS($U$1:U851),$W$2:$W$900,0))</f>
        <v>#N/A</v>
      </c>
      <c r="AA854" s="22" t="e">
        <f t="shared" si="162"/>
        <v>#N/A</v>
      </c>
      <c r="AB854" s="22">
        <f>(COUNTIF($AA$2:AA854,AA854)=1)*1+AB853</f>
        <v>70</v>
      </c>
      <c r="AC854" s="22" t="e">
        <f>VLOOKUP(AD854,'licencje PZTS'!$C$4:$K$1486,9,FALSE)</f>
        <v>#N/A</v>
      </c>
      <c r="AD854" s="22" t="e">
        <f>INDEX($AA$2:$AA$900,MATCH(ROWS($Z$1:Z851),$AB$2:$AB$3900,0))</f>
        <v>#N/A</v>
      </c>
    </row>
    <row r="855" spans="2:30" hidden="1" x14ac:dyDescent="0.25">
      <c r="B855" s="54">
        <f>(COUNTIF($D$24:D855,D855)=1)*1+B854</f>
        <v>51</v>
      </c>
      <c r="C855" s="60" t="str">
        <f t="shared" si="163"/>
        <v/>
      </c>
      <c r="D855" s="54" t="str">
        <f>IF(C855="","",'licencje PZTS'!B835)</f>
        <v/>
      </c>
      <c r="E855" s="63" t="str">
        <f>IF(C855="","",VLOOKUP(F855,'licencje PZTS'!$G$3:$N$775,8,FALSE))</f>
        <v/>
      </c>
      <c r="F855" s="22">
        <f>'licencje PZTS'!G835</f>
        <v>0</v>
      </c>
      <c r="G855" s="62" t="str">
        <f>IFERROR(VLOOKUP(F855,'licencje PZTS'!$G$3:$N$775,5,FALSE),"")</f>
        <v/>
      </c>
      <c r="H855" s="62" t="str">
        <f>IF(G855="","",'licencje PZTS'!B835)</f>
        <v/>
      </c>
      <c r="I855" s="22" t="str">
        <f>IF(G855="","",VLOOKUP(F855,'licencje PZTS'!$G$3:$N$1761,8,FALSE))</f>
        <v/>
      </c>
      <c r="J855" s="22" t="str">
        <f>IFERROR(VLOOKUP(F855,'licencje PZTS'!$G$3:$N$775,7,FALSE),"")</f>
        <v/>
      </c>
      <c r="K855" s="62" t="str">
        <f>IFERROR(VLOOKUP(F855,'licencje PZTS'!$G$3:$N$1761,4,FALSE),"")</f>
        <v/>
      </c>
      <c r="L855" s="22" t="str">
        <f t="shared" ref="L855:L918" si="164">IFERROR(IF($G$1-K855&lt;=8,"Skrzat",IF($G$1-K855&gt;8,"Nie dotyczy")),"")</f>
        <v/>
      </c>
      <c r="M855" s="22" t="str">
        <f t="shared" ref="M855:M918" si="165">IFERROR(IF($G$1-K855&lt;=10,"Żak",IF($G$1-K855&gt;10,"Nie dotyczy")),"")</f>
        <v/>
      </c>
      <c r="N855" s="22" t="str">
        <f t="shared" ref="N855:N918" si="166">IFERROR(IF($G$1-K855&lt;=12,"Młodzik",IF($G$1-K855&gt;12,"Nie dotyczy")),"")</f>
        <v/>
      </c>
      <c r="O855" s="22" t="str">
        <f t="shared" ref="O855:O918" si="167">IFERROR(IF($G$1-K855&lt;=14,"Kadet",IF($G$1-K855&gt;14,"Nie dotyczy")),"")</f>
        <v/>
      </c>
      <c r="P855" s="22" t="str">
        <f t="shared" ref="P855:P918" si="168">IFERROR(IF($G$1-K855&lt;=17,"Junior",IF($G$1-K855&gt;17,"Nie dotyczy")),"")</f>
        <v/>
      </c>
      <c r="Q855" s="22" t="str">
        <f t="shared" ref="Q855:Q918" si="169">IFERROR(IF($G$1-K855&lt;=20,"Młodzieżowiec",IF($G$1-K855&gt;20,"Nie dotyczy")),"")</f>
        <v/>
      </c>
      <c r="R855" s="22" t="str">
        <f t="shared" ref="R855:R918" si="170">IFERROR(IF($G$1-K855&gt;=7,"Senior",IF($G$1-K855&lt;8,"Nie dotyczy")),"")</f>
        <v/>
      </c>
      <c r="V855" s="22" t="e">
        <f t="shared" si="161"/>
        <v>#N/A</v>
      </c>
      <c r="W855" s="22">
        <f>(COUNTIF($V$2:V855,V855)=1)*1+W854</f>
        <v>70</v>
      </c>
      <c r="X855" s="22" t="e">
        <f>VLOOKUP(Y855,'licencje PZTS'!$C$4:$K$486,9,FALSE)</f>
        <v>#N/A</v>
      </c>
      <c r="Y855" s="22" t="e">
        <f>INDEX($V$2:$V$900,MATCH(ROWS($U$1:U852),$W$2:$W$900,0))</f>
        <v>#N/A</v>
      </c>
      <c r="AA855" s="22" t="e">
        <f t="shared" si="162"/>
        <v>#N/A</v>
      </c>
      <c r="AB855" s="22">
        <f>(COUNTIF($AA$2:AA855,AA855)=1)*1+AB854</f>
        <v>70</v>
      </c>
      <c r="AC855" s="22" t="e">
        <f>VLOOKUP(AD855,'licencje PZTS'!$C$4:$K$1486,9,FALSE)</f>
        <v>#N/A</v>
      </c>
      <c r="AD855" s="22" t="e">
        <f>INDEX($AA$2:$AA$900,MATCH(ROWS($Z$1:Z852),$AB$2:$AB$3900,0))</f>
        <v>#N/A</v>
      </c>
    </row>
    <row r="856" spans="2:30" hidden="1" x14ac:dyDescent="0.25">
      <c r="B856" s="54">
        <f>(COUNTIF($D$24:D856,D856)=1)*1+B855</f>
        <v>51</v>
      </c>
      <c r="C856" s="60" t="str">
        <f t="shared" si="163"/>
        <v/>
      </c>
      <c r="D856" s="54" t="str">
        <f>IF(C856="","",'licencje PZTS'!B836)</f>
        <v/>
      </c>
      <c r="E856" s="63" t="str">
        <f>IF(C856="","",VLOOKUP(F856,'licencje PZTS'!$G$3:$N$775,8,FALSE))</f>
        <v/>
      </c>
      <c r="F856" s="22">
        <f>'licencje PZTS'!G836</f>
        <v>0</v>
      </c>
      <c r="G856" s="62" t="str">
        <f>IFERROR(VLOOKUP(F856,'licencje PZTS'!$G$3:$N$775,5,FALSE),"")</f>
        <v/>
      </c>
      <c r="H856" s="62" t="str">
        <f>IF(G856="","",'licencje PZTS'!B836)</f>
        <v/>
      </c>
      <c r="I856" s="22" t="str">
        <f>IF(G856="","",VLOOKUP(F856,'licencje PZTS'!$G$3:$N$1761,8,FALSE))</f>
        <v/>
      </c>
      <c r="J856" s="22" t="str">
        <f>IFERROR(VLOOKUP(F856,'licencje PZTS'!$G$3:$N$775,7,FALSE),"")</f>
        <v/>
      </c>
      <c r="K856" s="62" t="str">
        <f>IFERROR(VLOOKUP(F856,'licencje PZTS'!$G$3:$N$1761,4,FALSE),"")</f>
        <v/>
      </c>
      <c r="L856" s="22" t="str">
        <f t="shared" si="164"/>
        <v/>
      </c>
      <c r="M856" s="22" t="str">
        <f t="shared" si="165"/>
        <v/>
      </c>
      <c r="N856" s="22" t="str">
        <f t="shared" si="166"/>
        <v/>
      </c>
      <c r="O856" s="22" t="str">
        <f t="shared" si="167"/>
        <v/>
      </c>
      <c r="P856" s="22" t="str">
        <f t="shared" si="168"/>
        <v/>
      </c>
      <c r="Q856" s="22" t="str">
        <f t="shared" si="169"/>
        <v/>
      </c>
      <c r="R856" s="22" t="str">
        <f t="shared" si="170"/>
        <v/>
      </c>
      <c r="V856" s="22" t="e">
        <f t="shared" si="161"/>
        <v>#N/A</v>
      </c>
      <c r="W856" s="22">
        <f>(COUNTIF($V$2:V856,V856)=1)*1+W855</f>
        <v>70</v>
      </c>
      <c r="X856" s="22" t="e">
        <f>VLOOKUP(Y856,'licencje PZTS'!$C$4:$K$486,9,FALSE)</f>
        <v>#N/A</v>
      </c>
      <c r="Y856" s="22" t="e">
        <f>INDEX($V$2:$V$900,MATCH(ROWS($U$1:U853),$W$2:$W$900,0))</f>
        <v>#N/A</v>
      </c>
      <c r="AA856" s="22" t="e">
        <f t="shared" si="162"/>
        <v>#N/A</v>
      </c>
      <c r="AB856" s="22">
        <f>(COUNTIF($AA$2:AA856,AA856)=1)*1+AB855</f>
        <v>70</v>
      </c>
      <c r="AC856" s="22" t="e">
        <f>VLOOKUP(AD856,'licencje PZTS'!$C$4:$K$1486,9,FALSE)</f>
        <v>#N/A</v>
      </c>
      <c r="AD856" s="22" t="e">
        <f>INDEX($AA$2:$AA$900,MATCH(ROWS($Z$1:Z853),$AB$2:$AB$3900,0))</f>
        <v>#N/A</v>
      </c>
    </row>
    <row r="857" spans="2:30" hidden="1" x14ac:dyDescent="0.25">
      <c r="B857" s="54">
        <f>(COUNTIF($D$24:D857,D857)=1)*1+B856</f>
        <v>51</v>
      </c>
      <c r="C857" s="60" t="str">
        <f t="shared" si="163"/>
        <v/>
      </c>
      <c r="D857" s="54" t="str">
        <f>IF(C857="","",'licencje PZTS'!B837)</f>
        <v/>
      </c>
      <c r="E857" s="63" t="str">
        <f>IF(C857="","",VLOOKUP(F857,'licencje PZTS'!$G$3:$N$775,8,FALSE))</f>
        <v/>
      </c>
      <c r="F857" s="22">
        <f>'licencje PZTS'!G837</f>
        <v>0</v>
      </c>
      <c r="G857" s="62" t="str">
        <f>IFERROR(VLOOKUP(F857,'licencje PZTS'!$G$3:$N$775,5,FALSE),"")</f>
        <v/>
      </c>
      <c r="H857" s="62" t="str">
        <f>IF(G857="","",'licencje PZTS'!B837)</f>
        <v/>
      </c>
      <c r="I857" s="22" t="str">
        <f>IF(G857="","",VLOOKUP(F857,'licencje PZTS'!$G$3:$N$1761,8,FALSE))</f>
        <v/>
      </c>
      <c r="J857" s="22" t="str">
        <f>IFERROR(VLOOKUP(F857,'licencje PZTS'!$G$3:$N$775,7,FALSE),"")</f>
        <v/>
      </c>
      <c r="K857" s="62" t="str">
        <f>IFERROR(VLOOKUP(F857,'licencje PZTS'!$G$3:$N$1761,4,FALSE),"")</f>
        <v/>
      </c>
      <c r="L857" s="22" t="str">
        <f t="shared" si="164"/>
        <v/>
      </c>
      <c r="M857" s="22" t="str">
        <f t="shared" si="165"/>
        <v/>
      </c>
      <c r="N857" s="22" t="str">
        <f t="shared" si="166"/>
        <v/>
      </c>
      <c r="O857" s="22" t="str">
        <f t="shared" si="167"/>
        <v/>
      </c>
      <c r="P857" s="22" t="str">
        <f t="shared" si="168"/>
        <v/>
      </c>
      <c r="Q857" s="22" t="str">
        <f t="shared" si="169"/>
        <v/>
      </c>
      <c r="R857" s="22" t="str">
        <f t="shared" si="170"/>
        <v/>
      </c>
      <c r="V857" s="22" t="e">
        <f t="shared" si="161"/>
        <v>#N/A</v>
      </c>
      <c r="W857" s="22">
        <f>(COUNTIF($V$2:V857,V857)=1)*1+W856</f>
        <v>70</v>
      </c>
      <c r="X857" s="22" t="e">
        <f>VLOOKUP(Y857,'licencje PZTS'!$C$4:$K$486,9,FALSE)</f>
        <v>#N/A</v>
      </c>
      <c r="Y857" s="22" t="e">
        <f>INDEX($V$2:$V$900,MATCH(ROWS($U$1:U854),$W$2:$W$900,0))</f>
        <v>#N/A</v>
      </c>
      <c r="AA857" s="22" t="e">
        <f t="shared" si="162"/>
        <v>#N/A</v>
      </c>
      <c r="AB857" s="22">
        <f>(COUNTIF($AA$2:AA857,AA857)=1)*1+AB856</f>
        <v>70</v>
      </c>
      <c r="AC857" s="22" t="e">
        <f>VLOOKUP(AD857,'licencje PZTS'!$C$4:$K$1486,9,FALSE)</f>
        <v>#N/A</v>
      </c>
      <c r="AD857" s="22" t="e">
        <f>INDEX($AA$2:$AA$900,MATCH(ROWS($Z$1:Z854),$AB$2:$AB$3900,0))</f>
        <v>#N/A</v>
      </c>
    </row>
    <row r="858" spans="2:30" hidden="1" x14ac:dyDescent="0.25">
      <c r="B858" s="54">
        <f>(COUNTIF($D$24:D858,D858)=1)*1+B857</f>
        <v>51</v>
      </c>
      <c r="C858" s="60" t="str">
        <f t="shared" si="163"/>
        <v/>
      </c>
      <c r="D858" s="54" t="str">
        <f>IF(C858="","",'licencje PZTS'!B838)</f>
        <v/>
      </c>
      <c r="E858" s="63" t="str">
        <f>IF(C858="","",VLOOKUP(F858,'licencje PZTS'!$G$3:$N$775,8,FALSE))</f>
        <v/>
      </c>
      <c r="F858" s="22">
        <f>'licencje PZTS'!G838</f>
        <v>0</v>
      </c>
      <c r="G858" s="62" t="str">
        <f>IFERROR(VLOOKUP(F858,'licencje PZTS'!$G$3:$N$775,5,FALSE),"")</f>
        <v/>
      </c>
      <c r="H858" s="62" t="str">
        <f>IF(G858="","",'licencje PZTS'!B838)</f>
        <v/>
      </c>
      <c r="I858" s="22" t="str">
        <f>IF(G858="","",VLOOKUP(F858,'licencje PZTS'!$G$3:$N$1761,8,FALSE))</f>
        <v/>
      </c>
      <c r="J858" s="22" t="str">
        <f>IFERROR(VLOOKUP(F858,'licencje PZTS'!$G$3:$N$775,7,FALSE),"")</f>
        <v/>
      </c>
      <c r="K858" s="62" t="str">
        <f>IFERROR(VLOOKUP(F858,'licencje PZTS'!$G$3:$N$1761,4,FALSE),"")</f>
        <v/>
      </c>
      <c r="L858" s="22" t="str">
        <f t="shared" si="164"/>
        <v/>
      </c>
      <c r="M858" s="22" t="str">
        <f t="shared" si="165"/>
        <v/>
      </c>
      <c r="N858" s="22" t="str">
        <f t="shared" si="166"/>
        <v/>
      </c>
      <c r="O858" s="22" t="str">
        <f t="shared" si="167"/>
        <v/>
      </c>
      <c r="P858" s="22" t="str">
        <f t="shared" si="168"/>
        <v/>
      </c>
      <c r="Q858" s="22" t="str">
        <f t="shared" si="169"/>
        <v/>
      </c>
      <c r="R858" s="22" t="str">
        <f t="shared" si="170"/>
        <v/>
      </c>
      <c r="V858" s="22" t="e">
        <f t="shared" si="161"/>
        <v>#N/A</v>
      </c>
      <c r="W858" s="22">
        <f>(COUNTIF($V$2:V858,V858)=1)*1+W857</f>
        <v>70</v>
      </c>
      <c r="X858" s="22" t="e">
        <f>VLOOKUP(Y858,'licencje PZTS'!$C$4:$K$486,9,FALSE)</f>
        <v>#N/A</v>
      </c>
      <c r="Y858" s="22" t="e">
        <f>INDEX($V$2:$V$900,MATCH(ROWS($U$1:U855),$W$2:$W$900,0))</f>
        <v>#N/A</v>
      </c>
      <c r="AA858" s="22" t="e">
        <f t="shared" si="162"/>
        <v>#N/A</v>
      </c>
      <c r="AB858" s="22">
        <f>(COUNTIF($AA$2:AA858,AA858)=1)*1+AB857</f>
        <v>70</v>
      </c>
      <c r="AC858" s="22" t="e">
        <f>VLOOKUP(AD858,'licencje PZTS'!$C$4:$K$1486,9,FALSE)</f>
        <v>#N/A</v>
      </c>
      <c r="AD858" s="22" t="e">
        <f>INDEX($AA$2:$AA$900,MATCH(ROWS($Z$1:Z855),$AB$2:$AB$3900,0))</f>
        <v>#N/A</v>
      </c>
    </row>
    <row r="859" spans="2:30" hidden="1" x14ac:dyDescent="0.25">
      <c r="B859" s="54">
        <f>(COUNTIF($D$24:D859,D859)=1)*1+B858</f>
        <v>51</v>
      </c>
      <c r="C859" s="60" t="str">
        <f t="shared" si="163"/>
        <v/>
      </c>
      <c r="D859" s="54" t="str">
        <f>IF(C859="","",'licencje PZTS'!B839)</f>
        <v/>
      </c>
      <c r="E859" s="63" t="str">
        <f>IF(C859="","",VLOOKUP(F859,'licencje PZTS'!$G$3:$N$775,8,FALSE))</f>
        <v/>
      </c>
      <c r="F859" s="22">
        <f>'licencje PZTS'!G839</f>
        <v>0</v>
      </c>
      <c r="G859" s="62" t="str">
        <f>IFERROR(VLOOKUP(F859,'licencje PZTS'!$G$3:$N$775,5,FALSE),"")</f>
        <v/>
      </c>
      <c r="H859" s="62" t="str">
        <f>IF(G859="","",'licencje PZTS'!B839)</f>
        <v/>
      </c>
      <c r="I859" s="22" t="str">
        <f>IF(G859="","",VLOOKUP(F859,'licencje PZTS'!$G$3:$N$1761,8,FALSE))</f>
        <v/>
      </c>
      <c r="J859" s="22" t="str">
        <f>IFERROR(VLOOKUP(F859,'licencje PZTS'!$G$3:$N$775,7,FALSE),"")</f>
        <v/>
      </c>
      <c r="K859" s="62" t="str">
        <f>IFERROR(VLOOKUP(F859,'licencje PZTS'!$G$3:$N$1761,4,FALSE),"")</f>
        <v/>
      </c>
      <c r="L859" s="22" t="str">
        <f t="shared" si="164"/>
        <v/>
      </c>
      <c r="M859" s="22" t="str">
        <f t="shared" si="165"/>
        <v/>
      </c>
      <c r="N859" s="22" t="str">
        <f t="shared" si="166"/>
        <v/>
      </c>
      <c r="O859" s="22" t="str">
        <f t="shared" si="167"/>
        <v/>
      </c>
      <c r="P859" s="22" t="str">
        <f t="shared" si="168"/>
        <v/>
      </c>
      <c r="Q859" s="22" t="str">
        <f t="shared" si="169"/>
        <v/>
      </c>
      <c r="R859" s="22" t="str">
        <f t="shared" si="170"/>
        <v/>
      </c>
      <c r="V859" s="22" t="e">
        <f t="shared" si="161"/>
        <v>#N/A</v>
      </c>
      <c r="W859" s="22">
        <f>(COUNTIF($V$2:V859,V859)=1)*1+W858</f>
        <v>70</v>
      </c>
      <c r="X859" s="22" t="e">
        <f>VLOOKUP(Y859,'licencje PZTS'!$C$4:$K$486,9,FALSE)</f>
        <v>#N/A</v>
      </c>
      <c r="Y859" s="22" t="e">
        <f>INDEX($V$2:$V$900,MATCH(ROWS($U$1:U856),$W$2:$W$900,0))</f>
        <v>#N/A</v>
      </c>
      <c r="AA859" s="22" t="e">
        <f t="shared" si="162"/>
        <v>#N/A</v>
      </c>
      <c r="AB859" s="22">
        <f>(COUNTIF($AA$2:AA859,AA859)=1)*1+AB858</f>
        <v>70</v>
      </c>
      <c r="AC859" s="22" t="e">
        <f>VLOOKUP(AD859,'licencje PZTS'!$C$4:$K$1486,9,FALSE)</f>
        <v>#N/A</v>
      </c>
      <c r="AD859" s="22" t="e">
        <f>INDEX($AA$2:$AA$900,MATCH(ROWS($Z$1:Z856),$AB$2:$AB$3900,0))</f>
        <v>#N/A</v>
      </c>
    </row>
    <row r="860" spans="2:30" hidden="1" x14ac:dyDescent="0.25">
      <c r="B860" s="54">
        <f>(COUNTIF($D$24:D860,D860)=1)*1+B859</f>
        <v>51</v>
      </c>
      <c r="C860" s="60" t="str">
        <f t="shared" si="163"/>
        <v/>
      </c>
      <c r="D860" s="54" t="str">
        <f>IF(C860="","",'licencje PZTS'!B840)</f>
        <v/>
      </c>
      <c r="E860" s="63" t="str">
        <f>IF(C860="","",VLOOKUP(F860,'licencje PZTS'!$G$3:$N$775,8,FALSE))</f>
        <v/>
      </c>
      <c r="F860" s="22">
        <f>'licencje PZTS'!G840</f>
        <v>0</v>
      </c>
      <c r="G860" s="62" t="str">
        <f>IFERROR(VLOOKUP(F860,'licencje PZTS'!$G$3:$N$775,5,FALSE),"")</f>
        <v/>
      </c>
      <c r="H860" s="62" t="str">
        <f>IF(G860="","",'licencje PZTS'!B840)</f>
        <v/>
      </c>
      <c r="I860" s="22" t="str">
        <f>IF(G860="","",VLOOKUP(F860,'licencje PZTS'!$G$3:$N$1761,8,FALSE))</f>
        <v/>
      </c>
      <c r="J860" s="22" t="str">
        <f>IFERROR(VLOOKUP(F860,'licencje PZTS'!$G$3:$N$775,7,FALSE),"")</f>
        <v/>
      </c>
      <c r="K860" s="62" t="str">
        <f>IFERROR(VLOOKUP(F860,'licencje PZTS'!$G$3:$N$1761,4,FALSE),"")</f>
        <v/>
      </c>
      <c r="L860" s="22" t="str">
        <f t="shared" si="164"/>
        <v/>
      </c>
      <c r="M860" s="22" t="str">
        <f t="shared" si="165"/>
        <v/>
      </c>
      <c r="N860" s="22" t="str">
        <f t="shared" si="166"/>
        <v/>
      </c>
      <c r="O860" s="22" t="str">
        <f t="shared" si="167"/>
        <v/>
      </c>
      <c r="P860" s="22" t="str">
        <f t="shared" si="168"/>
        <v/>
      </c>
      <c r="Q860" s="22" t="str">
        <f t="shared" si="169"/>
        <v/>
      </c>
      <c r="R860" s="22" t="str">
        <f t="shared" si="170"/>
        <v/>
      </c>
      <c r="V860" s="22" t="e">
        <f t="shared" si="161"/>
        <v>#N/A</v>
      </c>
      <c r="W860" s="22">
        <f>(COUNTIF($V$2:V860,V860)=1)*1+W859</f>
        <v>70</v>
      </c>
      <c r="X860" s="22" t="e">
        <f>VLOOKUP(Y860,'licencje PZTS'!$C$4:$K$486,9,FALSE)</f>
        <v>#N/A</v>
      </c>
      <c r="Y860" s="22" t="e">
        <f>INDEX($V$2:$V$900,MATCH(ROWS($U$1:U857),$W$2:$W$900,0))</f>
        <v>#N/A</v>
      </c>
      <c r="AA860" s="22" t="e">
        <f t="shared" si="162"/>
        <v>#N/A</v>
      </c>
      <c r="AB860" s="22">
        <f>(COUNTIF($AA$2:AA860,AA860)=1)*1+AB859</f>
        <v>70</v>
      </c>
      <c r="AC860" s="22" t="e">
        <f>VLOOKUP(AD860,'licencje PZTS'!$C$4:$K$1486,9,FALSE)</f>
        <v>#N/A</v>
      </c>
      <c r="AD860" s="22" t="e">
        <f>INDEX($AA$2:$AA$900,MATCH(ROWS($Z$1:Z857),$AB$2:$AB$3900,0))</f>
        <v>#N/A</v>
      </c>
    </row>
    <row r="861" spans="2:30" hidden="1" x14ac:dyDescent="0.25">
      <c r="B861" s="54">
        <f>(COUNTIF($D$24:D861,D861)=1)*1+B860</f>
        <v>51</v>
      </c>
      <c r="C861" s="60" t="str">
        <f t="shared" si="163"/>
        <v/>
      </c>
      <c r="D861" s="54" t="str">
        <f>IF(C861="","",'licencje PZTS'!B841)</f>
        <v/>
      </c>
      <c r="E861" s="63" t="str">
        <f>IF(C861="","",VLOOKUP(F861,'licencje PZTS'!$G$3:$N$775,8,FALSE))</f>
        <v/>
      </c>
      <c r="F861" s="22">
        <f>'licencje PZTS'!G841</f>
        <v>0</v>
      </c>
      <c r="G861" s="62" t="str">
        <f>IFERROR(VLOOKUP(F861,'licencje PZTS'!$G$3:$N$775,5,FALSE),"")</f>
        <v/>
      </c>
      <c r="H861" s="62" t="str">
        <f>IF(G861="","",'licencje PZTS'!B841)</f>
        <v/>
      </c>
      <c r="I861" s="22" t="str">
        <f>IF(G861="","",VLOOKUP(F861,'licencje PZTS'!$G$3:$N$1761,8,FALSE))</f>
        <v/>
      </c>
      <c r="J861" s="22" t="str">
        <f>IFERROR(VLOOKUP(F861,'licencje PZTS'!$G$3:$N$775,7,FALSE),"")</f>
        <v/>
      </c>
      <c r="K861" s="62" t="str">
        <f>IFERROR(VLOOKUP(F861,'licencje PZTS'!$G$3:$N$1761,4,FALSE),"")</f>
        <v/>
      </c>
      <c r="L861" s="22" t="str">
        <f t="shared" si="164"/>
        <v/>
      </c>
      <c r="M861" s="22" t="str">
        <f t="shared" si="165"/>
        <v/>
      </c>
      <c r="N861" s="22" t="str">
        <f t="shared" si="166"/>
        <v/>
      </c>
      <c r="O861" s="22" t="str">
        <f t="shared" si="167"/>
        <v/>
      </c>
      <c r="P861" s="22" t="str">
        <f t="shared" si="168"/>
        <v/>
      </c>
      <c r="Q861" s="22" t="str">
        <f t="shared" si="169"/>
        <v/>
      </c>
      <c r="R861" s="22" t="str">
        <f t="shared" si="170"/>
        <v/>
      </c>
      <c r="V861" s="22" t="e">
        <f t="shared" si="161"/>
        <v>#N/A</v>
      </c>
      <c r="W861" s="22">
        <f>(COUNTIF($V$2:V861,V861)=1)*1+W860</f>
        <v>70</v>
      </c>
      <c r="X861" s="22" t="e">
        <f>VLOOKUP(Y861,'licencje PZTS'!$C$4:$K$486,9,FALSE)</f>
        <v>#N/A</v>
      </c>
      <c r="Y861" s="22" t="e">
        <f>INDEX($V$2:$V$900,MATCH(ROWS($U$1:U858),$W$2:$W$900,0))</f>
        <v>#N/A</v>
      </c>
      <c r="AA861" s="22" t="e">
        <f t="shared" si="162"/>
        <v>#N/A</v>
      </c>
      <c r="AB861" s="22">
        <f>(COUNTIF($AA$2:AA861,AA861)=1)*1+AB860</f>
        <v>70</v>
      </c>
      <c r="AC861" s="22" t="e">
        <f>VLOOKUP(AD861,'licencje PZTS'!$C$4:$K$1486,9,FALSE)</f>
        <v>#N/A</v>
      </c>
      <c r="AD861" s="22" t="e">
        <f>INDEX($AA$2:$AA$900,MATCH(ROWS($Z$1:Z858),$AB$2:$AB$3900,0))</f>
        <v>#N/A</v>
      </c>
    </row>
    <row r="862" spans="2:30" hidden="1" x14ac:dyDescent="0.25">
      <c r="B862" s="54">
        <f>(COUNTIF($D$24:D862,D862)=1)*1+B861</f>
        <v>51</v>
      </c>
      <c r="C862" s="60" t="str">
        <f t="shared" si="163"/>
        <v/>
      </c>
      <c r="D862" s="54" t="str">
        <f>IF(C862="","",'licencje PZTS'!B842)</f>
        <v/>
      </c>
      <c r="E862" s="63" t="str">
        <f>IF(C862="","",VLOOKUP(F862,'licencje PZTS'!$G$3:$N$775,8,FALSE))</f>
        <v/>
      </c>
      <c r="F862" s="22">
        <f>'licencje PZTS'!G842</f>
        <v>0</v>
      </c>
      <c r="G862" s="62" t="str">
        <f>IFERROR(VLOOKUP(F862,'licencje PZTS'!$G$3:$N$775,5,FALSE),"")</f>
        <v/>
      </c>
      <c r="H862" s="62" t="str">
        <f>IF(G862="","",'licencje PZTS'!B842)</f>
        <v/>
      </c>
      <c r="I862" s="22" t="str">
        <f>IF(G862="","",VLOOKUP(F862,'licencje PZTS'!$G$3:$N$1761,8,FALSE))</f>
        <v/>
      </c>
      <c r="J862" s="22" t="str">
        <f>IFERROR(VLOOKUP(F862,'licencje PZTS'!$G$3:$N$775,7,FALSE),"")</f>
        <v/>
      </c>
      <c r="K862" s="62" t="str">
        <f>IFERROR(VLOOKUP(F862,'licencje PZTS'!$G$3:$N$1761,4,FALSE),"")</f>
        <v/>
      </c>
      <c r="L862" s="22" t="str">
        <f t="shared" si="164"/>
        <v/>
      </c>
      <c r="M862" s="22" t="str">
        <f t="shared" si="165"/>
        <v/>
      </c>
      <c r="N862" s="22" t="str">
        <f t="shared" si="166"/>
        <v/>
      </c>
      <c r="O862" s="22" t="str">
        <f t="shared" si="167"/>
        <v/>
      </c>
      <c r="P862" s="22" t="str">
        <f t="shared" si="168"/>
        <v/>
      </c>
      <c r="Q862" s="22" t="str">
        <f t="shared" si="169"/>
        <v/>
      </c>
      <c r="R862" s="22" t="str">
        <f t="shared" si="170"/>
        <v/>
      </c>
      <c r="V862" s="22" t="e">
        <f t="shared" si="161"/>
        <v>#N/A</v>
      </c>
      <c r="W862" s="22">
        <f>(COUNTIF($V$2:V862,V862)=1)*1+W861</f>
        <v>70</v>
      </c>
      <c r="X862" s="22" t="e">
        <f>VLOOKUP(Y862,'licencje PZTS'!$C$4:$K$486,9,FALSE)</f>
        <v>#N/A</v>
      </c>
      <c r="Y862" s="22" t="e">
        <f>INDEX($V$2:$V$900,MATCH(ROWS($U$1:U859),$W$2:$W$900,0))</f>
        <v>#N/A</v>
      </c>
      <c r="AA862" s="22" t="e">
        <f t="shared" si="162"/>
        <v>#N/A</v>
      </c>
      <c r="AB862" s="22">
        <f>(COUNTIF($AA$2:AA862,AA862)=1)*1+AB861</f>
        <v>70</v>
      </c>
      <c r="AC862" s="22" t="e">
        <f>VLOOKUP(AD862,'licencje PZTS'!$C$4:$K$1486,9,FALSE)</f>
        <v>#N/A</v>
      </c>
      <c r="AD862" s="22" t="e">
        <f>INDEX($AA$2:$AA$900,MATCH(ROWS($Z$1:Z859),$AB$2:$AB$3900,0))</f>
        <v>#N/A</v>
      </c>
    </row>
    <row r="863" spans="2:30" hidden="1" x14ac:dyDescent="0.25">
      <c r="B863" s="54">
        <f>(COUNTIF($D$24:D863,D863)=1)*1+B862</f>
        <v>51</v>
      </c>
      <c r="C863" s="60" t="str">
        <f t="shared" si="163"/>
        <v/>
      </c>
      <c r="D863" s="54" t="str">
        <f>IF(C863="","",'licencje PZTS'!B843)</f>
        <v/>
      </c>
      <c r="E863" s="63" t="str">
        <f>IF(C863="","",VLOOKUP(F863,'licencje PZTS'!$G$3:$N$775,8,FALSE))</f>
        <v/>
      </c>
      <c r="F863" s="22">
        <f>'licencje PZTS'!G843</f>
        <v>0</v>
      </c>
      <c r="G863" s="62" t="str">
        <f>IFERROR(VLOOKUP(F863,'licencje PZTS'!$G$3:$N$775,5,FALSE),"")</f>
        <v/>
      </c>
      <c r="H863" s="62" t="str">
        <f>IF(G863="","",'licencje PZTS'!B843)</f>
        <v/>
      </c>
      <c r="I863" s="22" t="str">
        <f>IF(G863="","",VLOOKUP(F863,'licencje PZTS'!$G$3:$N$1761,8,FALSE))</f>
        <v/>
      </c>
      <c r="J863" s="22" t="str">
        <f>IFERROR(VLOOKUP(F863,'licencje PZTS'!$G$3:$N$775,7,FALSE),"")</f>
        <v/>
      </c>
      <c r="K863" s="62" t="str">
        <f>IFERROR(VLOOKUP(F863,'licencje PZTS'!$G$3:$N$1761,4,FALSE),"")</f>
        <v/>
      </c>
      <c r="L863" s="22" t="str">
        <f t="shared" si="164"/>
        <v/>
      </c>
      <c r="M863" s="22" t="str">
        <f t="shared" si="165"/>
        <v/>
      </c>
      <c r="N863" s="22" t="str">
        <f t="shared" si="166"/>
        <v/>
      </c>
      <c r="O863" s="22" t="str">
        <f t="shared" si="167"/>
        <v/>
      </c>
      <c r="P863" s="22" t="str">
        <f t="shared" si="168"/>
        <v/>
      </c>
      <c r="Q863" s="22" t="str">
        <f t="shared" si="169"/>
        <v/>
      </c>
      <c r="R863" s="22" t="str">
        <f t="shared" si="170"/>
        <v/>
      </c>
      <c r="V863" s="22" t="e">
        <f t="shared" si="161"/>
        <v>#N/A</v>
      </c>
      <c r="W863" s="22">
        <f>(COUNTIF($V$2:V863,V863)=1)*1+W862</f>
        <v>70</v>
      </c>
      <c r="X863" s="22" t="e">
        <f>VLOOKUP(Y863,'licencje PZTS'!$C$4:$K$486,9,FALSE)</f>
        <v>#N/A</v>
      </c>
      <c r="Y863" s="22" t="e">
        <f>INDEX($V$2:$V$900,MATCH(ROWS($U$1:U860),$W$2:$W$900,0))</f>
        <v>#N/A</v>
      </c>
      <c r="AA863" s="22" t="e">
        <f t="shared" si="162"/>
        <v>#N/A</v>
      </c>
      <c r="AB863" s="22">
        <f>(COUNTIF($AA$2:AA863,AA863)=1)*1+AB862</f>
        <v>70</v>
      </c>
      <c r="AC863" s="22" t="e">
        <f>VLOOKUP(AD863,'licencje PZTS'!$C$4:$K$1486,9,FALSE)</f>
        <v>#N/A</v>
      </c>
      <c r="AD863" s="22" t="e">
        <f>INDEX($AA$2:$AA$900,MATCH(ROWS($Z$1:Z860),$AB$2:$AB$3900,0))</f>
        <v>#N/A</v>
      </c>
    </row>
    <row r="864" spans="2:30" hidden="1" x14ac:dyDescent="0.25">
      <c r="B864" s="54">
        <f>(COUNTIF($D$24:D864,D864)=1)*1+B863</f>
        <v>51</v>
      </c>
      <c r="C864" s="60" t="str">
        <f t="shared" si="163"/>
        <v/>
      </c>
      <c r="D864" s="54" t="str">
        <f>IF(C864="","",'licencje PZTS'!B844)</f>
        <v/>
      </c>
      <c r="E864" s="63" t="str">
        <f>IF(C864="","",VLOOKUP(F864,'licencje PZTS'!$G$3:$N$775,8,FALSE))</f>
        <v/>
      </c>
      <c r="F864" s="22">
        <f>'licencje PZTS'!G844</f>
        <v>0</v>
      </c>
      <c r="G864" s="62" t="str">
        <f>IFERROR(VLOOKUP(F864,'licencje PZTS'!$G$3:$N$775,5,FALSE),"")</f>
        <v/>
      </c>
      <c r="H864" s="62" t="str">
        <f>IF(G864="","",'licencje PZTS'!B844)</f>
        <v/>
      </c>
      <c r="I864" s="22" t="str">
        <f>IF(G864="","",VLOOKUP(F864,'licencje PZTS'!$G$3:$N$1761,8,FALSE))</f>
        <v/>
      </c>
      <c r="J864" s="22" t="str">
        <f>IFERROR(VLOOKUP(F864,'licencje PZTS'!$G$3:$N$775,7,FALSE),"")</f>
        <v/>
      </c>
      <c r="K864" s="62" t="str">
        <f>IFERROR(VLOOKUP(F864,'licencje PZTS'!$G$3:$N$1761,4,FALSE),"")</f>
        <v/>
      </c>
      <c r="L864" s="22" t="str">
        <f t="shared" si="164"/>
        <v/>
      </c>
      <c r="M864" s="22" t="str">
        <f t="shared" si="165"/>
        <v/>
      </c>
      <c r="N864" s="22" t="str">
        <f t="shared" si="166"/>
        <v/>
      </c>
      <c r="O864" s="22" t="str">
        <f t="shared" si="167"/>
        <v/>
      </c>
      <c r="P864" s="22" t="str">
        <f t="shared" si="168"/>
        <v/>
      </c>
      <c r="Q864" s="22" t="str">
        <f t="shared" si="169"/>
        <v/>
      </c>
      <c r="R864" s="22" t="str">
        <f t="shared" si="170"/>
        <v/>
      </c>
      <c r="V864" s="22" t="e">
        <f t="shared" si="161"/>
        <v>#N/A</v>
      </c>
      <c r="W864" s="22">
        <f>(COUNTIF($V$2:V864,V864)=1)*1+W863</f>
        <v>70</v>
      </c>
      <c r="X864" s="22" t="e">
        <f>VLOOKUP(Y864,'licencje PZTS'!$C$4:$K$486,9,FALSE)</f>
        <v>#N/A</v>
      </c>
      <c r="Y864" s="22" t="e">
        <f>INDEX($V$2:$V$900,MATCH(ROWS($U$1:U861),$W$2:$W$900,0))</f>
        <v>#N/A</v>
      </c>
      <c r="AA864" s="22" t="e">
        <f t="shared" si="162"/>
        <v>#N/A</v>
      </c>
      <c r="AB864" s="22">
        <f>(COUNTIF($AA$2:AA864,AA864)=1)*1+AB863</f>
        <v>70</v>
      </c>
      <c r="AC864" s="22" t="e">
        <f>VLOOKUP(AD864,'licencje PZTS'!$C$4:$K$1486,9,FALSE)</f>
        <v>#N/A</v>
      </c>
      <c r="AD864" s="22" t="e">
        <f>INDEX($AA$2:$AA$900,MATCH(ROWS($Z$1:Z861),$AB$2:$AB$3900,0))</f>
        <v>#N/A</v>
      </c>
    </row>
    <row r="865" spans="2:30" hidden="1" x14ac:dyDescent="0.25">
      <c r="B865" s="54">
        <f>(COUNTIF($D$24:D865,D865)=1)*1+B864</f>
        <v>51</v>
      </c>
      <c r="C865" s="60" t="str">
        <f t="shared" si="163"/>
        <v/>
      </c>
      <c r="D865" s="54" t="str">
        <f>IF(C865="","",'licencje PZTS'!B845)</f>
        <v/>
      </c>
      <c r="E865" s="63" t="str">
        <f>IF(C865="","",VLOOKUP(F865,'licencje PZTS'!$G$3:$N$775,8,FALSE))</f>
        <v/>
      </c>
      <c r="F865" s="22">
        <f>'licencje PZTS'!G845</f>
        <v>0</v>
      </c>
      <c r="G865" s="62" t="str">
        <f>IFERROR(VLOOKUP(F865,'licencje PZTS'!$G$3:$N$775,5,FALSE),"")</f>
        <v/>
      </c>
      <c r="H865" s="62" t="str">
        <f>IF(G865="","",'licencje PZTS'!B845)</f>
        <v/>
      </c>
      <c r="I865" s="22" t="str">
        <f>IF(G865="","",VLOOKUP(F865,'licencje PZTS'!$G$3:$N$1761,8,FALSE))</f>
        <v/>
      </c>
      <c r="J865" s="22" t="str">
        <f>IFERROR(VLOOKUP(F865,'licencje PZTS'!$G$3:$N$775,7,FALSE),"")</f>
        <v/>
      </c>
      <c r="K865" s="62" t="str">
        <f>IFERROR(VLOOKUP(F865,'licencje PZTS'!$G$3:$N$1761,4,FALSE),"")</f>
        <v/>
      </c>
      <c r="L865" s="22" t="str">
        <f t="shared" si="164"/>
        <v/>
      </c>
      <c r="M865" s="22" t="str">
        <f t="shared" si="165"/>
        <v/>
      </c>
      <c r="N865" s="22" t="str">
        <f t="shared" si="166"/>
        <v/>
      </c>
      <c r="O865" s="22" t="str">
        <f t="shared" si="167"/>
        <v/>
      </c>
      <c r="P865" s="22" t="str">
        <f t="shared" si="168"/>
        <v/>
      </c>
      <c r="Q865" s="22" t="str">
        <f t="shared" si="169"/>
        <v/>
      </c>
      <c r="R865" s="22" t="str">
        <f t="shared" si="170"/>
        <v/>
      </c>
      <c r="V865" s="22" t="e">
        <f t="shared" si="161"/>
        <v>#N/A</v>
      </c>
      <c r="W865" s="22">
        <f>(COUNTIF($V$2:V865,V865)=1)*1+W864</f>
        <v>70</v>
      </c>
      <c r="X865" s="22" t="e">
        <f>VLOOKUP(Y865,'licencje PZTS'!$C$4:$K$486,9,FALSE)</f>
        <v>#N/A</v>
      </c>
      <c r="Y865" s="22" t="e">
        <f>INDEX($V$2:$V$900,MATCH(ROWS($U$1:U862),$W$2:$W$900,0))</f>
        <v>#N/A</v>
      </c>
      <c r="AA865" s="22" t="e">
        <f t="shared" si="162"/>
        <v>#N/A</v>
      </c>
      <c r="AB865" s="22">
        <f>(COUNTIF($AA$2:AA865,AA865)=1)*1+AB864</f>
        <v>70</v>
      </c>
      <c r="AC865" s="22" t="e">
        <f>VLOOKUP(AD865,'licencje PZTS'!$C$4:$K$1486,9,FALSE)</f>
        <v>#N/A</v>
      </c>
      <c r="AD865" s="22" t="e">
        <f>INDEX($AA$2:$AA$900,MATCH(ROWS($Z$1:Z862),$AB$2:$AB$3900,0))</f>
        <v>#N/A</v>
      </c>
    </row>
    <row r="866" spans="2:30" hidden="1" x14ac:dyDescent="0.25">
      <c r="B866" s="54">
        <f>(COUNTIF($D$24:D866,D866)=1)*1+B865</f>
        <v>51</v>
      </c>
      <c r="C866" s="60" t="str">
        <f t="shared" si="163"/>
        <v/>
      </c>
      <c r="D866" s="54" t="str">
        <f>IF(C866="","",'licencje PZTS'!B846)</f>
        <v/>
      </c>
      <c r="E866" s="63" t="str">
        <f>IF(C866="","",VLOOKUP(F866,'licencje PZTS'!$G$3:$N$775,8,FALSE))</f>
        <v/>
      </c>
      <c r="F866" s="22">
        <f>'licencje PZTS'!G846</f>
        <v>0</v>
      </c>
      <c r="G866" s="62" t="str">
        <f>IFERROR(VLOOKUP(F866,'licencje PZTS'!$G$3:$N$775,5,FALSE),"")</f>
        <v/>
      </c>
      <c r="H866" s="62" t="str">
        <f>IF(G866="","",'licencje PZTS'!B846)</f>
        <v/>
      </c>
      <c r="I866" s="22" t="str">
        <f>IF(G866="","",VLOOKUP(F866,'licencje PZTS'!$G$3:$N$1761,8,FALSE))</f>
        <v/>
      </c>
      <c r="J866" s="22" t="str">
        <f>IFERROR(VLOOKUP(F866,'licencje PZTS'!$G$3:$N$775,7,FALSE),"")</f>
        <v/>
      </c>
      <c r="K866" s="62" t="str">
        <f>IFERROR(VLOOKUP(F866,'licencje PZTS'!$G$3:$N$1761,4,FALSE),"")</f>
        <v/>
      </c>
      <c r="L866" s="22" t="str">
        <f t="shared" si="164"/>
        <v/>
      </c>
      <c r="M866" s="22" t="str">
        <f t="shared" si="165"/>
        <v/>
      </c>
      <c r="N866" s="22" t="str">
        <f t="shared" si="166"/>
        <v/>
      </c>
      <c r="O866" s="22" t="str">
        <f t="shared" si="167"/>
        <v/>
      </c>
      <c r="P866" s="22" t="str">
        <f t="shared" si="168"/>
        <v/>
      </c>
      <c r="Q866" s="22" t="str">
        <f t="shared" si="169"/>
        <v/>
      </c>
      <c r="R866" s="22" t="str">
        <f t="shared" si="170"/>
        <v/>
      </c>
      <c r="V866" s="22" t="e">
        <f t="shared" si="161"/>
        <v>#N/A</v>
      </c>
      <c r="W866" s="22">
        <f>(COUNTIF($V$2:V866,V866)=1)*1+W865</f>
        <v>70</v>
      </c>
      <c r="X866" s="22" t="e">
        <f>VLOOKUP(Y866,'licencje PZTS'!$C$4:$K$486,9,FALSE)</f>
        <v>#N/A</v>
      </c>
      <c r="Y866" s="22" t="e">
        <f>INDEX($V$2:$V$900,MATCH(ROWS($U$1:U863),$W$2:$W$900,0))</f>
        <v>#N/A</v>
      </c>
      <c r="AA866" s="22" t="e">
        <f t="shared" si="162"/>
        <v>#N/A</v>
      </c>
      <c r="AB866" s="22">
        <f>(COUNTIF($AA$2:AA866,AA866)=1)*1+AB865</f>
        <v>70</v>
      </c>
      <c r="AC866" s="22" t="e">
        <f>VLOOKUP(AD866,'licencje PZTS'!$C$4:$K$1486,9,FALSE)</f>
        <v>#N/A</v>
      </c>
      <c r="AD866" s="22" t="e">
        <f>INDEX($AA$2:$AA$900,MATCH(ROWS($Z$1:Z863),$AB$2:$AB$3900,0))</f>
        <v>#N/A</v>
      </c>
    </row>
    <row r="867" spans="2:30" hidden="1" x14ac:dyDescent="0.25">
      <c r="B867" s="54">
        <f>(COUNTIF($D$24:D867,D867)=1)*1+B866</f>
        <v>51</v>
      </c>
      <c r="C867" s="60" t="str">
        <f t="shared" si="163"/>
        <v/>
      </c>
      <c r="D867" s="54" t="str">
        <f>IF(C867="","",'licencje PZTS'!B847)</f>
        <v/>
      </c>
      <c r="E867" s="63" t="str">
        <f>IF(C867="","",VLOOKUP(F867,'licencje PZTS'!$G$3:$N$775,8,FALSE))</f>
        <v/>
      </c>
      <c r="F867" s="22">
        <f>'licencje PZTS'!G847</f>
        <v>0</v>
      </c>
      <c r="G867" s="62" t="str">
        <f>IFERROR(VLOOKUP(F867,'licencje PZTS'!$G$3:$N$775,5,FALSE),"")</f>
        <v/>
      </c>
      <c r="H867" s="62" t="str">
        <f>IF(G867="","",'licencje PZTS'!B847)</f>
        <v/>
      </c>
      <c r="I867" s="22" t="str">
        <f>IF(G867="","",VLOOKUP(F867,'licencje PZTS'!$G$3:$N$1761,8,FALSE))</f>
        <v/>
      </c>
      <c r="J867" s="22" t="str">
        <f>IFERROR(VLOOKUP(F867,'licencje PZTS'!$G$3:$N$775,7,FALSE),"")</f>
        <v/>
      </c>
      <c r="K867" s="62" t="str">
        <f>IFERROR(VLOOKUP(F867,'licencje PZTS'!$G$3:$N$1761,4,FALSE),"")</f>
        <v/>
      </c>
      <c r="L867" s="22" t="str">
        <f t="shared" si="164"/>
        <v/>
      </c>
      <c r="M867" s="22" t="str">
        <f t="shared" si="165"/>
        <v/>
      </c>
      <c r="N867" s="22" t="str">
        <f t="shared" si="166"/>
        <v/>
      </c>
      <c r="O867" s="22" t="str">
        <f t="shared" si="167"/>
        <v/>
      </c>
      <c r="P867" s="22" t="str">
        <f t="shared" si="168"/>
        <v/>
      </c>
      <c r="Q867" s="22" t="str">
        <f t="shared" si="169"/>
        <v/>
      </c>
      <c r="R867" s="22" t="str">
        <f t="shared" si="170"/>
        <v/>
      </c>
      <c r="V867" s="22" t="e">
        <f t="shared" si="161"/>
        <v>#N/A</v>
      </c>
      <c r="W867" s="22">
        <f>(COUNTIF($V$2:V867,V867)=1)*1+W866</f>
        <v>70</v>
      </c>
      <c r="X867" s="22" t="e">
        <f>VLOOKUP(Y867,'licencje PZTS'!$C$4:$K$486,9,FALSE)</f>
        <v>#N/A</v>
      </c>
      <c r="Y867" s="22" t="e">
        <f>INDEX($V$2:$V$900,MATCH(ROWS($U$1:U864),$W$2:$W$900,0))</f>
        <v>#N/A</v>
      </c>
      <c r="AA867" s="22" t="e">
        <f t="shared" si="162"/>
        <v>#N/A</v>
      </c>
      <c r="AB867" s="22">
        <f>(COUNTIF($AA$2:AA867,AA867)=1)*1+AB866</f>
        <v>70</v>
      </c>
      <c r="AC867" s="22" t="e">
        <f>VLOOKUP(AD867,'licencje PZTS'!$C$4:$K$1486,9,FALSE)</f>
        <v>#N/A</v>
      </c>
      <c r="AD867" s="22" t="e">
        <f>INDEX($AA$2:$AA$900,MATCH(ROWS($Z$1:Z864),$AB$2:$AB$3900,0))</f>
        <v>#N/A</v>
      </c>
    </row>
    <row r="868" spans="2:30" hidden="1" x14ac:dyDescent="0.25">
      <c r="B868" s="54">
        <f>(COUNTIF($D$24:D868,D868)=1)*1+B867</f>
        <v>51</v>
      </c>
      <c r="C868" s="60" t="str">
        <f t="shared" si="163"/>
        <v/>
      </c>
      <c r="D868" s="54" t="str">
        <f>IF(C868="","",'licencje PZTS'!B848)</f>
        <v/>
      </c>
      <c r="E868" s="63" t="str">
        <f>IF(C868="","",VLOOKUP(F868,'licencje PZTS'!$G$3:$N$775,8,FALSE))</f>
        <v/>
      </c>
      <c r="F868" s="22">
        <f>'licencje PZTS'!G848</f>
        <v>0</v>
      </c>
      <c r="G868" s="62" t="str">
        <f>IFERROR(VLOOKUP(F868,'licencje PZTS'!$G$3:$N$775,5,FALSE),"")</f>
        <v/>
      </c>
      <c r="H868" s="62" t="str">
        <f>IF(G868="","",'licencje PZTS'!B848)</f>
        <v/>
      </c>
      <c r="I868" s="22" t="str">
        <f>IF(G868="","",VLOOKUP(F868,'licencje PZTS'!$G$3:$N$1761,8,FALSE))</f>
        <v/>
      </c>
      <c r="J868" s="22" t="str">
        <f>IFERROR(VLOOKUP(F868,'licencje PZTS'!$G$3:$N$775,7,FALSE),"")</f>
        <v/>
      </c>
      <c r="K868" s="62" t="str">
        <f>IFERROR(VLOOKUP(F868,'licencje PZTS'!$G$3:$N$1761,4,FALSE),"")</f>
        <v/>
      </c>
      <c r="L868" s="22" t="str">
        <f t="shared" si="164"/>
        <v/>
      </c>
      <c r="M868" s="22" t="str">
        <f t="shared" si="165"/>
        <v/>
      </c>
      <c r="N868" s="22" t="str">
        <f t="shared" si="166"/>
        <v/>
      </c>
      <c r="O868" s="22" t="str">
        <f t="shared" si="167"/>
        <v/>
      </c>
      <c r="P868" s="22" t="str">
        <f t="shared" si="168"/>
        <v/>
      </c>
      <c r="Q868" s="22" t="str">
        <f t="shared" si="169"/>
        <v/>
      </c>
      <c r="R868" s="22" t="str">
        <f t="shared" si="170"/>
        <v/>
      </c>
      <c r="V868" s="22" t="e">
        <f t="shared" si="161"/>
        <v>#N/A</v>
      </c>
      <c r="W868" s="22">
        <f>(COUNTIF($V$2:V868,V868)=1)*1+W867</f>
        <v>70</v>
      </c>
      <c r="X868" s="22" t="e">
        <f>VLOOKUP(Y868,'licencje PZTS'!$C$4:$K$486,9,FALSE)</f>
        <v>#N/A</v>
      </c>
      <c r="Y868" s="22" t="e">
        <f>INDEX($V$2:$V$900,MATCH(ROWS($U$1:U865),$W$2:$W$900,0))</f>
        <v>#N/A</v>
      </c>
      <c r="AA868" s="22" t="e">
        <f t="shared" si="162"/>
        <v>#N/A</v>
      </c>
      <c r="AB868" s="22">
        <f>(COUNTIF($AA$2:AA868,AA868)=1)*1+AB867</f>
        <v>70</v>
      </c>
      <c r="AC868" s="22" t="e">
        <f>VLOOKUP(AD868,'licencje PZTS'!$C$4:$K$1486,9,FALSE)</f>
        <v>#N/A</v>
      </c>
      <c r="AD868" s="22" t="e">
        <f>INDEX($AA$2:$AA$900,MATCH(ROWS($Z$1:Z865),$AB$2:$AB$3900,0))</f>
        <v>#N/A</v>
      </c>
    </row>
    <row r="869" spans="2:30" hidden="1" x14ac:dyDescent="0.25">
      <c r="B869" s="54">
        <f>(COUNTIF($D$24:D869,D869)=1)*1+B868</f>
        <v>51</v>
      </c>
      <c r="C869" s="60" t="str">
        <f t="shared" si="163"/>
        <v/>
      </c>
      <c r="D869" s="54" t="str">
        <f>IF(C869="","",'licencje PZTS'!B849)</f>
        <v/>
      </c>
      <c r="E869" s="63" t="str">
        <f>IF(C869="","",VLOOKUP(F869,'licencje PZTS'!$G$3:$N$775,8,FALSE))</f>
        <v/>
      </c>
      <c r="F869" s="22">
        <f>'licencje PZTS'!G849</f>
        <v>0</v>
      </c>
      <c r="G869" s="62" t="str">
        <f>IFERROR(VLOOKUP(F869,'licencje PZTS'!$G$3:$N$775,5,FALSE),"")</f>
        <v/>
      </c>
      <c r="H869" s="62" t="str">
        <f>IF(G869="","",'licencje PZTS'!B849)</f>
        <v/>
      </c>
      <c r="I869" s="22" t="str">
        <f>IF(G869="","",VLOOKUP(F869,'licencje PZTS'!$G$3:$N$1761,8,FALSE))</f>
        <v/>
      </c>
      <c r="J869" s="22" t="str">
        <f>IFERROR(VLOOKUP(F869,'licencje PZTS'!$G$3:$N$775,7,FALSE),"")</f>
        <v/>
      </c>
      <c r="K869" s="62" t="str">
        <f>IFERROR(VLOOKUP(F869,'licencje PZTS'!$G$3:$N$1761,4,FALSE),"")</f>
        <v/>
      </c>
      <c r="L869" s="22" t="str">
        <f t="shared" si="164"/>
        <v/>
      </c>
      <c r="M869" s="22" t="str">
        <f t="shared" si="165"/>
        <v/>
      </c>
      <c r="N869" s="22" t="str">
        <f t="shared" si="166"/>
        <v/>
      </c>
      <c r="O869" s="22" t="str">
        <f t="shared" si="167"/>
        <v/>
      </c>
      <c r="P869" s="22" t="str">
        <f t="shared" si="168"/>
        <v/>
      </c>
      <c r="Q869" s="22" t="str">
        <f t="shared" si="169"/>
        <v/>
      </c>
      <c r="R869" s="22" t="str">
        <f t="shared" si="170"/>
        <v/>
      </c>
      <c r="V869" s="22" t="e">
        <f t="shared" si="161"/>
        <v>#N/A</v>
      </c>
      <c r="W869" s="22">
        <f>(COUNTIF($V$2:V869,V869)=1)*1+W868</f>
        <v>70</v>
      </c>
      <c r="X869" s="22" t="e">
        <f>VLOOKUP(Y869,'licencje PZTS'!$C$4:$K$486,9,FALSE)</f>
        <v>#N/A</v>
      </c>
      <c r="Y869" s="22" t="e">
        <f>INDEX($V$2:$V$900,MATCH(ROWS($U$1:U866),$W$2:$W$900,0))</f>
        <v>#N/A</v>
      </c>
      <c r="AA869" s="22" t="e">
        <f t="shared" si="162"/>
        <v>#N/A</v>
      </c>
      <c r="AB869" s="22">
        <f>(COUNTIF($AA$2:AA869,AA869)=1)*1+AB868</f>
        <v>70</v>
      </c>
      <c r="AC869" s="22" t="e">
        <f>VLOOKUP(AD869,'licencje PZTS'!$C$4:$K$1486,9,FALSE)</f>
        <v>#N/A</v>
      </c>
      <c r="AD869" s="22" t="e">
        <f>INDEX($AA$2:$AA$900,MATCH(ROWS($Z$1:Z866),$AB$2:$AB$3900,0))</f>
        <v>#N/A</v>
      </c>
    </row>
    <row r="870" spans="2:30" hidden="1" x14ac:dyDescent="0.25">
      <c r="B870" s="54">
        <f>(COUNTIF($D$24:D870,D870)=1)*1+B869</f>
        <v>51</v>
      </c>
      <c r="C870" s="60" t="str">
        <f t="shared" si="163"/>
        <v/>
      </c>
      <c r="D870" s="54" t="str">
        <f>IF(C870="","",'licencje PZTS'!B850)</f>
        <v/>
      </c>
      <c r="E870" s="63" t="str">
        <f>IF(C870="","",VLOOKUP(F870,'licencje PZTS'!$G$3:$N$775,8,FALSE))</f>
        <v/>
      </c>
      <c r="F870" s="22">
        <f>'licencje PZTS'!G850</f>
        <v>0</v>
      </c>
      <c r="G870" s="62" t="str">
        <f>IFERROR(VLOOKUP(F870,'licencje PZTS'!$G$3:$N$775,5,FALSE),"")</f>
        <v/>
      </c>
      <c r="H870" s="62" t="str">
        <f>IF(G870="","",'licencje PZTS'!B850)</f>
        <v/>
      </c>
      <c r="I870" s="22" t="str">
        <f>IF(G870="","",VLOOKUP(F870,'licencje PZTS'!$G$3:$N$1761,8,FALSE))</f>
        <v/>
      </c>
      <c r="J870" s="22" t="str">
        <f>IFERROR(VLOOKUP(F870,'licencje PZTS'!$G$3:$N$775,7,FALSE),"")</f>
        <v/>
      </c>
      <c r="K870" s="62" t="str">
        <f>IFERROR(VLOOKUP(F870,'licencje PZTS'!$G$3:$N$1761,4,FALSE),"")</f>
        <v/>
      </c>
      <c r="L870" s="22" t="str">
        <f t="shared" si="164"/>
        <v/>
      </c>
      <c r="M870" s="22" t="str">
        <f t="shared" si="165"/>
        <v/>
      </c>
      <c r="N870" s="22" t="str">
        <f t="shared" si="166"/>
        <v/>
      </c>
      <c r="O870" s="22" t="str">
        <f t="shared" si="167"/>
        <v/>
      </c>
      <c r="P870" s="22" t="str">
        <f t="shared" si="168"/>
        <v/>
      </c>
      <c r="Q870" s="22" t="str">
        <f t="shared" si="169"/>
        <v/>
      </c>
      <c r="R870" s="22" t="str">
        <f t="shared" si="170"/>
        <v/>
      </c>
      <c r="V870" s="22" t="e">
        <f t="shared" si="161"/>
        <v>#N/A</v>
      </c>
      <c r="W870" s="22">
        <f>(COUNTIF($V$2:V870,V870)=1)*1+W869</f>
        <v>70</v>
      </c>
      <c r="X870" s="22" t="e">
        <f>VLOOKUP(Y870,'licencje PZTS'!$C$4:$K$486,9,FALSE)</f>
        <v>#N/A</v>
      </c>
      <c r="Y870" s="22" t="e">
        <f>INDEX($V$2:$V$900,MATCH(ROWS($U$1:U867),$W$2:$W$900,0))</f>
        <v>#N/A</v>
      </c>
      <c r="AA870" s="22" t="e">
        <f t="shared" si="162"/>
        <v>#N/A</v>
      </c>
      <c r="AB870" s="22">
        <f>(COUNTIF($AA$2:AA870,AA870)=1)*1+AB869</f>
        <v>70</v>
      </c>
      <c r="AC870" s="22" t="e">
        <f>VLOOKUP(AD870,'licencje PZTS'!$C$4:$K$1486,9,FALSE)</f>
        <v>#N/A</v>
      </c>
      <c r="AD870" s="22" t="e">
        <f>INDEX($AA$2:$AA$900,MATCH(ROWS($Z$1:Z867),$AB$2:$AB$3900,0))</f>
        <v>#N/A</v>
      </c>
    </row>
    <row r="871" spans="2:30" hidden="1" x14ac:dyDescent="0.25">
      <c r="B871" s="54">
        <f>(COUNTIF($D$24:D871,D871)=1)*1+B870</f>
        <v>51</v>
      </c>
      <c r="C871" s="60" t="str">
        <f t="shared" si="163"/>
        <v/>
      </c>
      <c r="D871" s="54" t="str">
        <f>IF(C871="","",'licencje PZTS'!B851)</f>
        <v/>
      </c>
      <c r="E871" s="63" t="str">
        <f>IF(C871="","",VLOOKUP(F871,'licencje PZTS'!$G$3:$N$775,8,FALSE))</f>
        <v/>
      </c>
      <c r="F871" s="22">
        <f>'licencje PZTS'!G851</f>
        <v>0</v>
      </c>
      <c r="G871" s="62" t="str">
        <f>IFERROR(VLOOKUP(F871,'licencje PZTS'!$G$3:$N$775,5,FALSE),"")</f>
        <v/>
      </c>
      <c r="H871" s="62" t="str">
        <f>IF(G871="","",'licencje PZTS'!B851)</f>
        <v/>
      </c>
      <c r="I871" s="22" t="str">
        <f>IF(G871="","",VLOOKUP(F871,'licencje PZTS'!$G$3:$N$1761,8,FALSE))</f>
        <v/>
      </c>
      <c r="J871" s="22" t="str">
        <f>IFERROR(VLOOKUP(F871,'licencje PZTS'!$G$3:$N$775,7,FALSE),"")</f>
        <v/>
      </c>
      <c r="K871" s="62" t="str">
        <f>IFERROR(VLOOKUP(F871,'licencje PZTS'!$G$3:$N$1761,4,FALSE),"")</f>
        <v/>
      </c>
      <c r="L871" s="22" t="str">
        <f t="shared" si="164"/>
        <v/>
      </c>
      <c r="M871" s="22" t="str">
        <f t="shared" si="165"/>
        <v/>
      </c>
      <c r="N871" s="22" t="str">
        <f t="shared" si="166"/>
        <v/>
      </c>
      <c r="O871" s="22" t="str">
        <f t="shared" si="167"/>
        <v/>
      </c>
      <c r="P871" s="22" t="str">
        <f t="shared" si="168"/>
        <v/>
      </c>
      <c r="Q871" s="22" t="str">
        <f t="shared" si="169"/>
        <v/>
      </c>
      <c r="R871" s="22" t="str">
        <f t="shared" si="170"/>
        <v/>
      </c>
      <c r="V871" s="22" t="e">
        <f t="shared" si="161"/>
        <v>#N/A</v>
      </c>
      <c r="W871" s="22">
        <f>(COUNTIF($V$2:V871,V871)=1)*1+W870</f>
        <v>70</v>
      </c>
      <c r="X871" s="22" t="e">
        <f>VLOOKUP(Y871,'licencje PZTS'!$C$4:$K$486,9,FALSE)</f>
        <v>#N/A</v>
      </c>
      <c r="Y871" s="22" t="e">
        <f>INDEX($V$2:$V$900,MATCH(ROWS($U$1:U868),$W$2:$W$900,0))</f>
        <v>#N/A</v>
      </c>
      <c r="AA871" s="22" t="e">
        <f t="shared" si="162"/>
        <v>#N/A</v>
      </c>
      <c r="AB871" s="22">
        <f>(COUNTIF($AA$2:AA871,AA871)=1)*1+AB870</f>
        <v>70</v>
      </c>
      <c r="AC871" s="22" t="e">
        <f>VLOOKUP(AD871,'licencje PZTS'!$C$4:$K$1486,9,FALSE)</f>
        <v>#N/A</v>
      </c>
      <c r="AD871" s="22" t="e">
        <f>INDEX($AA$2:$AA$900,MATCH(ROWS($Z$1:Z868),$AB$2:$AB$3900,0))</f>
        <v>#N/A</v>
      </c>
    </row>
    <row r="872" spans="2:30" hidden="1" x14ac:dyDescent="0.25">
      <c r="B872" s="54">
        <f>(COUNTIF($D$24:D872,D872)=1)*1+B871</f>
        <v>51</v>
      </c>
      <c r="C872" s="60" t="str">
        <f t="shared" si="163"/>
        <v/>
      </c>
      <c r="D872" s="54" t="str">
        <f>IF(C872="","",'licencje PZTS'!B852)</f>
        <v/>
      </c>
      <c r="E872" s="63" t="str">
        <f>IF(C872="","",VLOOKUP(F872,'licencje PZTS'!$G$3:$N$775,8,FALSE))</f>
        <v/>
      </c>
      <c r="F872" s="22">
        <f>'licencje PZTS'!G852</f>
        <v>0</v>
      </c>
      <c r="G872" s="62" t="str">
        <f>IFERROR(VLOOKUP(F872,'licencje PZTS'!$G$3:$N$775,5,FALSE),"")</f>
        <v/>
      </c>
      <c r="H872" s="62" t="str">
        <f>IF(G872="","",'licencje PZTS'!B852)</f>
        <v/>
      </c>
      <c r="I872" s="22" t="str">
        <f>IF(G872="","",VLOOKUP(F872,'licencje PZTS'!$G$3:$N$1761,8,FALSE))</f>
        <v/>
      </c>
      <c r="J872" s="22" t="str">
        <f>IFERROR(VLOOKUP(F872,'licencje PZTS'!$G$3:$N$775,7,FALSE),"")</f>
        <v/>
      </c>
      <c r="K872" s="62" t="str">
        <f>IFERROR(VLOOKUP(F872,'licencje PZTS'!$G$3:$N$1761,4,FALSE),"")</f>
        <v/>
      </c>
      <c r="L872" s="22" t="str">
        <f t="shared" si="164"/>
        <v/>
      </c>
      <c r="M872" s="22" t="str">
        <f t="shared" si="165"/>
        <v/>
      </c>
      <c r="N872" s="22" t="str">
        <f t="shared" si="166"/>
        <v/>
      </c>
      <c r="O872" s="22" t="str">
        <f t="shared" si="167"/>
        <v/>
      </c>
      <c r="P872" s="22" t="str">
        <f t="shared" si="168"/>
        <v/>
      </c>
      <c r="Q872" s="22" t="str">
        <f t="shared" si="169"/>
        <v/>
      </c>
      <c r="R872" s="22" t="str">
        <f t="shared" si="170"/>
        <v/>
      </c>
      <c r="V872" s="22" t="e">
        <f t="shared" si="161"/>
        <v>#N/A</v>
      </c>
      <c r="W872" s="22">
        <f>(COUNTIF($V$2:V872,V872)=1)*1+W871</f>
        <v>70</v>
      </c>
      <c r="X872" s="22" t="e">
        <f>VLOOKUP(Y872,'licencje PZTS'!$C$4:$K$486,9,FALSE)</f>
        <v>#N/A</v>
      </c>
      <c r="Y872" s="22" t="e">
        <f>INDEX($V$2:$V$900,MATCH(ROWS($U$1:U869),$W$2:$W$900,0))</f>
        <v>#N/A</v>
      </c>
      <c r="AA872" s="22" t="e">
        <f t="shared" si="162"/>
        <v>#N/A</v>
      </c>
      <c r="AB872" s="22">
        <f>(COUNTIF($AA$2:AA872,AA872)=1)*1+AB871</f>
        <v>70</v>
      </c>
      <c r="AC872" s="22" t="e">
        <f>VLOOKUP(AD872,'licencje PZTS'!$C$4:$K$1486,9,FALSE)</f>
        <v>#N/A</v>
      </c>
      <c r="AD872" s="22" t="e">
        <f>INDEX($AA$2:$AA$900,MATCH(ROWS($Z$1:Z869),$AB$2:$AB$3900,0))</f>
        <v>#N/A</v>
      </c>
    </row>
    <row r="873" spans="2:30" hidden="1" x14ac:dyDescent="0.25">
      <c r="B873" s="54">
        <f>(COUNTIF($D$24:D873,D873)=1)*1+B872</f>
        <v>51</v>
      </c>
      <c r="C873" s="60" t="str">
        <f t="shared" si="163"/>
        <v/>
      </c>
      <c r="D873" s="54" t="str">
        <f>IF(C873="","",'licencje PZTS'!B853)</f>
        <v/>
      </c>
      <c r="E873" s="63" t="str">
        <f>IF(C873="","",VLOOKUP(F873,'licencje PZTS'!$G$3:$N$775,8,FALSE))</f>
        <v/>
      </c>
      <c r="F873" s="22">
        <f>'licencje PZTS'!G853</f>
        <v>0</v>
      </c>
      <c r="G873" s="62" t="str">
        <f>IFERROR(VLOOKUP(F873,'licencje PZTS'!$G$3:$N$775,5,FALSE),"")</f>
        <v/>
      </c>
      <c r="H873" s="62" t="str">
        <f>IF(G873="","",'licencje PZTS'!B853)</f>
        <v/>
      </c>
      <c r="I873" s="22" t="str">
        <f>IF(G873="","",VLOOKUP(F873,'licencje PZTS'!$G$3:$N$1761,8,FALSE))</f>
        <v/>
      </c>
      <c r="J873" s="22" t="str">
        <f>IFERROR(VLOOKUP(F873,'licencje PZTS'!$G$3:$N$775,7,FALSE),"")</f>
        <v/>
      </c>
      <c r="K873" s="62" t="str">
        <f>IFERROR(VLOOKUP(F873,'licencje PZTS'!$G$3:$N$1761,4,FALSE),"")</f>
        <v/>
      </c>
      <c r="L873" s="22" t="str">
        <f t="shared" si="164"/>
        <v/>
      </c>
      <c r="M873" s="22" t="str">
        <f t="shared" si="165"/>
        <v/>
      </c>
      <c r="N873" s="22" t="str">
        <f t="shared" si="166"/>
        <v/>
      </c>
      <c r="O873" s="22" t="str">
        <f t="shared" si="167"/>
        <v/>
      </c>
      <c r="P873" s="22" t="str">
        <f t="shared" si="168"/>
        <v/>
      </c>
      <c r="Q873" s="22" t="str">
        <f t="shared" si="169"/>
        <v/>
      </c>
      <c r="R873" s="22" t="str">
        <f t="shared" si="170"/>
        <v/>
      </c>
      <c r="V873" s="22" t="e">
        <f t="shared" si="161"/>
        <v>#N/A</v>
      </c>
      <c r="W873" s="22">
        <f>(COUNTIF($V$2:V873,V873)=1)*1+W872</f>
        <v>70</v>
      </c>
      <c r="X873" s="22" t="e">
        <f>VLOOKUP(Y873,'licencje PZTS'!$C$4:$K$486,9,FALSE)</f>
        <v>#N/A</v>
      </c>
      <c r="Y873" s="22" t="e">
        <f>INDEX($V$2:$V$900,MATCH(ROWS($U$1:U870),$W$2:$W$900,0))</f>
        <v>#N/A</v>
      </c>
      <c r="AA873" s="22" t="e">
        <f t="shared" si="162"/>
        <v>#N/A</v>
      </c>
      <c r="AB873" s="22">
        <f>(COUNTIF($AA$2:AA873,AA873)=1)*1+AB872</f>
        <v>70</v>
      </c>
      <c r="AC873" s="22" t="e">
        <f>VLOOKUP(AD873,'licencje PZTS'!$C$4:$K$1486,9,FALSE)</f>
        <v>#N/A</v>
      </c>
      <c r="AD873" s="22" t="e">
        <f>INDEX($AA$2:$AA$900,MATCH(ROWS($Z$1:Z870),$AB$2:$AB$3900,0))</f>
        <v>#N/A</v>
      </c>
    </row>
    <row r="874" spans="2:30" hidden="1" x14ac:dyDescent="0.25">
      <c r="B874" s="54">
        <f>(COUNTIF($D$24:D874,D874)=1)*1+B873</f>
        <v>51</v>
      </c>
      <c r="C874" s="60" t="str">
        <f t="shared" si="163"/>
        <v/>
      </c>
      <c r="D874" s="54" t="str">
        <f>IF(C874="","",'licencje PZTS'!B854)</f>
        <v/>
      </c>
      <c r="E874" s="63" t="str">
        <f>IF(C874="","",VLOOKUP(F874,'licencje PZTS'!$G$3:$N$775,8,FALSE))</f>
        <v/>
      </c>
      <c r="F874" s="22">
        <f>'licencje PZTS'!G854</f>
        <v>0</v>
      </c>
      <c r="G874" s="62" t="str">
        <f>IFERROR(VLOOKUP(F874,'licencje PZTS'!$G$3:$N$775,5,FALSE),"")</f>
        <v/>
      </c>
      <c r="H874" s="62" t="str">
        <f>IF(G874="","",'licencje PZTS'!B854)</f>
        <v/>
      </c>
      <c r="I874" s="22" t="str">
        <f>IF(G874="","",VLOOKUP(F874,'licencje PZTS'!$G$3:$N$1761,8,FALSE))</f>
        <v/>
      </c>
      <c r="J874" s="22" t="str">
        <f>IFERROR(VLOOKUP(F874,'licencje PZTS'!$G$3:$N$775,7,FALSE),"")</f>
        <v/>
      </c>
      <c r="K874" s="62" t="str">
        <f>IFERROR(VLOOKUP(F874,'licencje PZTS'!$G$3:$N$1761,4,FALSE),"")</f>
        <v/>
      </c>
      <c r="L874" s="22" t="str">
        <f t="shared" si="164"/>
        <v/>
      </c>
      <c r="M874" s="22" t="str">
        <f t="shared" si="165"/>
        <v/>
      </c>
      <c r="N874" s="22" t="str">
        <f t="shared" si="166"/>
        <v/>
      </c>
      <c r="O874" s="22" t="str">
        <f t="shared" si="167"/>
        <v/>
      </c>
      <c r="P874" s="22" t="str">
        <f t="shared" si="168"/>
        <v/>
      </c>
      <c r="Q874" s="22" t="str">
        <f t="shared" si="169"/>
        <v/>
      </c>
      <c r="R874" s="22" t="str">
        <f t="shared" si="170"/>
        <v/>
      </c>
      <c r="V874" s="22" t="e">
        <f t="shared" si="161"/>
        <v>#N/A</v>
      </c>
      <c r="W874" s="22">
        <f>(COUNTIF($V$2:V874,V874)=1)*1+W873</f>
        <v>70</v>
      </c>
      <c r="X874" s="22" t="e">
        <f>VLOOKUP(Y874,'licencje PZTS'!$C$4:$K$486,9,FALSE)</f>
        <v>#N/A</v>
      </c>
      <c r="Y874" s="22" t="e">
        <f>INDEX($V$2:$V$900,MATCH(ROWS($U$1:U871),$W$2:$W$900,0))</f>
        <v>#N/A</v>
      </c>
      <c r="AA874" s="22" t="e">
        <f t="shared" si="162"/>
        <v>#N/A</v>
      </c>
      <c r="AB874" s="22">
        <f>(COUNTIF($AA$2:AA874,AA874)=1)*1+AB873</f>
        <v>70</v>
      </c>
      <c r="AC874" s="22" t="e">
        <f>VLOOKUP(AD874,'licencje PZTS'!$C$4:$K$1486,9,FALSE)</f>
        <v>#N/A</v>
      </c>
      <c r="AD874" s="22" t="e">
        <f>INDEX($AA$2:$AA$900,MATCH(ROWS($Z$1:Z871),$AB$2:$AB$3900,0))</f>
        <v>#N/A</v>
      </c>
    </row>
    <row r="875" spans="2:30" hidden="1" x14ac:dyDescent="0.25">
      <c r="B875" s="54">
        <f>(COUNTIF($D$24:D875,D875)=1)*1+B874</f>
        <v>51</v>
      </c>
      <c r="C875" s="60" t="str">
        <f t="shared" si="163"/>
        <v/>
      </c>
      <c r="D875" s="54" t="str">
        <f>IF(C875="","",'licencje PZTS'!B855)</f>
        <v/>
      </c>
      <c r="E875" s="63" t="str">
        <f>IF(C875="","",VLOOKUP(F875,'licencje PZTS'!$G$3:$N$775,8,FALSE))</f>
        <v/>
      </c>
      <c r="F875" s="22">
        <f>'licencje PZTS'!G855</f>
        <v>0</v>
      </c>
      <c r="G875" s="62" t="str">
        <f>IFERROR(VLOOKUP(F875,'licencje PZTS'!$G$3:$N$775,5,FALSE),"")</f>
        <v/>
      </c>
      <c r="H875" s="62" t="str">
        <f>IF(G875="","",'licencje PZTS'!B855)</f>
        <v/>
      </c>
      <c r="I875" s="22" t="str">
        <f>IF(G875="","",VLOOKUP(F875,'licencje PZTS'!$G$3:$N$1761,8,FALSE))</f>
        <v/>
      </c>
      <c r="J875" s="22" t="str">
        <f>IFERROR(VLOOKUP(F875,'licencje PZTS'!$G$3:$N$775,7,FALSE),"")</f>
        <v/>
      </c>
      <c r="K875" s="62" t="str">
        <f>IFERROR(VLOOKUP(F875,'licencje PZTS'!$G$3:$N$1761,4,FALSE),"")</f>
        <v/>
      </c>
      <c r="L875" s="22" t="str">
        <f t="shared" si="164"/>
        <v/>
      </c>
      <c r="M875" s="22" t="str">
        <f t="shared" si="165"/>
        <v/>
      </c>
      <c r="N875" s="22" t="str">
        <f t="shared" si="166"/>
        <v/>
      </c>
      <c r="O875" s="22" t="str">
        <f t="shared" si="167"/>
        <v/>
      </c>
      <c r="P875" s="22" t="str">
        <f t="shared" si="168"/>
        <v/>
      </c>
      <c r="Q875" s="22" t="str">
        <f t="shared" si="169"/>
        <v/>
      </c>
      <c r="R875" s="22" t="str">
        <f t="shared" si="170"/>
        <v/>
      </c>
      <c r="V875" s="22" t="e">
        <f t="shared" si="161"/>
        <v>#N/A</v>
      </c>
      <c r="W875" s="22">
        <f>(COUNTIF($V$2:V875,V875)=1)*1+W874</f>
        <v>70</v>
      </c>
      <c r="X875" s="22" t="e">
        <f>VLOOKUP(Y875,'licencje PZTS'!$C$4:$K$486,9,FALSE)</f>
        <v>#N/A</v>
      </c>
      <c r="Y875" s="22" t="e">
        <f>INDEX($V$2:$V$900,MATCH(ROWS($U$1:U872),$W$2:$W$900,0))</f>
        <v>#N/A</v>
      </c>
      <c r="AA875" s="22" t="e">
        <f t="shared" si="162"/>
        <v>#N/A</v>
      </c>
      <c r="AB875" s="22">
        <f>(COUNTIF($AA$2:AA875,AA875)=1)*1+AB874</f>
        <v>70</v>
      </c>
      <c r="AC875" s="22" t="e">
        <f>VLOOKUP(AD875,'licencje PZTS'!$C$4:$K$1486,9,FALSE)</f>
        <v>#N/A</v>
      </c>
      <c r="AD875" s="22" t="e">
        <f>INDEX($AA$2:$AA$900,MATCH(ROWS($Z$1:Z872),$AB$2:$AB$3900,0))</f>
        <v>#N/A</v>
      </c>
    </row>
    <row r="876" spans="2:30" hidden="1" x14ac:dyDescent="0.25">
      <c r="B876" s="54">
        <f>(COUNTIF($D$24:D876,D876)=1)*1+B875</f>
        <v>51</v>
      </c>
      <c r="C876" s="60" t="str">
        <f t="shared" si="163"/>
        <v/>
      </c>
      <c r="D876" s="54" t="str">
        <f>IF(C876="","",'licencje PZTS'!B856)</f>
        <v/>
      </c>
      <c r="E876" s="63" t="str">
        <f>IF(C876="","",VLOOKUP(F876,'licencje PZTS'!$G$3:$N$775,8,FALSE))</f>
        <v/>
      </c>
      <c r="F876" s="22">
        <f>'licencje PZTS'!G856</f>
        <v>0</v>
      </c>
      <c r="G876" s="62" t="str">
        <f>IFERROR(VLOOKUP(F876,'licencje PZTS'!$G$3:$N$775,5,FALSE),"")</f>
        <v/>
      </c>
      <c r="H876" s="62" t="str">
        <f>IF(G876="","",'licencje PZTS'!B856)</f>
        <v/>
      </c>
      <c r="I876" s="22" t="str">
        <f>IF(G876="","",VLOOKUP(F876,'licencje PZTS'!$G$3:$N$1761,8,FALSE))</f>
        <v/>
      </c>
      <c r="J876" s="22" t="str">
        <f>IFERROR(VLOOKUP(F876,'licencje PZTS'!$G$3:$N$775,7,FALSE),"")</f>
        <v/>
      </c>
      <c r="K876" s="62" t="str">
        <f>IFERROR(VLOOKUP(F876,'licencje PZTS'!$G$3:$N$1761,4,FALSE),"")</f>
        <v/>
      </c>
      <c r="L876" s="22" t="str">
        <f t="shared" si="164"/>
        <v/>
      </c>
      <c r="M876" s="22" t="str">
        <f t="shared" si="165"/>
        <v/>
      </c>
      <c r="N876" s="22" t="str">
        <f t="shared" si="166"/>
        <v/>
      </c>
      <c r="O876" s="22" t="str">
        <f t="shared" si="167"/>
        <v/>
      </c>
      <c r="P876" s="22" t="str">
        <f t="shared" si="168"/>
        <v/>
      </c>
      <c r="Q876" s="22" t="str">
        <f t="shared" si="169"/>
        <v/>
      </c>
      <c r="R876" s="22" t="str">
        <f t="shared" si="170"/>
        <v/>
      </c>
      <c r="V876" s="22" t="e">
        <f t="shared" si="161"/>
        <v>#N/A</v>
      </c>
      <c r="W876" s="22">
        <f>(COUNTIF($V$2:V876,V876)=1)*1+W875</f>
        <v>70</v>
      </c>
      <c r="X876" s="22" t="e">
        <f>VLOOKUP(Y876,'licencje PZTS'!$C$4:$K$486,9,FALSE)</f>
        <v>#N/A</v>
      </c>
      <c r="Y876" s="22" t="e">
        <f>INDEX($V$2:$V$900,MATCH(ROWS($U$1:U873),$W$2:$W$900,0))</f>
        <v>#N/A</v>
      </c>
      <c r="AA876" s="22" t="e">
        <f t="shared" si="162"/>
        <v>#N/A</v>
      </c>
      <c r="AB876" s="22">
        <f>(COUNTIF($AA$2:AA876,AA876)=1)*1+AB875</f>
        <v>70</v>
      </c>
      <c r="AC876" s="22" t="e">
        <f>VLOOKUP(AD876,'licencje PZTS'!$C$4:$K$1486,9,FALSE)</f>
        <v>#N/A</v>
      </c>
      <c r="AD876" s="22" t="e">
        <f>INDEX($AA$2:$AA$900,MATCH(ROWS($Z$1:Z873),$AB$2:$AB$3900,0))</f>
        <v>#N/A</v>
      </c>
    </row>
    <row r="877" spans="2:30" hidden="1" x14ac:dyDescent="0.25">
      <c r="B877" s="54">
        <f>(COUNTIF($D$24:D877,D877)=1)*1+B876</f>
        <v>51</v>
      </c>
      <c r="C877" s="60" t="str">
        <f t="shared" si="163"/>
        <v/>
      </c>
      <c r="D877" s="54" t="str">
        <f>IF(C877="","",'licencje PZTS'!B857)</f>
        <v/>
      </c>
      <c r="E877" s="63" t="str">
        <f>IF(C877="","",VLOOKUP(F877,'licencje PZTS'!$G$3:$N$775,8,FALSE))</f>
        <v/>
      </c>
      <c r="F877" s="22">
        <f>'licencje PZTS'!G857</f>
        <v>0</v>
      </c>
      <c r="G877" s="62" t="str">
        <f>IFERROR(VLOOKUP(F877,'licencje PZTS'!$G$3:$N$775,5,FALSE),"")</f>
        <v/>
      </c>
      <c r="H877" s="62" t="str">
        <f>IF(G877="","",'licencje PZTS'!B857)</f>
        <v/>
      </c>
      <c r="I877" s="22" t="str">
        <f>IF(G877="","",VLOOKUP(F877,'licencje PZTS'!$G$3:$N$1761,8,FALSE))</f>
        <v/>
      </c>
      <c r="J877" s="22" t="str">
        <f>IFERROR(VLOOKUP(F877,'licencje PZTS'!$G$3:$N$775,7,FALSE),"")</f>
        <v/>
      </c>
      <c r="K877" s="62" t="str">
        <f>IFERROR(VLOOKUP(F877,'licencje PZTS'!$G$3:$N$1761,4,FALSE),"")</f>
        <v/>
      </c>
      <c r="L877" s="22" t="str">
        <f t="shared" si="164"/>
        <v/>
      </c>
      <c r="M877" s="22" t="str">
        <f t="shared" si="165"/>
        <v/>
      </c>
      <c r="N877" s="22" t="str">
        <f t="shared" si="166"/>
        <v/>
      </c>
      <c r="O877" s="22" t="str">
        <f t="shared" si="167"/>
        <v/>
      </c>
      <c r="P877" s="22" t="str">
        <f t="shared" si="168"/>
        <v/>
      </c>
      <c r="Q877" s="22" t="str">
        <f t="shared" si="169"/>
        <v/>
      </c>
      <c r="R877" s="22" t="str">
        <f t="shared" si="170"/>
        <v/>
      </c>
      <c r="V877" s="22" t="e">
        <f t="shared" si="161"/>
        <v>#N/A</v>
      </c>
      <c r="W877" s="22">
        <f>(COUNTIF($V$2:V877,V877)=1)*1+W876</f>
        <v>70</v>
      </c>
      <c r="X877" s="22" t="e">
        <f>VLOOKUP(Y877,'licencje PZTS'!$C$4:$K$486,9,FALSE)</f>
        <v>#N/A</v>
      </c>
      <c r="Y877" s="22" t="e">
        <f>INDEX($V$2:$V$900,MATCH(ROWS($U$1:U874),$W$2:$W$900,0))</f>
        <v>#N/A</v>
      </c>
      <c r="AA877" s="22" t="e">
        <f t="shared" si="162"/>
        <v>#N/A</v>
      </c>
      <c r="AB877" s="22">
        <f>(COUNTIF($AA$2:AA877,AA877)=1)*1+AB876</f>
        <v>70</v>
      </c>
      <c r="AC877" s="22" t="e">
        <f>VLOOKUP(AD877,'licencje PZTS'!$C$4:$K$1486,9,FALSE)</f>
        <v>#N/A</v>
      </c>
      <c r="AD877" s="22" t="e">
        <f>INDEX($AA$2:$AA$900,MATCH(ROWS($Z$1:Z874),$AB$2:$AB$3900,0))</f>
        <v>#N/A</v>
      </c>
    </row>
    <row r="878" spans="2:30" hidden="1" x14ac:dyDescent="0.25">
      <c r="B878" s="54">
        <f>(COUNTIF($D$24:D878,D878)=1)*1+B877</f>
        <v>51</v>
      </c>
      <c r="C878" s="60" t="str">
        <f t="shared" si="163"/>
        <v/>
      </c>
      <c r="D878" s="54" t="str">
        <f>IF(C878="","",'licencje PZTS'!B858)</f>
        <v/>
      </c>
      <c r="E878" s="63" t="str">
        <f>IF(C878="","",VLOOKUP(F878,'licencje PZTS'!$G$3:$N$775,8,FALSE))</f>
        <v/>
      </c>
      <c r="F878" s="22">
        <f>'licencje PZTS'!G858</f>
        <v>0</v>
      </c>
      <c r="G878" s="62" t="str">
        <f>IFERROR(VLOOKUP(F878,'licencje PZTS'!$G$3:$N$775,5,FALSE),"")</f>
        <v/>
      </c>
      <c r="H878" s="62" t="str">
        <f>IF(G878="","",'licencje PZTS'!B858)</f>
        <v/>
      </c>
      <c r="I878" s="22" t="str">
        <f>IF(G878="","",VLOOKUP(F878,'licencje PZTS'!$G$3:$N$1761,8,FALSE))</f>
        <v/>
      </c>
      <c r="J878" s="22" t="str">
        <f>IFERROR(VLOOKUP(F878,'licencje PZTS'!$G$3:$N$775,7,FALSE),"")</f>
        <v/>
      </c>
      <c r="K878" s="62" t="str">
        <f>IFERROR(VLOOKUP(F878,'licencje PZTS'!$G$3:$N$1761,4,FALSE),"")</f>
        <v/>
      </c>
      <c r="L878" s="22" t="str">
        <f t="shared" si="164"/>
        <v/>
      </c>
      <c r="M878" s="22" t="str">
        <f t="shared" si="165"/>
        <v/>
      </c>
      <c r="N878" s="22" t="str">
        <f t="shared" si="166"/>
        <v/>
      </c>
      <c r="O878" s="22" t="str">
        <f t="shared" si="167"/>
        <v/>
      </c>
      <c r="P878" s="22" t="str">
        <f t="shared" si="168"/>
        <v/>
      </c>
      <c r="Q878" s="22" t="str">
        <f t="shared" si="169"/>
        <v/>
      </c>
      <c r="R878" s="22" t="str">
        <f t="shared" si="170"/>
        <v/>
      </c>
      <c r="V878" s="22" t="e">
        <f t="shared" si="161"/>
        <v>#N/A</v>
      </c>
      <c r="W878" s="22">
        <f>(COUNTIF($V$2:V878,V878)=1)*1+W877</f>
        <v>70</v>
      </c>
      <c r="X878" s="22" t="e">
        <f>VLOOKUP(Y878,'licencje PZTS'!$C$4:$K$486,9,FALSE)</f>
        <v>#N/A</v>
      </c>
      <c r="Y878" s="22" t="e">
        <f>INDEX($V$2:$V$900,MATCH(ROWS($U$1:U875),$W$2:$W$900,0))</f>
        <v>#N/A</v>
      </c>
      <c r="AA878" s="22" t="e">
        <f t="shared" si="162"/>
        <v>#N/A</v>
      </c>
      <c r="AB878" s="22">
        <f>(COUNTIF($AA$2:AA878,AA878)=1)*1+AB877</f>
        <v>70</v>
      </c>
      <c r="AC878" s="22" t="e">
        <f>VLOOKUP(AD878,'licencje PZTS'!$C$4:$K$1486,9,FALSE)</f>
        <v>#N/A</v>
      </c>
      <c r="AD878" s="22" t="e">
        <f>INDEX($AA$2:$AA$900,MATCH(ROWS($Z$1:Z875),$AB$2:$AB$3900,0))</f>
        <v>#N/A</v>
      </c>
    </row>
    <row r="879" spans="2:30" hidden="1" x14ac:dyDescent="0.25">
      <c r="B879" s="54">
        <f>(COUNTIF($D$24:D879,D879)=1)*1+B878</f>
        <v>51</v>
      </c>
      <c r="C879" s="60" t="str">
        <f t="shared" si="163"/>
        <v/>
      </c>
      <c r="D879" s="54" t="str">
        <f>IF(C879="","",'licencje PZTS'!B859)</f>
        <v/>
      </c>
      <c r="E879" s="63" t="str">
        <f>IF(C879="","",VLOOKUP(F879,'licencje PZTS'!$G$3:$N$775,8,FALSE))</f>
        <v/>
      </c>
      <c r="F879" s="22">
        <f>'licencje PZTS'!G859</f>
        <v>0</v>
      </c>
      <c r="G879" s="62" t="str">
        <f>IFERROR(VLOOKUP(F879,'licencje PZTS'!$G$3:$N$775,5,FALSE),"")</f>
        <v/>
      </c>
      <c r="H879" s="62" t="str">
        <f>IF(G879="","",'licencje PZTS'!B859)</f>
        <v/>
      </c>
      <c r="I879" s="22" t="str">
        <f>IF(G879="","",VLOOKUP(F879,'licencje PZTS'!$G$3:$N$1761,8,FALSE))</f>
        <v/>
      </c>
      <c r="J879" s="22" t="str">
        <f>IFERROR(VLOOKUP(F879,'licencje PZTS'!$G$3:$N$775,7,FALSE),"")</f>
        <v/>
      </c>
      <c r="K879" s="62" t="str">
        <f>IFERROR(VLOOKUP(F879,'licencje PZTS'!$G$3:$N$1761,4,FALSE),"")</f>
        <v/>
      </c>
      <c r="L879" s="22" t="str">
        <f t="shared" si="164"/>
        <v/>
      </c>
      <c r="M879" s="22" t="str">
        <f t="shared" si="165"/>
        <v/>
      </c>
      <c r="N879" s="22" t="str">
        <f t="shared" si="166"/>
        <v/>
      </c>
      <c r="O879" s="22" t="str">
        <f t="shared" si="167"/>
        <v/>
      </c>
      <c r="P879" s="22" t="str">
        <f t="shared" si="168"/>
        <v/>
      </c>
      <c r="Q879" s="22" t="str">
        <f t="shared" si="169"/>
        <v/>
      </c>
      <c r="R879" s="22" t="str">
        <f t="shared" si="170"/>
        <v/>
      </c>
      <c r="V879" s="22" t="e">
        <f t="shared" si="161"/>
        <v>#N/A</v>
      </c>
      <c r="W879" s="22">
        <f>(COUNTIF($V$2:V879,V879)=1)*1+W878</f>
        <v>70</v>
      </c>
      <c r="X879" s="22" t="e">
        <f>VLOOKUP(Y879,'licencje PZTS'!$C$4:$K$486,9,FALSE)</f>
        <v>#N/A</v>
      </c>
      <c r="Y879" s="22" t="e">
        <f>INDEX($V$2:$V$900,MATCH(ROWS($U$1:U876),$W$2:$W$900,0))</f>
        <v>#N/A</v>
      </c>
      <c r="AA879" s="22" t="e">
        <f t="shared" si="162"/>
        <v>#N/A</v>
      </c>
      <c r="AB879" s="22">
        <f>(COUNTIF($AA$2:AA879,AA879)=1)*1+AB878</f>
        <v>70</v>
      </c>
      <c r="AC879" s="22" t="e">
        <f>VLOOKUP(AD879,'licencje PZTS'!$C$4:$K$1486,9,FALSE)</f>
        <v>#N/A</v>
      </c>
      <c r="AD879" s="22" t="e">
        <f>INDEX($AA$2:$AA$900,MATCH(ROWS($Z$1:Z876),$AB$2:$AB$3900,0))</f>
        <v>#N/A</v>
      </c>
    </row>
    <row r="880" spans="2:30" hidden="1" x14ac:dyDescent="0.25">
      <c r="B880" s="54">
        <f>(COUNTIF($D$24:D880,D880)=1)*1+B879</f>
        <v>51</v>
      </c>
      <c r="C880" s="60" t="str">
        <f t="shared" si="163"/>
        <v/>
      </c>
      <c r="D880" s="54" t="str">
        <f>IF(C880="","",'licencje PZTS'!B860)</f>
        <v/>
      </c>
      <c r="E880" s="63" t="str">
        <f>IF(C880="","",VLOOKUP(F880,'licencje PZTS'!$G$3:$N$775,8,FALSE))</f>
        <v/>
      </c>
      <c r="F880" s="22">
        <f>'licencje PZTS'!G860</f>
        <v>0</v>
      </c>
      <c r="G880" s="62" t="str">
        <f>IFERROR(VLOOKUP(F880,'licencje PZTS'!$G$3:$N$775,5,FALSE),"")</f>
        <v/>
      </c>
      <c r="H880" s="62" t="str">
        <f>IF(G880="","",'licencje PZTS'!B860)</f>
        <v/>
      </c>
      <c r="I880" s="22" t="str">
        <f>IF(G880="","",VLOOKUP(F880,'licencje PZTS'!$G$3:$N$1761,8,FALSE))</f>
        <v/>
      </c>
      <c r="J880" s="22" t="str">
        <f>IFERROR(VLOOKUP(F880,'licencje PZTS'!$G$3:$N$775,7,FALSE),"")</f>
        <v/>
      </c>
      <c r="K880" s="62" t="str">
        <f>IFERROR(VLOOKUP(F880,'licencje PZTS'!$G$3:$N$1761,4,FALSE),"")</f>
        <v/>
      </c>
      <c r="L880" s="22" t="str">
        <f t="shared" si="164"/>
        <v/>
      </c>
      <c r="M880" s="22" t="str">
        <f t="shared" si="165"/>
        <v/>
      </c>
      <c r="N880" s="22" t="str">
        <f t="shared" si="166"/>
        <v/>
      </c>
      <c r="O880" s="22" t="str">
        <f t="shared" si="167"/>
        <v/>
      </c>
      <c r="P880" s="22" t="str">
        <f t="shared" si="168"/>
        <v/>
      </c>
      <c r="Q880" s="22" t="str">
        <f t="shared" si="169"/>
        <v/>
      </c>
      <c r="R880" s="22" t="str">
        <f t="shared" si="170"/>
        <v/>
      </c>
      <c r="V880" s="22" t="e">
        <f t="shared" si="161"/>
        <v>#N/A</v>
      </c>
      <c r="W880" s="22">
        <f>(COUNTIF($V$2:V880,V880)=1)*1+W879</f>
        <v>70</v>
      </c>
      <c r="X880" s="22" t="e">
        <f>VLOOKUP(Y880,'licencje PZTS'!$C$4:$K$486,9,FALSE)</f>
        <v>#N/A</v>
      </c>
      <c r="Y880" s="22" t="e">
        <f>INDEX($V$2:$V$900,MATCH(ROWS($U$1:U877),$W$2:$W$900,0))</f>
        <v>#N/A</v>
      </c>
      <c r="AA880" s="22" t="e">
        <f t="shared" si="162"/>
        <v>#N/A</v>
      </c>
      <c r="AB880" s="22">
        <f>(COUNTIF($AA$2:AA880,AA880)=1)*1+AB879</f>
        <v>70</v>
      </c>
      <c r="AC880" s="22" t="e">
        <f>VLOOKUP(AD880,'licencje PZTS'!$C$4:$K$1486,9,FALSE)</f>
        <v>#N/A</v>
      </c>
      <c r="AD880" s="22" t="e">
        <f>INDEX($AA$2:$AA$900,MATCH(ROWS($Z$1:Z877),$AB$2:$AB$3900,0))</f>
        <v>#N/A</v>
      </c>
    </row>
    <row r="881" spans="2:30" hidden="1" x14ac:dyDescent="0.25">
      <c r="B881" s="54">
        <f>(COUNTIF($D$24:D881,D881)=1)*1+B880</f>
        <v>51</v>
      </c>
      <c r="C881" s="60" t="str">
        <f t="shared" si="163"/>
        <v/>
      </c>
      <c r="D881" s="54" t="str">
        <f>IF(C881="","",'licencje PZTS'!B861)</f>
        <v/>
      </c>
      <c r="E881" s="63" t="str">
        <f>IF(C881="","",VLOOKUP(F881,'licencje PZTS'!$G$3:$N$775,8,FALSE))</f>
        <v/>
      </c>
      <c r="F881" s="22">
        <f>'licencje PZTS'!G861</f>
        <v>0</v>
      </c>
      <c r="G881" s="62" t="str">
        <f>IFERROR(VLOOKUP(F881,'licencje PZTS'!$G$3:$N$775,5,FALSE),"")</f>
        <v/>
      </c>
      <c r="H881" s="62" t="str">
        <f>IF(G881="","",'licencje PZTS'!B861)</f>
        <v/>
      </c>
      <c r="I881" s="22" t="str">
        <f>IF(G881="","",VLOOKUP(F881,'licencje PZTS'!$G$3:$N$1761,8,FALSE))</f>
        <v/>
      </c>
      <c r="J881" s="22" t="str">
        <f>IFERROR(VLOOKUP(F881,'licencje PZTS'!$G$3:$N$775,7,FALSE),"")</f>
        <v/>
      </c>
      <c r="K881" s="62" t="str">
        <f>IFERROR(VLOOKUP(F881,'licencje PZTS'!$G$3:$N$1761,4,FALSE),"")</f>
        <v/>
      </c>
      <c r="L881" s="22" t="str">
        <f t="shared" si="164"/>
        <v/>
      </c>
      <c r="M881" s="22" t="str">
        <f t="shared" si="165"/>
        <v/>
      </c>
      <c r="N881" s="22" t="str">
        <f t="shared" si="166"/>
        <v/>
      </c>
      <c r="O881" s="22" t="str">
        <f t="shared" si="167"/>
        <v/>
      </c>
      <c r="P881" s="22" t="str">
        <f t="shared" si="168"/>
        <v/>
      </c>
      <c r="Q881" s="22" t="str">
        <f t="shared" si="169"/>
        <v/>
      </c>
      <c r="R881" s="22" t="str">
        <f t="shared" si="170"/>
        <v/>
      </c>
      <c r="V881" s="22" t="e">
        <f t="shared" si="161"/>
        <v>#N/A</v>
      </c>
      <c r="W881" s="22">
        <f>(COUNTIF($V$2:V881,V881)=1)*1+W880</f>
        <v>70</v>
      </c>
      <c r="X881" s="22" t="e">
        <f>VLOOKUP(Y881,'licencje PZTS'!$C$4:$K$486,9,FALSE)</f>
        <v>#N/A</v>
      </c>
      <c r="Y881" s="22" t="e">
        <f>INDEX($V$2:$V$900,MATCH(ROWS($U$1:U878),$W$2:$W$900,0))</f>
        <v>#N/A</v>
      </c>
      <c r="AA881" s="22" t="e">
        <f t="shared" si="162"/>
        <v>#N/A</v>
      </c>
      <c r="AB881" s="22">
        <f>(COUNTIF($AA$2:AA881,AA881)=1)*1+AB880</f>
        <v>70</v>
      </c>
      <c r="AC881" s="22" t="e">
        <f>VLOOKUP(AD881,'licencje PZTS'!$C$4:$K$1486,9,FALSE)</f>
        <v>#N/A</v>
      </c>
      <c r="AD881" s="22" t="e">
        <f>INDEX($AA$2:$AA$900,MATCH(ROWS($Z$1:Z878),$AB$2:$AB$3900,0))</f>
        <v>#N/A</v>
      </c>
    </row>
    <row r="882" spans="2:30" hidden="1" x14ac:dyDescent="0.25">
      <c r="B882" s="54">
        <f>(COUNTIF($D$24:D882,D882)=1)*1+B881</f>
        <v>51</v>
      </c>
      <c r="C882" s="60" t="str">
        <f t="shared" si="163"/>
        <v/>
      </c>
      <c r="D882" s="54" t="str">
        <f>IF(C882="","",'licencje PZTS'!B862)</f>
        <v/>
      </c>
      <c r="E882" s="63" t="str">
        <f>IF(C882="","",VLOOKUP(F882,'licencje PZTS'!$G$3:$N$775,8,FALSE))</f>
        <v/>
      </c>
      <c r="F882" s="22">
        <f>'licencje PZTS'!G862</f>
        <v>0</v>
      </c>
      <c r="G882" s="62" t="str">
        <f>IFERROR(VLOOKUP(F882,'licencje PZTS'!$G$3:$N$775,5,FALSE),"")</f>
        <v/>
      </c>
      <c r="H882" s="62" t="str">
        <f>IF(G882="","",'licencje PZTS'!B862)</f>
        <v/>
      </c>
      <c r="I882" s="22" t="str">
        <f>IF(G882="","",VLOOKUP(F882,'licencje PZTS'!$G$3:$N$1761,8,FALSE))</f>
        <v/>
      </c>
      <c r="J882" s="22" t="str">
        <f>IFERROR(VLOOKUP(F882,'licencje PZTS'!$G$3:$N$775,7,FALSE),"")</f>
        <v/>
      </c>
      <c r="K882" s="62" t="str">
        <f>IFERROR(VLOOKUP(F882,'licencje PZTS'!$G$3:$N$1761,4,FALSE),"")</f>
        <v/>
      </c>
      <c r="L882" s="22" t="str">
        <f t="shared" si="164"/>
        <v/>
      </c>
      <c r="M882" s="22" t="str">
        <f t="shared" si="165"/>
        <v/>
      </c>
      <c r="N882" s="22" t="str">
        <f t="shared" si="166"/>
        <v/>
      </c>
      <c r="O882" s="22" t="str">
        <f t="shared" si="167"/>
        <v/>
      </c>
      <c r="P882" s="22" t="str">
        <f t="shared" si="168"/>
        <v/>
      </c>
      <c r="Q882" s="22" t="str">
        <f t="shared" si="169"/>
        <v/>
      </c>
      <c r="R882" s="22" t="str">
        <f t="shared" si="170"/>
        <v/>
      </c>
      <c r="V882" s="22" t="e">
        <f t="shared" si="161"/>
        <v>#N/A</v>
      </c>
      <c r="W882" s="22">
        <f>(COUNTIF($V$2:V882,V882)=1)*1+W881</f>
        <v>70</v>
      </c>
      <c r="X882" s="22" t="e">
        <f>VLOOKUP(Y882,'licencje PZTS'!$C$4:$K$486,9,FALSE)</f>
        <v>#N/A</v>
      </c>
      <c r="Y882" s="22" t="e">
        <f>INDEX($V$2:$V$900,MATCH(ROWS($U$1:U879),$W$2:$W$900,0))</f>
        <v>#N/A</v>
      </c>
      <c r="AA882" s="22" t="e">
        <f t="shared" si="162"/>
        <v>#N/A</v>
      </c>
      <c r="AB882" s="22">
        <f>(COUNTIF($AA$2:AA882,AA882)=1)*1+AB881</f>
        <v>70</v>
      </c>
      <c r="AC882" s="22" t="e">
        <f>VLOOKUP(AD882,'licencje PZTS'!$C$4:$K$1486,9,FALSE)</f>
        <v>#N/A</v>
      </c>
      <c r="AD882" s="22" t="e">
        <f>INDEX($AA$2:$AA$900,MATCH(ROWS($Z$1:Z879),$AB$2:$AB$3900,0))</f>
        <v>#N/A</v>
      </c>
    </row>
    <row r="883" spans="2:30" hidden="1" x14ac:dyDescent="0.25">
      <c r="B883" s="54">
        <f>(COUNTIF($D$24:D883,D883)=1)*1+B882</f>
        <v>51</v>
      </c>
      <c r="C883" s="60" t="str">
        <f t="shared" si="163"/>
        <v/>
      </c>
      <c r="D883" s="54" t="str">
        <f>IF(C883="","",'licencje PZTS'!B863)</f>
        <v/>
      </c>
      <c r="E883" s="63" t="str">
        <f>IF(C883="","",VLOOKUP(F883,'licencje PZTS'!$G$3:$N$775,8,FALSE))</f>
        <v/>
      </c>
      <c r="F883" s="22">
        <f>'licencje PZTS'!G863</f>
        <v>0</v>
      </c>
      <c r="G883" s="62" t="str">
        <f>IFERROR(VLOOKUP(F883,'licencje PZTS'!$G$3:$N$775,5,FALSE),"")</f>
        <v/>
      </c>
      <c r="H883" s="62" t="str">
        <f>IF(G883="","",'licencje PZTS'!B863)</f>
        <v/>
      </c>
      <c r="I883" s="22" t="str">
        <f>IF(G883="","",VLOOKUP(F883,'licencje PZTS'!$G$3:$N$1761,8,FALSE))</f>
        <v/>
      </c>
      <c r="J883" s="22" t="str">
        <f>IFERROR(VLOOKUP(F883,'licencje PZTS'!$G$3:$N$775,7,FALSE),"")</f>
        <v/>
      </c>
      <c r="K883" s="62" t="str">
        <f>IFERROR(VLOOKUP(F883,'licencje PZTS'!$G$3:$N$1761,4,FALSE),"")</f>
        <v/>
      </c>
      <c r="L883" s="22" t="str">
        <f t="shared" si="164"/>
        <v/>
      </c>
      <c r="M883" s="22" t="str">
        <f t="shared" si="165"/>
        <v/>
      </c>
      <c r="N883" s="22" t="str">
        <f t="shared" si="166"/>
        <v/>
      </c>
      <c r="O883" s="22" t="str">
        <f t="shared" si="167"/>
        <v/>
      </c>
      <c r="P883" s="22" t="str">
        <f t="shared" si="168"/>
        <v/>
      </c>
      <c r="Q883" s="22" t="str">
        <f t="shared" si="169"/>
        <v/>
      </c>
      <c r="R883" s="22" t="str">
        <f t="shared" si="170"/>
        <v/>
      </c>
      <c r="V883" s="22" t="e">
        <f t="shared" si="161"/>
        <v>#N/A</v>
      </c>
      <c r="W883" s="22">
        <f>(COUNTIF($V$2:V883,V883)=1)*1+W882</f>
        <v>70</v>
      </c>
      <c r="X883" s="22" t="e">
        <f>VLOOKUP(Y883,'licencje PZTS'!$C$4:$K$486,9,FALSE)</f>
        <v>#N/A</v>
      </c>
      <c r="Y883" s="22" t="e">
        <f>INDEX($V$2:$V$900,MATCH(ROWS($U$1:U880),$W$2:$W$900,0))</f>
        <v>#N/A</v>
      </c>
      <c r="AA883" s="22" t="e">
        <f t="shared" si="162"/>
        <v>#N/A</v>
      </c>
      <c r="AB883" s="22">
        <f>(COUNTIF($AA$2:AA883,AA883)=1)*1+AB882</f>
        <v>70</v>
      </c>
      <c r="AC883" s="22" t="e">
        <f>VLOOKUP(AD883,'licencje PZTS'!$C$4:$K$1486,9,FALSE)</f>
        <v>#N/A</v>
      </c>
      <c r="AD883" s="22" t="e">
        <f>INDEX($AA$2:$AA$900,MATCH(ROWS($Z$1:Z880),$AB$2:$AB$3900,0))</f>
        <v>#N/A</v>
      </c>
    </row>
    <row r="884" spans="2:30" hidden="1" x14ac:dyDescent="0.25">
      <c r="B884" s="54">
        <f>(COUNTIF($D$24:D884,D884)=1)*1+B883</f>
        <v>51</v>
      </c>
      <c r="C884" s="60" t="str">
        <f t="shared" si="163"/>
        <v/>
      </c>
      <c r="D884" s="54" t="str">
        <f>IF(C884="","",'licencje PZTS'!B864)</f>
        <v/>
      </c>
      <c r="E884" s="63" t="str">
        <f>IF(C884="","",VLOOKUP(F884,'licencje PZTS'!$G$3:$N$775,8,FALSE))</f>
        <v/>
      </c>
      <c r="F884" s="22">
        <f>'licencje PZTS'!G864</f>
        <v>0</v>
      </c>
      <c r="G884" s="62" t="str">
        <f>IFERROR(VLOOKUP(F884,'licencje PZTS'!$G$3:$N$775,5,FALSE),"")</f>
        <v/>
      </c>
      <c r="H884" s="62" t="str">
        <f>IF(G884="","",'licencje PZTS'!B864)</f>
        <v/>
      </c>
      <c r="I884" s="22" t="str">
        <f>IF(G884="","",VLOOKUP(F884,'licencje PZTS'!$G$3:$N$1761,8,FALSE))</f>
        <v/>
      </c>
      <c r="J884" s="22" t="str">
        <f>IFERROR(VLOOKUP(F884,'licencje PZTS'!$G$3:$N$775,7,FALSE),"")</f>
        <v/>
      </c>
      <c r="K884" s="62" t="str">
        <f>IFERROR(VLOOKUP(F884,'licencje PZTS'!$G$3:$N$1761,4,FALSE),"")</f>
        <v/>
      </c>
      <c r="L884" s="22" t="str">
        <f t="shared" si="164"/>
        <v/>
      </c>
      <c r="M884" s="22" t="str">
        <f t="shared" si="165"/>
        <v/>
      </c>
      <c r="N884" s="22" t="str">
        <f t="shared" si="166"/>
        <v/>
      </c>
      <c r="O884" s="22" t="str">
        <f t="shared" si="167"/>
        <v/>
      </c>
      <c r="P884" s="22" t="str">
        <f t="shared" si="168"/>
        <v/>
      </c>
      <c r="Q884" s="22" t="str">
        <f t="shared" si="169"/>
        <v/>
      </c>
      <c r="R884" s="22" t="str">
        <f t="shared" si="170"/>
        <v/>
      </c>
      <c r="V884" s="22" t="e">
        <f t="shared" si="161"/>
        <v>#N/A</v>
      </c>
      <c r="W884" s="22">
        <f>(COUNTIF($V$2:V884,V884)=1)*1+W883</f>
        <v>70</v>
      </c>
      <c r="X884" s="22" t="e">
        <f>VLOOKUP(Y884,'licencje PZTS'!$C$4:$K$486,9,FALSE)</f>
        <v>#N/A</v>
      </c>
      <c r="Y884" s="22" t="e">
        <f>INDEX($V$2:$V$900,MATCH(ROWS($U$1:U881),$W$2:$W$900,0))</f>
        <v>#N/A</v>
      </c>
      <c r="AA884" s="22" t="e">
        <f t="shared" si="162"/>
        <v>#N/A</v>
      </c>
      <c r="AB884" s="22">
        <f>(COUNTIF($AA$2:AA884,AA884)=1)*1+AB883</f>
        <v>70</v>
      </c>
      <c r="AC884" s="22" t="e">
        <f>VLOOKUP(AD884,'licencje PZTS'!$C$4:$K$1486,9,FALSE)</f>
        <v>#N/A</v>
      </c>
      <c r="AD884" s="22" t="e">
        <f>INDEX($AA$2:$AA$900,MATCH(ROWS($Z$1:Z881),$AB$2:$AB$3900,0))</f>
        <v>#N/A</v>
      </c>
    </row>
    <row r="885" spans="2:30" hidden="1" x14ac:dyDescent="0.25">
      <c r="B885" s="54">
        <f>(COUNTIF($D$24:D885,D885)=1)*1+B884</f>
        <v>51</v>
      </c>
      <c r="C885" s="60" t="str">
        <f t="shared" si="163"/>
        <v/>
      </c>
      <c r="D885" s="54" t="str">
        <f>IF(C885="","",'licencje PZTS'!B865)</f>
        <v/>
      </c>
      <c r="E885" s="63" t="str">
        <f>IF(C885="","",VLOOKUP(F885,'licencje PZTS'!$G$3:$N$775,8,FALSE))</f>
        <v/>
      </c>
      <c r="F885" s="22">
        <f>'licencje PZTS'!G865</f>
        <v>0</v>
      </c>
      <c r="G885" s="62" t="str">
        <f>IFERROR(VLOOKUP(F885,'licencje PZTS'!$G$3:$N$775,5,FALSE),"")</f>
        <v/>
      </c>
      <c r="H885" s="62" t="str">
        <f>IF(G885="","",'licencje PZTS'!B865)</f>
        <v/>
      </c>
      <c r="I885" s="22" t="str">
        <f>IF(G885="","",VLOOKUP(F885,'licencje PZTS'!$G$3:$N$1761,8,FALSE))</f>
        <v/>
      </c>
      <c r="J885" s="22" t="str">
        <f>IFERROR(VLOOKUP(F885,'licencje PZTS'!$G$3:$N$775,7,FALSE),"")</f>
        <v/>
      </c>
      <c r="K885" s="62" t="str">
        <f>IFERROR(VLOOKUP(F885,'licencje PZTS'!$G$3:$N$1761,4,FALSE),"")</f>
        <v/>
      </c>
      <c r="L885" s="22" t="str">
        <f t="shared" si="164"/>
        <v/>
      </c>
      <c r="M885" s="22" t="str">
        <f t="shared" si="165"/>
        <v/>
      </c>
      <c r="N885" s="22" t="str">
        <f t="shared" si="166"/>
        <v/>
      </c>
      <c r="O885" s="22" t="str">
        <f t="shared" si="167"/>
        <v/>
      </c>
      <c r="P885" s="22" t="str">
        <f t="shared" si="168"/>
        <v/>
      </c>
      <c r="Q885" s="22" t="str">
        <f t="shared" si="169"/>
        <v/>
      </c>
      <c r="R885" s="22" t="str">
        <f t="shared" si="170"/>
        <v/>
      </c>
      <c r="V885" s="22" t="e">
        <f t="shared" si="161"/>
        <v>#N/A</v>
      </c>
      <c r="W885" s="22">
        <f>(COUNTIF($V$2:V885,V885)=1)*1+W884</f>
        <v>70</v>
      </c>
      <c r="X885" s="22" t="e">
        <f>VLOOKUP(Y885,'licencje PZTS'!$C$4:$K$486,9,FALSE)</f>
        <v>#N/A</v>
      </c>
      <c r="Y885" s="22" t="e">
        <f>INDEX($V$2:$V$900,MATCH(ROWS($U$1:U882),$W$2:$W$900,0))</f>
        <v>#N/A</v>
      </c>
      <c r="AA885" s="22" t="e">
        <f t="shared" si="162"/>
        <v>#N/A</v>
      </c>
      <c r="AB885" s="22">
        <f>(COUNTIF($AA$2:AA885,AA885)=1)*1+AB884</f>
        <v>70</v>
      </c>
      <c r="AC885" s="22" t="e">
        <f>VLOOKUP(AD885,'licencje PZTS'!$C$4:$K$1486,9,FALSE)</f>
        <v>#N/A</v>
      </c>
      <c r="AD885" s="22" t="e">
        <f>INDEX($AA$2:$AA$900,MATCH(ROWS($Z$1:Z882),$AB$2:$AB$3900,0))</f>
        <v>#N/A</v>
      </c>
    </row>
    <row r="886" spans="2:30" hidden="1" x14ac:dyDescent="0.25">
      <c r="B886" s="54">
        <f>(COUNTIF($D$24:D886,D886)=1)*1+B885</f>
        <v>51</v>
      </c>
      <c r="C886" s="60" t="str">
        <f t="shared" si="163"/>
        <v/>
      </c>
      <c r="D886" s="54" t="str">
        <f>IF(C886="","",'licencje PZTS'!B866)</f>
        <v/>
      </c>
      <c r="E886" s="63" t="str">
        <f>IF(C886="","",VLOOKUP(F886,'licencje PZTS'!$G$3:$N$775,8,FALSE))</f>
        <v/>
      </c>
      <c r="F886" s="22">
        <f>'licencje PZTS'!G866</f>
        <v>0</v>
      </c>
      <c r="G886" s="62" t="str">
        <f>IFERROR(VLOOKUP(F886,'licencje PZTS'!$G$3:$N$775,5,FALSE),"")</f>
        <v/>
      </c>
      <c r="H886" s="62" t="str">
        <f>IF(G886="","",'licencje PZTS'!B866)</f>
        <v/>
      </c>
      <c r="I886" s="22" t="str">
        <f>IF(G886="","",VLOOKUP(F886,'licencje PZTS'!$G$3:$N$1761,8,FALSE))</f>
        <v/>
      </c>
      <c r="J886" s="22" t="str">
        <f>IFERROR(VLOOKUP(F886,'licencje PZTS'!$G$3:$N$775,7,FALSE),"")</f>
        <v/>
      </c>
      <c r="K886" s="62" t="str">
        <f>IFERROR(VLOOKUP(F886,'licencje PZTS'!$G$3:$N$1761,4,FALSE),"")</f>
        <v/>
      </c>
      <c r="L886" s="22" t="str">
        <f t="shared" si="164"/>
        <v/>
      </c>
      <c r="M886" s="22" t="str">
        <f t="shared" si="165"/>
        <v/>
      </c>
      <c r="N886" s="22" t="str">
        <f t="shared" si="166"/>
        <v/>
      </c>
      <c r="O886" s="22" t="str">
        <f t="shared" si="167"/>
        <v/>
      </c>
      <c r="P886" s="22" t="str">
        <f t="shared" si="168"/>
        <v/>
      </c>
      <c r="Q886" s="22" t="str">
        <f t="shared" si="169"/>
        <v/>
      </c>
      <c r="R886" s="22" t="str">
        <f t="shared" si="170"/>
        <v/>
      </c>
      <c r="V886" s="22" t="e">
        <f t="shared" si="161"/>
        <v>#N/A</v>
      </c>
      <c r="W886" s="22">
        <f>(COUNTIF($V$2:V886,V886)=1)*1+W885</f>
        <v>70</v>
      </c>
      <c r="X886" s="22" t="e">
        <f>VLOOKUP(Y886,'licencje PZTS'!$C$4:$K$486,9,FALSE)</f>
        <v>#N/A</v>
      </c>
      <c r="Y886" s="22" t="e">
        <f>INDEX($V$2:$V$900,MATCH(ROWS($U$1:U883),$W$2:$W$900,0))</f>
        <v>#N/A</v>
      </c>
      <c r="AA886" s="22" t="e">
        <f t="shared" si="162"/>
        <v>#N/A</v>
      </c>
      <c r="AB886" s="22">
        <f>(COUNTIF($AA$2:AA886,AA886)=1)*1+AB885</f>
        <v>70</v>
      </c>
      <c r="AC886" s="22" t="e">
        <f>VLOOKUP(AD886,'licencje PZTS'!$C$4:$K$1486,9,FALSE)</f>
        <v>#N/A</v>
      </c>
      <c r="AD886" s="22" t="e">
        <f>INDEX($AA$2:$AA$900,MATCH(ROWS($Z$1:Z883),$AB$2:$AB$3900,0))</f>
        <v>#N/A</v>
      </c>
    </row>
    <row r="887" spans="2:30" hidden="1" x14ac:dyDescent="0.25">
      <c r="B887" s="54">
        <f>(COUNTIF($D$24:D887,D887)=1)*1+B886</f>
        <v>51</v>
      </c>
      <c r="C887" s="60" t="str">
        <f t="shared" si="163"/>
        <v/>
      </c>
      <c r="D887" s="54" t="str">
        <f>IF(C887="","",'licencje PZTS'!B867)</f>
        <v/>
      </c>
      <c r="E887" s="63" t="str">
        <f>IF(C887="","",VLOOKUP(F887,'licencje PZTS'!$G$3:$N$775,8,FALSE))</f>
        <v/>
      </c>
      <c r="F887" s="22">
        <f>'licencje PZTS'!G867</f>
        <v>0</v>
      </c>
      <c r="G887" s="62" t="str">
        <f>IFERROR(VLOOKUP(F887,'licencje PZTS'!$G$3:$N$775,5,FALSE),"")</f>
        <v/>
      </c>
      <c r="H887" s="62" t="str">
        <f>IF(G887="","",'licencje PZTS'!B867)</f>
        <v/>
      </c>
      <c r="I887" s="22" t="str">
        <f>IF(G887="","",VLOOKUP(F887,'licencje PZTS'!$G$3:$N$1761,8,FALSE))</f>
        <v/>
      </c>
      <c r="J887" s="22" t="str">
        <f>IFERROR(VLOOKUP(F887,'licencje PZTS'!$G$3:$N$775,7,FALSE),"")</f>
        <v/>
      </c>
      <c r="K887" s="62" t="str">
        <f>IFERROR(VLOOKUP(F887,'licencje PZTS'!$G$3:$N$1761,4,FALSE),"")</f>
        <v/>
      </c>
      <c r="L887" s="22" t="str">
        <f t="shared" si="164"/>
        <v/>
      </c>
      <c r="M887" s="22" t="str">
        <f t="shared" si="165"/>
        <v/>
      </c>
      <c r="N887" s="22" t="str">
        <f t="shared" si="166"/>
        <v/>
      </c>
      <c r="O887" s="22" t="str">
        <f t="shared" si="167"/>
        <v/>
      </c>
      <c r="P887" s="22" t="str">
        <f t="shared" si="168"/>
        <v/>
      </c>
      <c r="Q887" s="22" t="str">
        <f t="shared" si="169"/>
        <v/>
      </c>
      <c r="R887" s="22" t="str">
        <f t="shared" si="170"/>
        <v/>
      </c>
      <c r="V887" s="22" t="e">
        <f t="shared" si="161"/>
        <v>#N/A</v>
      </c>
      <c r="W887" s="22">
        <f>(COUNTIF($V$2:V887,V887)=1)*1+W886</f>
        <v>70</v>
      </c>
      <c r="X887" s="22" t="e">
        <f>VLOOKUP(Y887,'licencje PZTS'!$C$4:$K$486,9,FALSE)</f>
        <v>#N/A</v>
      </c>
      <c r="Y887" s="22" t="e">
        <f>INDEX($V$2:$V$900,MATCH(ROWS($U$1:U884),$W$2:$W$900,0))</f>
        <v>#N/A</v>
      </c>
      <c r="AA887" s="22" t="e">
        <f t="shared" si="162"/>
        <v>#N/A</v>
      </c>
      <c r="AB887" s="22">
        <f>(COUNTIF($AA$2:AA887,AA887)=1)*1+AB886</f>
        <v>70</v>
      </c>
      <c r="AC887" s="22" t="e">
        <f>VLOOKUP(AD887,'licencje PZTS'!$C$4:$K$1486,9,FALSE)</f>
        <v>#N/A</v>
      </c>
      <c r="AD887" s="22" t="e">
        <f>INDEX($AA$2:$AA$900,MATCH(ROWS($Z$1:Z884),$AB$2:$AB$3900,0))</f>
        <v>#N/A</v>
      </c>
    </row>
    <row r="888" spans="2:30" hidden="1" x14ac:dyDescent="0.25">
      <c r="B888" s="54">
        <f>(COUNTIF($D$24:D888,D888)=1)*1+B887</f>
        <v>51</v>
      </c>
      <c r="C888" s="60" t="str">
        <f t="shared" si="163"/>
        <v/>
      </c>
      <c r="D888" s="54" t="str">
        <f>IF(C888="","",'licencje PZTS'!B868)</f>
        <v/>
      </c>
      <c r="E888" s="63" t="str">
        <f>IF(C888="","",VLOOKUP(F888,'licencje PZTS'!$G$3:$N$775,8,FALSE))</f>
        <v/>
      </c>
      <c r="F888" s="22">
        <f>'licencje PZTS'!G868</f>
        <v>0</v>
      </c>
      <c r="G888" s="62" t="str">
        <f>IFERROR(VLOOKUP(F888,'licencje PZTS'!$G$3:$N$775,5,FALSE),"")</f>
        <v/>
      </c>
      <c r="H888" s="62" t="str">
        <f>IF(G888="","",'licencje PZTS'!B868)</f>
        <v/>
      </c>
      <c r="I888" s="22" t="str">
        <f>IF(G888="","",VLOOKUP(F888,'licencje PZTS'!$G$3:$N$1761,8,FALSE))</f>
        <v/>
      </c>
      <c r="J888" s="22" t="str">
        <f>IFERROR(VLOOKUP(F888,'licencje PZTS'!$G$3:$N$775,7,FALSE),"")</f>
        <v/>
      </c>
      <c r="K888" s="62" t="str">
        <f>IFERROR(VLOOKUP(F888,'licencje PZTS'!$G$3:$N$1761,4,FALSE),"")</f>
        <v/>
      </c>
      <c r="L888" s="22" t="str">
        <f t="shared" si="164"/>
        <v/>
      </c>
      <c r="M888" s="22" t="str">
        <f t="shared" si="165"/>
        <v/>
      </c>
      <c r="N888" s="22" t="str">
        <f t="shared" si="166"/>
        <v/>
      </c>
      <c r="O888" s="22" t="str">
        <f t="shared" si="167"/>
        <v/>
      </c>
      <c r="P888" s="22" t="str">
        <f t="shared" si="168"/>
        <v/>
      </c>
      <c r="Q888" s="22" t="str">
        <f t="shared" si="169"/>
        <v/>
      </c>
      <c r="R888" s="22" t="str">
        <f t="shared" si="170"/>
        <v/>
      </c>
      <c r="V888" s="22" t="e">
        <f t="shared" si="161"/>
        <v>#N/A</v>
      </c>
      <c r="W888" s="22">
        <f>(COUNTIF($V$2:V888,V888)=1)*1+W887</f>
        <v>70</v>
      </c>
      <c r="X888" s="22" t="e">
        <f>VLOOKUP(Y888,'licencje PZTS'!$C$4:$K$486,9,FALSE)</f>
        <v>#N/A</v>
      </c>
      <c r="Y888" s="22" t="e">
        <f>INDEX($V$2:$V$900,MATCH(ROWS($U$1:U885),$W$2:$W$900,0))</f>
        <v>#N/A</v>
      </c>
      <c r="AA888" s="22" t="e">
        <f t="shared" si="162"/>
        <v>#N/A</v>
      </c>
      <c r="AB888" s="22">
        <f>(COUNTIF($AA$2:AA888,AA888)=1)*1+AB887</f>
        <v>70</v>
      </c>
      <c r="AC888" s="22" t="e">
        <f>VLOOKUP(AD888,'licencje PZTS'!$C$4:$K$1486,9,FALSE)</f>
        <v>#N/A</v>
      </c>
      <c r="AD888" s="22" t="e">
        <f>INDEX($AA$2:$AA$900,MATCH(ROWS($Z$1:Z885),$AB$2:$AB$3900,0))</f>
        <v>#N/A</v>
      </c>
    </row>
    <row r="889" spans="2:30" hidden="1" x14ac:dyDescent="0.25">
      <c r="B889" s="54">
        <f>(COUNTIF($D$24:D889,D889)=1)*1+B888</f>
        <v>51</v>
      </c>
      <c r="C889" s="60" t="str">
        <f t="shared" si="163"/>
        <v/>
      </c>
      <c r="D889" s="54" t="str">
        <f>IF(C889="","",'licencje PZTS'!B869)</f>
        <v/>
      </c>
      <c r="E889" s="63" t="str">
        <f>IF(C889="","",VLOOKUP(F889,'licencje PZTS'!$G$3:$N$775,8,FALSE))</f>
        <v/>
      </c>
      <c r="F889" s="22">
        <f>'licencje PZTS'!G869</f>
        <v>0</v>
      </c>
      <c r="G889" s="62" t="str">
        <f>IFERROR(VLOOKUP(F889,'licencje PZTS'!$G$3:$N$775,5,FALSE),"")</f>
        <v/>
      </c>
      <c r="H889" s="62" t="str">
        <f>IF(G889="","",'licencje PZTS'!B869)</f>
        <v/>
      </c>
      <c r="I889" s="22" t="str">
        <f>IF(G889="","",VLOOKUP(F889,'licencje PZTS'!$G$3:$N$1761,8,FALSE))</f>
        <v/>
      </c>
      <c r="J889" s="22" t="str">
        <f>IFERROR(VLOOKUP(F889,'licencje PZTS'!$G$3:$N$775,7,FALSE),"")</f>
        <v/>
      </c>
      <c r="K889" s="62" t="str">
        <f>IFERROR(VLOOKUP(F889,'licencje PZTS'!$G$3:$N$1761,4,FALSE),"")</f>
        <v/>
      </c>
      <c r="L889" s="22" t="str">
        <f t="shared" si="164"/>
        <v/>
      </c>
      <c r="M889" s="22" t="str">
        <f t="shared" si="165"/>
        <v/>
      </c>
      <c r="N889" s="22" t="str">
        <f t="shared" si="166"/>
        <v/>
      </c>
      <c r="O889" s="22" t="str">
        <f t="shared" si="167"/>
        <v/>
      </c>
      <c r="P889" s="22" t="str">
        <f t="shared" si="168"/>
        <v/>
      </c>
      <c r="Q889" s="22" t="str">
        <f t="shared" si="169"/>
        <v/>
      </c>
      <c r="R889" s="22" t="str">
        <f t="shared" si="170"/>
        <v/>
      </c>
      <c r="V889" s="22" t="e">
        <f t="shared" si="161"/>
        <v>#N/A</v>
      </c>
      <c r="W889" s="22">
        <f>(COUNTIF($V$2:V889,V889)=1)*1+W888</f>
        <v>70</v>
      </c>
      <c r="X889" s="22" t="e">
        <f>VLOOKUP(Y889,'licencje PZTS'!$C$4:$K$486,9,FALSE)</f>
        <v>#N/A</v>
      </c>
      <c r="Y889" s="22" t="e">
        <f>INDEX($V$2:$V$900,MATCH(ROWS($U$1:U886),$W$2:$W$900,0))</f>
        <v>#N/A</v>
      </c>
      <c r="AA889" s="22" t="e">
        <f t="shared" si="162"/>
        <v>#N/A</v>
      </c>
      <c r="AB889" s="22">
        <f>(COUNTIF($AA$2:AA889,AA889)=1)*1+AB888</f>
        <v>70</v>
      </c>
      <c r="AC889" s="22" t="e">
        <f>VLOOKUP(AD889,'licencje PZTS'!$C$4:$K$1486,9,FALSE)</f>
        <v>#N/A</v>
      </c>
      <c r="AD889" s="22" t="e">
        <f>INDEX($AA$2:$AA$900,MATCH(ROWS($Z$1:Z886),$AB$2:$AB$3900,0))</f>
        <v>#N/A</v>
      </c>
    </row>
    <row r="890" spans="2:30" hidden="1" x14ac:dyDescent="0.25">
      <c r="B890" s="54">
        <f>(COUNTIF($D$24:D890,D890)=1)*1+B889</f>
        <v>51</v>
      </c>
      <c r="C890" s="60" t="str">
        <f t="shared" si="163"/>
        <v/>
      </c>
      <c r="D890" s="54" t="str">
        <f>IF(C890="","",'licencje PZTS'!B870)</f>
        <v/>
      </c>
      <c r="E890" s="63" t="str">
        <f>IF(C890="","",VLOOKUP(F890,'licencje PZTS'!$G$3:$N$775,8,FALSE))</f>
        <v/>
      </c>
      <c r="F890" s="22">
        <f>'licencje PZTS'!G870</f>
        <v>0</v>
      </c>
      <c r="G890" s="62" t="str">
        <f>IFERROR(VLOOKUP(F890,'licencje PZTS'!$G$3:$N$775,5,FALSE),"")</f>
        <v/>
      </c>
      <c r="H890" s="62" t="str">
        <f>IF(G890="","",'licencje PZTS'!B870)</f>
        <v/>
      </c>
      <c r="I890" s="22" t="str">
        <f>IF(G890="","",VLOOKUP(F890,'licencje PZTS'!$G$3:$N$1761,8,FALSE))</f>
        <v/>
      </c>
      <c r="J890" s="22" t="str">
        <f>IFERROR(VLOOKUP(F890,'licencje PZTS'!$G$3:$N$775,7,FALSE),"")</f>
        <v/>
      </c>
      <c r="K890" s="62" t="str">
        <f>IFERROR(VLOOKUP(F890,'licencje PZTS'!$G$3:$N$1761,4,FALSE),"")</f>
        <v/>
      </c>
      <c r="L890" s="22" t="str">
        <f t="shared" si="164"/>
        <v/>
      </c>
      <c r="M890" s="22" t="str">
        <f t="shared" si="165"/>
        <v/>
      </c>
      <c r="N890" s="22" t="str">
        <f t="shared" si="166"/>
        <v/>
      </c>
      <c r="O890" s="22" t="str">
        <f t="shared" si="167"/>
        <v/>
      </c>
      <c r="P890" s="22" t="str">
        <f t="shared" si="168"/>
        <v/>
      </c>
      <c r="Q890" s="22" t="str">
        <f t="shared" si="169"/>
        <v/>
      </c>
      <c r="R890" s="22" t="str">
        <f t="shared" si="170"/>
        <v/>
      </c>
      <c r="V890" s="22" t="e">
        <f t="shared" si="161"/>
        <v>#N/A</v>
      </c>
      <c r="W890" s="22">
        <f>(COUNTIF($V$2:V890,V890)=1)*1+W889</f>
        <v>70</v>
      </c>
      <c r="Y890" s="22" t="e">
        <f>INDEX($V$2:$V$900,MATCH(ROWS($U$1:U888),$W$2:$W$900,0))</f>
        <v>#N/A</v>
      </c>
      <c r="AA890" s="22" t="e">
        <f t="shared" si="162"/>
        <v>#N/A</v>
      </c>
      <c r="AB890" s="22">
        <f>(COUNTIF($AA$2:AA890,AA890)=1)*1+AB889</f>
        <v>70</v>
      </c>
      <c r="AC890" s="22" t="e">
        <f>VLOOKUP(AD890,'licencje PZTS'!$C$4:$K$1486,9,FALSE)</f>
        <v>#N/A</v>
      </c>
      <c r="AD890" s="22" t="e">
        <f>INDEX($AA$2:$AA$900,MATCH(ROWS($Z$1:Z887),$AB$2:$AB$3900,0))</f>
        <v>#N/A</v>
      </c>
    </row>
    <row r="891" spans="2:30" hidden="1" x14ac:dyDescent="0.25">
      <c r="B891" s="54">
        <f>(COUNTIF($D$24:D891,D891)=1)*1+B890</f>
        <v>51</v>
      </c>
      <c r="C891" s="60" t="str">
        <f t="shared" si="163"/>
        <v/>
      </c>
      <c r="D891" s="54" t="str">
        <f>IF(C891="","",'licencje PZTS'!B871)</f>
        <v/>
      </c>
      <c r="E891" s="63" t="str">
        <f>IF(C891="","",VLOOKUP(F891,'licencje PZTS'!$G$3:$N$775,8,FALSE))</f>
        <v/>
      </c>
      <c r="F891" s="22">
        <f>'licencje PZTS'!G871</f>
        <v>0</v>
      </c>
      <c r="G891" s="62" t="str">
        <f>IFERROR(VLOOKUP(F891,'licencje PZTS'!$G$3:$N$775,5,FALSE),"")</f>
        <v/>
      </c>
      <c r="H891" s="62" t="str">
        <f>IF(G891="","",'licencje PZTS'!B871)</f>
        <v/>
      </c>
      <c r="I891" s="22" t="str">
        <f>IF(G891="","",VLOOKUP(F891,'licencje PZTS'!$G$3:$N$1761,8,FALSE))</f>
        <v/>
      </c>
      <c r="J891" s="22" t="str">
        <f>IFERROR(VLOOKUP(F891,'licencje PZTS'!$G$3:$N$775,7,FALSE),"")</f>
        <v/>
      </c>
      <c r="K891" s="62" t="str">
        <f>IFERROR(VLOOKUP(F891,'licencje PZTS'!$G$3:$N$1761,4,FALSE),"")</f>
        <v/>
      </c>
      <c r="L891" s="22" t="str">
        <f t="shared" si="164"/>
        <v/>
      </c>
      <c r="M891" s="22" t="str">
        <f t="shared" si="165"/>
        <v/>
      </c>
      <c r="N891" s="22" t="str">
        <f t="shared" si="166"/>
        <v/>
      </c>
      <c r="O891" s="22" t="str">
        <f t="shared" si="167"/>
        <v/>
      </c>
      <c r="P891" s="22" t="str">
        <f t="shared" si="168"/>
        <v/>
      </c>
      <c r="Q891" s="22" t="str">
        <f t="shared" si="169"/>
        <v/>
      </c>
      <c r="R891" s="22" t="str">
        <f t="shared" si="170"/>
        <v/>
      </c>
      <c r="V891" s="22" t="e">
        <f t="shared" si="161"/>
        <v>#N/A</v>
      </c>
      <c r="W891" s="22">
        <f>(COUNTIF($V$2:V891,V891)=1)*1+W890</f>
        <v>70</v>
      </c>
      <c r="Y891" s="22" t="e">
        <f>INDEX($V$2:$V$900,MATCH(ROWS($U$1:U889),$W$2:$W$900,0))</f>
        <v>#N/A</v>
      </c>
      <c r="AA891" s="22" t="e">
        <f t="shared" si="162"/>
        <v>#N/A</v>
      </c>
      <c r="AB891" s="22">
        <f>(COUNTIF($AA$2:AA891,AA891)=1)*1+AB890</f>
        <v>70</v>
      </c>
      <c r="AC891" s="22" t="e">
        <f>VLOOKUP(AD891,'licencje PZTS'!$C$4:$K$1486,9,FALSE)</f>
        <v>#N/A</v>
      </c>
      <c r="AD891" s="22" t="e">
        <f>INDEX($AA$2:$AA$900,MATCH(ROWS($Z$1:Z888),$AB$2:$AB$3900,0))</f>
        <v>#N/A</v>
      </c>
    </row>
    <row r="892" spans="2:30" hidden="1" x14ac:dyDescent="0.25">
      <c r="B892" s="54">
        <f>(COUNTIF($D$24:D892,D892)=1)*1+B891</f>
        <v>51</v>
      </c>
      <c r="C892" s="60" t="str">
        <f t="shared" si="163"/>
        <v/>
      </c>
      <c r="D892" s="54" t="str">
        <f>IF(C892="","",'licencje PZTS'!B872)</f>
        <v/>
      </c>
      <c r="E892" s="63" t="str">
        <f>IF(C892="","",VLOOKUP(F892,'licencje PZTS'!$G$3:$N$775,8,FALSE))</f>
        <v/>
      </c>
      <c r="F892" s="22">
        <f>'licencje PZTS'!G872</f>
        <v>0</v>
      </c>
      <c r="G892" s="62" t="str">
        <f>IFERROR(VLOOKUP(F892,'licencje PZTS'!$G$3:$N$775,5,FALSE),"")</f>
        <v/>
      </c>
      <c r="H892" s="62" t="str">
        <f>IF(G892="","",'licencje PZTS'!B872)</f>
        <v/>
      </c>
      <c r="I892" s="22" t="str">
        <f>IF(G892="","",VLOOKUP(F892,'licencje PZTS'!$G$3:$N$1761,8,FALSE))</f>
        <v/>
      </c>
      <c r="J892" s="22" t="str">
        <f>IFERROR(VLOOKUP(F892,'licencje PZTS'!$G$3:$N$775,7,FALSE),"")</f>
        <v/>
      </c>
      <c r="K892" s="62" t="str">
        <f>IFERROR(VLOOKUP(F892,'licencje PZTS'!$G$3:$N$1761,4,FALSE),"")</f>
        <v/>
      </c>
      <c r="L892" s="22" t="str">
        <f t="shared" si="164"/>
        <v/>
      </c>
      <c r="M892" s="22" t="str">
        <f t="shared" si="165"/>
        <v/>
      </c>
      <c r="N892" s="22" t="str">
        <f t="shared" si="166"/>
        <v/>
      </c>
      <c r="O892" s="22" t="str">
        <f t="shared" si="167"/>
        <v/>
      </c>
      <c r="P892" s="22" t="str">
        <f t="shared" si="168"/>
        <v/>
      </c>
      <c r="Q892" s="22" t="str">
        <f t="shared" si="169"/>
        <v/>
      </c>
      <c r="R892" s="22" t="str">
        <f t="shared" si="170"/>
        <v/>
      </c>
      <c r="V892" s="22" t="e">
        <f t="shared" si="161"/>
        <v>#N/A</v>
      </c>
      <c r="W892" s="22">
        <f>(COUNTIF($V$2:V892,V892)=1)*1+W891</f>
        <v>70</v>
      </c>
      <c r="Y892" s="22" t="e">
        <f>INDEX($V$2:$V$900,MATCH(ROWS($U$1:U890),$W$2:$W$900,0))</f>
        <v>#N/A</v>
      </c>
      <c r="AA892" s="22" t="e">
        <f t="shared" si="162"/>
        <v>#N/A</v>
      </c>
      <c r="AB892" s="22">
        <f>(COUNTIF($AA$2:AA892,AA892)=1)*1+AB891</f>
        <v>70</v>
      </c>
      <c r="AC892" s="22" t="e">
        <f>VLOOKUP(AD892,'licencje PZTS'!$C$4:$K$1486,9,FALSE)</f>
        <v>#N/A</v>
      </c>
      <c r="AD892" s="22" t="e">
        <f>INDEX($AA$2:$AA$900,MATCH(ROWS($Z$1:Z889),$AB$2:$AB$3900,0))</f>
        <v>#N/A</v>
      </c>
    </row>
    <row r="893" spans="2:30" hidden="1" x14ac:dyDescent="0.25">
      <c r="B893" s="54">
        <f>(COUNTIF($D$24:D893,D893)=1)*1+B892</f>
        <v>51</v>
      </c>
      <c r="C893" s="60" t="str">
        <f t="shared" si="163"/>
        <v/>
      </c>
      <c r="D893" s="54" t="str">
        <f>IF(C893="","",'licencje PZTS'!B873)</f>
        <v/>
      </c>
      <c r="E893" s="63" t="str">
        <f>IF(C893="","",VLOOKUP(F893,'licencje PZTS'!$G$3:$N$775,8,FALSE))</f>
        <v/>
      </c>
      <c r="F893" s="22">
        <f>'licencje PZTS'!G873</f>
        <v>0</v>
      </c>
      <c r="G893" s="62" t="str">
        <f>IFERROR(VLOOKUP(F893,'licencje PZTS'!$G$3:$N$775,5,FALSE),"")</f>
        <v/>
      </c>
      <c r="H893" s="62" t="str">
        <f>IF(G893="","",'licencje PZTS'!B873)</f>
        <v/>
      </c>
      <c r="I893" s="22" t="str">
        <f>IF(G893="","",VLOOKUP(F893,'licencje PZTS'!$G$3:$N$1761,8,FALSE))</f>
        <v/>
      </c>
      <c r="J893" s="22" t="str">
        <f>IFERROR(VLOOKUP(F893,'licencje PZTS'!$G$3:$N$775,7,FALSE),"")</f>
        <v/>
      </c>
      <c r="K893" s="62" t="str">
        <f>IFERROR(VLOOKUP(F893,'licencje PZTS'!$G$3:$N$1761,4,FALSE),"")</f>
        <v/>
      </c>
      <c r="L893" s="22" t="str">
        <f t="shared" si="164"/>
        <v/>
      </c>
      <c r="M893" s="22" t="str">
        <f t="shared" si="165"/>
        <v/>
      </c>
      <c r="N893" s="22" t="str">
        <f t="shared" si="166"/>
        <v/>
      </c>
      <c r="O893" s="22" t="str">
        <f t="shared" si="167"/>
        <v/>
      </c>
      <c r="P893" s="22" t="str">
        <f t="shared" si="168"/>
        <v/>
      </c>
      <c r="Q893" s="22" t="str">
        <f t="shared" si="169"/>
        <v/>
      </c>
      <c r="R893" s="22" t="str">
        <f t="shared" si="170"/>
        <v/>
      </c>
      <c r="V893" s="22" t="e">
        <f t="shared" si="161"/>
        <v>#N/A</v>
      </c>
      <c r="W893" s="22">
        <f>(COUNTIF($V$2:V893,V893)=1)*1+W892</f>
        <v>70</v>
      </c>
      <c r="Y893" s="22" t="e">
        <f>INDEX($V$2:$V$900,MATCH(ROWS($U$1:U891),$W$2:$W$900,0))</f>
        <v>#N/A</v>
      </c>
      <c r="AA893" s="22" t="e">
        <f t="shared" si="162"/>
        <v>#N/A</v>
      </c>
      <c r="AB893" s="22">
        <f>(COUNTIF($AA$2:AA893,AA893)=1)*1+AB892</f>
        <v>70</v>
      </c>
      <c r="AC893" s="22" t="e">
        <f>VLOOKUP(AD893,'licencje PZTS'!$C$4:$K$1486,9,FALSE)</f>
        <v>#N/A</v>
      </c>
      <c r="AD893" s="22" t="e">
        <f>INDEX($AA$2:$AA$900,MATCH(ROWS($Z$1:Z890),$AB$2:$AB$3900,0))</f>
        <v>#N/A</v>
      </c>
    </row>
    <row r="894" spans="2:30" hidden="1" x14ac:dyDescent="0.25">
      <c r="B894" s="54">
        <f>(COUNTIF($D$24:D1566,D1566)=1)*1+B893</f>
        <v>51</v>
      </c>
      <c r="C894" s="60" t="str">
        <f t="shared" si="163"/>
        <v/>
      </c>
      <c r="D894" s="54" t="str">
        <f>IF(C894="","",'licencje PZTS'!B874)</f>
        <v/>
      </c>
      <c r="E894" s="63" t="str">
        <f>IF(C894="","",VLOOKUP(F894,'licencje PZTS'!$G$3:$N$775,8,FALSE))</f>
        <v/>
      </c>
      <c r="F894" s="22">
        <f>'licencje PZTS'!G874</f>
        <v>0</v>
      </c>
      <c r="G894" s="62" t="str">
        <f>IFERROR(VLOOKUP(F894,'licencje PZTS'!$G$3:$N$775,5,FALSE),"")</f>
        <v/>
      </c>
      <c r="H894" s="62" t="str">
        <f>IF(G894="","",'licencje PZTS'!B874)</f>
        <v/>
      </c>
      <c r="I894" s="22" t="str">
        <f>IF(G894="","",VLOOKUP(F894,'licencje PZTS'!$G$3:$N$1761,8,FALSE))</f>
        <v/>
      </c>
      <c r="J894" s="22" t="str">
        <f>IFERROR(VLOOKUP(F894,'licencje PZTS'!$G$3:$N$775,7,FALSE),"")</f>
        <v/>
      </c>
      <c r="K894" s="62" t="str">
        <f>IFERROR(VLOOKUP(F894,'licencje PZTS'!$G$3:$N$1761,4,FALSE),"")</f>
        <v/>
      </c>
      <c r="L894" s="22" t="str">
        <f t="shared" si="164"/>
        <v/>
      </c>
      <c r="M894" s="22" t="str">
        <f t="shared" si="165"/>
        <v/>
      </c>
      <c r="N894" s="22" t="str">
        <f t="shared" si="166"/>
        <v/>
      </c>
      <c r="O894" s="22" t="str">
        <f t="shared" si="167"/>
        <v/>
      </c>
      <c r="P894" s="22" t="str">
        <f t="shared" si="168"/>
        <v/>
      </c>
      <c r="Q894" s="22" t="str">
        <f t="shared" si="169"/>
        <v/>
      </c>
      <c r="R894" s="22" t="str">
        <f t="shared" si="170"/>
        <v/>
      </c>
      <c r="V894" s="22" t="e">
        <f t="shared" ref="V894:V957" si="171">VLOOKUP($F$3,$C913:$F5027,3,FALSE)</f>
        <v>#N/A</v>
      </c>
      <c r="W894" s="22">
        <f>(COUNTIF($V$2:V894,V894)=1)*1+W893</f>
        <v>70</v>
      </c>
      <c r="Y894" s="22" t="e">
        <f>INDEX($V$2:$V$900,MATCH(ROWS($U$1:U892),$W$2:$W$900,0))</f>
        <v>#N/A</v>
      </c>
      <c r="AA894" s="22" t="e">
        <f t="shared" ref="AA894:AA957" si="172">VLOOKUP($F$3,$G913:$I4027,3,FALSE)</f>
        <v>#N/A</v>
      </c>
      <c r="AB894" s="22">
        <f>(COUNTIF($AA$2:AA894,AA894)=1)*1+AB893</f>
        <v>70</v>
      </c>
      <c r="AC894" s="22" t="e">
        <f>VLOOKUP(AD894,'licencje PZTS'!$C$4:$K$1486,9,FALSE)</f>
        <v>#N/A</v>
      </c>
      <c r="AD894" s="22" t="e">
        <f>INDEX($AA$2:$AA$900,MATCH(ROWS($Z$1:Z891),$AB$2:$AB$3900,0))</f>
        <v>#N/A</v>
      </c>
    </row>
    <row r="895" spans="2:30" hidden="1" x14ac:dyDescent="0.25">
      <c r="B895" s="54">
        <f>(COUNTIF($D$24:D1567,D1567)=1)*1+B894</f>
        <v>51</v>
      </c>
      <c r="C895" s="60" t="str">
        <f t="shared" si="163"/>
        <v/>
      </c>
      <c r="D895" s="54" t="str">
        <f>IF(C895="","",'licencje PZTS'!B875)</f>
        <v/>
      </c>
      <c r="E895" s="63" t="str">
        <f>IF(C895="","",VLOOKUP(F895,'licencje PZTS'!$G$3:$N$775,8,FALSE))</f>
        <v/>
      </c>
      <c r="F895" s="22">
        <f>'licencje PZTS'!G875</f>
        <v>0</v>
      </c>
      <c r="G895" s="62" t="str">
        <f>IFERROR(VLOOKUP(F895,'licencje PZTS'!$G$3:$N$775,5,FALSE),"")</f>
        <v/>
      </c>
      <c r="H895" s="62" t="str">
        <f>IF(G895="","",'licencje PZTS'!B875)</f>
        <v/>
      </c>
      <c r="I895" s="22" t="str">
        <f>IF(G895="","",VLOOKUP(F895,'licencje PZTS'!$G$3:$N$1761,8,FALSE))</f>
        <v/>
      </c>
      <c r="J895" s="22" t="str">
        <f>IFERROR(VLOOKUP(F895,'licencje PZTS'!$G$3:$N$775,7,FALSE),"")</f>
        <v/>
      </c>
      <c r="K895" s="62" t="str">
        <f>IFERROR(VLOOKUP(F895,'licencje PZTS'!$G$3:$N$1761,4,FALSE),"")</f>
        <v/>
      </c>
      <c r="L895" s="22" t="str">
        <f t="shared" si="164"/>
        <v/>
      </c>
      <c r="M895" s="22" t="str">
        <f t="shared" si="165"/>
        <v/>
      </c>
      <c r="N895" s="22" t="str">
        <f t="shared" si="166"/>
        <v/>
      </c>
      <c r="O895" s="22" t="str">
        <f t="shared" si="167"/>
        <v/>
      </c>
      <c r="P895" s="22" t="str">
        <f t="shared" si="168"/>
        <v/>
      </c>
      <c r="Q895" s="22" t="str">
        <f t="shared" si="169"/>
        <v/>
      </c>
      <c r="R895" s="22" t="str">
        <f t="shared" si="170"/>
        <v/>
      </c>
      <c r="V895" s="22" t="e">
        <f t="shared" si="171"/>
        <v>#N/A</v>
      </c>
      <c r="W895" s="22">
        <f>(COUNTIF($V$2:V895,V895)=1)*1+W894</f>
        <v>70</v>
      </c>
      <c r="Y895" s="22" t="e">
        <f>INDEX($V$2:$V$900,MATCH(ROWS($U$1:U893),$W$2:$W$900,0))</f>
        <v>#N/A</v>
      </c>
      <c r="AA895" s="22" t="e">
        <f t="shared" si="172"/>
        <v>#N/A</v>
      </c>
      <c r="AB895" s="22">
        <f>(COUNTIF($AA$2:AA895,AA895)=1)*1+AB894</f>
        <v>70</v>
      </c>
      <c r="AC895" s="22" t="e">
        <f>VLOOKUP(AD895,'licencje PZTS'!$C$4:$K$1486,9,FALSE)</f>
        <v>#N/A</v>
      </c>
      <c r="AD895" s="22" t="e">
        <f>INDEX($AA$2:$AA$900,MATCH(ROWS($Z$1:Z892),$AB$2:$AB$3900,0))</f>
        <v>#N/A</v>
      </c>
    </row>
    <row r="896" spans="2:30" hidden="1" x14ac:dyDescent="0.25">
      <c r="B896" s="54">
        <f>(COUNTIF($D$24:D1568,D1568)=1)*1+B895</f>
        <v>51</v>
      </c>
      <c r="C896" s="60" t="str">
        <f t="shared" si="163"/>
        <v/>
      </c>
      <c r="D896" s="54" t="str">
        <f>IF(C896="","",'licencje PZTS'!B876)</f>
        <v/>
      </c>
      <c r="E896" s="63" t="str">
        <f>IF(C896="","",VLOOKUP(F896,'licencje PZTS'!$G$3:$N$775,8,FALSE))</f>
        <v/>
      </c>
      <c r="F896" s="22">
        <f>'licencje PZTS'!G876</f>
        <v>0</v>
      </c>
      <c r="G896" s="62" t="str">
        <f>IFERROR(VLOOKUP(F896,'licencje PZTS'!$G$3:$N$775,5,FALSE),"")</f>
        <v/>
      </c>
      <c r="H896" s="62" t="str">
        <f>IF(G896="","",'licencje PZTS'!B876)</f>
        <v/>
      </c>
      <c r="I896" s="22" t="str">
        <f>IF(G896="","",VLOOKUP(F896,'licencje PZTS'!$G$3:$N$1761,8,FALSE))</f>
        <v/>
      </c>
      <c r="J896" s="22" t="str">
        <f>IFERROR(VLOOKUP(F896,'licencje PZTS'!$G$3:$N$775,7,FALSE),"")</f>
        <v/>
      </c>
      <c r="K896" s="62" t="str">
        <f>IFERROR(VLOOKUP(F896,'licencje PZTS'!$G$3:$N$1761,4,FALSE),"")</f>
        <v/>
      </c>
      <c r="L896" s="22" t="str">
        <f t="shared" si="164"/>
        <v/>
      </c>
      <c r="M896" s="22" t="str">
        <f t="shared" si="165"/>
        <v/>
      </c>
      <c r="N896" s="22" t="str">
        <f t="shared" si="166"/>
        <v/>
      </c>
      <c r="O896" s="22" t="str">
        <f t="shared" si="167"/>
        <v/>
      </c>
      <c r="P896" s="22" t="str">
        <f t="shared" si="168"/>
        <v/>
      </c>
      <c r="Q896" s="22" t="str">
        <f t="shared" si="169"/>
        <v/>
      </c>
      <c r="R896" s="22" t="str">
        <f t="shared" si="170"/>
        <v/>
      </c>
      <c r="V896" s="22" t="e">
        <f t="shared" si="171"/>
        <v>#N/A</v>
      </c>
      <c r="W896" s="22">
        <f>(COUNTIF($V$2:V896,V896)=1)*1+W895</f>
        <v>70</v>
      </c>
      <c r="Y896" s="22" t="e">
        <f>INDEX($V$2:$V$900,MATCH(ROWS($U$1:U894),$W$2:$W$900,0))</f>
        <v>#N/A</v>
      </c>
      <c r="AA896" s="22" t="e">
        <f t="shared" si="172"/>
        <v>#N/A</v>
      </c>
      <c r="AB896" s="22">
        <f>(COUNTIF($AA$2:AA896,AA896)=1)*1+AB895</f>
        <v>70</v>
      </c>
      <c r="AC896" s="22" t="e">
        <f>VLOOKUP(AD896,'licencje PZTS'!$C$4:$K$1486,9,FALSE)</f>
        <v>#N/A</v>
      </c>
      <c r="AD896" s="22" t="e">
        <f>INDEX($AA$2:$AA$900,MATCH(ROWS($Z$1:Z893),$AB$2:$AB$3900,0))</f>
        <v>#N/A</v>
      </c>
    </row>
    <row r="897" spans="2:30" hidden="1" x14ac:dyDescent="0.25">
      <c r="B897" s="54">
        <f>(COUNTIF($D$24:D1569,D1569)=1)*1+B896</f>
        <v>51</v>
      </c>
      <c r="C897" s="60" t="str">
        <f t="shared" si="163"/>
        <v/>
      </c>
      <c r="D897" s="54" t="str">
        <f>IF(C897="","",'licencje PZTS'!B877)</f>
        <v/>
      </c>
      <c r="E897" s="63" t="str">
        <f>IF(C897="","",VLOOKUP(F897,'licencje PZTS'!$G$3:$N$775,8,FALSE))</f>
        <v/>
      </c>
      <c r="F897" s="22">
        <f>'licencje PZTS'!G877</f>
        <v>0</v>
      </c>
      <c r="G897" s="62" t="str">
        <f>IFERROR(VLOOKUP(F897,'licencje PZTS'!$G$3:$N$775,5,FALSE),"")</f>
        <v/>
      </c>
      <c r="H897" s="62" t="str">
        <f>IF(G897="","",'licencje PZTS'!B877)</f>
        <v/>
      </c>
      <c r="I897" s="22" t="str">
        <f>IF(G897="","",VLOOKUP(F897,'licencje PZTS'!$G$3:$N$1761,8,FALSE))</f>
        <v/>
      </c>
      <c r="J897" s="22" t="str">
        <f>IFERROR(VLOOKUP(F897,'licencje PZTS'!$G$3:$N$775,7,FALSE),"")</f>
        <v/>
      </c>
      <c r="K897" s="62" t="str">
        <f>IFERROR(VLOOKUP(F897,'licencje PZTS'!$G$3:$N$1761,4,FALSE),"")</f>
        <v/>
      </c>
      <c r="L897" s="22" t="str">
        <f t="shared" si="164"/>
        <v/>
      </c>
      <c r="M897" s="22" t="str">
        <f t="shared" si="165"/>
        <v/>
      </c>
      <c r="N897" s="22" t="str">
        <f t="shared" si="166"/>
        <v/>
      </c>
      <c r="O897" s="22" t="str">
        <f t="shared" si="167"/>
        <v/>
      </c>
      <c r="P897" s="22" t="str">
        <f t="shared" si="168"/>
        <v/>
      </c>
      <c r="Q897" s="22" t="str">
        <f t="shared" si="169"/>
        <v/>
      </c>
      <c r="R897" s="22" t="str">
        <f t="shared" si="170"/>
        <v/>
      </c>
      <c r="V897" s="22" t="e">
        <f t="shared" si="171"/>
        <v>#N/A</v>
      </c>
      <c r="W897" s="22">
        <f>(COUNTIF($V$2:V897,V897)=1)*1+W896</f>
        <v>70</v>
      </c>
      <c r="Y897" s="22" t="e">
        <f>INDEX($V$2:$V$900,MATCH(ROWS($U$1:U895),$W$2:$W$900,0))</f>
        <v>#N/A</v>
      </c>
      <c r="AA897" s="22" t="e">
        <f t="shared" si="172"/>
        <v>#N/A</v>
      </c>
      <c r="AB897" s="22">
        <f>(COUNTIF($AA$2:AA897,AA897)=1)*1+AB896</f>
        <v>70</v>
      </c>
      <c r="AC897" s="22" t="e">
        <f>VLOOKUP(AD897,'licencje PZTS'!$C$4:$K$1486,9,FALSE)</f>
        <v>#N/A</v>
      </c>
      <c r="AD897" s="22" t="e">
        <f>INDEX($AA$2:$AA$900,MATCH(ROWS($Z$1:Z894),$AB$2:$AB$3900,0))</f>
        <v>#N/A</v>
      </c>
    </row>
    <row r="898" spans="2:30" hidden="1" x14ac:dyDescent="0.25">
      <c r="B898" s="54">
        <f>(COUNTIF($D$24:D1570,D1570)=1)*1+B897</f>
        <v>51</v>
      </c>
      <c r="C898" s="60" t="str">
        <f t="shared" si="163"/>
        <v/>
      </c>
      <c r="D898" s="54" t="str">
        <f>IF(C898="","",'licencje PZTS'!B878)</f>
        <v/>
      </c>
      <c r="E898" s="63" t="str">
        <f>IF(C898="","",VLOOKUP(F898,'licencje PZTS'!$G$3:$N$775,8,FALSE))</f>
        <v/>
      </c>
      <c r="F898" s="22">
        <f>'licencje PZTS'!G878</f>
        <v>0</v>
      </c>
      <c r="G898" s="62" t="str">
        <f>IFERROR(VLOOKUP(F898,'licencje PZTS'!$G$3:$N$775,5,FALSE),"")</f>
        <v/>
      </c>
      <c r="H898" s="62" t="str">
        <f>IF(G898="","",'licencje PZTS'!B878)</f>
        <v/>
      </c>
      <c r="I898" s="22" t="str">
        <f>IF(G898="","",VLOOKUP(F898,'licencje PZTS'!$G$3:$N$1761,8,FALSE))</f>
        <v/>
      </c>
      <c r="J898" s="22" t="str">
        <f>IFERROR(VLOOKUP(F898,'licencje PZTS'!$G$3:$N$775,7,FALSE),"")</f>
        <v/>
      </c>
      <c r="K898" s="62" t="str">
        <f>IFERROR(VLOOKUP(F898,'licencje PZTS'!$G$3:$N$1761,4,FALSE),"")</f>
        <v/>
      </c>
      <c r="L898" s="22" t="str">
        <f t="shared" si="164"/>
        <v/>
      </c>
      <c r="M898" s="22" t="str">
        <f t="shared" si="165"/>
        <v/>
      </c>
      <c r="N898" s="22" t="str">
        <f t="shared" si="166"/>
        <v/>
      </c>
      <c r="O898" s="22" t="str">
        <f t="shared" si="167"/>
        <v/>
      </c>
      <c r="P898" s="22" t="str">
        <f t="shared" si="168"/>
        <v/>
      </c>
      <c r="Q898" s="22" t="str">
        <f t="shared" si="169"/>
        <v/>
      </c>
      <c r="R898" s="22" t="str">
        <f t="shared" si="170"/>
        <v/>
      </c>
      <c r="V898" s="22" t="e">
        <f t="shared" si="171"/>
        <v>#N/A</v>
      </c>
      <c r="W898" s="22">
        <f>(COUNTIF($V$2:V898,V898)=1)*1+W897</f>
        <v>70</v>
      </c>
      <c r="Y898" s="22" t="e">
        <f>INDEX($V$2:$V$900,MATCH(ROWS($U$1:U896),$W$2:$W$900,0))</f>
        <v>#N/A</v>
      </c>
      <c r="AA898" s="22" t="e">
        <f t="shared" si="172"/>
        <v>#N/A</v>
      </c>
      <c r="AB898" s="22">
        <f>(COUNTIF($AA$2:AA898,AA898)=1)*1+AB897</f>
        <v>70</v>
      </c>
      <c r="AC898" s="22" t="e">
        <f>VLOOKUP(AD898,'licencje PZTS'!$C$4:$K$1486,9,FALSE)</f>
        <v>#N/A</v>
      </c>
      <c r="AD898" s="22" t="e">
        <f>INDEX($AA$2:$AA$900,MATCH(ROWS($Z$1:Z895),$AB$2:$AB$3900,0))</f>
        <v>#N/A</v>
      </c>
    </row>
    <row r="899" spans="2:30" hidden="1" x14ac:dyDescent="0.25">
      <c r="B899" s="54">
        <f>(COUNTIF($D$24:D1571,D1571)=1)*1+B898</f>
        <v>51</v>
      </c>
      <c r="C899" s="60" t="str">
        <f t="shared" si="163"/>
        <v/>
      </c>
      <c r="D899" s="54" t="str">
        <f>IF(C899="","",'licencje PZTS'!B879)</f>
        <v/>
      </c>
      <c r="E899" s="63" t="str">
        <f>IF(C899="","",VLOOKUP(F899,'licencje PZTS'!$G$3:$N$775,8,FALSE))</f>
        <v/>
      </c>
      <c r="F899" s="22">
        <f>'licencje PZTS'!G879</f>
        <v>0</v>
      </c>
      <c r="G899" s="62" t="str">
        <f>IFERROR(VLOOKUP(F899,'licencje PZTS'!$G$3:$N$775,5,FALSE),"")</f>
        <v/>
      </c>
      <c r="H899" s="62" t="str">
        <f>IF(G899="","",'licencje PZTS'!B879)</f>
        <v/>
      </c>
      <c r="I899" s="22" t="str">
        <f>IF(G899="","",VLOOKUP(F899,'licencje PZTS'!$G$3:$N$1761,8,FALSE))</f>
        <v/>
      </c>
      <c r="J899" s="22" t="str">
        <f>IFERROR(VLOOKUP(F899,'licencje PZTS'!$G$3:$N$775,7,FALSE),"")</f>
        <v/>
      </c>
      <c r="K899" s="62" t="str">
        <f>IFERROR(VLOOKUP(F899,'licencje PZTS'!$G$3:$N$1761,4,FALSE),"")</f>
        <v/>
      </c>
      <c r="L899" s="22" t="str">
        <f t="shared" si="164"/>
        <v/>
      </c>
      <c r="M899" s="22" t="str">
        <f t="shared" si="165"/>
        <v/>
      </c>
      <c r="N899" s="22" t="str">
        <f t="shared" si="166"/>
        <v/>
      </c>
      <c r="O899" s="22" t="str">
        <f t="shared" si="167"/>
        <v/>
      </c>
      <c r="P899" s="22" t="str">
        <f t="shared" si="168"/>
        <v/>
      </c>
      <c r="Q899" s="22" t="str">
        <f t="shared" si="169"/>
        <v/>
      </c>
      <c r="R899" s="22" t="str">
        <f t="shared" si="170"/>
        <v/>
      </c>
      <c r="V899" s="22" t="e">
        <f t="shared" si="171"/>
        <v>#N/A</v>
      </c>
      <c r="W899" s="22">
        <f>(COUNTIF($V$2:V899,V899)=1)*1+W898</f>
        <v>70</v>
      </c>
      <c r="Y899" s="22" t="e">
        <f>INDEX($V$2:$V$900,MATCH(ROWS($U$1:U897),$W$2:$W$900,0))</f>
        <v>#N/A</v>
      </c>
      <c r="AA899" s="22" t="e">
        <f t="shared" si="172"/>
        <v>#N/A</v>
      </c>
      <c r="AB899" s="22">
        <f>(COUNTIF($AA$2:AA899,AA899)=1)*1+AB898</f>
        <v>70</v>
      </c>
      <c r="AC899" s="22" t="e">
        <f>VLOOKUP(AD899,'licencje PZTS'!$C$4:$K$1486,9,FALSE)</f>
        <v>#N/A</v>
      </c>
      <c r="AD899" s="22" t="e">
        <f>INDEX($AA$2:$AA$900,MATCH(ROWS($Z$1:Z896),$AB$2:$AB$3900,0))</f>
        <v>#N/A</v>
      </c>
    </row>
    <row r="900" spans="2:30" hidden="1" x14ac:dyDescent="0.25">
      <c r="B900" s="54">
        <f>(COUNTIF($D$24:D1572,D1572)=1)*1+B899</f>
        <v>51</v>
      </c>
      <c r="C900" s="60" t="str">
        <f t="shared" si="163"/>
        <v/>
      </c>
      <c r="D900" s="54" t="str">
        <f>IF(C900="","",'licencje PZTS'!B880)</f>
        <v/>
      </c>
      <c r="E900" s="63" t="str">
        <f>IF(C900="","",VLOOKUP(F900,'licencje PZTS'!$G$3:$N$775,8,FALSE))</f>
        <v/>
      </c>
      <c r="F900" s="22">
        <f>'licencje PZTS'!G880</f>
        <v>0</v>
      </c>
      <c r="G900" s="62" t="str">
        <f>IFERROR(VLOOKUP(F900,'licencje PZTS'!$G$3:$N$775,5,FALSE),"")</f>
        <v/>
      </c>
      <c r="H900" s="62" t="str">
        <f>IF(G900="","",'licencje PZTS'!B880)</f>
        <v/>
      </c>
      <c r="I900" s="22" t="str">
        <f>IF(G900="","",VLOOKUP(F900,'licencje PZTS'!$G$3:$N$1761,8,FALSE))</f>
        <v/>
      </c>
      <c r="J900" s="22" t="str">
        <f>IFERROR(VLOOKUP(F900,'licencje PZTS'!$G$3:$N$775,7,FALSE),"")</f>
        <v/>
      </c>
      <c r="K900" s="62" t="str">
        <f>IFERROR(VLOOKUP(F900,'licencje PZTS'!$G$3:$N$1761,4,FALSE),"")</f>
        <v/>
      </c>
      <c r="L900" s="22" t="str">
        <f t="shared" si="164"/>
        <v/>
      </c>
      <c r="M900" s="22" t="str">
        <f t="shared" si="165"/>
        <v/>
      </c>
      <c r="N900" s="22" t="str">
        <f t="shared" si="166"/>
        <v/>
      </c>
      <c r="O900" s="22" t="str">
        <f t="shared" si="167"/>
        <v/>
      </c>
      <c r="P900" s="22" t="str">
        <f t="shared" si="168"/>
        <v/>
      </c>
      <c r="Q900" s="22" t="str">
        <f t="shared" si="169"/>
        <v/>
      </c>
      <c r="R900" s="22" t="str">
        <f t="shared" si="170"/>
        <v/>
      </c>
      <c r="V900" s="22" t="e">
        <f t="shared" si="171"/>
        <v>#N/A</v>
      </c>
      <c r="W900" s="22">
        <f>(COUNTIF($V$2:V900,V900)=1)*1+W899</f>
        <v>70</v>
      </c>
      <c r="Y900" s="22" t="e">
        <f>INDEX($V$2:$V$900,MATCH(ROWS($U$1:U898),$W$2:$W$900,0))</f>
        <v>#N/A</v>
      </c>
      <c r="AA900" s="22" t="e">
        <f t="shared" si="172"/>
        <v>#N/A</v>
      </c>
      <c r="AB900" s="22">
        <f>(COUNTIF($AA$2:AA900,AA900)=1)*1+AB899</f>
        <v>70</v>
      </c>
      <c r="AC900" s="22" t="e">
        <f>VLOOKUP(AD900,'licencje PZTS'!$C$4:$K$1486,9,FALSE)</f>
        <v>#N/A</v>
      </c>
      <c r="AD900" s="22" t="e">
        <f>INDEX($AA$2:$AA$900,MATCH(ROWS($Z$1:Z897),$AB$2:$AB$3900,0))</f>
        <v>#N/A</v>
      </c>
    </row>
    <row r="901" spans="2:30" hidden="1" x14ac:dyDescent="0.25">
      <c r="B901" s="54">
        <f>(COUNTIF($D$24:D1573,D1573)=1)*1+B900</f>
        <v>51</v>
      </c>
      <c r="C901" s="60" t="str">
        <f t="shared" si="163"/>
        <v/>
      </c>
      <c r="D901" s="54" t="str">
        <f>IF(C901="","",'licencje PZTS'!B881)</f>
        <v/>
      </c>
      <c r="E901" s="63" t="str">
        <f>IF(C901="","",VLOOKUP(F901,'licencje PZTS'!$G$3:$N$775,8,FALSE))</f>
        <v/>
      </c>
      <c r="F901" s="22">
        <f>'licencje PZTS'!G881</f>
        <v>0</v>
      </c>
      <c r="G901" s="62" t="str">
        <f>IFERROR(VLOOKUP(F901,'licencje PZTS'!$G$3:$N$775,5,FALSE),"")</f>
        <v/>
      </c>
      <c r="H901" s="62" t="str">
        <f>IF(G901="","",'licencje PZTS'!B881)</f>
        <v/>
      </c>
      <c r="I901" s="22" t="str">
        <f>IF(G901="","",VLOOKUP(F901,'licencje PZTS'!$G$3:$N$1761,8,FALSE))</f>
        <v/>
      </c>
      <c r="J901" s="22" t="str">
        <f>IFERROR(VLOOKUP(F901,'licencje PZTS'!$G$3:$N$775,7,FALSE),"")</f>
        <v/>
      </c>
      <c r="K901" s="62" t="str">
        <f>IFERROR(VLOOKUP(F901,'licencje PZTS'!$G$3:$N$1761,4,FALSE),"")</f>
        <v/>
      </c>
      <c r="L901" s="22" t="str">
        <f t="shared" si="164"/>
        <v/>
      </c>
      <c r="M901" s="22" t="str">
        <f t="shared" si="165"/>
        <v/>
      </c>
      <c r="N901" s="22" t="str">
        <f t="shared" si="166"/>
        <v/>
      </c>
      <c r="O901" s="22" t="str">
        <f t="shared" si="167"/>
        <v/>
      </c>
      <c r="P901" s="22" t="str">
        <f t="shared" si="168"/>
        <v/>
      </c>
      <c r="Q901" s="22" t="str">
        <f t="shared" si="169"/>
        <v/>
      </c>
      <c r="R901" s="22" t="str">
        <f t="shared" si="170"/>
        <v/>
      </c>
      <c r="V901" s="22" t="e">
        <f t="shared" si="171"/>
        <v>#N/A</v>
      </c>
      <c r="W901" s="22">
        <f>(COUNTIF($V$2:V901,V901)=1)*1+W900</f>
        <v>70</v>
      </c>
      <c r="Y901" s="22" t="e">
        <f>INDEX($V$2:$V$900,MATCH(ROWS($U$1:U899),$W$2:$W$900,0))</f>
        <v>#N/A</v>
      </c>
      <c r="AA901" s="22" t="e">
        <f t="shared" si="172"/>
        <v>#N/A</v>
      </c>
      <c r="AB901" s="22">
        <f>(COUNTIF($AA$2:AA901,AA901)=1)*1+AB900</f>
        <v>70</v>
      </c>
      <c r="AC901" s="22" t="e">
        <f>VLOOKUP(AD901,'licencje PZTS'!$C$4:$K$1486,9,FALSE)</f>
        <v>#N/A</v>
      </c>
      <c r="AD901" s="22" t="e">
        <f>INDEX($AA$2:$AA$900,MATCH(ROWS($Z$1:Z898),$AB$2:$AB$3900,0))</f>
        <v>#N/A</v>
      </c>
    </row>
    <row r="902" spans="2:30" hidden="1" x14ac:dyDescent="0.25">
      <c r="B902" s="54">
        <f>(COUNTIF($D$24:D1574,D1574)=1)*1+B901</f>
        <v>51</v>
      </c>
      <c r="C902" s="60" t="str">
        <f t="shared" si="163"/>
        <v/>
      </c>
      <c r="D902" s="54" t="str">
        <f>IF(C902="","",'licencje PZTS'!B882)</f>
        <v/>
      </c>
      <c r="E902" s="63" t="str">
        <f>IF(C902="","",VLOOKUP(F902,'licencje PZTS'!$G$3:$N$775,8,FALSE))</f>
        <v/>
      </c>
      <c r="F902" s="22">
        <f>'licencje PZTS'!G882</f>
        <v>0</v>
      </c>
      <c r="G902" s="62" t="str">
        <f>IFERROR(VLOOKUP(F902,'licencje PZTS'!$G$3:$N$775,5,FALSE),"")</f>
        <v/>
      </c>
      <c r="H902" s="62" t="str">
        <f>IF(G902="","",'licencje PZTS'!B882)</f>
        <v/>
      </c>
      <c r="I902" s="22" t="str">
        <f>IF(G902="","",VLOOKUP(F902,'licencje PZTS'!$G$3:$N$1761,8,FALSE))</f>
        <v/>
      </c>
      <c r="J902" s="22" t="str">
        <f>IFERROR(VLOOKUP(F902,'licencje PZTS'!$G$3:$N$775,7,FALSE),"")</f>
        <v/>
      </c>
      <c r="K902" s="62" t="str">
        <f>IFERROR(VLOOKUP(F902,'licencje PZTS'!$G$3:$N$1761,4,FALSE),"")</f>
        <v/>
      </c>
      <c r="L902" s="22" t="str">
        <f t="shared" si="164"/>
        <v/>
      </c>
      <c r="M902" s="22" t="str">
        <f t="shared" si="165"/>
        <v/>
      </c>
      <c r="N902" s="22" t="str">
        <f t="shared" si="166"/>
        <v/>
      </c>
      <c r="O902" s="22" t="str">
        <f t="shared" si="167"/>
        <v/>
      </c>
      <c r="P902" s="22" t="str">
        <f t="shared" si="168"/>
        <v/>
      </c>
      <c r="Q902" s="22" t="str">
        <f t="shared" si="169"/>
        <v/>
      </c>
      <c r="R902" s="22" t="str">
        <f t="shared" si="170"/>
        <v/>
      </c>
      <c r="V902" s="22" t="e">
        <f t="shared" si="171"/>
        <v>#N/A</v>
      </c>
      <c r="W902" s="22">
        <f>(COUNTIF($V$2:V902,V902)=1)*1+W901</f>
        <v>70</v>
      </c>
      <c r="Y902" s="22" t="e">
        <f>INDEX($V$2:$V$900,MATCH(ROWS($U$1:U900),$W$2:$W$900,0))</f>
        <v>#N/A</v>
      </c>
      <c r="AA902" s="22" t="e">
        <f t="shared" si="172"/>
        <v>#N/A</v>
      </c>
      <c r="AB902" s="22">
        <f>(COUNTIF($AA$2:AA902,AA902)=1)*1+AB901</f>
        <v>70</v>
      </c>
      <c r="AC902" s="22" t="e">
        <f>VLOOKUP(AD902,'licencje PZTS'!$C$4:$K$1486,9,FALSE)</f>
        <v>#N/A</v>
      </c>
      <c r="AD902" s="22" t="e">
        <f>INDEX($AA$2:$AA$900,MATCH(ROWS($Z$1:Z899),$AB$2:$AB$3900,0))</f>
        <v>#N/A</v>
      </c>
    </row>
    <row r="903" spans="2:30" hidden="1" x14ac:dyDescent="0.25">
      <c r="B903" s="54">
        <f>(COUNTIF($D$24:D1575,D1575)=1)*1+B902</f>
        <v>51</v>
      </c>
      <c r="C903" s="60" t="str">
        <f t="shared" si="163"/>
        <v/>
      </c>
      <c r="D903" s="54" t="str">
        <f>IF(C903="","",'licencje PZTS'!B883)</f>
        <v/>
      </c>
      <c r="E903" s="63" t="str">
        <f>IF(C903="","",VLOOKUP(F903,'licencje PZTS'!$G$3:$N$775,8,FALSE))</f>
        <v/>
      </c>
      <c r="F903" s="22">
        <f>'licencje PZTS'!G883</f>
        <v>0</v>
      </c>
      <c r="G903" s="62" t="str">
        <f>IFERROR(VLOOKUP(F903,'licencje PZTS'!$G$3:$N$775,5,FALSE),"")</f>
        <v/>
      </c>
      <c r="H903" s="62" t="str">
        <f>IF(G903="","",'licencje PZTS'!B883)</f>
        <v/>
      </c>
      <c r="I903" s="22" t="str">
        <f>IF(G903="","",VLOOKUP(F903,'licencje PZTS'!$G$3:$N$1761,8,FALSE))</f>
        <v/>
      </c>
      <c r="J903" s="22" t="str">
        <f>IFERROR(VLOOKUP(F903,'licencje PZTS'!$G$3:$N$775,7,FALSE),"")</f>
        <v/>
      </c>
      <c r="K903" s="62" t="str">
        <f>IFERROR(VLOOKUP(F903,'licencje PZTS'!$G$3:$N$1761,4,FALSE),"")</f>
        <v/>
      </c>
      <c r="L903" s="22" t="str">
        <f t="shared" si="164"/>
        <v/>
      </c>
      <c r="M903" s="22" t="str">
        <f t="shared" si="165"/>
        <v/>
      </c>
      <c r="N903" s="22" t="str">
        <f t="shared" si="166"/>
        <v/>
      </c>
      <c r="O903" s="22" t="str">
        <f t="shared" si="167"/>
        <v/>
      </c>
      <c r="P903" s="22" t="str">
        <f t="shared" si="168"/>
        <v/>
      </c>
      <c r="Q903" s="22" t="str">
        <f t="shared" si="169"/>
        <v/>
      </c>
      <c r="R903" s="22" t="str">
        <f t="shared" si="170"/>
        <v/>
      </c>
      <c r="V903" s="22" t="e">
        <f t="shared" si="171"/>
        <v>#N/A</v>
      </c>
      <c r="W903" s="22">
        <f>(COUNTIF($V$2:V903,V903)=1)*1+W902</f>
        <v>70</v>
      </c>
      <c r="Y903" s="22" t="e">
        <f>INDEX($V$2:$V$900,MATCH(ROWS($U$1:U901),$W$2:$W$900,0))</f>
        <v>#N/A</v>
      </c>
      <c r="AA903" s="22" t="e">
        <f t="shared" si="172"/>
        <v>#N/A</v>
      </c>
      <c r="AB903" s="22">
        <f>(COUNTIF($AA$2:AA903,AA903)=1)*1+AB902</f>
        <v>70</v>
      </c>
      <c r="AC903" s="22" t="e">
        <f>VLOOKUP(AD903,'licencje PZTS'!$C$4:$K$1486,9,FALSE)</f>
        <v>#N/A</v>
      </c>
      <c r="AD903" s="22" t="e">
        <f>INDEX($AA$2:$AA$900,MATCH(ROWS($Z$1:Z900),$AB$2:$AB$3900,0))</f>
        <v>#N/A</v>
      </c>
    </row>
    <row r="904" spans="2:30" hidden="1" x14ac:dyDescent="0.25">
      <c r="B904" s="54">
        <f>(COUNTIF($D$24:D1576,D1576)=1)*1+B903</f>
        <v>51</v>
      </c>
      <c r="C904" s="60" t="str">
        <f t="shared" si="163"/>
        <v/>
      </c>
      <c r="D904" s="54" t="str">
        <f>IF(C904="","",'licencje PZTS'!B884)</f>
        <v/>
      </c>
      <c r="E904" s="63" t="str">
        <f>IF(C904="","",VLOOKUP(F904,'licencje PZTS'!$G$3:$N$775,8,FALSE))</f>
        <v/>
      </c>
      <c r="F904" s="22">
        <f>'licencje PZTS'!G884</f>
        <v>0</v>
      </c>
      <c r="G904" s="62" t="str">
        <f>IFERROR(VLOOKUP(F904,'licencje PZTS'!$G$3:$N$775,5,FALSE),"")</f>
        <v/>
      </c>
      <c r="H904" s="62" t="str">
        <f>IF(G904="","",'licencje PZTS'!B884)</f>
        <v/>
      </c>
      <c r="I904" s="22" t="str">
        <f>IF(G904="","",VLOOKUP(F904,'licencje PZTS'!$G$3:$N$1761,8,FALSE))</f>
        <v/>
      </c>
      <c r="J904" s="22" t="str">
        <f>IFERROR(VLOOKUP(F904,'licencje PZTS'!$G$3:$N$775,7,FALSE),"")</f>
        <v/>
      </c>
      <c r="K904" s="62" t="str">
        <f>IFERROR(VLOOKUP(F904,'licencje PZTS'!$G$3:$N$1761,4,FALSE),"")</f>
        <v/>
      </c>
      <c r="L904" s="22" t="str">
        <f t="shared" si="164"/>
        <v/>
      </c>
      <c r="M904" s="22" t="str">
        <f t="shared" si="165"/>
        <v/>
      </c>
      <c r="N904" s="22" t="str">
        <f t="shared" si="166"/>
        <v/>
      </c>
      <c r="O904" s="22" t="str">
        <f t="shared" si="167"/>
        <v/>
      </c>
      <c r="P904" s="22" t="str">
        <f t="shared" si="168"/>
        <v/>
      </c>
      <c r="Q904" s="22" t="str">
        <f t="shared" si="169"/>
        <v/>
      </c>
      <c r="R904" s="22" t="str">
        <f t="shared" si="170"/>
        <v/>
      </c>
      <c r="V904" s="22" t="e">
        <f t="shared" si="171"/>
        <v>#N/A</v>
      </c>
      <c r="W904" s="22">
        <f>(COUNTIF($V$2:V904,V904)=1)*1+W903</f>
        <v>70</v>
      </c>
      <c r="Y904" s="22" t="e">
        <f>INDEX($V$2:$V$900,MATCH(ROWS($U$1:U902),$W$2:$W$900,0))</f>
        <v>#N/A</v>
      </c>
      <c r="AA904" s="22" t="e">
        <f t="shared" si="172"/>
        <v>#N/A</v>
      </c>
      <c r="AB904" s="22">
        <f>(COUNTIF($AA$2:AA904,AA904)=1)*1+AB903</f>
        <v>70</v>
      </c>
      <c r="AC904" s="22" t="e">
        <f>VLOOKUP(AD904,'licencje PZTS'!$C$4:$K$1486,9,FALSE)</f>
        <v>#N/A</v>
      </c>
      <c r="AD904" s="22" t="e">
        <f>INDEX($AA$2:$AA$900,MATCH(ROWS($Z$1:Z901),$AB$2:$AB$3900,0))</f>
        <v>#N/A</v>
      </c>
    </row>
    <row r="905" spans="2:30" hidden="1" x14ac:dyDescent="0.25">
      <c r="B905" s="54">
        <f>(COUNTIF($D$24:D1577,D1577)=1)*1+B904</f>
        <v>51</v>
      </c>
      <c r="C905" s="60" t="str">
        <f t="shared" si="163"/>
        <v/>
      </c>
      <c r="D905" s="54" t="str">
        <f>IF(C905="","",'licencje PZTS'!B885)</f>
        <v/>
      </c>
      <c r="E905" s="63" t="str">
        <f>IF(C905="","",VLOOKUP(F905,'licencje PZTS'!$G$3:$N$775,8,FALSE))</f>
        <v/>
      </c>
      <c r="F905" s="22">
        <f>'licencje PZTS'!G885</f>
        <v>0</v>
      </c>
      <c r="G905" s="62" t="str">
        <f>IFERROR(VLOOKUP(F905,'licencje PZTS'!$G$3:$N$775,5,FALSE),"")</f>
        <v/>
      </c>
      <c r="H905" s="62" t="str">
        <f>IF(G905="","",'licencje PZTS'!B885)</f>
        <v/>
      </c>
      <c r="I905" s="22" t="str">
        <f>IF(G905="","",VLOOKUP(F905,'licencje PZTS'!$G$3:$N$1761,8,FALSE))</f>
        <v/>
      </c>
      <c r="J905" s="22" t="str">
        <f>IFERROR(VLOOKUP(F905,'licencje PZTS'!$G$3:$N$775,7,FALSE),"")</f>
        <v/>
      </c>
      <c r="K905" s="62" t="str">
        <f>IFERROR(VLOOKUP(F905,'licencje PZTS'!$G$3:$N$1761,4,FALSE),"")</f>
        <v/>
      </c>
      <c r="L905" s="22" t="str">
        <f t="shared" si="164"/>
        <v/>
      </c>
      <c r="M905" s="22" t="str">
        <f t="shared" si="165"/>
        <v/>
      </c>
      <c r="N905" s="22" t="str">
        <f t="shared" si="166"/>
        <v/>
      </c>
      <c r="O905" s="22" t="str">
        <f t="shared" si="167"/>
        <v/>
      </c>
      <c r="P905" s="22" t="str">
        <f t="shared" si="168"/>
        <v/>
      </c>
      <c r="Q905" s="22" t="str">
        <f t="shared" si="169"/>
        <v/>
      </c>
      <c r="R905" s="22" t="str">
        <f t="shared" si="170"/>
        <v/>
      </c>
      <c r="V905" s="22" t="e">
        <f t="shared" si="171"/>
        <v>#N/A</v>
      </c>
      <c r="W905" s="22">
        <f>(COUNTIF($V$2:V905,V905)=1)*1+W904</f>
        <v>70</v>
      </c>
      <c r="Y905" s="22" t="e">
        <f>INDEX($V$2:$V$900,MATCH(ROWS($U$1:U903),$W$2:$W$900,0))</f>
        <v>#N/A</v>
      </c>
      <c r="AA905" s="22" t="e">
        <f t="shared" si="172"/>
        <v>#N/A</v>
      </c>
      <c r="AB905" s="22">
        <f>(COUNTIF($AA$2:AA905,AA905)=1)*1+AB904</f>
        <v>70</v>
      </c>
      <c r="AC905" s="22" t="e">
        <f>VLOOKUP(AD905,'licencje PZTS'!$C$4:$K$1486,9,FALSE)</f>
        <v>#N/A</v>
      </c>
      <c r="AD905" s="22" t="e">
        <f>INDEX($AA$2:$AA$900,MATCH(ROWS($Z$1:Z902),$AB$2:$AB$3900,0))</f>
        <v>#N/A</v>
      </c>
    </row>
    <row r="906" spans="2:30" hidden="1" x14ac:dyDescent="0.25">
      <c r="B906" s="54">
        <f>(COUNTIF($D$24:D1578,D1578)=1)*1+B905</f>
        <v>51</v>
      </c>
      <c r="C906" s="60" t="str">
        <f t="shared" si="163"/>
        <v/>
      </c>
      <c r="D906" s="54" t="str">
        <f>IF(C906="","",'licencje PZTS'!B886)</f>
        <v/>
      </c>
      <c r="E906" s="63" t="str">
        <f>IF(C906="","",VLOOKUP(F906,'licencje PZTS'!$G$3:$N$775,8,FALSE))</f>
        <v/>
      </c>
      <c r="F906" s="22">
        <f>'licencje PZTS'!G886</f>
        <v>0</v>
      </c>
      <c r="G906" s="62" t="str">
        <f>IFERROR(VLOOKUP(F906,'licencje PZTS'!$G$3:$N$775,5,FALSE),"")</f>
        <v/>
      </c>
      <c r="H906" s="62" t="str">
        <f>IF(G906="","",'licencje PZTS'!B886)</f>
        <v/>
      </c>
      <c r="I906" s="22" t="str">
        <f>IF(G906="","",VLOOKUP(F906,'licencje PZTS'!$G$3:$N$1761,8,FALSE))</f>
        <v/>
      </c>
      <c r="J906" s="22" t="str">
        <f>IFERROR(VLOOKUP(F906,'licencje PZTS'!$G$3:$N$775,7,FALSE),"")</f>
        <v/>
      </c>
      <c r="K906" s="62" t="str">
        <f>IFERROR(VLOOKUP(F906,'licencje PZTS'!$G$3:$N$1761,4,FALSE),"")</f>
        <v/>
      </c>
      <c r="L906" s="22" t="str">
        <f t="shared" si="164"/>
        <v/>
      </c>
      <c r="M906" s="22" t="str">
        <f t="shared" si="165"/>
        <v/>
      </c>
      <c r="N906" s="22" t="str">
        <f t="shared" si="166"/>
        <v/>
      </c>
      <c r="O906" s="22" t="str">
        <f t="shared" si="167"/>
        <v/>
      </c>
      <c r="P906" s="22" t="str">
        <f t="shared" si="168"/>
        <v/>
      </c>
      <c r="Q906" s="22" t="str">
        <f t="shared" si="169"/>
        <v/>
      </c>
      <c r="R906" s="22" t="str">
        <f t="shared" si="170"/>
        <v/>
      </c>
      <c r="V906" s="22" t="e">
        <f t="shared" si="171"/>
        <v>#N/A</v>
      </c>
      <c r="W906" s="22">
        <f>(COUNTIF($V$2:V906,V906)=1)*1+W905</f>
        <v>70</v>
      </c>
      <c r="Y906" s="22" t="e">
        <f>INDEX($V$2:$V$900,MATCH(ROWS($U$1:U904),$W$2:$W$900,0))</f>
        <v>#N/A</v>
      </c>
      <c r="AA906" s="22" t="e">
        <f t="shared" si="172"/>
        <v>#N/A</v>
      </c>
      <c r="AB906" s="22">
        <f>(COUNTIF($AA$2:AA906,AA906)=1)*1+AB905</f>
        <v>70</v>
      </c>
      <c r="AC906" s="22" t="e">
        <f>VLOOKUP(AD906,'licencje PZTS'!$C$4:$K$1486,9,FALSE)</f>
        <v>#N/A</v>
      </c>
      <c r="AD906" s="22" t="e">
        <f>INDEX($AA$2:$AA$900,MATCH(ROWS($Z$1:Z903),$AB$2:$AB$3900,0))</f>
        <v>#N/A</v>
      </c>
    </row>
    <row r="907" spans="2:30" hidden="1" x14ac:dyDescent="0.25">
      <c r="B907" s="54">
        <f>(COUNTIF($D$24:D1579,D1579)=1)*1+B906</f>
        <v>51</v>
      </c>
      <c r="C907" s="60" t="str">
        <f t="shared" si="163"/>
        <v/>
      </c>
      <c r="D907" s="54" t="str">
        <f>IF(C907="","",'licencje PZTS'!B887)</f>
        <v/>
      </c>
      <c r="E907" s="63" t="str">
        <f>IF(C907="","",VLOOKUP(F907,'licencje PZTS'!$G$3:$N$775,8,FALSE))</f>
        <v/>
      </c>
      <c r="F907" s="22">
        <f>'licencje PZTS'!G887</f>
        <v>0</v>
      </c>
      <c r="G907" s="62" t="str">
        <f>IFERROR(VLOOKUP(F907,'licencje PZTS'!$G$3:$N$775,5,FALSE),"")</f>
        <v/>
      </c>
      <c r="H907" s="62" t="str">
        <f>IF(G907="","",'licencje PZTS'!B887)</f>
        <v/>
      </c>
      <c r="I907" s="22" t="str">
        <f>IF(G907="","",VLOOKUP(F907,'licencje PZTS'!$G$3:$N$1761,8,FALSE))</f>
        <v/>
      </c>
      <c r="J907" s="22" t="str">
        <f>IFERROR(VLOOKUP(F907,'licencje PZTS'!$G$3:$N$775,7,FALSE),"")</f>
        <v/>
      </c>
      <c r="K907" s="62" t="str">
        <f>IFERROR(VLOOKUP(F907,'licencje PZTS'!$G$3:$N$1761,4,FALSE),"")</f>
        <v/>
      </c>
      <c r="L907" s="22" t="str">
        <f t="shared" si="164"/>
        <v/>
      </c>
      <c r="M907" s="22" t="str">
        <f t="shared" si="165"/>
        <v/>
      </c>
      <c r="N907" s="22" t="str">
        <f t="shared" si="166"/>
        <v/>
      </c>
      <c r="O907" s="22" t="str">
        <f t="shared" si="167"/>
        <v/>
      </c>
      <c r="P907" s="22" t="str">
        <f t="shared" si="168"/>
        <v/>
      </c>
      <c r="Q907" s="22" t="str">
        <f t="shared" si="169"/>
        <v/>
      </c>
      <c r="R907" s="22" t="str">
        <f t="shared" si="170"/>
        <v/>
      </c>
      <c r="V907" s="22" t="e">
        <f t="shared" si="171"/>
        <v>#N/A</v>
      </c>
      <c r="W907" s="22">
        <f>(COUNTIF($V$2:V907,V907)=1)*1+W906</f>
        <v>70</v>
      </c>
      <c r="Y907" s="22" t="e">
        <f>INDEX($V$2:$V$900,MATCH(ROWS($U$1:U905),$W$2:$W$900,0))</f>
        <v>#N/A</v>
      </c>
      <c r="AA907" s="22" t="e">
        <f t="shared" si="172"/>
        <v>#N/A</v>
      </c>
      <c r="AB907" s="22">
        <f>(COUNTIF($AA$2:AA907,AA907)=1)*1+AB906</f>
        <v>70</v>
      </c>
      <c r="AC907" s="22" t="e">
        <f>VLOOKUP(AD907,'licencje PZTS'!$C$4:$K$1486,9,FALSE)</f>
        <v>#N/A</v>
      </c>
      <c r="AD907" s="22" t="e">
        <f>INDEX($AA$2:$AA$900,MATCH(ROWS($Z$1:Z904),$AB$2:$AB$3900,0))</f>
        <v>#N/A</v>
      </c>
    </row>
    <row r="908" spans="2:30" hidden="1" x14ac:dyDescent="0.25">
      <c r="B908" s="54">
        <f>(COUNTIF($D$24:D1580,D1580)=1)*1+B907</f>
        <v>51</v>
      </c>
      <c r="C908" s="60" t="str">
        <f t="shared" ref="C908:C971" si="173">IF(AND($F$3="Skrzat",OR(L908="Skrzat")),"Skrzat",IF(AND($F$3="Żak",OR(L908="Skrzat",M908="Żak")),"Żak",IF(AND($F$3="Młodzik",OR(L908="Skrzat",M908="Żak",N908="Młodzik")),"Młodzik",IF(AND($F$3="Kadet",OR(L908="nie",M908="nie",N908="nie",O908="Kadet")),"Kadet",IF(AND($F$3="Junior",OR(L908="nie",M908="nie",N908="nie",O908="nie",P908="Junior")),"Junior",IF(AND($F$3="Młodzieżowiec",OR(L908="nie",M908="nie",N908="nie",O908="nie",P908="nie",S908="Młodzieżowiec")),"Młodzieżowiec",IF(AND($F$3="Senior",OR(L908="Skrzat",M908="Żak",N908="Młodzik",O908="Kadet",P908="Junior",S908="Młodzieżowiec",Q908="Senior")),"Senior",IF(AND($F$3="Weteran",OR(L908="Nie",M908="Nie",N908="Nie",O908="Nie",P908="Nie",R908="Weteran")),"Weteran",""))))))))</f>
        <v/>
      </c>
      <c r="D908" s="54" t="str">
        <f>IF(C908="","",'licencje PZTS'!B888)</f>
        <v/>
      </c>
      <c r="E908" s="63" t="str">
        <f>IF(C908="","",VLOOKUP(F908,'licencje PZTS'!$G$3:$N$775,8,FALSE))</f>
        <v/>
      </c>
      <c r="F908" s="22">
        <f>'licencje PZTS'!G888</f>
        <v>0</v>
      </c>
      <c r="G908" s="62" t="str">
        <f>IFERROR(VLOOKUP(F908,'licencje PZTS'!$G$3:$N$775,5,FALSE),"")</f>
        <v/>
      </c>
      <c r="H908" s="62" t="str">
        <f>IF(G908="","",'licencje PZTS'!B888)</f>
        <v/>
      </c>
      <c r="I908" s="22" t="str">
        <f>IF(G908="","",VLOOKUP(F908,'licencje PZTS'!$G$3:$N$1761,8,FALSE))</f>
        <v/>
      </c>
      <c r="J908" s="22" t="str">
        <f>IFERROR(VLOOKUP(F908,'licencje PZTS'!$G$3:$N$775,7,FALSE),"")</f>
        <v/>
      </c>
      <c r="K908" s="62" t="str">
        <f>IFERROR(VLOOKUP(F908,'licencje PZTS'!$G$3:$N$1761,4,FALSE),"")</f>
        <v/>
      </c>
      <c r="L908" s="22" t="str">
        <f t="shared" si="164"/>
        <v/>
      </c>
      <c r="M908" s="22" t="str">
        <f t="shared" si="165"/>
        <v/>
      </c>
      <c r="N908" s="22" t="str">
        <f t="shared" si="166"/>
        <v/>
      </c>
      <c r="O908" s="22" t="str">
        <f t="shared" si="167"/>
        <v/>
      </c>
      <c r="P908" s="22" t="str">
        <f t="shared" si="168"/>
        <v/>
      </c>
      <c r="Q908" s="22" t="str">
        <f t="shared" si="169"/>
        <v/>
      </c>
      <c r="R908" s="22" t="str">
        <f t="shared" si="170"/>
        <v/>
      </c>
      <c r="V908" s="22" t="e">
        <f t="shared" si="171"/>
        <v>#N/A</v>
      </c>
      <c r="W908" s="22">
        <f>(COUNTIF($V$2:V908,V908)=1)*1+W907</f>
        <v>70</v>
      </c>
      <c r="Y908" s="22" t="e">
        <f>INDEX($V$2:$V$900,MATCH(ROWS($U$1:U906),$W$2:$W$900,0))</f>
        <v>#N/A</v>
      </c>
      <c r="AA908" s="22" t="e">
        <f t="shared" si="172"/>
        <v>#N/A</v>
      </c>
      <c r="AB908" s="22">
        <f>(COUNTIF($AA$2:AA908,AA908)=1)*1+AB907</f>
        <v>70</v>
      </c>
      <c r="AC908" s="22" t="e">
        <f>VLOOKUP(AD908,'licencje PZTS'!$C$4:$K$1486,9,FALSE)</f>
        <v>#N/A</v>
      </c>
      <c r="AD908" s="22" t="e">
        <f>INDEX($AA$2:$AA$900,MATCH(ROWS($Z$1:Z905),$AB$2:$AB$3900,0))</f>
        <v>#N/A</v>
      </c>
    </row>
    <row r="909" spans="2:30" hidden="1" x14ac:dyDescent="0.25">
      <c r="B909" s="54">
        <f>(COUNTIF($D$24:D1581,D1581)=1)*1+B908</f>
        <v>51</v>
      </c>
      <c r="C909" s="60" t="str">
        <f t="shared" si="173"/>
        <v/>
      </c>
      <c r="D909" s="54" t="str">
        <f>IF(C909="","",'licencje PZTS'!B889)</f>
        <v/>
      </c>
      <c r="E909" s="63" t="str">
        <f>IF(C909="","",VLOOKUP(F909,'licencje PZTS'!$G$3:$N$775,8,FALSE))</f>
        <v/>
      </c>
      <c r="F909" s="22">
        <f>'licencje PZTS'!G889</f>
        <v>0</v>
      </c>
      <c r="G909" s="62" t="str">
        <f>IFERROR(VLOOKUP(F909,'licencje PZTS'!$G$3:$N$775,5,FALSE),"")</f>
        <v/>
      </c>
      <c r="H909" s="62" t="str">
        <f>IF(G909="","",'licencje PZTS'!B889)</f>
        <v/>
      </c>
      <c r="I909" s="22" t="str">
        <f>IF(G909="","",VLOOKUP(F909,'licencje PZTS'!$G$3:$N$1761,8,FALSE))</f>
        <v/>
      </c>
      <c r="J909" s="22" t="str">
        <f>IFERROR(VLOOKUP(F909,'licencje PZTS'!$G$3:$N$775,7,FALSE),"")</f>
        <v/>
      </c>
      <c r="K909" s="62" t="str">
        <f>IFERROR(VLOOKUP(F909,'licencje PZTS'!$G$3:$N$1761,4,FALSE),"")</f>
        <v/>
      </c>
      <c r="L909" s="22" t="str">
        <f t="shared" si="164"/>
        <v/>
      </c>
      <c r="M909" s="22" t="str">
        <f t="shared" si="165"/>
        <v/>
      </c>
      <c r="N909" s="22" t="str">
        <f t="shared" si="166"/>
        <v/>
      </c>
      <c r="O909" s="22" t="str">
        <f t="shared" si="167"/>
        <v/>
      </c>
      <c r="P909" s="22" t="str">
        <f t="shared" si="168"/>
        <v/>
      </c>
      <c r="Q909" s="22" t="str">
        <f t="shared" si="169"/>
        <v/>
      </c>
      <c r="R909" s="22" t="str">
        <f t="shared" si="170"/>
        <v/>
      </c>
      <c r="V909" s="22" t="e">
        <f t="shared" si="171"/>
        <v>#N/A</v>
      </c>
      <c r="W909" s="22">
        <f>(COUNTIF($V$2:V909,V909)=1)*1+W908</f>
        <v>70</v>
      </c>
      <c r="Y909" s="22" t="e">
        <f>INDEX($V$2:$V$900,MATCH(ROWS($U$1:U907),$W$2:$W$900,0))</f>
        <v>#N/A</v>
      </c>
      <c r="AA909" s="22" t="e">
        <f t="shared" si="172"/>
        <v>#N/A</v>
      </c>
      <c r="AB909" s="22">
        <f>(COUNTIF($AA$2:AA909,AA909)=1)*1+AB908</f>
        <v>70</v>
      </c>
      <c r="AC909" s="22" t="e">
        <f>VLOOKUP(AD909,'licencje PZTS'!$C$4:$K$1486,9,FALSE)</f>
        <v>#N/A</v>
      </c>
      <c r="AD909" s="22" t="e">
        <f>INDEX($AA$2:$AA$900,MATCH(ROWS($Z$1:Z906),$AB$2:$AB$3900,0))</f>
        <v>#N/A</v>
      </c>
    </row>
    <row r="910" spans="2:30" hidden="1" x14ac:dyDescent="0.25">
      <c r="B910" s="54">
        <f>(COUNTIF($D$24:D1582,D1582)=1)*1+B909</f>
        <v>51</v>
      </c>
      <c r="C910" s="60" t="str">
        <f t="shared" si="173"/>
        <v/>
      </c>
      <c r="D910" s="54" t="str">
        <f>IF(C910="","",'licencje PZTS'!B890)</f>
        <v/>
      </c>
      <c r="E910" s="63" t="str">
        <f>IF(C910="","",VLOOKUP(F910,'licencje PZTS'!$G$3:$N$775,8,FALSE))</f>
        <v/>
      </c>
      <c r="F910" s="22">
        <f>'licencje PZTS'!G890</f>
        <v>0</v>
      </c>
      <c r="G910" s="62" t="str">
        <f>IFERROR(VLOOKUP(F910,'licencje PZTS'!$G$3:$N$775,5,FALSE),"")</f>
        <v/>
      </c>
      <c r="H910" s="62" t="str">
        <f>IF(G910="","",'licencje PZTS'!B890)</f>
        <v/>
      </c>
      <c r="I910" s="22" t="str">
        <f>IF(G910="","",VLOOKUP(F910,'licencje PZTS'!$G$3:$N$1761,8,FALSE))</f>
        <v/>
      </c>
      <c r="J910" s="22" t="str">
        <f>IFERROR(VLOOKUP(F910,'licencje PZTS'!$G$3:$N$775,7,FALSE),"")</f>
        <v/>
      </c>
      <c r="K910" s="62" t="str">
        <f>IFERROR(VLOOKUP(F910,'licencje PZTS'!$G$3:$N$1761,4,FALSE),"")</f>
        <v/>
      </c>
      <c r="L910" s="22" t="str">
        <f t="shared" si="164"/>
        <v/>
      </c>
      <c r="M910" s="22" t="str">
        <f t="shared" si="165"/>
        <v/>
      </c>
      <c r="N910" s="22" t="str">
        <f t="shared" si="166"/>
        <v/>
      </c>
      <c r="O910" s="22" t="str">
        <f t="shared" si="167"/>
        <v/>
      </c>
      <c r="P910" s="22" t="str">
        <f t="shared" si="168"/>
        <v/>
      </c>
      <c r="Q910" s="22" t="str">
        <f t="shared" si="169"/>
        <v/>
      </c>
      <c r="R910" s="22" t="str">
        <f t="shared" si="170"/>
        <v/>
      </c>
      <c r="V910" s="22" t="e">
        <f t="shared" si="171"/>
        <v>#N/A</v>
      </c>
      <c r="W910" s="22">
        <f>(COUNTIF($V$2:V910,V910)=1)*1+W909</f>
        <v>70</v>
      </c>
      <c r="Y910" s="22" t="e">
        <f>INDEX($V$2:$V$900,MATCH(ROWS($U$1:U908),$W$2:$W$900,0))</f>
        <v>#N/A</v>
      </c>
      <c r="AA910" s="22" t="e">
        <f t="shared" si="172"/>
        <v>#N/A</v>
      </c>
      <c r="AB910" s="22">
        <f>(COUNTIF($AA$2:AA910,AA910)=1)*1+AB909</f>
        <v>70</v>
      </c>
      <c r="AC910" s="22" t="e">
        <f>VLOOKUP(AD910,'licencje PZTS'!$C$4:$K$1486,9,FALSE)</f>
        <v>#N/A</v>
      </c>
      <c r="AD910" s="22" t="e">
        <f>INDEX($AA$2:$AA$900,MATCH(ROWS($Z$1:Z907),$AB$2:$AB$3900,0))</f>
        <v>#N/A</v>
      </c>
    </row>
    <row r="911" spans="2:30" hidden="1" x14ac:dyDescent="0.25">
      <c r="B911" s="54">
        <f>(COUNTIF($D$24:D1583,D1583)=1)*1+B910</f>
        <v>51</v>
      </c>
      <c r="C911" s="60" t="str">
        <f t="shared" si="173"/>
        <v/>
      </c>
      <c r="D911" s="54" t="str">
        <f>IF(C911="","",'licencje PZTS'!B891)</f>
        <v/>
      </c>
      <c r="E911" s="63" t="str">
        <f>IF(C911="","",VLOOKUP(F911,'licencje PZTS'!$G$3:$N$775,8,FALSE))</f>
        <v/>
      </c>
      <c r="F911" s="22">
        <f>'licencje PZTS'!G891</f>
        <v>0</v>
      </c>
      <c r="G911" s="62" t="str">
        <f>IFERROR(VLOOKUP(F911,'licencje PZTS'!$G$3:$N$775,5,FALSE),"")</f>
        <v/>
      </c>
      <c r="H911" s="62" t="str">
        <f>IF(G911="","",'licencje PZTS'!B891)</f>
        <v/>
      </c>
      <c r="I911" s="22" t="str">
        <f>IF(G911="","",VLOOKUP(F911,'licencje PZTS'!$G$3:$N$1761,8,FALSE))</f>
        <v/>
      </c>
      <c r="J911" s="22" t="str">
        <f>IFERROR(VLOOKUP(F911,'licencje PZTS'!$G$3:$N$775,7,FALSE),"")</f>
        <v/>
      </c>
      <c r="K911" s="62" t="str">
        <f>IFERROR(VLOOKUP(F911,'licencje PZTS'!$G$3:$N$1761,4,FALSE),"")</f>
        <v/>
      </c>
      <c r="L911" s="22" t="str">
        <f t="shared" si="164"/>
        <v/>
      </c>
      <c r="M911" s="22" t="str">
        <f t="shared" si="165"/>
        <v/>
      </c>
      <c r="N911" s="22" t="str">
        <f t="shared" si="166"/>
        <v/>
      </c>
      <c r="O911" s="22" t="str">
        <f t="shared" si="167"/>
        <v/>
      </c>
      <c r="P911" s="22" t="str">
        <f t="shared" si="168"/>
        <v/>
      </c>
      <c r="Q911" s="22" t="str">
        <f t="shared" si="169"/>
        <v/>
      </c>
      <c r="R911" s="22" t="str">
        <f t="shared" si="170"/>
        <v/>
      </c>
      <c r="V911" s="22" t="e">
        <f t="shared" si="171"/>
        <v>#N/A</v>
      </c>
      <c r="W911" s="22">
        <f>(COUNTIF($V$2:V911,V911)=1)*1+W910</f>
        <v>70</v>
      </c>
      <c r="Y911" s="22" t="e">
        <f>INDEX($V$2:$V$900,MATCH(ROWS($U$1:U909),$W$2:$W$900,0))</f>
        <v>#N/A</v>
      </c>
      <c r="AA911" s="22" t="e">
        <f t="shared" si="172"/>
        <v>#N/A</v>
      </c>
      <c r="AB911" s="22">
        <f>(COUNTIF($AA$2:AA911,AA911)=1)*1+AB910</f>
        <v>70</v>
      </c>
      <c r="AC911" s="22" t="e">
        <f>VLOOKUP(AD911,'licencje PZTS'!$C$4:$K$1486,9,FALSE)</f>
        <v>#N/A</v>
      </c>
      <c r="AD911" s="22" t="e">
        <f>INDEX($AA$2:$AA$900,MATCH(ROWS($Z$1:Z908),$AB$2:$AB$3900,0))</f>
        <v>#N/A</v>
      </c>
    </row>
    <row r="912" spans="2:30" hidden="1" x14ac:dyDescent="0.25">
      <c r="B912" s="54">
        <f>(COUNTIF($D$24:D1584,D1584)=1)*1+B911</f>
        <v>51</v>
      </c>
      <c r="C912" s="60" t="str">
        <f t="shared" si="173"/>
        <v/>
      </c>
      <c r="D912" s="54" t="str">
        <f>IF(C912="","",'licencje PZTS'!B892)</f>
        <v/>
      </c>
      <c r="E912" s="63" t="str">
        <f>IF(C912="","",VLOOKUP(F912,'licencje PZTS'!$G$3:$N$775,8,FALSE))</f>
        <v/>
      </c>
      <c r="F912" s="22">
        <f>'licencje PZTS'!G892</f>
        <v>0</v>
      </c>
      <c r="G912" s="62" t="str">
        <f>IFERROR(VLOOKUP(F912,'licencje PZTS'!$G$3:$N$775,5,FALSE),"")</f>
        <v/>
      </c>
      <c r="H912" s="62" t="str">
        <f>IF(G912="","",'licencje PZTS'!B892)</f>
        <v/>
      </c>
      <c r="I912" s="22" t="str">
        <f>IF(G912="","",VLOOKUP(F912,'licencje PZTS'!$G$3:$N$1761,8,FALSE))</f>
        <v/>
      </c>
      <c r="J912" s="22" t="str">
        <f>IFERROR(VLOOKUP(F912,'licencje PZTS'!$G$3:$N$775,7,FALSE),"")</f>
        <v/>
      </c>
      <c r="K912" s="62" t="str">
        <f>IFERROR(VLOOKUP(F912,'licencje PZTS'!$G$3:$N$1761,4,FALSE),"")</f>
        <v/>
      </c>
      <c r="L912" s="22" t="str">
        <f t="shared" si="164"/>
        <v/>
      </c>
      <c r="M912" s="22" t="str">
        <f t="shared" si="165"/>
        <v/>
      </c>
      <c r="N912" s="22" t="str">
        <f t="shared" si="166"/>
        <v/>
      </c>
      <c r="O912" s="22" t="str">
        <f t="shared" si="167"/>
        <v/>
      </c>
      <c r="P912" s="22" t="str">
        <f t="shared" si="168"/>
        <v/>
      </c>
      <c r="Q912" s="22" t="str">
        <f t="shared" si="169"/>
        <v/>
      </c>
      <c r="R912" s="22" t="str">
        <f t="shared" si="170"/>
        <v/>
      </c>
      <c r="V912" s="22" t="e">
        <f t="shared" si="171"/>
        <v>#N/A</v>
      </c>
      <c r="W912" s="22">
        <f>(COUNTIF($V$2:V912,V912)=1)*1+W911</f>
        <v>70</v>
      </c>
      <c r="Y912" s="22" t="e">
        <f>INDEX($V$2:$V$900,MATCH(ROWS($U$1:U910),$W$2:$W$900,0))</f>
        <v>#N/A</v>
      </c>
      <c r="AA912" s="22" t="e">
        <f t="shared" si="172"/>
        <v>#N/A</v>
      </c>
      <c r="AB912" s="22">
        <f>(COUNTIF($AA$2:AA912,AA912)=1)*1+AB911</f>
        <v>70</v>
      </c>
      <c r="AC912" s="22" t="e">
        <f>VLOOKUP(AD912,'licencje PZTS'!$C$4:$K$1486,9,FALSE)</f>
        <v>#N/A</v>
      </c>
      <c r="AD912" s="22" t="e">
        <f>INDEX($AA$2:$AA$900,MATCH(ROWS($Z$1:Z909),$AB$2:$AB$3900,0))</f>
        <v>#N/A</v>
      </c>
    </row>
    <row r="913" spans="2:30" hidden="1" x14ac:dyDescent="0.25">
      <c r="B913" s="54">
        <f>(COUNTIF($D$24:D1585,D1585)=1)*1+B912</f>
        <v>51</v>
      </c>
      <c r="C913" s="60" t="str">
        <f t="shared" si="173"/>
        <v/>
      </c>
      <c r="D913" s="54" t="str">
        <f>IF(C913="","",'licencje PZTS'!B893)</f>
        <v/>
      </c>
      <c r="E913" s="63" t="str">
        <f>IF(C913="","",VLOOKUP(F913,'licencje PZTS'!$G$3:$N$775,8,FALSE))</f>
        <v/>
      </c>
      <c r="F913" s="22">
        <f>'licencje PZTS'!G893</f>
        <v>0</v>
      </c>
      <c r="G913" s="62" t="str">
        <f>IFERROR(VLOOKUP(F913,'licencje PZTS'!$G$3:$N$775,5,FALSE),"")</f>
        <v/>
      </c>
      <c r="H913" s="62" t="str">
        <f>IF(G913="","",'licencje PZTS'!B893)</f>
        <v/>
      </c>
      <c r="I913" s="22" t="str">
        <f>IF(G913="","",VLOOKUP(F913,'licencje PZTS'!$G$3:$N$1761,8,FALSE))</f>
        <v/>
      </c>
      <c r="J913" s="22" t="str">
        <f>IFERROR(VLOOKUP(F913,'licencje PZTS'!$G$3:$N$775,7,FALSE),"")</f>
        <v/>
      </c>
      <c r="K913" s="62" t="str">
        <f>IFERROR(VLOOKUP(F913,'licencje PZTS'!$G$3:$N$1761,4,FALSE),"")</f>
        <v/>
      </c>
      <c r="L913" s="22" t="str">
        <f t="shared" si="164"/>
        <v/>
      </c>
      <c r="M913" s="22" t="str">
        <f t="shared" si="165"/>
        <v/>
      </c>
      <c r="N913" s="22" t="str">
        <f t="shared" si="166"/>
        <v/>
      </c>
      <c r="O913" s="22" t="str">
        <f t="shared" si="167"/>
        <v/>
      </c>
      <c r="P913" s="22" t="str">
        <f t="shared" si="168"/>
        <v/>
      </c>
      <c r="Q913" s="22" t="str">
        <f t="shared" si="169"/>
        <v/>
      </c>
      <c r="R913" s="22" t="str">
        <f t="shared" si="170"/>
        <v/>
      </c>
      <c r="V913" s="22" t="e">
        <f t="shared" si="171"/>
        <v>#N/A</v>
      </c>
      <c r="W913" s="22">
        <f>(COUNTIF($V$2:V913,V913)=1)*1+W912</f>
        <v>70</v>
      </c>
      <c r="Y913" s="22" t="e">
        <f>INDEX($V$2:$V$900,MATCH(ROWS($U$1:U911),$W$2:$W$900,0))</f>
        <v>#N/A</v>
      </c>
      <c r="AA913" s="22" t="e">
        <f t="shared" si="172"/>
        <v>#N/A</v>
      </c>
      <c r="AB913" s="22">
        <f>(COUNTIF($AA$2:AA913,AA913)=1)*1+AB912</f>
        <v>70</v>
      </c>
      <c r="AC913" s="22" t="e">
        <f>VLOOKUP(AD913,'licencje PZTS'!$C$4:$K$1486,9,FALSE)</f>
        <v>#N/A</v>
      </c>
      <c r="AD913" s="22" t="e">
        <f>INDEX($AA$2:$AA$900,MATCH(ROWS($Z$1:Z910),$AB$2:$AB$3900,0))</f>
        <v>#N/A</v>
      </c>
    </row>
    <row r="914" spans="2:30" hidden="1" x14ac:dyDescent="0.25">
      <c r="B914" s="54">
        <f>(COUNTIF($D$24:D1586,D1586)=1)*1+B913</f>
        <v>51</v>
      </c>
      <c r="C914" s="60" t="str">
        <f t="shared" si="173"/>
        <v/>
      </c>
      <c r="D914" s="54" t="str">
        <f>IF(C914="","",'licencje PZTS'!B894)</f>
        <v/>
      </c>
      <c r="E914" s="63" t="str">
        <f>IF(C914="","",VLOOKUP(F914,'licencje PZTS'!$G$3:$N$775,8,FALSE))</f>
        <v/>
      </c>
      <c r="F914" s="22">
        <f>'licencje PZTS'!G894</f>
        <v>0</v>
      </c>
      <c r="G914" s="62" t="str">
        <f>IFERROR(VLOOKUP(F914,'licencje PZTS'!$G$3:$N$775,5,FALSE),"")</f>
        <v/>
      </c>
      <c r="H914" s="62" t="str">
        <f>IF(G914="","",'licencje PZTS'!B894)</f>
        <v/>
      </c>
      <c r="I914" s="22" t="str">
        <f>IF(G914="","",VLOOKUP(F914,'licencje PZTS'!$G$3:$N$1761,8,FALSE))</f>
        <v/>
      </c>
      <c r="J914" s="22" t="str">
        <f>IFERROR(VLOOKUP(F914,'licencje PZTS'!$G$3:$N$775,7,FALSE),"")</f>
        <v/>
      </c>
      <c r="K914" s="62" t="str">
        <f>IFERROR(VLOOKUP(F914,'licencje PZTS'!$G$3:$N$1761,4,FALSE),"")</f>
        <v/>
      </c>
      <c r="L914" s="22" t="str">
        <f t="shared" si="164"/>
        <v/>
      </c>
      <c r="M914" s="22" t="str">
        <f t="shared" si="165"/>
        <v/>
      </c>
      <c r="N914" s="22" t="str">
        <f t="shared" si="166"/>
        <v/>
      </c>
      <c r="O914" s="22" t="str">
        <f t="shared" si="167"/>
        <v/>
      </c>
      <c r="P914" s="22" t="str">
        <f t="shared" si="168"/>
        <v/>
      </c>
      <c r="Q914" s="22" t="str">
        <f t="shared" si="169"/>
        <v/>
      </c>
      <c r="R914" s="22" t="str">
        <f t="shared" si="170"/>
        <v/>
      </c>
      <c r="V914" s="22" t="e">
        <f t="shared" si="171"/>
        <v>#N/A</v>
      </c>
      <c r="W914" s="22">
        <f>(COUNTIF($V$2:V914,V914)=1)*1+W913</f>
        <v>70</v>
      </c>
      <c r="Y914" s="22" t="e">
        <f>INDEX($V$2:$V$900,MATCH(ROWS($U$1:U912),$W$2:$W$900,0))</f>
        <v>#N/A</v>
      </c>
      <c r="AA914" s="22" t="e">
        <f t="shared" si="172"/>
        <v>#N/A</v>
      </c>
      <c r="AB914" s="22">
        <f>(COUNTIF($AA$2:AA914,AA914)=1)*1+AB913</f>
        <v>70</v>
      </c>
      <c r="AC914" s="22" t="e">
        <f>VLOOKUP(AD914,'licencje PZTS'!$C$4:$K$1486,9,FALSE)</f>
        <v>#N/A</v>
      </c>
      <c r="AD914" s="22" t="e">
        <f>INDEX($AA$2:$AA$900,MATCH(ROWS($Z$1:Z911),$AB$2:$AB$3900,0))</f>
        <v>#N/A</v>
      </c>
    </row>
    <row r="915" spans="2:30" hidden="1" x14ac:dyDescent="0.25">
      <c r="B915" s="54">
        <f>(COUNTIF($D$24:D1587,D1587)=1)*1+B914</f>
        <v>51</v>
      </c>
      <c r="C915" s="60" t="str">
        <f t="shared" si="173"/>
        <v/>
      </c>
      <c r="D915" s="54" t="str">
        <f>IF(C915="","",'licencje PZTS'!B895)</f>
        <v/>
      </c>
      <c r="E915" s="63" t="str">
        <f>IF(C915="","",VLOOKUP(F915,'licencje PZTS'!$G$3:$N$775,8,FALSE))</f>
        <v/>
      </c>
      <c r="F915" s="22">
        <f>'licencje PZTS'!G895</f>
        <v>0</v>
      </c>
      <c r="G915" s="62" t="str">
        <f>IFERROR(VLOOKUP(F915,'licencje PZTS'!$G$3:$N$775,5,FALSE),"")</f>
        <v/>
      </c>
      <c r="H915" s="62" t="str">
        <f>IF(G915="","",'licencje PZTS'!B895)</f>
        <v/>
      </c>
      <c r="I915" s="22" t="str">
        <f>IF(G915="","",VLOOKUP(F915,'licencje PZTS'!$G$3:$N$1761,8,FALSE))</f>
        <v/>
      </c>
      <c r="J915" s="22" t="str">
        <f>IFERROR(VLOOKUP(F915,'licencje PZTS'!$G$3:$N$775,7,FALSE),"")</f>
        <v/>
      </c>
      <c r="K915" s="62" t="str">
        <f>IFERROR(VLOOKUP(F915,'licencje PZTS'!$G$3:$N$1761,4,FALSE),"")</f>
        <v/>
      </c>
      <c r="L915" s="22" t="str">
        <f t="shared" si="164"/>
        <v/>
      </c>
      <c r="M915" s="22" t="str">
        <f t="shared" si="165"/>
        <v/>
      </c>
      <c r="N915" s="22" t="str">
        <f t="shared" si="166"/>
        <v/>
      </c>
      <c r="O915" s="22" t="str">
        <f t="shared" si="167"/>
        <v/>
      </c>
      <c r="P915" s="22" t="str">
        <f t="shared" si="168"/>
        <v/>
      </c>
      <c r="Q915" s="22" t="str">
        <f t="shared" si="169"/>
        <v/>
      </c>
      <c r="R915" s="22" t="str">
        <f t="shared" si="170"/>
        <v/>
      </c>
      <c r="V915" s="22" t="e">
        <f t="shared" si="171"/>
        <v>#N/A</v>
      </c>
      <c r="W915" s="22">
        <f>(COUNTIF($V$2:V915,V915)=1)*1+W914</f>
        <v>70</v>
      </c>
      <c r="Y915" s="22" t="e">
        <f>INDEX($V$2:$V$900,MATCH(ROWS($U$1:U913),$W$2:$W$900,0))</f>
        <v>#N/A</v>
      </c>
      <c r="AA915" s="22" t="e">
        <f t="shared" si="172"/>
        <v>#N/A</v>
      </c>
      <c r="AB915" s="22">
        <f>(COUNTIF($AA$2:AA915,AA915)=1)*1+AB914</f>
        <v>70</v>
      </c>
      <c r="AC915" s="22" t="e">
        <f>VLOOKUP(AD915,'licencje PZTS'!$C$4:$K$1486,9,FALSE)</f>
        <v>#N/A</v>
      </c>
      <c r="AD915" s="22" t="e">
        <f>INDEX($AA$2:$AA$900,MATCH(ROWS($Z$1:Z912),$AB$2:$AB$3900,0))</f>
        <v>#N/A</v>
      </c>
    </row>
    <row r="916" spans="2:30" hidden="1" x14ac:dyDescent="0.25">
      <c r="B916" s="54">
        <f>(COUNTIF($D$24:D1588,D1588)=1)*1+B915</f>
        <v>51</v>
      </c>
      <c r="C916" s="60" t="str">
        <f t="shared" si="173"/>
        <v/>
      </c>
      <c r="D916" s="54" t="str">
        <f>IF(C916="","",'licencje PZTS'!B896)</f>
        <v/>
      </c>
      <c r="E916" s="63" t="str">
        <f>IF(C916="","",VLOOKUP(F916,'licencje PZTS'!$G$3:$N$775,8,FALSE))</f>
        <v/>
      </c>
      <c r="F916" s="22">
        <f>'licencje PZTS'!G896</f>
        <v>0</v>
      </c>
      <c r="G916" s="62" t="str">
        <f>IFERROR(VLOOKUP(F916,'licencje PZTS'!$G$3:$N$775,5,FALSE),"")</f>
        <v/>
      </c>
      <c r="H916" s="62" t="str">
        <f>IF(G916="","",'licencje PZTS'!B896)</f>
        <v/>
      </c>
      <c r="I916" s="22" t="str">
        <f>IF(G916="","",VLOOKUP(F916,'licencje PZTS'!$G$3:$N$1761,8,FALSE))</f>
        <v/>
      </c>
      <c r="J916" s="22" t="str">
        <f>IFERROR(VLOOKUP(F916,'licencje PZTS'!$G$3:$N$775,7,FALSE),"")</f>
        <v/>
      </c>
      <c r="K916" s="62" t="str">
        <f>IFERROR(VLOOKUP(F916,'licencje PZTS'!$G$3:$N$1761,4,FALSE),"")</f>
        <v/>
      </c>
      <c r="L916" s="22" t="str">
        <f t="shared" si="164"/>
        <v/>
      </c>
      <c r="M916" s="22" t="str">
        <f t="shared" si="165"/>
        <v/>
      </c>
      <c r="N916" s="22" t="str">
        <f t="shared" si="166"/>
        <v/>
      </c>
      <c r="O916" s="22" t="str">
        <f t="shared" si="167"/>
        <v/>
      </c>
      <c r="P916" s="22" t="str">
        <f t="shared" si="168"/>
        <v/>
      </c>
      <c r="Q916" s="22" t="str">
        <f t="shared" si="169"/>
        <v/>
      </c>
      <c r="R916" s="22" t="str">
        <f t="shared" si="170"/>
        <v/>
      </c>
      <c r="V916" s="22" t="e">
        <f t="shared" si="171"/>
        <v>#N/A</v>
      </c>
      <c r="W916" s="22">
        <f>(COUNTIF($V$2:V916,V916)=1)*1+W915</f>
        <v>70</v>
      </c>
      <c r="Y916" s="22" t="e">
        <f>INDEX($V$2:$V$900,MATCH(ROWS($U$1:U914),$W$2:$W$900,0))</f>
        <v>#N/A</v>
      </c>
      <c r="AA916" s="22" t="e">
        <f t="shared" si="172"/>
        <v>#N/A</v>
      </c>
      <c r="AB916" s="22">
        <f>(COUNTIF($AA$2:AA916,AA916)=1)*1+AB915</f>
        <v>70</v>
      </c>
      <c r="AC916" s="22" t="e">
        <f>VLOOKUP(AD916,'licencje PZTS'!$C$4:$K$1486,9,FALSE)</f>
        <v>#N/A</v>
      </c>
      <c r="AD916" s="22" t="e">
        <f>INDEX($AA$2:$AA$900,MATCH(ROWS($Z$1:Z913),$AB$2:$AB$3900,0))</f>
        <v>#N/A</v>
      </c>
    </row>
    <row r="917" spans="2:30" hidden="1" x14ac:dyDescent="0.25">
      <c r="B917" s="54">
        <f>(COUNTIF($D$24:D1589,D1589)=1)*1+B916</f>
        <v>51</v>
      </c>
      <c r="C917" s="60" t="str">
        <f t="shared" si="173"/>
        <v/>
      </c>
      <c r="D917" s="54" t="str">
        <f>IF(C917="","",'licencje PZTS'!B897)</f>
        <v/>
      </c>
      <c r="E917" s="63" t="str">
        <f>IF(C917="","",VLOOKUP(F917,'licencje PZTS'!$G$3:$N$775,8,FALSE))</f>
        <v/>
      </c>
      <c r="F917" s="22">
        <f>'licencje PZTS'!G897</f>
        <v>0</v>
      </c>
      <c r="G917" s="62" t="str">
        <f>IFERROR(VLOOKUP(F917,'licencje PZTS'!$G$3:$N$775,5,FALSE),"")</f>
        <v/>
      </c>
      <c r="H917" s="62" t="str">
        <f>IF(G917="","",'licencje PZTS'!B897)</f>
        <v/>
      </c>
      <c r="I917" s="22" t="str">
        <f>IF(G917="","",VLOOKUP(F917,'licencje PZTS'!$G$3:$N$1761,8,FALSE))</f>
        <v/>
      </c>
      <c r="J917" s="22" t="str">
        <f>IFERROR(VLOOKUP(F917,'licencje PZTS'!$G$3:$N$775,7,FALSE),"")</f>
        <v/>
      </c>
      <c r="K917" s="62" t="str">
        <f>IFERROR(VLOOKUP(F917,'licencje PZTS'!$G$3:$N$1761,4,FALSE),"")</f>
        <v/>
      </c>
      <c r="L917" s="22" t="str">
        <f t="shared" si="164"/>
        <v/>
      </c>
      <c r="M917" s="22" t="str">
        <f t="shared" si="165"/>
        <v/>
      </c>
      <c r="N917" s="22" t="str">
        <f t="shared" si="166"/>
        <v/>
      </c>
      <c r="O917" s="22" t="str">
        <f t="shared" si="167"/>
        <v/>
      </c>
      <c r="P917" s="22" t="str">
        <f t="shared" si="168"/>
        <v/>
      </c>
      <c r="Q917" s="22" t="str">
        <f t="shared" si="169"/>
        <v/>
      </c>
      <c r="R917" s="22" t="str">
        <f t="shared" si="170"/>
        <v/>
      </c>
      <c r="V917" s="22" t="e">
        <f t="shared" si="171"/>
        <v>#N/A</v>
      </c>
      <c r="W917" s="22">
        <f>(COUNTIF($V$2:V917,V917)=1)*1+W916</f>
        <v>70</v>
      </c>
      <c r="Y917" s="22" t="e">
        <f>INDEX($V$2:$V$900,MATCH(ROWS($U$1:U915),$W$2:$W$900,0))</f>
        <v>#N/A</v>
      </c>
      <c r="AA917" s="22" t="e">
        <f t="shared" si="172"/>
        <v>#N/A</v>
      </c>
      <c r="AB917" s="22">
        <f>(COUNTIF($AA$2:AA917,AA917)=1)*1+AB916</f>
        <v>70</v>
      </c>
      <c r="AC917" s="22" t="e">
        <f>VLOOKUP(AD917,'licencje PZTS'!$C$4:$K$1486,9,FALSE)</f>
        <v>#N/A</v>
      </c>
      <c r="AD917" s="22" t="e">
        <f>INDEX($AA$2:$AA$900,MATCH(ROWS($Z$1:Z914),$AB$2:$AB$3900,0))</f>
        <v>#N/A</v>
      </c>
    </row>
    <row r="918" spans="2:30" hidden="1" x14ac:dyDescent="0.25">
      <c r="B918" s="54">
        <f>(COUNTIF($D$24:D1590,D1590)=1)*1+B917</f>
        <v>51</v>
      </c>
      <c r="C918" s="60" t="str">
        <f t="shared" si="173"/>
        <v/>
      </c>
      <c r="D918" s="54" t="str">
        <f>IF(C918="","",'licencje PZTS'!B898)</f>
        <v/>
      </c>
      <c r="E918" s="63" t="str">
        <f>IF(C918="","",VLOOKUP(F918,'licencje PZTS'!$G$3:$N$775,8,FALSE))</f>
        <v/>
      </c>
      <c r="F918" s="22">
        <f>'licencje PZTS'!G898</f>
        <v>0</v>
      </c>
      <c r="G918" s="62" t="str">
        <f>IFERROR(VLOOKUP(F918,'licencje PZTS'!$G$3:$N$775,5,FALSE),"")</f>
        <v/>
      </c>
      <c r="H918" s="62" t="str">
        <f>IF(G918="","",'licencje PZTS'!B898)</f>
        <v/>
      </c>
      <c r="I918" s="22" t="str">
        <f>IF(G918="","",VLOOKUP(F918,'licencje PZTS'!$G$3:$N$1761,8,FALSE))</f>
        <v/>
      </c>
      <c r="J918" s="22" t="str">
        <f>IFERROR(VLOOKUP(F918,'licencje PZTS'!$G$3:$N$775,7,FALSE),"")</f>
        <v/>
      </c>
      <c r="K918" s="62" t="str">
        <f>IFERROR(VLOOKUP(F918,'licencje PZTS'!$G$3:$N$1761,4,FALSE),"")</f>
        <v/>
      </c>
      <c r="L918" s="22" t="str">
        <f t="shared" si="164"/>
        <v/>
      </c>
      <c r="M918" s="22" t="str">
        <f t="shared" si="165"/>
        <v/>
      </c>
      <c r="N918" s="22" t="str">
        <f t="shared" si="166"/>
        <v/>
      </c>
      <c r="O918" s="22" t="str">
        <f t="shared" si="167"/>
        <v/>
      </c>
      <c r="P918" s="22" t="str">
        <f t="shared" si="168"/>
        <v/>
      </c>
      <c r="Q918" s="22" t="str">
        <f t="shared" si="169"/>
        <v/>
      </c>
      <c r="R918" s="22" t="str">
        <f t="shared" si="170"/>
        <v/>
      </c>
      <c r="V918" s="22" t="e">
        <f t="shared" si="171"/>
        <v>#N/A</v>
      </c>
      <c r="W918" s="22">
        <f>(COUNTIF($V$2:V918,V918)=1)*1+W917</f>
        <v>70</v>
      </c>
      <c r="Y918" s="22" t="e">
        <f>INDEX($V$2:$V$900,MATCH(ROWS($U$1:U916),$W$2:$W$900,0))</f>
        <v>#N/A</v>
      </c>
      <c r="AA918" s="22" t="e">
        <f t="shared" si="172"/>
        <v>#N/A</v>
      </c>
      <c r="AB918" s="22">
        <f>(COUNTIF($AA$2:AA918,AA918)=1)*1+AB917</f>
        <v>70</v>
      </c>
      <c r="AC918" s="22" t="e">
        <f>VLOOKUP(AD918,'licencje PZTS'!$C$4:$K$1486,9,FALSE)</f>
        <v>#N/A</v>
      </c>
      <c r="AD918" s="22" t="e">
        <f>INDEX($AA$2:$AA$900,MATCH(ROWS($Z$1:Z915),$AB$2:$AB$3900,0))</f>
        <v>#N/A</v>
      </c>
    </row>
    <row r="919" spans="2:30" hidden="1" x14ac:dyDescent="0.25">
      <c r="B919" s="54">
        <f>(COUNTIF($D$24:D1591,D1591)=1)*1+B918</f>
        <v>51</v>
      </c>
      <c r="C919" s="60" t="str">
        <f t="shared" si="173"/>
        <v/>
      </c>
      <c r="D919" s="54" t="str">
        <f>IF(C919="","",'licencje PZTS'!B899)</f>
        <v/>
      </c>
      <c r="E919" s="63" t="str">
        <f>IF(C919="","",VLOOKUP(F919,'licencje PZTS'!$G$3:$N$775,8,FALSE))</f>
        <v/>
      </c>
      <c r="F919" s="22">
        <f>'licencje PZTS'!G899</f>
        <v>0</v>
      </c>
      <c r="G919" s="62" t="str">
        <f>IFERROR(VLOOKUP(F919,'licencje PZTS'!$G$3:$N$775,5,FALSE),"")</f>
        <v/>
      </c>
      <c r="H919" s="62" t="str">
        <f>IF(G919="","",'licencje PZTS'!B899)</f>
        <v/>
      </c>
      <c r="I919" s="22" t="str">
        <f>IF(G919="","",VLOOKUP(F919,'licencje PZTS'!$G$3:$N$1761,8,FALSE))</f>
        <v/>
      </c>
      <c r="J919" s="22" t="str">
        <f>IFERROR(VLOOKUP(F919,'licencje PZTS'!$G$3:$N$775,7,FALSE),"")</f>
        <v/>
      </c>
      <c r="K919" s="62" t="str">
        <f>IFERROR(VLOOKUP(F919,'licencje PZTS'!$G$3:$N$1761,4,FALSE),"")</f>
        <v/>
      </c>
      <c r="L919" s="22" t="str">
        <f t="shared" ref="L919:L982" si="174">IFERROR(IF($G$1-K919&lt;=8,"Skrzat",IF($G$1-K919&gt;8,"Nie dotyczy")),"")</f>
        <v/>
      </c>
      <c r="M919" s="22" t="str">
        <f t="shared" ref="M919:M982" si="175">IFERROR(IF($G$1-K919&lt;=10,"Żak",IF($G$1-K919&gt;10,"Nie dotyczy")),"")</f>
        <v/>
      </c>
      <c r="N919" s="22" t="str">
        <f t="shared" ref="N919:N982" si="176">IFERROR(IF($G$1-K919&lt;=12,"Młodzik",IF($G$1-K919&gt;12,"Nie dotyczy")),"")</f>
        <v/>
      </c>
      <c r="O919" s="22" t="str">
        <f t="shared" ref="O919:O982" si="177">IFERROR(IF($G$1-K919&lt;=14,"Kadet",IF($G$1-K919&gt;14,"Nie dotyczy")),"")</f>
        <v/>
      </c>
      <c r="P919" s="22" t="str">
        <f t="shared" ref="P919:P982" si="178">IFERROR(IF($G$1-K919&lt;=17,"Junior",IF($G$1-K919&gt;17,"Nie dotyczy")),"")</f>
        <v/>
      </c>
      <c r="Q919" s="22" t="str">
        <f t="shared" ref="Q919:Q982" si="179">IFERROR(IF($G$1-K919&lt;=20,"Młodzieżowiec",IF($G$1-K919&gt;20,"Nie dotyczy")),"")</f>
        <v/>
      </c>
      <c r="R919" s="22" t="str">
        <f t="shared" ref="R919:R982" si="180">IFERROR(IF($G$1-K919&gt;=7,"Senior",IF($G$1-K919&lt;8,"Nie dotyczy")),"")</f>
        <v/>
      </c>
      <c r="V919" s="22" t="e">
        <f t="shared" si="171"/>
        <v>#N/A</v>
      </c>
      <c r="W919" s="22">
        <f>(COUNTIF($V$2:V919,V919)=1)*1+W918</f>
        <v>70</v>
      </c>
      <c r="Y919" s="22" t="e">
        <f>INDEX($V$2:$V$900,MATCH(ROWS($U$1:U917),$W$2:$W$900,0))</f>
        <v>#N/A</v>
      </c>
      <c r="AA919" s="22" t="e">
        <f t="shared" si="172"/>
        <v>#N/A</v>
      </c>
      <c r="AB919" s="22">
        <f>(COUNTIF($AA$2:AA919,AA919)=1)*1+AB918</f>
        <v>70</v>
      </c>
      <c r="AC919" s="22" t="e">
        <f>VLOOKUP(AD919,'licencje PZTS'!$C$4:$K$1486,9,FALSE)</f>
        <v>#N/A</v>
      </c>
      <c r="AD919" s="22" t="e">
        <f>INDEX($AA$2:$AA$900,MATCH(ROWS($Z$1:Z916),$AB$2:$AB$3900,0))</f>
        <v>#N/A</v>
      </c>
    </row>
    <row r="920" spans="2:30" hidden="1" x14ac:dyDescent="0.25">
      <c r="B920" s="54">
        <f>(COUNTIF($D$24:D1592,D1592)=1)*1+B919</f>
        <v>51</v>
      </c>
      <c r="C920" s="60" t="str">
        <f t="shared" si="173"/>
        <v/>
      </c>
      <c r="D920" s="54" t="str">
        <f>IF(C920="","",'licencje PZTS'!B900)</f>
        <v/>
      </c>
      <c r="E920" s="63" t="str">
        <f>IF(C920="","",VLOOKUP(F920,'licencje PZTS'!$G$3:$N$775,8,FALSE))</f>
        <v/>
      </c>
      <c r="F920" s="22">
        <f>'licencje PZTS'!G900</f>
        <v>0</v>
      </c>
      <c r="G920" s="62" t="str">
        <f>IFERROR(VLOOKUP(F920,'licencje PZTS'!$G$3:$N$775,5,FALSE),"")</f>
        <v/>
      </c>
      <c r="H920" s="62" t="str">
        <f>IF(G920="","",'licencje PZTS'!B900)</f>
        <v/>
      </c>
      <c r="I920" s="22" t="str">
        <f>IF(G920="","",VLOOKUP(F920,'licencje PZTS'!$G$3:$N$1761,8,FALSE))</f>
        <v/>
      </c>
      <c r="J920" s="22" t="str">
        <f>IFERROR(VLOOKUP(F920,'licencje PZTS'!$G$3:$N$775,7,FALSE),"")</f>
        <v/>
      </c>
      <c r="K920" s="62" t="str">
        <f>IFERROR(VLOOKUP(F920,'licencje PZTS'!$G$3:$N$1761,4,FALSE),"")</f>
        <v/>
      </c>
      <c r="L920" s="22" t="str">
        <f t="shared" si="174"/>
        <v/>
      </c>
      <c r="M920" s="22" t="str">
        <f t="shared" si="175"/>
        <v/>
      </c>
      <c r="N920" s="22" t="str">
        <f t="shared" si="176"/>
        <v/>
      </c>
      <c r="O920" s="22" t="str">
        <f t="shared" si="177"/>
        <v/>
      </c>
      <c r="P920" s="22" t="str">
        <f t="shared" si="178"/>
        <v/>
      </c>
      <c r="Q920" s="22" t="str">
        <f t="shared" si="179"/>
        <v/>
      </c>
      <c r="R920" s="22" t="str">
        <f t="shared" si="180"/>
        <v/>
      </c>
      <c r="V920" s="22" t="e">
        <f t="shared" si="171"/>
        <v>#N/A</v>
      </c>
      <c r="W920" s="22">
        <f>(COUNTIF($V$2:V920,V920)=1)*1+W919</f>
        <v>70</v>
      </c>
      <c r="Y920" s="22" t="e">
        <f>INDEX($V$2:$V$900,MATCH(ROWS($U$1:U918),$W$2:$W$900,0))</f>
        <v>#N/A</v>
      </c>
      <c r="AA920" s="22" t="e">
        <f t="shared" si="172"/>
        <v>#N/A</v>
      </c>
      <c r="AB920" s="22">
        <f>(COUNTIF($AA$2:AA920,AA920)=1)*1+AB919</f>
        <v>70</v>
      </c>
      <c r="AC920" s="22" t="e">
        <f>VLOOKUP(AD920,'licencje PZTS'!$C$4:$K$1486,9,FALSE)</f>
        <v>#N/A</v>
      </c>
      <c r="AD920" s="22" t="e">
        <f>INDEX($AA$2:$AA$900,MATCH(ROWS($Z$1:Z917),$AB$2:$AB$3900,0))</f>
        <v>#N/A</v>
      </c>
    </row>
    <row r="921" spans="2:30" hidden="1" x14ac:dyDescent="0.25">
      <c r="B921" s="54">
        <f>(COUNTIF($D$24:D1593,D1593)=1)*1+B920</f>
        <v>51</v>
      </c>
      <c r="C921" s="60" t="str">
        <f t="shared" si="173"/>
        <v/>
      </c>
      <c r="D921" s="54" t="str">
        <f>IF(C921="","",'licencje PZTS'!B901)</f>
        <v/>
      </c>
      <c r="E921" s="63" t="str">
        <f>IF(C921="","",VLOOKUP(F921,'licencje PZTS'!$G$3:$N$775,8,FALSE))</f>
        <v/>
      </c>
      <c r="F921" s="22">
        <f>'licencje PZTS'!G901</f>
        <v>0</v>
      </c>
      <c r="G921" s="62" t="str">
        <f>IFERROR(VLOOKUP(F921,'licencje PZTS'!$G$3:$N$775,5,FALSE),"")</f>
        <v/>
      </c>
      <c r="H921" s="62" t="str">
        <f>IF(G921="","",'licencje PZTS'!B901)</f>
        <v/>
      </c>
      <c r="I921" s="22" t="str">
        <f>IF(G921="","",VLOOKUP(F921,'licencje PZTS'!$G$3:$N$1761,8,FALSE))</f>
        <v/>
      </c>
      <c r="J921" s="22" t="str">
        <f>IFERROR(VLOOKUP(F921,'licencje PZTS'!$G$3:$N$775,7,FALSE),"")</f>
        <v/>
      </c>
      <c r="K921" s="62" t="str">
        <f>IFERROR(VLOOKUP(F921,'licencje PZTS'!$G$3:$N$1761,4,FALSE),"")</f>
        <v/>
      </c>
      <c r="L921" s="22" t="str">
        <f t="shared" si="174"/>
        <v/>
      </c>
      <c r="M921" s="22" t="str">
        <f t="shared" si="175"/>
        <v/>
      </c>
      <c r="N921" s="22" t="str">
        <f t="shared" si="176"/>
        <v/>
      </c>
      <c r="O921" s="22" t="str">
        <f t="shared" si="177"/>
        <v/>
      </c>
      <c r="P921" s="22" t="str">
        <f t="shared" si="178"/>
        <v/>
      </c>
      <c r="Q921" s="22" t="str">
        <f t="shared" si="179"/>
        <v/>
      </c>
      <c r="R921" s="22" t="str">
        <f t="shared" si="180"/>
        <v/>
      </c>
      <c r="V921" s="22" t="e">
        <f t="shared" si="171"/>
        <v>#N/A</v>
      </c>
      <c r="W921" s="22">
        <f>(COUNTIF($V$2:V921,V921)=1)*1+W920</f>
        <v>70</v>
      </c>
      <c r="Y921" s="22" t="e">
        <f>INDEX($V$2:$V$900,MATCH(ROWS($U$1:U919),$W$2:$W$900,0))</f>
        <v>#N/A</v>
      </c>
      <c r="AA921" s="22" t="e">
        <f t="shared" si="172"/>
        <v>#N/A</v>
      </c>
      <c r="AB921" s="22">
        <f>(COUNTIF($AA$2:AA921,AA921)=1)*1+AB920</f>
        <v>70</v>
      </c>
      <c r="AC921" s="22" t="e">
        <f>VLOOKUP(AD921,'licencje PZTS'!$C$4:$K$1486,9,FALSE)</f>
        <v>#N/A</v>
      </c>
      <c r="AD921" s="22" t="e">
        <f>INDEX($AA$2:$AA$900,MATCH(ROWS($Z$1:Z918),$AB$2:$AB$3900,0))</f>
        <v>#N/A</v>
      </c>
    </row>
    <row r="922" spans="2:30" hidden="1" x14ac:dyDescent="0.25">
      <c r="B922" s="54">
        <f>(COUNTIF($D$24:D1594,D1594)=1)*1+B921</f>
        <v>51</v>
      </c>
      <c r="C922" s="60" t="str">
        <f t="shared" si="173"/>
        <v/>
      </c>
      <c r="D922" s="54" t="str">
        <f>IF(C922="","",'licencje PZTS'!B902)</f>
        <v/>
      </c>
      <c r="E922" s="63" t="str">
        <f>IF(C922="","",VLOOKUP(F922,'licencje PZTS'!$G$3:$N$775,8,FALSE))</f>
        <v/>
      </c>
      <c r="F922" s="22">
        <f>'licencje PZTS'!G902</f>
        <v>0</v>
      </c>
      <c r="G922" s="62" t="str">
        <f>IFERROR(VLOOKUP(F922,'licencje PZTS'!$G$3:$N$775,5,FALSE),"")</f>
        <v/>
      </c>
      <c r="H922" s="62" t="str">
        <f>IF(G922="","",'licencje PZTS'!B902)</f>
        <v/>
      </c>
      <c r="I922" s="22" t="str">
        <f>IF(G922="","",VLOOKUP(F922,'licencje PZTS'!$G$3:$N$1761,8,FALSE))</f>
        <v/>
      </c>
      <c r="J922" s="22" t="str">
        <f>IFERROR(VLOOKUP(F922,'licencje PZTS'!$G$3:$N$775,7,FALSE),"")</f>
        <v/>
      </c>
      <c r="K922" s="62" t="str">
        <f>IFERROR(VLOOKUP(F922,'licencje PZTS'!$G$3:$N$1761,4,FALSE),"")</f>
        <v/>
      </c>
      <c r="L922" s="22" t="str">
        <f t="shared" si="174"/>
        <v/>
      </c>
      <c r="M922" s="22" t="str">
        <f t="shared" si="175"/>
        <v/>
      </c>
      <c r="N922" s="22" t="str">
        <f t="shared" si="176"/>
        <v/>
      </c>
      <c r="O922" s="22" t="str">
        <f t="shared" si="177"/>
        <v/>
      </c>
      <c r="P922" s="22" t="str">
        <f t="shared" si="178"/>
        <v/>
      </c>
      <c r="Q922" s="22" t="str">
        <f t="shared" si="179"/>
        <v/>
      </c>
      <c r="R922" s="22" t="str">
        <f t="shared" si="180"/>
        <v/>
      </c>
      <c r="V922" s="22" t="e">
        <f t="shared" si="171"/>
        <v>#N/A</v>
      </c>
      <c r="W922" s="22">
        <f>(COUNTIF($V$2:V922,V922)=1)*1+W921</f>
        <v>70</v>
      </c>
      <c r="Y922" s="22" t="e">
        <f>INDEX($V$2:$V$900,MATCH(ROWS($U$1:U920),$W$2:$W$900,0))</f>
        <v>#N/A</v>
      </c>
      <c r="AA922" s="22" t="e">
        <f t="shared" si="172"/>
        <v>#N/A</v>
      </c>
      <c r="AB922" s="22">
        <f>(COUNTIF($AA$2:AA922,AA922)=1)*1+AB921</f>
        <v>70</v>
      </c>
      <c r="AC922" s="22" t="e">
        <f>VLOOKUP(AD922,'licencje PZTS'!$C$4:$K$1486,9,FALSE)</f>
        <v>#N/A</v>
      </c>
      <c r="AD922" s="22" t="e">
        <f>INDEX($AA$2:$AA$900,MATCH(ROWS($Z$1:Z919),$AB$2:$AB$3900,0))</f>
        <v>#N/A</v>
      </c>
    </row>
    <row r="923" spans="2:30" hidden="1" x14ac:dyDescent="0.25">
      <c r="B923" s="54">
        <f>(COUNTIF($D$24:D1595,D1595)=1)*1+B922</f>
        <v>51</v>
      </c>
      <c r="C923" s="60" t="str">
        <f t="shared" si="173"/>
        <v/>
      </c>
      <c r="D923" s="54" t="str">
        <f>IF(C923="","",'licencje PZTS'!B903)</f>
        <v/>
      </c>
      <c r="E923" s="63" t="str">
        <f>IF(C923="","",VLOOKUP(F923,'licencje PZTS'!$G$3:$N$775,8,FALSE))</f>
        <v/>
      </c>
      <c r="F923" s="22">
        <f>'licencje PZTS'!G903</f>
        <v>0</v>
      </c>
      <c r="G923" s="62" t="str">
        <f>IFERROR(VLOOKUP(F923,'licencje PZTS'!$G$3:$N$775,5,FALSE),"")</f>
        <v/>
      </c>
      <c r="H923" s="62" t="str">
        <f>IF(G923="","",'licencje PZTS'!B903)</f>
        <v/>
      </c>
      <c r="I923" s="22" t="str">
        <f>IF(G923="","",VLOOKUP(F923,'licencje PZTS'!$G$3:$N$1761,8,FALSE))</f>
        <v/>
      </c>
      <c r="J923" s="22" t="str">
        <f>IFERROR(VLOOKUP(F923,'licencje PZTS'!$G$3:$N$775,7,FALSE),"")</f>
        <v/>
      </c>
      <c r="K923" s="62" t="str">
        <f>IFERROR(VLOOKUP(F923,'licencje PZTS'!$G$3:$N$1761,4,FALSE),"")</f>
        <v/>
      </c>
      <c r="L923" s="22" t="str">
        <f t="shared" si="174"/>
        <v/>
      </c>
      <c r="M923" s="22" t="str">
        <f t="shared" si="175"/>
        <v/>
      </c>
      <c r="N923" s="22" t="str">
        <f t="shared" si="176"/>
        <v/>
      </c>
      <c r="O923" s="22" t="str">
        <f t="shared" si="177"/>
        <v/>
      </c>
      <c r="P923" s="22" t="str">
        <f t="shared" si="178"/>
        <v/>
      </c>
      <c r="Q923" s="22" t="str">
        <f t="shared" si="179"/>
        <v/>
      </c>
      <c r="R923" s="22" t="str">
        <f t="shared" si="180"/>
        <v/>
      </c>
      <c r="V923" s="22" t="e">
        <f t="shared" si="171"/>
        <v>#N/A</v>
      </c>
      <c r="W923" s="22">
        <f>(COUNTIF($V$2:V923,V923)=1)*1+W922</f>
        <v>70</v>
      </c>
      <c r="Y923" s="22" t="e">
        <f>INDEX($V$2:$V$900,MATCH(ROWS($U$1:U921),$W$2:$W$900,0))</f>
        <v>#N/A</v>
      </c>
      <c r="AA923" s="22" t="e">
        <f t="shared" si="172"/>
        <v>#N/A</v>
      </c>
      <c r="AB923" s="22">
        <f>(COUNTIF($AA$2:AA923,AA923)=1)*1+AB922</f>
        <v>70</v>
      </c>
      <c r="AC923" s="22" t="e">
        <f>VLOOKUP(AD923,'licencje PZTS'!$C$4:$K$1486,9,FALSE)</f>
        <v>#N/A</v>
      </c>
      <c r="AD923" s="22" t="e">
        <f>INDEX($AA$2:$AA$900,MATCH(ROWS($Z$1:Z920),$AB$2:$AB$3900,0))</f>
        <v>#N/A</v>
      </c>
    </row>
    <row r="924" spans="2:30" hidden="1" x14ac:dyDescent="0.25">
      <c r="B924" s="54">
        <f>(COUNTIF($D$24:D1596,D1596)=1)*1+B923</f>
        <v>51</v>
      </c>
      <c r="C924" s="60" t="str">
        <f t="shared" si="173"/>
        <v/>
      </c>
      <c r="D924" s="54" t="str">
        <f>IF(C924="","",'licencje PZTS'!B904)</f>
        <v/>
      </c>
      <c r="E924" s="63" t="str">
        <f>IF(C924="","",VLOOKUP(F924,'licencje PZTS'!$G$3:$N$775,8,FALSE))</f>
        <v/>
      </c>
      <c r="F924" s="22">
        <f>'licencje PZTS'!G904</f>
        <v>0</v>
      </c>
      <c r="G924" s="62" t="str">
        <f>IFERROR(VLOOKUP(F924,'licencje PZTS'!$G$3:$N$775,5,FALSE),"")</f>
        <v/>
      </c>
      <c r="H924" s="62" t="str">
        <f>IF(G924="","",'licencje PZTS'!B904)</f>
        <v/>
      </c>
      <c r="I924" s="22" t="str">
        <f>IF(G924="","",VLOOKUP(F924,'licencje PZTS'!$G$3:$N$1761,8,FALSE))</f>
        <v/>
      </c>
      <c r="J924" s="22" t="str">
        <f>IFERROR(VLOOKUP(F924,'licencje PZTS'!$G$3:$N$775,7,FALSE),"")</f>
        <v/>
      </c>
      <c r="K924" s="62" t="str">
        <f>IFERROR(VLOOKUP(F924,'licencje PZTS'!$G$3:$N$1761,4,FALSE),"")</f>
        <v/>
      </c>
      <c r="L924" s="22" t="str">
        <f t="shared" si="174"/>
        <v/>
      </c>
      <c r="M924" s="22" t="str">
        <f t="shared" si="175"/>
        <v/>
      </c>
      <c r="N924" s="22" t="str">
        <f t="shared" si="176"/>
        <v/>
      </c>
      <c r="O924" s="22" t="str">
        <f t="shared" si="177"/>
        <v/>
      </c>
      <c r="P924" s="22" t="str">
        <f t="shared" si="178"/>
        <v/>
      </c>
      <c r="Q924" s="22" t="str">
        <f t="shared" si="179"/>
        <v/>
      </c>
      <c r="R924" s="22" t="str">
        <f t="shared" si="180"/>
        <v/>
      </c>
      <c r="V924" s="22" t="e">
        <f t="shared" si="171"/>
        <v>#N/A</v>
      </c>
      <c r="W924" s="22">
        <f>(COUNTIF($V$2:V924,V924)=1)*1+W923</f>
        <v>70</v>
      </c>
      <c r="Y924" s="22" t="e">
        <f>INDEX($V$2:$V$900,MATCH(ROWS($U$1:U922),$W$2:$W$900,0))</f>
        <v>#N/A</v>
      </c>
      <c r="AA924" s="22" t="e">
        <f t="shared" si="172"/>
        <v>#N/A</v>
      </c>
      <c r="AB924" s="22">
        <f>(COUNTIF($AA$2:AA924,AA924)=1)*1+AB923</f>
        <v>70</v>
      </c>
      <c r="AC924" s="22" t="e">
        <f>VLOOKUP(AD924,'licencje PZTS'!$C$4:$K$1486,9,FALSE)</f>
        <v>#N/A</v>
      </c>
      <c r="AD924" s="22" t="e">
        <f>INDEX($AA$2:$AA$900,MATCH(ROWS($Z$1:Z921),$AB$2:$AB$3900,0))</f>
        <v>#N/A</v>
      </c>
    </row>
    <row r="925" spans="2:30" hidden="1" x14ac:dyDescent="0.25">
      <c r="B925" s="54">
        <f>(COUNTIF($D$24:D1597,D1597)=1)*1+B924</f>
        <v>51</v>
      </c>
      <c r="C925" s="60" t="str">
        <f t="shared" si="173"/>
        <v/>
      </c>
      <c r="D925" s="54" t="str">
        <f>IF(C925="","",'licencje PZTS'!B905)</f>
        <v/>
      </c>
      <c r="E925" s="63" t="str">
        <f>IF(C925="","",VLOOKUP(F925,'licencje PZTS'!$G$3:$N$775,8,FALSE))</f>
        <v/>
      </c>
      <c r="F925" s="22">
        <f>'licencje PZTS'!G905</f>
        <v>0</v>
      </c>
      <c r="G925" s="62" t="str">
        <f>IFERROR(VLOOKUP(F925,'licencje PZTS'!$G$3:$N$775,5,FALSE),"")</f>
        <v/>
      </c>
      <c r="H925" s="62" t="str">
        <f>IF(G925="","",'licencje PZTS'!B905)</f>
        <v/>
      </c>
      <c r="I925" s="22" t="str">
        <f>IF(G925="","",VLOOKUP(F925,'licencje PZTS'!$G$3:$N$1761,8,FALSE))</f>
        <v/>
      </c>
      <c r="J925" s="22" t="str">
        <f>IFERROR(VLOOKUP(F925,'licencje PZTS'!$G$3:$N$775,7,FALSE),"")</f>
        <v/>
      </c>
      <c r="K925" s="62" t="str">
        <f>IFERROR(VLOOKUP(F925,'licencje PZTS'!$G$3:$N$1761,4,FALSE),"")</f>
        <v/>
      </c>
      <c r="L925" s="22" t="str">
        <f t="shared" si="174"/>
        <v/>
      </c>
      <c r="M925" s="22" t="str">
        <f t="shared" si="175"/>
        <v/>
      </c>
      <c r="N925" s="22" t="str">
        <f t="shared" si="176"/>
        <v/>
      </c>
      <c r="O925" s="22" t="str">
        <f t="shared" si="177"/>
        <v/>
      </c>
      <c r="P925" s="22" t="str">
        <f t="shared" si="178"/>
        <v/>
      </c>
      <c r="Q925" s="22" t="str">
        <f t="shared" si="179"/>
        <v/>
      </c>
      <c r="R925" s="22" t="str">
        <f t="shared" si="180"/>
        <v/>
      </c>
      <c r="V925" s="22" t="e">
        <f t="shared" si="171"/>
        <v>#N/A</v>
      </c>
      <c r="W925" s="22">
        <f>(COUNTIF($V$2:V925,V925)=1)*1+W924</f>
        <v>70</v>
      </c>
      <c r="Y925" s="22" t="e">
        <f>INDEX($V$2:$V$900,MATCH(ROWS($U$1:U923),$W$2:$W$900,0))</f>
        <v>#N/A</v>
      </c>
      <c r="AA925" s="22" t="e">
        <f t="shared" si="172"/>
        <v>#N/A</v>
      </c>
      <c r="AB925" s="22">
        <f>(COUNTIF($AA$2:AA925,AA925)=1)*1+AB924</f>
        <v>70</v>
      </c>
      <c r="AC925" s="22" t="e">
        <f>VLOOKUP(AD925,'licencje PZTS'!$C$4:$K$1486,9,FALSE)</f>
        <v>#N/A</v>
      </c>
      <c r="AD925" s="22" t="e">
        <f>INDEX($AA$2:$AA$900,MATCH(ROWS($Z$1:Z922),$AB$2:$AB$3900,0))</f>
        <v>#N/A</v>
      </c>
    </row>
    <row r="926" spans="2:30" hidden="1" x14ac:dyDescent="0.25">
      <c r="B926" s="54">
        <f>(COUNTIF($D$24:D1598,D1598)=1)*1+B925</f>
        <v>51</v>
      </c>
      <c r="C926" s="60" t="str">
        <f t="shared" si="173"/>
        <v/>
      </c>
      <c r="D926" s="54" t="str">
        <f>IF(C926="","",'licencje PZTS'!B906)</f>
        <v/>
      </c>
      <c r="E926" s="63" t="str">
        <f>IF(C926="","",VLOOKUP(F926,'licencje PZTS'!$G$3:$N$775,8,FALSE))</f>
        <v/>
      </c>
      <c r="F926" s="22">
        <f>'licencje PZTS'!G906</f>
        <v>0</v>
      </c>
      <c r="G926" s="62" t="str">
        <f>IFERROR(VLOOKUP(F926,'licencje PZTS'!$G$3:$N$775,5,FALSE),"")</f>
        <v/>
      </c>
      <c r="H926" s="62" t="str">
        <f>IF(G926="","",'licencje PZTS'!B906)</f>
        <v/>
      </c>
      <c r="I926" s="22" t="str">
        <f>IF(G926="","",VLOOKUP(F926,'licencje PZTS'!$G$3:$N$1761,8,FALSE))</f>
        <v/>
      </c>
      <c r="J926" s="22" t="str">
        <f>IFERROR(VLOOKUP(F926,'licencje PZTS'!$G$3:$N$775,7,FALSE),"")</f>
        <v/>
      </c>
      <c r="K926" s="62" t="str">
        <f>IFERROR(VLOOKUP(F926,'licencje PZTS'!$G$3:$N$1761,4,FALSE),"")</f>
        <v/>
      </c>
      <c r="L926" s="22" t="str">
        <f t="shared" si="174"/>
        <v/>
      </c>
      <c r="M926" s="22" t="str">
        <f t="shared" si="175"/>
        <v/>
      </c>
      <c r="N926" s="22" t="str">
        <f t="shared" si="176"/>
        <v/>
      </c>
      <c r="O926" s="22" t="str">
        <f t="shared" si="177"/>
        <v/>
      </c>
      <c r="P926" s="22" t="str">
        <f t="shared" si="178"/>
        <v/>
      </c>
      <c r="Q926" s="22" t="str">
        <f t="shared" si="179"/>
        <v/>
      </c>
      <c r="R926" s="22" t="str">
        <f t="shared" si="180"/>
        <v/>
      </c>
      <c r="V926" s="22" t="e">
        <f t="shared" si="171"/>
        <v>#N/A</v>
      </c>
      <c r="W926" s="22">
        <f>(COUNTIF($V$2:V926,V926)=1)*1+W925</f>
        <v>70</v>
      </c>
      <c r="Y926" s="22" t="e">
        <f>INDEX($V$2:$V$900,MATCH(ROWS($U$1:U924),$W$2:$W$900,0))</f>
        <v>#N/A</v>
      </c>
      <c r="AA926" s="22" t="e">
        <f t="shared" si="172"/>
        <v>#N/A</v>
      </c>
      <c r="AB926" s="22">
        <f>(COUNTIF($AA$2:AA926,AA926)=1)*1+AB925</f>
        <v>70</v>
      </c>
      <c r="AC926" s="22" t="e">
        <f>VLOOKUP(AD926,'licencje PZTS'!$C$4:$K$1486,9,FALSE)</f>
        <v>#N/A</v>
      </c>
      <c r="AD926" s="22" t="e">
        <f>INDEX($AA$2:$AA$900,MATCH(ROWS($Z$1:Z923),$AB$2:$AB$3900,0))</f>
        <v>#N/A</v>
      </c>
    </row>
    <row r="927" spans="2:30" hidden="1" x14ac:dyDescent="0.25">
      <c r="B927" s="54">
        <f>(COUNTIF($D$24:D1599,D1599)=1)*1+B926</f>
        <v>51</v>
      </c>
      <c r="C927" s="60" t="str">
        <f t="shared" si="173"/>
        <v/>
      </c>
      <c r="D927" s="54" t="str">
        <f>IF(C927="","",'licencje PZTS'!B907)</f>
        <v/>
      </c>
      <c r="E927" s="63" t="str">
        <f>IF(C927="","",VLOOKUP(F927,'licencje PZTS'!$G$3:$N$775,8,FALSE))</f>
        <v/>
      </c>
      <c r="F927" s="22">
        <f>'licencje PZTS'!G907</f>
        <v>0</v>
      </c>
      <c r="G927" s="62" t="str">
        <f>IFERROR(VLOOKUP(F927,'licencje PZTS'!$G$3:$N$775,5,FALSE),"")</f>
        <v/>
      </c>
      <c r="H927" s="62" t="str">
        <f>IF(G927="","",'licencje PZTS'!B907)</f>
        <v/>
      </c>
      <c r="I927" s="22" t="str">
        <f>IF(G927="","",VLOOKUP(F927,'licencje PZTS'!$G$3:$N$1761,8,FALSE))</f>
        <v/>
      </c>
      <c r="J927" s="22" t="str">
        <f>IFERROR(VLOOKUP(F927,'licencje PZTS'!$G$3:$N$775,7,FALSE),"")</f>
        <v/>
      </c>
      <c r="K927" s="62" t="str">
        <f>IFERROR(VLOOKUP(F927,'licencje PZTS'!$G$3:$N$1761,4,FALSE),"")</f>
        <v/>
      </c>
      <c r="L927" s="22" t="str">
        <f t="shared" si="174"/>
        <v/>
      </c>
      <c r="M927" s="22" t="str">
        <f t="shared" si="175"/>
        <v/>
      </c>
      <c r="N927" s="22" t="str">
        <f t="shared" si="176"/>
        <v/>
      </c>
      <c r="O927" s="22" t="str">
        <f t="shared" si="177"/>
        <v/>
      </c>
      <c r="P927" s="22" t="str">
        <f t="shared" si="178"/>
        <v/>
      </c>
      <c r="Q927" s="22" t="str">
        <f t="shared" si="179"/>
        <v/>
      </c>
      <c r="R927" s="22" t="str">
        <f t="shared" si="180"/>
        <v/>
      </c>
      <c r="V927" s="22" t="e">
        <f t="shared" si="171"/>
        <v>#N/A</v>
      </c>
      <c r="W927" s="22">
        <f>(COUNTIF($V$2:V927,V927)=1)*1+W926</f>
        <v>70</v>
      </c>
      <c r="Y927" s="22" t="e">
        <f>INDEX($V$2:$V$900,MATCH(ROWS($U$1:U925),$W$2:$W$900,0))</f>
        <v>#N/A</v>
      </c>
      <c r="AA927" s="22" t="e">
        <f t="shared" si="172"/>
        <v>#N/A</v>
      </c>
      <c r="AB927" s="22">
        <f>(COUNTIF($AA$2:AA927,AA927)=1)*1+AB926</f>
        <v>70</v>
      </c>
      <c r="AC927" s="22" t="e">
        <f>VLOOKUP(AD927,'licencje PZTS'!$C$4:$K$1486,9,FALSE)</f>
        <v>#N/A</v>
      </c>
      <c r="AD927" s="22" t="e">
        <f>INDEX($AA$2:$AA$900,MATCH(ROWS($Z$1:Z924),$AB$2:$AB$3900,0))</f>
        <v>#N/A</v>
      </c>
    </row>
    <row r="928" spans="2:30" hidden="1" x14ac:dyDescent="0.25">
      <c r="B928" s="54">
        <f>(COUNTIF($D$24:D1600,D1600)=1)*1+B927</f>
        <v>51</v>
      </c>
      <c r="C928" s="60" t="str">
        <f t="shared" si="173"/>
        <v/>
      </c>
      <c r="D928" s="54" t="str">
        <f>IF(C928="","",'licencje PZTS'!B908)</f>
        <v/>
      </c>
      <c r="E928" s="63" t="str">
        <f>IF(C928="","",VLOOKUP(F928,'licencje PZTS'!$G$3:$N$775,8,FALSE))</f>
        <v/>
      </c>
      <c r="F928" s="22">
        <f>'licencje PZTS'!G908</f>
        <v>0</v>
      </c>
      <c r="G928" s="62" t="str">
        <f>IFERROR(VLOOKUP(F928,'licencje PZTS'!$G$3:$N$775,5,FALSE),"")</f>
        <v/>
      </c>
      <c r="H928" s="62" t="str">
        <f>IF(G928="","",'licencje PZTS'!B908)</f>
        <v/>
      </c>
      <c r="I928" s="22" t="str">
        <f>IF(G928="","",VLOOKUP(F928,'licencje PZTS'!$G$3:$N$1761,8,FALSE))</f>
        <v/>
      </c>
      <c r="J928" s="22" t="str">
        <f>IFERROR(VLOOKUP(F928,'licencje PZTS'!$G$3:$N$775,7,FALSE),"")</f>
        <v/>
      </c>
      <c r="K928" s="62" t="str">
        <f>IFERROR(VLOOKUP(F928,'licencje PZTS'!$G$3:$N$1761,4,FALSE),"")</f>
        <v/>
      </c>
      <c r="L928" s="22" t="str">
        <f t="shared" si="174"/>
        <v/>
      </c>
      <c r="M928" s="22" t="str">
        <f t="shared" si="175"/>
        <v/>
      </c>
      <c r="N928" s="22" t="str">
        <f t="shared" si="176"/>
        <v/>
      </c>
      <c r="O928" s="22" t="str">
        <f t="shared" si="177"/>
        <v/>
      </c>
      <c r="P928" s="22" t="str">
        <f t="shared" si="178"/>
        <v/>
      </c>
      <c r="Q928" s="22" t="str">
        <f t="shared" si="179"/>
        <v/>
      </c>
      <c r="R928" s="22" t="str">
        <f t="shared" si="180"/>
        <v/>
      </c>
      <c r="V928" s="22" t="e">
        <f t="shared" si="171"/>
        <v>#N/A</v>
      </c>
      <c r="W928" s="22">
        <f>(COUNTIF($V$2:V928,V928)=1)*1+W927</f>
        <v>70</v>
      </c>
      <c r="Y928" s="22" t="e">
        <f>INDEX($V$2:$V$900,MATCH(ROWS($U$1:U926),$W$2:$W$900,0))</f>
        <v>#N/A</v>
      </c>
      <c r="AA928" s="22" t="e">
        <f t="shared" si="172"/>
        <v>#N/A</v>
      </c>
      <c r="AB928" s="22">
        <f>(COUNTIF($AA$2:AA928,AA928)=1)*1+AB927</f>
        <v>70</v>
      </c>
      <c r="AC928" s="22" t="e">
        <f>VLOOKUP(AD928,'licencje PZTS'!$C$4:$K$1486,9,FALSE)</f>
        <v>#N/A</v>
      </c>
      <c r="AD928" s="22" t="e">
        <f>INDEX($AA$2:$AA$900,MATCH(ROWS($Z$1:Z925),$AB$2:$AB$3900,0))</f>
        <v>#N/A</v>
      </c>
    </row>
    <row r="929" spans="2:30" hidden="1" x14ac:dyDescent="0.25">
      <c r="B929" s="54">
        <f>(COUNTIF($D$24:D1601,D1601)=1)*1+B928</f>
        <v>51</v>
      </c>
      <c r="C929" s="60" t="str">
        <f t="shared" si="173"/>
        <v/>
      </c>
      <c r="D929" s="54" t="str">
        <f>IF(C929="","",'licencje PZTS'!B909)</f>
        <v/>
      </c>
      <c r="E929" s="63" t="str">
        <f>IF(C929="","",VLOOKUP(F929,'licencje PZTS'!$G$3:$N$775,8,FALSE))</f>
        <v/>
      </c>
      <c r="F929" s="22">
        <f>'licencje PZTS'!G909</f>
        <v>0</v>
      </c>
      <c r="G929" s="62" t="str">
        <f>IFERROR(VLOOKUP(F929,'licencje PZTS'!$G$3:$N$775,5,FALSE),"")</f>
        <v/>
      </c>
      <c r="H929" s="62" t="str">
        <f>IF(G929="","",'licencje PZTS'!B909)</f>
        <v/>
      </c>
      <c r="I929" s="22" t="str">
        <f>IF(G929="","",VLOOKUP(F929,'licencje PZTS'!$G$3:$N$1761,8,FALSE))</f>
        <v/>
      </c>
      <c r="J929" s="22" t="str">
        <f>IFERROR(VLOOKUP(F929,'licencje PZTS'!$G$3:$N$775,7,FALSE),"")</f>
        <v/>
      </c>
      <c r="K929" s="62" t="str">
        <f>IFERROR(VLOOKUP(F929,'licencje PZTS'!$G$3:$N$1761,4,FALSE),"")</f>
        <v/>
      </c>
      <c r="L929" s="22" t="str">
        <f t="shared" si="174"/>
        <v/>
      </c>
      <c r="M929" s="22" t="str">
        <f t="shared" si="175"/>
        <v/>
      </c>
      <c r="N929" s="22" t="str">
        <f t="shared" si="176"/>
        <v/>
      </c>
      <c r="O929" s="22" t="str">
        <f t="shared" si="177"/>
        <v/>
      </c>
      <c r="P929" s="22" t="str">
        <f t="shared" si="178"/>
        <v/>
      </c>
      <c r="Q929" s="22" t="str">
        <f t="shared" si="179"/>
        <v/>
      </c>
      <c r="R929" s="22" t="str">
        <f t="shared" si="180"/>
        <v/>
      </c>
      <c r="V929" s="22" t="e">
        <f t="shared" si="171"/>
        <v>#N/A</v>
      </c>
      <c r="W929" s="22">
        <f>(COUNTIF($V$2:V929,V929)=1)*1+W928</f>
        <v>70</v>
      </c>
      <c r="Y929" s="22" t="e">
        <f>INDEX($V$2:$V$900,MATCH(ROWS($U$1:U927),$W$2:$W$900,0))</f>
        <v>#N/A</v>
      </c>
      <c r="AA929" s="22" t="e">
        <f t="shared" si="172"/>
        <v>#N/A</v>
      </c>
      <c r="AB929" s="22">
        <f>(COUNTIF($AA$2:AA929,AA929)=1)*1+AB928</f>
        <v>70</v>
      </c>
      <c r="AC929" s="22" t="e">
        <f>VLOOKUP(AD929,'licencje PZTS'!$C$4:$K$1486,9,FALSE)</f>
        <v>#N/A</v>
      </c>
      <c r="AD929" s="22" t="e">
        <f>INDEX($AA$2:$AA$900,MATCH(ROWS($Z$1:Z926),$AB$2:$AB$3900,0))</f>
        <v>#N/A</v>
      </c>
    </row>
    <row r="930" spans="2:30" hidden="1" x14ac:dyDescent="0.25">
      <c r="B930" s="54">
        <f>(COUNTIF($D$24:D1602,D1602)=1)*1+B929</f>
        <v>51</v>
      </c>
      <c r="C930" s="60" t="str">
        <f t="shared" si="173"/>
        <v/>
      </c>
      <c r="D930" s="54" t="str">
        <f>IF(C930="","",'licencje PZTS'!B910)</f>
        <v/>
      </c>
      <c r="E930" s="63" t="str">
        <f>IF(C930="","",VLOOKUP(F930,'licencje PZTS'!$G$3:$N$775,8,FALSE))</f>
        <v/>
      </c>
      <c r="F930" s="22">
        <f>'licencje PZTS'!G910</f>
        <v>0</v>
      </c>
      <c r="G930" s="62" t="str">
        <f>IFERROR(VLOOKUP(F930,'licencje PZTS'!$G$3:$N$775,5,FALSE),"")</f>
        <v/>
      </c>
      <c r="H930" s="62" t="str">
        <f>IF(G930="","",'licencje PZTS'!B910)</f>
        <v/>
      </c>
      <c r="I930" s="22" t="str">
        <f>IF(G930="","",VLOOKUP(F930,'licencje PZTS'!$G$3:$N$1761,8,FALSE))</f>
        <v/>
      </c>
      <c r="J930" s="22" t="str">
        <f>IFERROR(VLOOKUP(F930,'licencje PZTS'!$G$3:$N$775,7,FALSE),"")</f>
        <v/>
      </c>
      <c r="K930" s="62" t="str">
        <f>IFERROR(VLOOKUP(F930,'licencje PZTS'!$G$3:$N$1761,4,FALSE),"")</f>
        <v/>
      </c>
      <c r="L930" s="22" t="str">
        <f t="shared" si="174"/>
        <v/>
      </c>
      <c r="M930" s="22" t="str">
        <f t="shared" si="175"/>
        <v/>
      </c>
      <c r="N930" s="22" t="str">
        <f t="shared" si="176"/>
        <v/>
      </c>
      <c r="O930" s="22" t="str">
        <f t="shared" si="177"/>
        <v/>
      </c>
      <c r="P930" s="22" t="str">
        <f t="shared" si="178"/>
        <v/>
      </c>
      <c r="Q930" s="22" t="str">
        <f t="shared" si="179"/>
        <v/>
      </c>
      <c r="R930" s="22" t="str">
        <f t="shared" si="180"/>
        <v/>
      </c>
      <c r="V930" s="22" t="e">
        <f t="shared" si="171"/>
        <v>#N/A</v>
      </c>
      <c r="W930" s="22">
        <f>(COUNTIF($V$2:V930,V930)=1)*1+W929</f>
        <v>70</v>
      </c>
      <c r="Y930" s="22" t="e">
        <f>INDEX($V$2:$V$900,MATCH(ROWS($U$1:U928),$W$2:$W$900,0))</f>
        <v>#N/A</v>
      </c>
      <c r="AA930" s="22" t="e">
        <f t="shared" si="172"/>
        <v>#N/A</v>
      </c>
      <c r="AB930" s="22">
        <f>(COUNTIF($AA$2:AA930,AA930)=1)*1+AB929</f>
        <v>70</v>
      </c>
      <c r="AC930" s="22" t="e">
        <f>VLOOKUP(AD930,'licencje PZTS'!$C$4:$K$1486,9,FALSE)</f>
        <v>#N/A</v>
      </c>
      <c r="AD930" s="22" t="e">
        <f>INDEX($AA$2:$AA$900,MATCH(ROWS($Z$1:Z927),$AB$2:$AB$3900,0))</f>
        <v>#N/A</v>
      </c>
    </row>
    <row r="931" spans="2:30" hidden="1" x14ac:dyDescent="0.25">
      <c r="B931" s="54">
        <f>(COUNTIF($D$24:D1603,D1603)=1)*1+B930</f>
        <v>51</v>
      </c>
      <c r="C931" s="60" t="str">
        <f t="shared" si="173"/>
        <v/>
      </c>
      <c r="D931" s="54" t="str">
        <f>IF(C931="","",'licencje PZTS'!B911)</f>
        <v/>
      </c>
      <c r="E931" s="63" t="str">
        <f>IF(C931="","",VLOOKUP(F931,'licencje PZTS'!$G$3:$N$775,8,FALSE))</f>
        <v/>
      </c>
      <c r="F931" s="22">
        <f>'licencje PZTS'!G911</f>
        <v>0</v>
      </c>
      <c r="G931" s="62" t="str">
        <f>IFERROR(VLOOKUP(F931,'licencje PZTS'!$G$3:$N$775,5,FALSE),"")</f>
        <v/>
      </c>
      <c r="H931" s="62" t="str">
        <f>IF(G931="","",'licencje PZTS'!B911)</f>
        <v/>
      </c>
      <c r="I931" s="22" t="str">
        <f>IF(G931="","",VLOOKUP(F931,'licencje PZTS'!$G$3:$N$1761,8,FALSE))</f>
        <v/>
      </c>
      <c r="J931" s="22" t="str">
        <f>IFERROR(VLOOKUP(F931,'licencje PZTS'!$G$3:$N$775,7,FALSE),"")</f>
        <v/>
      </c>
      <c r="K931" s="62" t="str">
        <f>IFERROR(VLOOKUP(F931,'licencje PZTS'!$G$3:$N$1761,4,FALSE),"")</f>
        <v/>
      </c>
      <c r="L931" s="22" t="str">
        <f t="shared" si="174"/>
        <v/>
      </c>
      <c r="M931" s="22" t="str">
        <f t="shared" si="175"/>
        <v/>
      </c>
      <c r="N931" s="22" t="str">
        <f t="shared" si="176"/>
        <v/>
      </c>
      <c r="O931" s="22" t="str">
        <f t="shared" si="177"/>
        <v/>
      </c>
      <c r="P931" s="22" t="str">
        <f t="shared" si="178"/>
        <v/>
      </c>
      <c r="Q931" s="22" t="str">
        <f t="shared" si="179"/>
        <v/>
      </c>
      <c r="R931" s="22" t="str">
        <f t="shared" si="180"/>
        <v/>
      </c>
      <c r="V931" s="22" t="e">
        <f t="shared" si="171"/>
        <v>#N/A</v>
      </c>
      <c r="W931" s="22">
        <f>(COUNTIF($V$2:V931,V931)=1)*1+W930</f>
        <v>70</v>
      </c>
      <c r="Y931" s="22" t="e">
        <f>INDEX($V$2:$V$900,MATCH(ROWS($U$1:U929),$W$2:$W$900,0))</f>
        <v>#N/A</v>
      </c>
      <c r="AA931" s="22" t="e">
        <f t="shared" si="172"/>
        <v>#N/A</v>
      </c>
      <c r="AB931" s="22">
        <f>(COUNTIF($AA$2:AA931,AA931)=1)*1+AB930</f>
        <v>70</v>
      </c>
      <c r="AC931" s="22" t="e">
        <f>VLOOKUP(AD931,'licencje PZTS'!$C$4:$K$1486,9,FALSE)</f>
        <v>#N/A</v>
      </c>
      <c r="AD931" s="22" t="e">
        <f>INDEX($AA$2:$AA$900,MATCH(ROWS($Z$1:Z928),$AB$2:$AB$3900,0))</f>
        <v>#N/A</v>
      </c>
    </row>
    <row r="932" spans="2:30" hidden="1" x14ac:dyDescent="0.25">
      <c r="B932" s="54">
        <f>(COUNTIF($D$24:D1604,D1604)=1)*1+B931</f>
        <v>51</v>
      </c>
      <c r="C932" s="60" t="str">
        <f t="shared" si="173"/>
        <v/>
      </c>
      <c r="D932" s="54" t="str">
        <f>IF(C932="","",'licencje PZTS'!B912)</f>
        <v/>
      </c>
      <c r="E932" s="63" t="str">
        <f>IF(C932="","",VLOOKUP(F932,'licencje PZTS'!$G$3:$N$775,8,FALSE))</f>
        <v/>
      </c>
      <c r="F932" s="22">
        <f>'licencje PZTS'!G912</f>
        <v>0</v>
      </c>
      <c r="G932" s="62" t="str">
        <f>IFERROR(VLOOKUP(F932,'licencje PZTS'!$G$3:$N$775,5,FALSE),"")</f>
        <v/>
      </c>
      <c r="H932" s="62" t="str">
        <f>IF(G932="","",'licencje PZTS'!B912)</f>
        <v/>
      </c>
      <c r="I932" s="22" t="str">
        <f>IF(G932="","",VLOOKUP(F932,'licencje PZTS'!$G$3:$N$1761,8,FALSE))</f>
        <v/>
      </c>
      <c r="J932" s="22" t="str">
        <f>IFERROR(VLOOKUP(F932,'licencje PZTS'!$G$3:$N$775,7,FALSE),"")</f>
        <v/>
      </c>
      <c r="K932" s="62" t="str">
        <f>IFERROR(VLOOKUP(F932,'licencje PZTS'!$G$3:$N$1761,4,FALSE),"")</f>
        <v/>
      </c>
      <c r="L932" s="22" t="str">
        <f t="shared" si="174"/>
        <v/>
      </c>
      <c r="M932" s="22" t="str">
        <f t="shared" si="175"/>
        <v/>
      </c>
      <c r="N932" s="22" t="str">
        <f t="shared" si="176"/>
        <v/>
      </c>
      <c r="O932" s="22" t="str">
        <f t="shared" si="177"/>
        <v/>
      </c>
      <c r="P932" s="22" t="str">
        <f t="shared" si="178"/>
        <v/>
      </c>
      <c r="Q932" s="22" t="str">
        <f t="shared" si="179"/>
        <v/>
      </c>
      <c r="R932" s="22" t="str">
        <f t="shared" si="180"/>
        <v/>
      </c>
      <c r="V932" s="22" t="e">
        <f t="shared" si="171"/>
        <v>#N/A</v>
      </c>
      <c r="W932" s="22">
        <f>(COUNTIF($V$2:V932,V932)=1)*1+W931</f>
        <v>70</v>
      </c>
      <c r="Y932" s="22" t="e">
        <f>INDEX($V$2:$V$900,MATCH(ROWS($U$1:U930),$W$2:$W$900,0))</f>
        <v>#N/A</v>
      </c>
      <c r="AA932" s="22" t="e">
        <f t="shared" si="172"/>
        <v>#N/A</v>
      </c>
      <c r="AB932" s="22">
        <f>(COUNTIF($AA$2:AA932,AA932)=1)*1+AB931</f>
        <v>70</v>
      </c>
      <c r="AC932" s="22" t="e">
        <f>VLOOKUP(AD932,'licencje PZTS'!$C$4:$K$1486,9,FALSE)</f>
        <v>#N/A</v>
      </c>
      <c r="AD932" s="22" t="e">
        <f>INDEX($AA$2:$AA$900,MATCH(ROWS($Z$1:Z929),$AB$2:$AB$3900,0))</f>
        <v>#N/A</v>
      </c>
    </row>
    <row r="933" spans="2:30" hidden="1" x14ac:dyDescent="0.25">
      <c r="B933" s="54">
        <f>(COUNTIF($D$24:D1605,D1605)=1)*1+B932</f>
        <v>51</v>
      </c>
      <c r="C933" s="60" t="str">
        <f t="shared" si="173"/>
        <v/>
      </c>
      <c r="D933" s="54" t="str">
        <f>IF(C933="","",'licencje PZTS'!B913)</f>
        <v/>
      </c>
      <c r="E933" s="63" t="str">
        <f>IF(C933="","",VLOOKUP(F933,'licencje PZTS'!$G$3:$N$775,8,FALSE))</f>
        <v/>
      </c>
      <c r="F933" s="22">
        <f>'licencje PZTS'!G913</f>
        <v>0</v>
      </c>
      <c r="G933" s="62" t="str">
        <f>IFERROR(VLOOKUP(F933,'licencje PZTS'!$G$3:$N$775,5,FALSE),"")</f>
        <v/>
      </c>
      <c r="H933" s="62" t="str">
        <f>IF(G933="","",'licencje PZTS'!B913)</f>
        <v/>
      </c>
      <c r="I933" s="22" t="str">
        <f>IF(G933="","",VLOOKUP(F933,'licencje PZTS'!$G$3:$N$1761,8,FALSE))</f>
        <v/>
      </c>
      <c r="J933" s="22" t="str">
        <f>IFERROR(VLOOKUP(F933,'licencje PZTS'!$G$3:$N$775,7,FALSE),"")</f>
        <v/>
      </c>
      <c r="K933" s="62" t="str">
        <f>IFERROR(VLOOKUP(F933,'licencje PZTS'!$G$3:$N$1761,4,FALSE),"")</f>
        <v/>
      </c>
      <c r="L933" s="22" t="str">
        <f t="shared" si="174"/>
        <v/>
      </c>
      <c r="M933" s="22" t="str">
        <f t="shared" si="175"/>
        <v/>
      </c>
      <c r="N933" s="22" t="str">
        <f t="shared" si="176"/>
        <v/>
      </c>
      <c r="O933" s="22" t="str">
        <f t="shared" si="177"/>
        <v/>
      </c>
      <c r="P933" s="22" t="str">
        <f t="shared" si="178"/>
        <v/>
      </c>
      <c r="Q933" s="22" t="str">
        <f t="shared" si="179"/>
        <v/>
      </c>
      <c r="R933" s="22" t="str">
        <f t="shared" si="180"/>
        <v/>
      </c>
      <c r="V933" s="22" t="e">
        <f t="shared" si="171"/>
        <v>#N/A</v>
      </c>
      <c r="W933" s="22">
        <f>(COUNTIF($V$2:V933,V933)=1)*1+W932</f>
        <v>70</v>
      </c>
      <c r="Y933" s="22" t="e">
        <f>INDEX($V$2:$V$900,MATCH(ROWS($U$1:U931),$W$2:$W$900,0))</f>
        <v>#N/A</v>
      </c>
      <c r="AA933" s="22" t="e">
        <f t="shared" si="172"/>
        <v>#N/A</v>
      </c>
      <c r="AB933" s="22">
        <f>(COUNTIF($AA$2:AA933,AA933)=1)*1+AB932</f>
        <v>70</v>
      </c>
      <c r="AC933" s="22" t="e">
        <f>VLOOKUP(AD933,'licencje PZTS'!$C$4:$K$1486,9,FALSE)</f>
        <v>#N/A</v>
      </c>
      <c r="AD933" s="22" t="e">
        <f>INDEX($AA$2:$AA$900,MATCH(ROWS($Z$1:Z930),$AB$2:$AB$3900,0))</f>
        <v>#N/A</v>
      </c>
    </row>
    <row r="934" spans="2:30" hidden="1" x14ac:dyDescent="0.25">
      <c r="B934" s="54">
        <f>(COUNTIF($D$24:D1606,D1606)=1)*1+B933</f>
        <v>51</v>
      </c>
      <c r="C934" s="60" t="str">
        <f t="shared" si="173"/>
        <v/>
      </c>
      <c r="D934" s="54" t="str">
        <f>IF(C934="","",'licencje PZTS'!B914)</f>
        <v/>
      </c>
      <c r="E934" s="63" t="str">
        <f>IF(C934="","",VLOOKUP(F934,'licencje PZTS'!$G$3:$N$775,8,FALSE))</f>
        <v/>
      </c>
      <c r="F934" s="22">
        <f>'licencje PZTS'!G914</f>
        <v>0</v>
      </c>
      <c r="G934" s="62" t="str">
        <f>IFERROR(VLOOKUP(F934,'licencje PZTS'!$G$3:$N$775,5,FALSE),"")</f>
        <v/>
      </c>
      <c r="H934" s="62" t="str">
        <f>IF(G934="","",'licencje PZTS'!B914)</f>
        <v/>
      </c>
      <c r="I934" s="22" t="str">
        <f>IF(G934="","",VLOOKUP(F934,'licencje PZTS'!$G$3:$N$1761,8,FALSE))</f>
        <v/>
      </c>
      <c r="J934" s="22" t="str">
        <f>IFERROR(VLOOKUP(F934,'licencje PZTS'!$G$3:$N$775,7,FALSE),"")</f>
        <v/>
      </c>
      <c r="K934" s="62" t="str">
        <f>IFERROR(VLOOKUP(F934,'licencje PZTS'!$G$3:$N$1761,4,FALSE),"")</f>
        <v/>
      </c>
      <c r="L934" s="22" t="str">
        <f t="shared" si="174"/>
        <v/>
      </c>
      <c r="M934" s="22" t="str">
        <f t="shared" si="175"/>
        <v/>
      </c>
      <c r="N934" s="22" t="str">
        <f t="shared" si="176"/>
        <v/>
      </c>
      <c r="O934" s="22" t="str">
        <f t="shared" si="177"/>
        <v/>
      </c>
      <c r="P934" s="22" t="str">
        <f t="shared" si="178"/>
        <v/>
      </c>
      <c r="Q934" s="22" t="str">
        <f t="shared" si="179"/>
        <v/>
      </c>
      <c r="R934" s="22" t="str">
        <f t="shared" si="180"/>
        <v/>
      </c>
      <c r="V934" s="22" t="e">
        <f t="shared" si="171"/>
        <v>#N/A</v>
      </c>
      <c r="W934" s="22">
        <f>(COUNTIF($V$2:V934,V934)=1)*1+W933</f>
        <v>70</v>
      </c>
      <c r="Y934" s="22" t="e">
        <f>INDEX($V$2:$V$900,MATCH(ROWS($U$1:U932),$W$2:$W$900,0))</f>
        <v>#N/A</v>
      </c>
      <c r="AA934" s="22" t="e">
        <f t="shared" si="172"/>
        <v>#N/A</v>
      </c>
      <c r="AB934" s="22">
        <f>(COUNTIF($AA$2:AA934,AA934)=1)*1+AB933</f>
        <v>70</v>
      </c>
      <c r="AC934" s="22" t="e">
        <f>VLOOKUP(AD934,'licencje PZTS'!$C$4:$K$1486,9,FALSE)</f>
        <v>#N/A</v>
      </c>
      <c r="AD934" s="22" t="e">
        <f>INDEX($AA$2:$AA$900,MATCH(ROWS($Z$1:Z931),$AB$2:$AB$3900,0))</f>
        <v>#N/A</v>
      </c>
    </row>
    <row r="935" spans="2:30" hidden="1" x14ac:dyDescent="0.25">
      <c r="B935" s="54">
        <f>(COUNTIF($D$24:D1607,D1607)=1)*1+B934</f>
        <v>51</v>
      </c>
      <c r="C935" s="60" t="str">
        <f t="shared" si="173"/>
        <v/>
      </c>
      <c r="D935" s="54" t="str">
        <f>IF(C935="","",'licencje PZTS'!B915)</f>
        <v/>
      </c>
      <c r="E935" s="63" t="str">
        <f>IF(C935="","",VLOOKUP(F935,'licencje PZTS'!$G$3:$N$775,8,FALSE))</f>
        <v/>
      </c>
      <c r="F935" s="22">
        <f>'licencje PZTS'!G915</f>
        <v>0</v>
      </c>
      <c r="G935" s="62" t="str">
        <f>IFERROR(VLOOKUP(F935,'licencje PZTS'!$G$3:$N$775,5,FALSE),"")</f>
        <v/>
      </c>
      <c r="H935" s="62" t="str">
        <f>IF(G935="","",'licencje PZTS'!B915)</f>
        <v/>
      </c>
      <c r="I935" s="22" t="str">
        <f>IF(G935="","",VLOOKUP(F935,'licencje PZTS'!$G$3:$N$1761,8,FALSE))</f>
        <v/>
      </c>
      <c r="J935" s="22" t="str">
        <f>IFERROR(VLOOKUP(F935,'licencje PZTS'!$G$3:$N$775,7,FALSE),"")</f>
        <v/>
      </c>
      <c r="K935" s="62" t="str">
        <f>IFERROR(VLOOKUP(F935,'licencje PZTS'!$G$3:$N$1761,4,FALSE),"")</f>
        <v/>
      </c>
      <c r="L935" s="22" t="str">
        <f t="shared" si="174"/>
        <v/>
      </c>
      <c r="M935" s="22" t="str">
        <f t="shared" si="175"/>
        <v/>
      </c>
      <c r="N935" s="22" t="str">
        <f t="shared" si="176"/>
        <v/>
      </c>
      <c r="O935" s="22" t="str">
        <f t="shared" si="177"/>
        <v/>
      </c>
      <c r="P935" s="22" t="str">
        <f t="shared" si="178"/>
        <v/>
      </c>
      <c r="Q935" s="22" t="str">
        <f t="shared" si="179"/>
        <v/>
      </c>
      <c r="R935" s="22" t="str">
        <f t="shared" si="180"/>
        <v/>
      </c>
      <c r="V935" s="22" t="e">
        <f t="shared" si="171"/>
        <v>#N/A</v>
      </c>
      <c r="W935" s="22">
        <f>(COUNTIF($V$2:V935,V935)=1)*1+W934</f>
        <v>70</v>
      </c>
      <c r="Y935" s="22" t="e">
        <f>INDEX($V$2:$V$900,MATCH(ROWS($U$1:U933),$W$2:$W$900,0))</f>
        <v>#N/A</v>
      </c>
      <c r="AA935" s="22" t="e">
        <f t="shared" si="172"/>
        <v>#N/A</v>
      </c>
      <c r="AB935" s="22">
        <f>(COUNTIF($AA$2:AA935,AA935)=1)*1+AB934</f>
        <v>70</v>
      </c>
      <c r="AC935" s="22" t="e">
        <f>VLOOKUP(AD935,'licencje PZTS'!$C$4:$K$1486,9,FALSE)</f>
        <v>#N/A</v>
      </c>
      <c r="AD935" s="22" t="e">
        <f>INDEX($AA$2:$AA$900,MATCH(ROWS($Z$1:Z932),$AB$2:$AB$3900,0))</f>
        <v>#N/A</v>
      </c>
    </row>
    <row r="936" spans="2:30" hidden="1" x14ac:dyDescent="0.25">
      <c r="B936" s="54">
        <f>(COUNTIF($D$24:D1608,D1608)=1)*1+B935</f>
        <v>51</v>
      </c>
      <c r="C936" s="60" t="str">
        <f t="shared" si="173"/>
        <v/>
      </c>
      <c r="D936" s="54" t="str">
        <f>IF(C936="","",'licencje PZTS'!B916)</f>
        <v/>
      </c>
      <c r="E936" s="63" t="str">
        <f>IF(C936="","",VLOOKUP(F936,'licencje PZTS'!$G$3:$N$775,8,FALSE))</f>
        <v/>
      </c>
      <c r="F936" s="22">
        <f>'licencje PZTS'!G916</f>
        <v>0</v>
      </c>
      <c r="G936" s="62" t="str">
        <f>IFERROR(VLOOKUP(F936,'licencje PZTS'!$G$3:$N$775,5,FALSE),"")</f>
        <v/>
      </c>
      <c r="H936" s="62" t="str">
        <f>IF(G936="","",'licencje PZTS'!B916)</f>
        <v/>
      </c>
      <c r="I936" s="22" t="str">
        <f>IF(G936="","",VLOOKUP(F936,'licencje PZTS'!$G$3:$N$1761,8,FALSE))</f>
        <v/>
      </c>
      <c r="J936" s="22" t="str">
        <f>IFERROR(VLOOKUP(F936,'licencje PZTS'!$G$3:$N$775,7,FALSE),"")</f>
        <v/>
      </c>
      <c r="K936" s="62" t="str">
        <f>IFERROR(VLOOKUP(F936,'licencje PZTS'!$G$3:$N$1761,4,FALSE),"")</f>
        <v/>
      </c>
      <c r="L936" s="22" t="str">
        <f t="shared" si="174"/>
        <v/>
      </c>
      <c r="M936" s="22" t="str">
        <f t="shared" si="175"/>
        <v/>
      </c>
      <c r="N936" s="22" t="str">
        <f t="shared" si="176"/>
        <v/>
      </c>
      <c r="O936" s="22" t="str">
        <f t="shared" si="177"/>
        <v/>
      </c>
      <c r="P936" s="22" t="str">
        <f t="shared" si="178"/>
        <v/>
      </c>
      <c r="Q936" s="22" t="str">
        <f t="shared" si="179"/>
        <v/>
      </c>
      <c r="R936" s="22" t="str">
        <f t="shared" si="180"/>
        <v/>
      </c>
      <c r="V936" s="22" t="e">
        <f t="shared" si="171"/>
        <v>#N/A</v>
      </c>
      <c r="W936" s="22">
        <f>(COUNTIF($V$2:V936,V936)=1)*1+W935</f>
        <v>70</v>
      </c>
      <c r="Y936" s="22" t="e">
        <f>INDEX($V$2:$V$900,MATCH(ROWS($U$1:U934),$W$2:$W$900,0))</f>
        <v>#N/A</v>
      </c>
      <c r="AA936" s="22" t="e">
        <f t="shared" si="172"/>
        <v>#N/A</v>
      </c>
      <c r="AB936" s="22">
        <f>(COUNTIF($AA$2:AA936,AA936)=1)*1+AB935</f>
        <v>70</v>
      </c>
      <c r="AC936" s="22" t="e">
        <f>VLOOKUP(AD936,'licencje PZTS'!$C$4:$K$1486,9,FALSE)</f>
        <v>#N/A</v>
      </c>
      <c r="AD936" s="22" t="e">
        <f>INDEX($AA$2:$AA$900,MATCH(ROWS($Z$1:Z933),$AB$2:$AB$3900,0))</f>
        <v>#N/A</v>
      </c>
    </row>
    <row r="937" spans="2:30" hidden="1" x14ac:dyDescent="0.25">
      <c r="B937" s="54">
        <f>(COUNTIF($D$24:D1609,D1609)=1)*1+B936</f>
        <v>51</v>
      </c>
      <c r="C937" s="60" t="str">
        <f t="shared" si="173"/>
        <v/>
      </c>
      <c r="D937" s="54" t="str">
        <f>IF(C937="","",'licencje PZTS'!B917)</f>
        <v/>
      </c>
      <c r="E937" s="63" t="str">
        <f>IF(C937="","",VLOOKUP(F937,'licencje PZTS'!$G$3:$N$775,8,FALSE))</f>
        <v/>
      </c>
      <c r="F937" s="22">
        <f>'licencje PZTS'!G917</f>
        <v>0</v>
      </c>
      <c r="G937" s="62" t="str">
        <f>IFERROR(VLOOKUP(F937,'licencje PZTS'!$G$3:$N$775,5,FALSE),"")</f>
        <v/>
      </c>
      <c r="H937" s="62" t="str">
        <f>IF(G937="","",'licencje PZTS'!B917)</f>
        <v/>
      </c>
      <c r="I937" s="22" t="str">
        <f>IF(G937="","",VLOOKUP(F937,'licencje PZTS'!$G$3:$N$1761,8,FALSE))</f>
        <v/>
      </c>
      <c r="J937" s="22" t="str">
        <f>IFERROR(VLOOKUP(F937,'licencje PZTS'!$G$3:$N$775,7,FALSE),"")</f>
        <v/>
      </c>
      <c r="K937" s="62" t="str">
        <f>IFERROR(VLOOKUP(F937,'licencje PZTS'!$G$3:$N$1761,4,FALSE),"")</f>
        <v/>
      </c>
      <c r="L937" s="22" t="str">
        <f t="shared" si="174"/>
        <v/>
      </c>
      <c r="M937" s="22" t="str">
        <f t="shared" si="175"/>
        <v/>
      </c>
      <c r="N937" s="22" t="str">
        <f t="shared" si="176"/>
        <v/>
      </c>
      <c r="O937" s="22" t="str">
        <f t="shared" si="177"/>
        <v/>
      </c>
      <c r="P937" s="22" t="str">
        <f t="shared" si="178"/>
        <v/>
      </c>
      <c r="Q937" s="22" t="str">
        <f t="shared" si="179"/>
        <v/>
      </c>
      <c r="R937" s="22" t="str">
        <f t="shared" si="180"/>
        <v/>
      </c>
      <c r="V937" s="22" t="e">
        <f t="shared" si="171"/>
        <v>#N/A</v>
      </c>
      <c r="W937" s="22">
        <f>(COUNTIF($V$2:V937,V937)=1)*1+W936</f>
        <v>70</v>
      </c>
      <c r="Y937" s="22" t="e">
        <f>INDEX($V$2:$V$900,MATCH(ROWS($U$1:U935),$W$2:$W$900,0))</f>
        <v>#N/A</v>
      </c>
      <c r="AA937" s="22" t="e">
        <f t="shared" si="172"/>
        <v>#N/A</v>
      </c>
      <c r="AB937" s="22">
        <f>(COUNTIF($AA$2:AA937,AA937)=1)*1+AB936</f>
        <v>70</v>
      </c>
      <c r="AC937" s="22" t="e">
        <f>VLOOKUP(AD937,'licencje PZTS'!$C$4:$K$1486,9,FALSE)</f>
        <v>#N/A</v>
      </c>
      <c r="AD937" s="22" t="e">
        <f>INDEX($AA$2:$AA$900,MATCH(ROWS($Z$1:Z934),$AB$2:$AB$3900,0))</f>
        <v>#N/A</v>
      </c>
    </row>
    <row r="938" spans="2:30" hidden="1" x14ac:dyDescent="0.25">
      <c r="B938" s="54">
        <f>(COUNTIF($D$24:D1610,D1610)=1)*1+B937</f>
        <v>51</v>
      </c>
      <c r="C938" s="60" t="str">
        <f t="shared" si="173"/>
        <v/>
      </c>
      <c r="D938" s="54" t="str">
        <f>IF(C938="","",'licencje PZTS'!B918)</f>
        <v/>
      </c>
      <c r="E938" s="63" t="str">
        <f>IF(C938="","",VLOOKUP(F938,'licencje PZTS'!$G$3:$N$775,8,FALSE))</f>
        <v/>
      </c>
      <c r="F938" s="22">
        <f>'licencje PZTS'!G918</f>
        <v>0</v>
      </c>
      <c r="G938" s="62" t="str">
        <f>IFERROR(VLOOKUP(F938,'licencje PZTS'!$G$3:$N$775,5,FALSE),"")</f>
        <v/>
      </c>
      <c r="H938" s="62" t="str">
        <f>IF(G938="","",'licencje PZTS'!B918)</f>
        <v/>
      </c>
      <c r="I938" s="22" t="str">
        <f>IF(G938="","",VLOOKUP(F938,'licencje PZTS'!$G$3:$N$1761,8,FALSE))</f>
        <v/>
      </c>
      <c r="J938" s="22" t="str">
        <f>IFERROR(VLOOKUP(F938,'licencje PZTS'!$G$3:$N$775,7,FALSE),"")</f>
        <v/>
      </c>
      <c r="K938" s="62" t="str">
        <f>IFERROR(VLOOKUP(F938,'licencje PZTS'!$G$3:$N$1761,4,FALSE),"")</f>
        <v/>
      </c>
      <c r="L938" s="22" t="str">
        <f t="shared" si="174"/>
        <v/>
      </c>
      <c r="M938" s="22" t="str">
        <f t="shared" si="175"/>
        <v/>
      </c>
      <c r="N938" s="22" t="str">
        <f t="shared" si="176"/>
        <v/>
      </c>
      <c r="O938" s="22" t="str">
        <f t="shared" si="177"/>
        <v/>
      </c>
      <c r="P938" s="22" t="str">
        <f t="shared" si="178"/>
        <v/>
      </c>
      <c r="Q938" s="22" t="str">
        <f t="shared" si="179"/>
        <v/>
      </c>
      <c r="R938" s="22" t="str">
        <f t="shared" si="180"/>
        <v/>
      </c>
      <c r="V938" s="22" t="e">
        <f t="shared" si="171"/>
        <v>#N/A</v>
      </c>
      <c r="W938" s="22">
        <f>(COUNTIF($V$2:V938,V938)=1)*1+W937</f>
        <v>70</v>
      </c>
      <c r="Y938" s="22" t="e">
        <f>INDEX($V$2:$V$900,MATCH(ROWS($U$1:U936),$W$2:$W$900,0))</f>
        <v>#N/A</v>
      </c>
      <c r="AA938" s="22" t="e">
        <f t="shared" si="172"/>
        <v>#N/A</v>
      </c>
      <c r="AB938" s="22">
        <f>(COUNTIF($AA$2:AA938,AA938)=1)*1+AB937</f>
        <v>70</v>
      </c>
      <c r="AC938" s="22" t="e">
        <f>VLOOKUP(AD938,'licencje PZTS'!$C$4:$K$1486,9,FALSE)</f>
        <v>#N/A</v>
      </c>
      <c r="AD938" s="22" t="e">
        <f>INDEX($AA$2:$AA$900,MATCH(ROWS($Z$1:Z935),$AB$2:$AB$3900,0))</f>
        <v>#N/A</v>
      </c>
    </row>
    <row r="939" spans="2:30" hidden="1" x14ac:dyDescent="0.25">
      <c r="B939" s="54">
        <f>(COUNTIF($D$24:D1611,D1611)=1)*1+B938</f>
        <v>51</v>
      </c>
      <c r="C939" s="60" t="str">
        <f t="shared" si="173"/>
        <v/>
      </c>
      <c r="D939" s="54" t="str">
        <f>IF(C939="","",'licencje PZTS'!B919)</f>
        <v/>
      </c>
      <c r="E939" s="63" t="str">
        <f>IF(C939="","",VLOOKUP(F939,'licencje PZTS'!$G$3:$N$775,8,FALSE))</f>
        <v/>
      </c>
      <c r="F939" s="22">
        <f>'licencje PZTS'!G919</f>
        <v>0</v>
      </c>
      <c r="G939" s="62" t="str">
        <f>IFERROR(VLOOKUP(F939,'licencje PZTS'!$G$3:$N$775,5,FALSE),"")</f>
        <v/>
      </c>
      <c r="H939" s="62" t="str">
        <f>IF(G939="","",'licencje PZTS'!B919)</f>
        <v/>
      </c>
      <c r="I939" s="22" t="str">
        <f>IF(G939="","",VLOOKUP(F939,'licencje PZTS'!$G$3:$N$1761,8,FALSE))</f>
        <v/>
      </c>
      <c r="J939" s="22" t="str">
        <f>IFERROR(VLOOKUP(F939,'licencje PZTS'!$G$3:$N$775,7,FALSE),"")</f>
        <v/>
      </c>
      <c r="K939" s="62" t="str">
        <f>IFERROR(VLOOKUP(F939,'licencje PZTS'!$G$3:$N$1761,4,FALSE),"")</f>
        <v/>
      </c>
      <c r="L939" s="22" t="str">
        <f t="shared" si="174"/>
        <v/>
      </c>
      <c r="M939" s="22" t="str">
        <f t="shared" si="175"/>
        <v/>
      </c>
      <c r="N939" s="22" t="str">
        <f t="shared" si="176"/>
        <v/>
      </c>
      <c r="O939" s="22" t="str">
        <f t="shared" si="177"/>
        <v/>
      </c>
      <c r="P939" s="22" t="str">
        <f t="shared" si="178"/>
        <v/>
      </c>
      <c r="Q939" s="22" t="str">
        <f t="shared" si="179"/>
        <v/>
      </c>
      <c r="R939" s="22" t="str">
        <f t="shared" si="180"/>
        <v/>
      </c>
      <c r="V939" s="22" t="e">
        <f t="shared" si="171"/>
        <v>#N/A</v>
      </c>
      <c r="W939" s="22">
        <f>(COUNTIF($V$2:V939,V939)=1)*1+W938</f>
        <v>70</v>
      </c>
      <c r="Y939" s="22" t="e">
        <f>INDEX($V$2:$V$900,MATCH(ROWS($U$1:U937),$W$2:$W$900,0))</f>
        <v>#N/A</v>
      </c>
      <c r="AA939" s="22" t="e">
        <f t="shared" si="172"/>
        <v>#N/A</v>
      </c>
      <c r="AB939" s="22">
        <f>(COUNTIF($AA$2:AA939,AA939)=1)*1+AB938</f>
        <v>70</v>
      </c>
      <c r="AC939" s="22" t="e">
        <f>VLOOKUP(AD939,'licencje PZTS'!$C$4:$K$1486,9,FALSE)</f>
        <v>#N/A</v>
      </c>
      <c r="AD939" s="22" t="e">
        <f>INDEX($AA$2:$AA$900,MATCH(ROWS($Z$1:Z936),$AB$2:$AB$3900,0))</f>
        <v>#N/A</v>
      </c>
    </row>
    <row r="940" spans="2:30" hidden="1" x14ac:dyDescent="0.25">
      <c r="B940" s="54">
        <f>(COUNTIF($D$24:D1612,D1612)=1)*1+B939</f>
        <v>51</v>
      </c>
      <c r="C940" s="60" t="str">
        <f t="shared" si="173"/>
        <v/>
      </c>
      <c r="D940" s="54" t="str">
        <f>IF(C940="","",'licencje PZTS'!B920)</f>
        <v/>
      </c>
      <c r="E940" s="63" t="str">
        <f>IF(C940="","",VLOOKUP(F940,'licencje PZTS'!$G$3:$N$775,8,FALSE))</f>
        <v/>
      </c>
      <c r="F940" s="22">
        <f>'licencje PZTS'!G920</f>
        <v>0</v>
      </c>
      <c r="G940" s="62" t="str">
        <f>IFERROR(VLOOKUP(F940,'licencje PZTS'!$G$3:$N$775,5,FALSE),"")</f>
        <v/>
      </c>
      <c r="H940" s="62" t="str">
        <f>IF(G940="","",'licencje PZTS'!B920)</f>
        <v/>
      </c>
      <c r="I940" s="22" t="str">
        <f>IF(G940="","",VLOOKUP(F940,'licencje PZTS'!$G$3:$N$1761,8,FALSE))</f>
        <v/>
      </c>
      <c r="J940" s="22" t="str">
        <f>IFERROR(VLOOKUP(F940,'licencje PZTS'!$G$3:$N$775,7,FALSE),"")</f>
        <v/>
      </c>
      <c r="K940" s="62" t="str">
        <f>IFERROR(VLOOKUP(F940,'licencje PZTS'!$G$3:$N$1761,4,FALSE),"")</f>
        <v/>
      </c>
      <c r="L940" s="22" t="str">
        <f t="shared" si="174"/>
        <v/>
      </c>
      <c r="M940" s="22" t="str">
        <f t="shared" si="175"/>
        <v/>
      </c>
      <c r="N940" s="22" t="str">
        <f t="shared" si="176"/>
        <v/>
      </c>
      <c r="O940" s="22" t="str">
        <f t="shared" si="177"/>
        <v/>
      </c>
      <c r="P940" s="22" t="str">
        <f t="shared" si="178"/>
        <v/>
      </c>
      <c r="Q940" s="22" t="str">
        <f t="shared" si="179"/>
        <v/>
      </c>
      <c r="R940" s="22" t="str">
        <f t="shared" si="180"/>
        <v/>
      </c>
      <c r="V940" s="22" t="e">
        <f t="shared" si="171"/>
        <v>#N/A</v>
      </c>
      <c r="W940" s="22">
        <f>(COUNTIF($V$2:V940,V940)=1)*1+W939</f>
        <v>70</v>
      </c>
      <c r="Y940" s="22" t="e">
        <f>INDEX($V$2:$V$900,MATCH(ROWS($U$1:U938),$W$2:$W$900,0))</f>
        <v>#N/A</v>
      </c>
      <c r="AA940" s="22" t="e">
        <f t="shared" si="172"/>
        <v>#N/A</v>
      </c>
      <c r="AB940" s="22">
        <f>(COUNTIF($AA$2:AA940,AA940)=1)*1+AB939</f>
        <v>70</v>
      </c>
      <c r="AC940" s="22" t="e">
        <f>VLOOKUP(AD940,'licencje PZTS'!$C$4:$K$1486,9,FALSE)</f>
        <v>#N/A</v>
      </c>
      <c r="AD940" s="22" t="e">
        <f>INDEX($AA$2:$AA$900,MATCH(ROWS($Z$1:Z937),$AB$2:$AB$3900,0))</f>
        <v>#N/A</v>
      </c>
    </row>
    <row r="941" spans="2:30" hidden="1" x14ac:dyDescent="0.25">
      <c r="B941" s="54">
        <f>(COUNTIF($D$24:D1613,D1613)=1)*1+B940</f>
        <v>51</v>
      </c>
      <c r="C941" s="60" t="str">
        <f t="shared" si="173"/>
        <v/>
      </c>
      <c r="D941" s="54" t="str">
        <f>IF(C941="","",'licencje PZTS'!B921)</f>
        <v/>
      </c>
      <c r="E941" s="63" t="str">
        <f>IF(C941="","",VLOOKUP(F941,'licencje PZTS'!$G$3:$N$775,8,FALSE))</f>
        <v/>
      </c>
      <c r="F941" s="22">
        <f>'licencje PZTS'!G921</f>
        <v>0</v>
      </c>
      <c r="G941" s="62" t="str">
        <f>IFERROR(VLOOKUP(F941,'licencje PZTS'!$G$3:$N$775,5,FALSE),"")</f>
        <v/>
      </c>
      <c r="H941" s="62" t="str">
        <f>IF(G941="","",'licencje PZTS'!B921)</f>
        <v/>
      </c>
      <c r="I941" s="22" t="str">
        <f>IF(G941="","",VLOOKUP(F941,'licencje PZTS'!$G$3:$N$1761,8,FALSE))</f>
        <v/>
      </c>
      <c r="J941" s="22" t="str">
        <f>IFERROR(VLOOKUP(F941,'licencje PZTS'!$G$3:$N$775,7,FALSE),"")</f>
        <v/>
      </c>
      <c r="K941" s="62" t="str">
        <f>IFERROR(VLOOKUP(F941,'licencje PZTS'!$G$3:$N$1761,4,FALSE),"")</f>
        <v/>
      </c>
      <c r="L941" s="22" t="str">
        <f t="shared" si="174"/>
        <v/>
      </c>
      <c r="M941" s="22" t="str">
        <f t="shared" si="175"/>
        <v/>
      </c>
      <c r="N941" s="22" t="str">
        <f t="shared" si="176"/>
        <v/>
      </c>
      <c r="O941" s="22" t="str">
        <f t="shared" si="177"/>
        <v/>
      </c>
      <c r="P941" s="22" t="str">
        <f t="shared" si="178"/>
        <v/>
      </c>
      <c r="Q941" s="22" t="str">
        <f t="shared" si="179"/>
        <v/>
      </c>
      <c r="R941" s="22" t="str">
        <f t="shared" si="180"/>
        <v/>
      </c>
      <c r="V941" s="22" t="e">
        <f t="shared" si="171"/>
        <v>#N/A</v>
      </c>
      <c r="W941" s="22">
        <f>(COUNTIF($V$2:V941,V941)=1)*1+W940</f>
        <v>70</v>
      </c>
      <c r="Y941" s="22" t="e">
        <f>INDEX($V$2:$V$900,MATCH(ROWS($U$1:U939),$W$2:$W$900,0))</f>
        <v>#N/A</v>
      </c>
      <c r="AA941" s="22" t="e">
        <f t="shared" si="172"/>
        <v>#N/A</v>
      </c>
      <c r="AB941" s="22">
        <f>(COUNTIF($AA$2:AA941,AA941)=1)*1+AB940</f>
        <v>70</v>
      </c>
      <c r="AC941" s="22" t="e">
        <f>VLOOKUP(AD941,'licencje PZTS'!$C$4:$K$1486,9,FALSE)</f>
        <v>#N/A</v>
      </c>
      <c r="AD941" s="22" t="e">
        <f>INDEX($AA$2:$AA$900,MATCH(ROWS($Z$1:Z938),$AB$2:$AB$3900,0))</f>
        <v>#N/A</v>
      </c>
    </row>
    <row r="942" spans="2:30" hidden="1" x14ac:dyDescent="0.25">
      <c r="B942" s="54">
        <f>(COUNTIF($D$24:D1614,D1614)=1)*1+B941</f>
        <v>51</v>
      </c>
      <c r="C942" s="60" t="str">
        <f t="shared" si="173"/>
        <v/>
      </c>
      <c r="D942" s="54" t="str">
        <f>IF(C942="","",'licencje PZTS'!B922)</f>
        <v/>
      </c>
      <c r="E942" s="63" t="str">
        <f>IF(C942="","",VLOOKUP(F942,'licencje PZTS'!$G$3:$N$775,8,FALSE))</f>
        <v/>
      </c>
      <c r="F942" s="22">
        <f>'licencje PZTS'!G922</f>
        <v>0</v>
      </c>
      <c r="G942" s="62" t="str">
        <f>IFERROR(VLOOKUP(F942,'licencje PZTS'!$G$3:$N$775,5,FALSE),"")</f>
        <v/>
      </c>
      <c r="H942" s="62" t="str">
        <f>IF(G942="","",'licencje PZTS'!B922)</f>
        <v/>
      </c>
      <c r="I942" s="22" t="str">
        <f>IF(G942="","",VLOOKUP(F942,'licencje PZTS'!$G$3:$N$1761,8,FALSE))</f>
        <v/>
      </c>
      <c r="J942" s="22" t="str">
        <f>IFERROR(VLOOKUP(F942,'licencje PZTS'!$G$3:$N$775,7,FALSE),"")</f>
        <v/>
      </c>
      <c r="K942" s="62" t="str">
        <f>IFERROR(VLOOKUP(F942,'licencje PZTS'!$G$3:$N$1761,4,FALSE),"")</f>
        <v/>
      </c>
      <c r="L942" s="22" t="str">
        <f t="shared" si="174"/>
        <v/>
      </c>
      <c r="M942" s="22" t="str">
        <f t="shared" si="175"/>
        <v/>
      </c>
      <c r="N942" s="22" t="str">
        <f t="shared" si="176"/>
        <v/>
      </c>
      <c r="O942" s="22" t="str">
        <f t="shared" si="177"/>
        <v/>
      </c>
      <c r="P942" s="22" t="str">
        <f t="shared" si="178"/>
        <v/>
      </c>
      <c r="Q942" s="22" t="str">
        <f t="shared" si="179"/>
        <v/>
      </c>
      <c r="R942" s="22" t="str">
        <f t="shared" si="180"/>
        <v/>
      </c>
      <c r="V942" s="22" t="e">
        <f t="shared" si="171"/>
        <v>#N/A</v>
      </c>
      <c r="W942" s="22">
        <f>(COUNTIF($V$2:V942,V942)=1)*1+W941</f>
        <v>70</v>
      </c>
      <c r="Y942" s="22" t="e">
        <f>INDEX($V$2:$V$900,MATCH(ROWS($U$1:U940),$W$2:$W$900,0))</f>
        <v>#N/A</v>
      </c>
      <c r="AA942" s="22" t="e">
        <f t="shared" si="172"/>
        <v>#N/A</v>
      </c>
      <c r="AB942" s="22">
        <f>(COUNTIF($AA$2:AA942,AA942)=1)*1+AB941</f>
        <v>70</v>
      </c>
      <c r="AC942" s="22" t="e">
        <f>VLOOKUP(AD942,'licencje PZTS'!$C$4:$K$1486,9,FALSE)</f>
        <v>#N/A</v>
      </c>
      <c r="AD942" s="22" t="e">
        <f>INDEX($AA$2:$AA$900,MATCH(ROWS($Z$1:Z939),$AB$2:$AB$3900,0))</f>
        <v>#N/A</v>
      </c>
    </row>
    <row r="943" spans="2:30" hidden="1" x14ac:dyDescent="0.25">
      <c r="B943" s="54">
        <f>(COUNTIF($D$24:D1615,D1615)=1)*1+B942</f>
        <v>51</v>
      </c>
      <c r="C943" s="60" t="str">
        <f t="shared" si="173"/>
        <v/>
      </c>
      <c r="D943" s="54" t="str">
        <f>IF(C943="","",'licencje PZTS'!B923)</f>
        <v/>
      </c>
      <c r="E943" s="63" t="str">
        <f>IF(C943="","",VLOOKUP(F943,'licencje PZTS'!$G$3:$N$775,8,FALSE))</f>
        <v/>
      </c>
      <c r="F943" s="22">
        <f>'licencje PZTS'!G923</f>
        <v>0</v>
      </c>
      <c r="G943" s="62" t="str">
        <f>IFERROR(VLOOKUP(F943,'licencje PZTS'!$G$3:$N$775,5,FALSE),"")</f>
        <v/>
      </c>
      <c r="H943" s="62" t="str">
        <f>IF(G943="","",'licencje PZTS'!B923)</f>
        <v/>
      </c>
      <c r="I943" s="22" t="str">
        <f>IF(G943="","",VLOOKUP(F943,'licencje PZTS'!$G$3:$N$1761,8,FALSE))</f>
        <v/>
      </c>
      <c r="J943" s="22" t="str">
        <f>IFERROR(VLOOKUP(F943,'licencje PZTS'!$G$3:$N$775,7,FALSE),"")</f>
        <v/>
      </c>
      <c r="K943" s="62" t="str">
        <f>IFERROR(VLOOKUP(F943,'licencje PZTS'!$G$3:$N$1761,4,FALSE),"")</f>
        <v/>
      </c>
      <c r="L943" s="22" t="str">
        <f t="shared" si="174"/>
        <v/>
      </c>
      <c r="M943" s="22" t="str">
        <f t="shared" si="175"/>
        <v/>
      </c>
      <c r="N943" s="22" t="str">
        <f t="shared" si="176"/>
        <v/>
      </c>
      <c r="O943" s="22" t="str">
        <f t="shared" si="177"/>
        <v/>
      </c>
      <c r="P943" s="22" t="str">
        <f t="shared" si="178"/>
        <v/>
      </c>
      <c r="Q943" s="22" t="str">
        <f t="shared" si="179"/>
        <v/>
      </c>
      <c r="R943" s="22" t="str">
        <f t="shared" si="180"/>
        <v/>
      </c>
      <c r="V943" s="22" t="e">
        <f t="shared" si="171"/>
        <v>#N/A</v>
      </c>
      <c r="W943" s="22">
        <f>(COUNTIF($V$2:V943,V943)=1)*1+W942</f>
        <v>70</v>
      </c>
      <c r="Y943" s="22" t="e">
        <f>INDEX($V$2:$V$900,MATCH(ROWS($U$1:U941),$W$2:$W$900,0))</f>
        <v>#N/A</v>
      </c>
      <c r="AA943" s="22" t="e">
        <f t="shared" si="172"/>
        <v>#N/A</v>
      </c>
      <c r="AB943" s="22">
        <f>(COUNTIF($AA$2:AA943,AA943)=1)*1+AB942</f>
        <v>70</v>
      </c>
      <c r="AC943" s="22" t="e">
        <f>VLOOKUP(AD943,'licencje PZTS'!$C$4:$K$1486,9,FALSE)</f>
        <v>#N/A</v>
      </c>
      <c r="AD943" s="22" t="e">
        <f>INDEX($AA$2:$AA$900,MATCH(ROWS($Z$1:Z940),$AB$2:$AB$3900,0))</f>
        <v>#N/A</v>
      </c>
    </row>
    <row r="944" spans="2:30" hidden="1" x14ac:dyDescent="0.25">
      <c r="B944" s="54">
        <f>(COUNTIF($D$24:D1616,D1616)=1)*1+B943</f>
        <v>51</v>
      </c>
      <c r="C944" s="60" t="str">
        <f t="shared" si="173"/>
        <v/>
      </c>
      <c r="D944" s="54" t="str">
        <f>IF(C944="","",'licencje PZTS'!B924)</f>
        <v/>
      </c>
      <c r="E944" s="63" t="str">
        <f>IF(C944="","",VLOOKUP(F944,'licencje PZTS'!$G$3:$N$775,8,FALSE))</f>
        <v/>
      </c>
      <c r="F944" s="22">
        <f>'licencje PZTS'!G924</f>
        <v>0</v>
      </c>
      <c r="G944" s="62" t="str">
        <f>IFERROR(VLOOKUP(F944,'licencje PZTS'!$G$3:$N$775,5,FALSE),"")</f>
        <v/>
      </c>
      <c r="H944" s="62" t="str">
        <f>IF(G944="","",'licencje PZTS'!B924)</f>
        <v/>
      </c>
      <c r="I944" s="22" t="str">
        <f>IF(G944="","",VLOOKUP(F944,'licencje PZTS'!$G$3:$N$1761,8,FALSE))</f>
        <v/>
      </c>
      <c r="J944" s="22" t="str">
        <f>IFERROR(VLOOKUP(F944,'licencje PZTS'!$G$3:$N$775,7,FALSE),"")</f>
        <v/>
      </c>
      <c r="K944" s="62" t="str">
        <f>IFERROR(VLOOKUP(F944,'licencje PZTS'!$G$3:$N$1761,4,FALSE),"")</f>
        <v/>
      </c>
      <c r="L944" s="22" t="str">
        <f t="shared" si="174"/>
        <v/>
      </c>
      <c r="M944" s="22" t="str">
        <f t="shared" si="175"/>
        <v/>
      </c>
      <c r="N944" s="22" t="str">
        <f t="shared" si="176"/>
        <v/>
      </c>
      <c r="O944" s="22" t="str">
        <f t="shared" si="177"/>
        <v/>
      </c>
      <c r="P944" s="22" t="str">
        <f t="shared" si="178"/>
        <v/>
      </c>
      <c r="Q944" s="22" t="str">
        <f t="shared" si="179"/>
        <v/>
      </c>
      <c r="R944" s="22" t="str">
        <f t="shared" si="180"/>
        <v/>
      </c>
      <c r="V944" s="22" t="e">
        <f t="shared" si="171"/>
        <v>#N/A</v>
      </c>
      <c r="W944" s="22">
        <f>(COUNTIF($V$2:V944,V944)=1)*1+W943</f>
        <v>70</v>
      </c>
      <c r="Y944" s="22" t="e">
        <f>INDEX($V$2:$V$900,MATCH(ROWS($U$1:U942),$W$2:$W$900,0))</f>
        <v>#N/A</v>
      </c>
      <c r="AA944" s="22" t="e">
        <f t="shared" si="172"/>
        <v>#N/A</v>
      </c>
      <c r="AB944" s="22">
        <f>(COUNTIF($AA$2:AA944,AA944)=1)*1+AB943</f>
        <v>70</v>
      </c>
      <c r="AC944" s="22" t="e">
        <f>VLOOKUP(AD944,'licencje PZTS'!$C$4:$K$1486,9,FALSE)</f>
        <v>#N/A</v>
      </c>
      <c r="AD944" s="22" t="e">
        <f>INDEX($AA$2:$AA$900,MATCH(ROWS($Z$1:Z941),$AB$2:$AB$3900,0))</f>
        <v>#N/A</v>
      </c>
    </row>
    <row r="945" spans="2:30" hidden="1" x14ac:dyDescent="0.25">
      <c r="B945" s="54">
        <f>(COUNTIF($D$24:D1617,D1617)=1)*1+B944</f>
        <v>51</v>
      </c>
      <c r="C945" s="60" t="str">
        <f t="shared" si="173"/>
        <v/>
      </c>
      <c r="D945" s="54" t="str">
        <f>IF(C945="","",'licencje PZTS'!B925)</f>
        <v/>
      </c>
      <c r="E945" s="63" t="str">
        <f>IF(C945="","",VLOOKUP(F945,'licencje PZTS'!$G$3:$N$775,8,FALSE))</f>
        <v/>
      </c>
      <c r="F945" s="22">
        <f>'licencje PZTS'!G925</f>
        <v>0</v>
      </c>
      <c r="G945" s="62" t="str">
        <f>IFERROR(VLOOKUP(F945,'licencje PZTS'!$G$3:$N$775,5,FALSE),"")</f>
        <v/>
      </c>
      <c r="H945" s="62" t="str">
        <f>IF(G945="","",'licencje PZTS'!B925)</f>
        <v/>
      </c>
      <c r="I945" s="22" t="str">
        <f>IF(G945="","",VLOOKUP(F945,'licencje PZTS'!$G$3:$N$1761,8,FALSE))</f>
        <v/>
      </c>
      <c r="J945" s="22" t="str">
        <f>IFERROR(VLOOKUP(F945,'licencje PZTS'!$G$3:$N$775,7,FALSE),"")</f>
        <v/>
      </c>
      <c r="K945" s="62" t="str">
        <f>IFERROR(VLOOKUP(F945,'licencje PZTS'!$G$3:$N$1761,4,FALSE),"")</f>
        <v/>
      </c>
      <c r="L945" s="22" t="str">
        <f t="shared" si="174"/>
        <v/>
      </c>
      <c r="M945" s="22" t="str">
        <f t="shared" si="175"/>
        <v/>
      </c>
      <c r="N945" s="22" t="str">
        <f t="shared" si="176"/>
        <v/>
      </c>
      <c r="O945" s="22" t="str">
        <f t="shared" si="177"/>
        <v/>
      </c>
      <c r="P945" s="22" t="str">
        <f t="shared" si="178"/>
        <v/>
      </c>
      <c r="Q945" s="22" t="str">
        <f t="shared" si="179"/>
        <v/>
      </c>
      <c r="R945" s="22" t="str">
        <f t="shared" si="180"/>
        <v/>
      </c>
      <c r="V945" s="22" t="e">
        <f t="shared" si="171"/>
        <v>#N/A</v>
      </c>
      <c r="W945" s="22">
        <f>(COUNTIF($V$2:V945,V945)=1)*1+W944</f>
        <v>70</v>
      </c>
      <c r="Y945" s="22" t="e">
        <f>INDEX($V$2:$V$900,MATCH(ROWS($U$1:U943),$W$2:$W$900,0))</f>
        <v>#N/A</v>
      </c>
      <c r="AA945" s="22" t="e">
        <f t="shared" si="172"/>
        <v>#N/A</v>
      </c>
      <c r="AB945" s="22">
        <f>(COUNTIF($AA$2:AA945,AA945)=1)*1+AB944</f>
        <v>70</v>
      </c>
      <c r="AC945" s="22" t="e">
        <f>VLOOKUP(AD945,'licencje PZTS'!$C$4:$K$1486,9,FALSE)</f>
        <v>#N/A</v>
      </c>
      <c r="AD945" s="22" t="e">
        <f>INDEX($AA$2:$AA$900,MATCH(ROWS($Z$1:Z942),$AB$2:$AB$3900,0))</f>
        <v>#N/A</v>
      </c>
    </row>
    <row r="946" spans="2:30" hidden="1" x14ac:dyDescent="0.25">
      <c r="B946" s="54">
        <f>(COUNTIF($D$24:D1618,D1618)=1)*1+B945</f>
        <v>51</v>
      </c>
      <c r="C946" s="60" t="str">
        <f t="shared" si="173"/>
        <v/>
      </c>
      <c r="D946" s="54" t="str">
        <f>IF(C946="","",'licencje PZTS'!B926)</f>
        <v/>
      </c>
      <c r="E946" s="63" t="str">
        <f>IF(C946="","",VLOOKUP(F946,'licencje PZTS'!$G$3:$N$775,8,FALSE))</f>
        <v/>
      </c>
      <c r="F946" s="22">
        <f>'licencje PZTS'!G926</f>
        <v>0</v>
      </c>
      <c r="G946" s="62" t="str">
        <f>IFERROR(VLOOKUP(F946,'licencje PZTS'!$G$3:$N$775,5,FALSE),"")</f>
        <v/>
      </c>
      <c r="H946" s="62" t="str">
        <f>IF(G946="","",'licencje PZTS'!B926)</f>
        <v/>
      </c>
      <c r="I946" s="22" t="str">
        <f>IF(G946="","",VLOOKUP(F946,'licencje PZTS'!$G$3:$N$1761,8,FALSE))</f>
        <v/>
      </c>
      <c r="J946" s="22" t="str">
        <f>IFERROR(VLOOKUP(F946,'licencje PZTS'!$G$3:$N$775,7,FALSE),"")</f>
        <v/>
      </c>
      <c r="K946" s="62" t="str">
        <f>IFERROR(VLOOKUP(F946,'licencje PZTS'!$G$3:$N$1761,4,FALSE),"")</f>
        <v/>
      </c>
      <c r="L946" s="22" t="str">
        <f t="shared" si="174"/>
        <v/>
      </c>
      <c r="M946" s="22" t="str">
        <f t="shared" si="175"/>
        <v/>
      </c>
      <c r="N946" s="22" t="str">
        <f t="shared" si="176"/>
        <v/>
      </c>
      <c r="O946" s="22" t="str">
        <f t="shared" si="177"/>
        <v/>
      </c>
      <c r="P946" s="22" t="str">
        <f t="shared" si="178"/>
        <v/>
      </c>
      <c r="Q946" s="22" t="str">
        <f t="shared" si="179"/>
        <v/>
      </c>
      <c r="R946" s="22" t="str">
        <f t="shared" si="180"/>
        <v/>
      </c>
      <c r="V946" s="22" t="e">
        <f t="shared" si="171"/>
        <v>#N/A</v>
      </c>
      <c r="W946" s="22">
        <f>(COUNTIF($V$2:V946,V946)=1)*1+W945</f>
        <v>70</v>
      </c>
      <c r="Y946" s="22" t="e">
        <f>INDEX($V$2:$V$900,MATCH(ROWS($U$1:U944),$W$2:$W$900,0))</f>
        <v>#N/A</v>
      </c>
      <c r="AA946" s="22" t="e">
        <f t="shared" si="172"/>
        <v>#N/A</v>
      </c>
      <c r="AB946" s="22">
        <f>(COUNTIF($AA$2:AA946,AA946)=1)*1+AB945</f>
        <v>70</v>
      </c>
      <c r="AC946" s="22" t="e">
        <f>VLOOKUP(AD946,'licencje PZTS'!$C$4:$K$1486,9,FALSE)</f>
        <v>#N/A</v>
      </c>
      <c r="AD946" s="22" t="e">
        <f>INDEX($AA$2:$AA$900,MATCH(ROWS($Z$1:Z943),$AB$2:$AB$3900,0))</f>
        <v>#N/A</v>
      </c>
    </row>
    <row r="947" spans="2:30" hidden="1" x14ac:dyDescent="0.25">
      <c r="B947" s="54">
        <f>(COUNTIF($D$24:D1619,D1619)=1)*1+B946</f>
        <v>51</v>
      </c>
      <c r="C947" s="60" t="str">
        <f t="shared" si="173"/>
        <v/>
      </c>
      <c r="D947" s="54" t="str">
        <f>IF(C947="","",'licencje PZTS'!B927)</f>
        <v/>
      </c>
      <c r="E947" s="63" t="str">
        <f>IF(C947="","",VLOOKUP(F947,'licencje PZTS'!$G$3:$N$775,8,FALSE))</f>
        <v/>
      </c>
      <c r="F947" s="22">
        <f>'licencje PZTS'!G927</f>
        <v>0</v>
      </c>
      <c r="G947" s="62" t="str">
        <f>IFERROR(VLOOKUP(F947,'licencje PZTS'!$G$3:$N$775,5,FALSE),"")</f>
        <v/>
      </c>
      <c r="H947" s="62" t="str">
        <f>IF(G947="","",'licencje PZTS'!B927)</f>
        <v/>
      </c>
      <c r="I947" s="22" t="str">
        <f>IF(G947="","",VLOOKUP(F947,'licencje PZTS'!$G$3:$N$1761,8,FALSE))</f>
        <v/>
      </c>
      <c r="J947" s="22" t="str">
        <f>IFERROR(VLOOKUP(F947,'licencje PZTS'!$G$3:$N$775,7,FALSE),"")</f>
        <v/>
      </c>
      <c r="K947" s="62" t="str">
        <f>IFERROR(VLOOKUP(F947,'licencje PZTS'!$G$3:$N$1761,4,FALSE),"")</f>
        <v/>
      </c>
      <c r="L947" s="22" t="str">
        <f t="shared" si="174"/>
        <v/>
      </c>
      <c r="M947" s="22" t="str">
        <f t="shared" si="175"/>
        <v/>
      </c>
      <c r="N947" s="22" t="str">
        <f t="shared" si="176"/>
        <v/>
      </c>
      <c r="O947" s="22" t="str">
        <f t="shared" si="177"/>
        <v/>
      </c>
      <c r="P947" s="22" t="str">
        <f t="shared" si="178"/>
        <v/>
      </c>
      <c r="Q947" s="22" t="str">
        <f t="shared" si="179"/>
        <v/>
      </c>
      <c r="R947" s="22" t="str">
        <f t="shared" si="180"/>
        <v/>
      </c>
      <c r="V947" s="22" t="e">
        <f t="shared" si="171"/>
        <v>#N/A</v>
      </c>
      <c r="W947" s="22">
        <f>(COUNTIF($V$2:V947,V947)=1)*1+W946</f>
        <v>70</v>
      </c>
      <c r="Y947" s="22" t="e">
        <f>INDEX($V$2:$V$900,MATCH(ROWS($U$1:U945),$W$2:$W$900,0))</f>
        <v>#N/A</v>
      </c>
      <c r="AA947" s="22" t="e">
        <f t="shared" si="172"/>
        <v>#N/A</v>
      </c>
      <c r="AB947" s="22">
        <f>(COUNTIF($AA$2:AA947,AA947)=1)*1+AB946</f>
        <v>70</v>
      </c>
      <c r="AC947" s="22" t="e">
        <f>VLOOKUP(AD947,'licencje PZTS'!$C$4:$K$1486,9,FALSE)</f>
        <v>#N/A</v>
      </c>
      <c r="AD947" s="22" t="e">
        <f>INDEX($AA$2:$AA$900,MATCH(ROWS($Z$1:Z944),$AB$2:$AB$3900,0))</f>
        <v>#N/A</v>
      </c>
    </row>
    <row r="948" spans="2:30" hidden="1" x14ac:dyDescent="0.25">
      <c r="B948" s="54">
        <f>(COUNTIF($D$24:D1620,D1620)=1)*1+B947</f>
        <v>51</v>
      </c>
      <c r="C948" s="60" t="str">
        <f t="shared" si="173"/>
        <v/>
      </c>
      <c r="D948" s="54" t="str">
        <f>IF(C948="","",'licencje PZTS'!B928)</f>
        <v/>
      </c>
      <c r="E948" s="63" t="str">
        <f>IF(C948="","",VLOOKUP(F948,'licencje PZTS'!$G$3:$N$775,8,FALSE))</f>
        <v/>
      </c>
      <c r="F948" s="22">
        <f>'licencje PZTS'!G928</f>
        <v>0</v>
      </c>
      <c r="G948" s="62" t="str">
        <f>IFERROR(VLOOKUP(F948,'licencje PZTS'!$G$3:$N$775,5,FALSE),"")</f>
        <v/>
      </c>
      <c r="H948" s="62" t="str">
        <f>IF(G948="","",'licencje PZTS'!B928)</f>
        <v/>
      </c>
      <c r="I948" s="22" t="str">
        <f>IF(G948="","",VLOOKUP(F948,'licencje PZTS'!$G$3:$N$1761,8,FALSE))</f>
        <v/>
      </c>
      <c r="J948" s="22" t="str">
        <f>IFERROR(VLOOKUP(F948,'licencje PZTS'!$G$3:$N$775,7,FALSE),"")</f>
        <v/>
      </c>
      <c r="K948" s="62" t="str">
        <f>IFERROR(VLOOKUP(F948,'licencje PZTS'!$G$3:$N$1761,4,FALSE),"")</f>
        <v/>
      </c>
      <c r="L948" s="22" t="str">
        <f t="shared" si="174"/>
        <v/>
      </c>
      <c r="M948" s="22" t="str">
        <f t="shared" si="175"/>
        <v/>
      </c>
      <c r="N948" s="22" t="str">
        <f t="shared" si="176"/>
        <v/>
      </c>
      <c r="O948" s="22" t="str">
        <f t="shared" si="177"/>
        <v/>
      </c>
      <c r="P948" s="22" t="str">
        <f t="shared" si="178"/>
        <v/>
      </c>
      <c r="Q948" s="22" t="str">
        <f t="shared" si="179"/>
        <v/>
      </c>
      <c r="R948" s="22" t="str">
        <f t="shared" si="180"/>
        <v/>
      </c>
      <c r="V948" s="22" t="e">
        <f t="shared" si="171"/>
        <v>#N/A</v>
      </c>
      <c r="W948" s="22">
        <f>(COUNTIF($V$2:V948,V948)=1)*1+W947</f>
        <v>70</v>
      </c>
      <c r="Y948" s="22" t="e">
        <f>INDEX($V$2:$V$900,MATCH(ROWS($U$1:U946),$W$2:$W$900,0))</f>
        <v>#N/A</v>
      </c>
      <c r="AA948" s="22" t="e">
        <f t="shared" si="172"/>
        <v>#N/A</v>
      </c>
      <c r="AB948" s="22">
        <f>(COUNTIF($AA$2:AA948,AA948)=1)*1+AB947</f>
        <v>70</v>
      </c>
      <c r="AC948" s="22" t="e">
        <f>VLOOKUP(AD948,'licencje PZTS'!$C$4:$K$1486,9,FALSE)</f>
        <v>#N/A</v>
      </c>
      <c r="AD948" s="22" t="e">
        <f>INDEX($AA$2:$AA$900,MATCH(ROWS($Z$1:Z945),$AB$2:$AB$3900,0))</f>
        <v>#N/A</v>
      </c>
    </row>
    <row r="949" spans="2:30" hidden="1" x14ac:dyDescent="0.25">
      <c r="B949" s="54">
        <f>(COUNTIF($D$24:D1621,D1621)=1)*1+B948</f>
        <v>51</v>
      </c>
      <c r="C949" s="60" t="str">
        <f t="shared" si="173"/>
        <v/>
      </c>
      <c r="D949" s="54" t="str">
        <f>IF(C949="","",'licencje PZTS'!B929)</f>
        <v/>
      </c>
      <c r="E949" s="63" t="str">
        <f>IF(C949="","",VLOOKUP(F949,'licencje PZTS'!$G$3:$N$775,8,FALSE))</f>
        <v/>
      </c>
      <c r="F949" s="22">
        <f>'licencje PZTS'!G929</f>
        <v>0</v>
      </c>
      <c r="G949" s="62" t="str">
        <f>IFERROR(VLOOKUP(F949,'licencje PZTS'!$G$3:$N$775,5,FALSE),"")</f>
        <v/>
      </c>
      <c r="H949" s="62" t="str">
        <f>IF(G949="","",'licencje PZTS'!B929)</f>
        <v/>
      </c>
      <c r="I949" s="22" t="str">
        <f>IF(G949="","",VLOOKUP(F949,'licencje PZTS'!$G$3:$N$1761,8,FALSE))</f>
        <v/>
      </c>
      <c r="J949" s="22" t="str">
        <f>IFERROR(VLOOKUP(F949,'licencje PZTS'!$G$3:$N$775,7,FALSE),"")</f>
        <v/>
      </c>
      <c r="K949" s="62" t="str">
        <f>IFERROR(VLOOKUP(F949,'licencje PZTS'!$G$3:$N$1761,4,FALSE),"")</f>
        <v/>
      </c>
      <c r="L949" s="22" t="str">
        <f t="shared" si="174"/>
        <v/>
      </c>
      <c r="M949" s="22" t="str">
        <f t="shared" si="175"/>
        <v/>
      </c>
      <c r="N949" s="22" t="str">
        <f t="shared" si="176"/>
        <v/>
      </c>
      <c r="O949" s="22" t="str">
        <f t="shared" si="177"/>
        <v/>
      </c>
      <c r="P949" s="22" t="str">
        <f t="shared" si="178"/>
        <v/>
      </c>
      <c r="Q949" s="22" t="str">
        <f t="shared" si="179"/>
        <v/>
      </c>
      <c r="R949" s="22" t="str">
        <f t="shared" si="180"/>
        <v/>
      </c>
      <c r="V949" s="22" t="e">
        <f t="shared" si="171"/>
        <v>#N/A</v>
      </c>
      <c r="W949" s="22">
        <f>(COUNTIF($V$2:V949,V949)=1)*1+W948</f>
        <v>70</v>
      </c>
      <c r="Y949" s="22" t="e">
        <f>INDEX($V$2:$V$900,MATCH(ROWS($U$1:U947),$W$2:$W$900,0))</f>
        <v>#N/A</v>
      </c>
      <c r="AA949" s="22" t="e">
        <f t="shared" si="172"/>
        <v>#N/A</v>
      </c>
      <c r="AB949" s="22">
        <f>(COUNTIF($AA$2:AA949,AA949)=1)*1+AB948</f>
        <v>70</v>
      </c>
      <c r="AC949" s="22" t="e">
        <f>VLOOKUP(AD949,'licencje PZTS'!$C$4:$K$1486,9,FALSE)</f>
        <v>#N/A</v>
      </c>
      <c r="AD949" s="22" t="e">
        <f>INDEX($AA$2:$AA$900,MATCH(ROWS($Z$1:Z946),$AB$2:$AB$3900,0))</f>
        <v>#N/A</v>
      </c>
    </row>
    <row r="950" spans="2:30" hidden="1" x14ac:dyDescent="0.25">
      <c r="B950" s="54">
        <f>(COUNTIF($D$24:D1622,D1622)=1)*1+B949</f>
        <v>51</v>
      </c>
      <c r="C950" s="60" t="str">
        <f t="shared" si="173"/>
        <v/>
      </c>
      <c r="D950" s="54" t="str">
        <f>IF(C950="","",'licencje PZTS'!B930)</f>
        <v/>
      </c>
      <c r="E950" s="63" t="str">
        <f>IF(C950="","",VLOOKUP(F950,'licencje PZTS'!$G$3:$N$775,8,FALSE))</f>
        <v/>
      </c>
      <c r="F950" s="22">
        <f>'licencje PZTS'!G930</f>
        <v>0</v>
      </c>
      <c r="G950" s="62" t="str">
        <f>IFERROR(VLOOKUP(F950,'licencje PZTS'!$G$3:$N$775,5,FALSE),"")</f>
        <v/>
      </c>
      <c r="H950" s="62" t="str">
        <f>IF(G950="","",'licencje PZTS'!B930)</f>
        <v/>
      </c>
      <c r="I950" s="22" t="str">
        <f>IF(G950="","",VLOOKUP(F950,'licencje PZTS'!$G$3:$N$1761,8,FALSE))</f>
        <v/>
      </c>
      <c r="J950" s="22" t="str">
        <f>IFERROR(VLOOKUP(F950,'licencje PZTS'!$G$3:$N$775,7,FALSE),"")</f>
        <v/>
      </c>
      <c r="K950" s="62" t="str">
        <f>IFERROR(VLOOKUP(F950,'licencje PZTS'!$G$3:$N$1761,4,FALSE),"")</f>
        <v/>
      </c>
      <c r="L950" s="22" t="str">
        <f t="shared" si="174"/>
        <v/>
      </c>
      <c r="M950" s="22" t="str">
        <f t="shared" si="175"/>
        <v/>
      </c>
      <c r="N950" s="22" t="str">
        <f t="shared" si="176"/>
        <v/>
      </c>
      <c r="O950" s="22" t="str">
        <f t="shared" si="177"/>
        <v/>
      </c>
      <c r="P950" s="22" t="str">
        <f t="shared" si="178"/>
        <v/>
      </c>
      <c r="Q950" s="22" t="str">
        <f t="shared" si="179"/>
        <v/>
      </c>
      <c r="R950" s="22" t="str">
        <f t="shared" si="180"/>
        <v/>
      </c>
      <c r="V950" s="22" t="e">
        <f t="shared" si="171"/>
        <v>#N/A</v>
      </c>
      <c r="W950" s="22">
        <f>(COUNTIF($V$2:V950,V950)=1)*1+W949</f>
        <v>70</v>
      </c>
      <c r="Y950" s="22" t="e">
        <f>INDEX($V$2:$V$900,MATCH(ROWS($U$1:U948),$W$2:$W$900,0))</f>
        <v>#N/A</v>
      </c>
      <c r="AA950" s="22" t="e">
        <f t="shared" si="172"/>
        <v>#N/A</v>
      </c>
      <c r="AB950" s="22">
        <f>(COUNTIF($AA$2:AA950,AA950)=1)*1+AB949</f>
        <v>70</v>
      </c>
      <c r="AC950" s="22" t="e">
        <f>VLOOKUP(AD950,'licencje PZTS'!$C$4:$K$1486,9,FALSE)</f>
        <v>#N/A</v>
      </c>
      <c r="AD950" s="22" t="e">
        <f>INDEX($AA$2:$AA$900,MATCH(ROWS($Z$1:Z947),$AB$2:$AB$3900,0))</f>
        <v>#N/A</v>
      </c>
    </row>
    <row r="951" spans="2:30" hidden="1" x14ac:dyDescent="0.25">
      <c r="B951" s="54">
        <f>(COUNTIF($D$24:D1623,D1623)=1)*1+B950</f>
        <v>51</v>
      </c>
      <c r="C951" s="60" t="str">
        <f t="shared" si="173"/>
        <v/>
      </c>
      <c r="D951" s="54" t="str">
        <f>IF(C951="","",'licencje PZTS'!B931)</f>
        <v/>
      </c>
      <c r="E951" s="63" t="str">
        <f>IF(C951="","",VLOOKUP(F951,'licencje PZTS'!$G$3:$N$775,8,FALSE))</f>
        <v/>
      </c>
      <c r="F951" s="22">
        <f>'licencje PZTS'!G931</f>
        <v>0</v>
      </c>
      <c r="G951" s="62" t="str">
        <f>IFERROR(VLOOKUP(F951,'licencje PZTS'!$G$3:$N$775,5,FALSE),"")</f>
        <v/>
      </c>
      <c r="H951" s="62" t="str">
        <f>IF(G951="","",'licencje PZTS'!B931)</f>
        <v/>
      </c>
      <c r="I951" s="22" t="str">
        <f>IF(G951="","",VLOOKUP(F951,'licencje PZTS'!$G$3:$N$1761,8,FALSE))</f>
        <v/>
      </c>
      <c r="J951" s="22" t="str">
        <f>IFERROR(VLOOKUP(F951,'licencje PZTS'!$G$3:$N$775,7,FALSE),"")</f>
        <v/>
      </c>
      <c r="K951" s="62" t="str">
        <f>IFERROR(VLOOKUP(F951,'licencje PZTS'!$G$3:$N$1761,4,FALSE),"")</f>
        <v/>
      </c>
      <c r="L951" s="22" t="str">
        <f t="shared" si="174"/>
        <v/>
      </c>
      <c r="M951" s="22" t="str">
        <f t="shared" si="175"/>
        <v/>
      </c>
      <c r="N951" s="22" t="str">
        <f t="shared" si="176"/>
        <v/>
      </c>
      <c r="O951" s="22" t="str">
        <f t="shared" si="177"/>
        <v/>
      </c>
      <c r="P951" s="22" t="str">
        <f t="shared" si="178"/>
        <v/>
      </c>
      <c r="Q951" s="22" t="str">
        <f t="shared" si="179"/>
        <v/>
      </c>
      <c r="R951" s="22" t="str">
        <f t="shared" si="180"/>
        <v/>
      </c>
      <c r="V951" s="22" t="e">
        <f t="shared" si="171"/>
        <v>#N/A</v>
      </c>
      <c r="W951" s="22">
        <f>(COUNTIF($V$2:V951,V951)=1)*1+W950</f>
        <v>70</v>
      </c>
      <c r="Y951" s="22" t="e">
        <f>INDEX($V$2:$V$900,MATCH(ROWS($U$1:U949),$W$2:$W$900,0))</f>
        <v>#N/A</v>
      </c>
      <c r="AA951" s="22" t="e">
        <f t="shared" si="172"/>
        <v>#N/A</v>
      </c>
      <c r="AB951" s="22">
        <f>(COUNTIF($AA$2:AA951,AA951)=1)*1+AB950</f>
        <v>70</v>
      </c>
      <c r="AC951" s="22" t="e">
        <f>VLOOKUP(AD951,'licencje PZTS'!$C$4:$K$1486,9,FALSE)</f>
        <v>#N/A</v>
      </c>
      <c r="AD951" s="22" t="e">
        <f>INDEX($AA$2:$AA$900,MATCH(ROWS($Z$1:Z948),$AB$2:$AB$3900,0))</f>
        <v>#N/A</v>
      </c>
    </row>
    <row r="952" spans="2:30" hidden="1" x14ac:dyDescent="0.25">
      <c r="B952" s="54">
        <f>(COUNTIF($D$24:D1624,D1624)=1)*1+B951</f>
        <v>51</v>
      </c>
      <c r="C952" s="60" t="str">
        <f t="shared" si="173"/>
        <v/>
      </c>
      <c r="D952" s="54" t="str">
        <f>IF(C952="","",'licencje PZTS'!B932)</f>
        <v/>
      </c>
      <c r="E952" s="63" t="str">
        <f>IF(C952="","",VLOOKUP(F952,'licencje PZTS'!$G$3:$N$775,8,FALSE))</f>
        <v/>
      </c>
      <c r="F952" s="22">
        <f>'licencje PZTS'!G932</f>
        <v>0</v>
      </c>
      <c r="G952" s="62" t="str">
        <f>IFERROR(VLOOKUP(F952,'licencje PZTS'!$G$3:$N$775,5,FALSE),"")</f>
        <v/>
      </c>
      <c r="H952" s="62" t="str">
        <f>IF(G952="","",'licencje PZTS'!B932)</f>
        <v/>
      </c>
      <c r="I952" s="22" t="str">
        <f>IF(G952="","",VLOOKUP(F952,'licencje PZTS'!$G$3:$N$1761,8,FALSE))</f>
        <v/>
      </c>
      <c r="J952" s="22" t="str">
        <f>IFERROR(VLOOKUP(F952,'licencje PZTS'!$G$3:$N$775,7,FALSE),"")</f>
        <v/>
      </c>
      <c r="K952" s="62" t="str">
        <f>IFERROR(VLOOKUP(F952,'licencje PZTS'!$G$3:$N$1761,4,FALSE),"")</f>
        <v/>
      </c>
      <c r="L952" s="22" t="str">
        <f t="shared" si="174"/>
        <v/>
      </c>
      <c r="M952" s="22" t="str">
        <f t="shared" si="175"/>
        <v/>
      </c>
      <c r="N952" s="22" t="str">
        <f t="shared" si="176"/>
        <v/>
      </c>
      <c r="O952" s="22" t="str">
        <f t="shared" si="177"/>
        <v/>
      </c>
      <c r="P952" s="22" t="str">
        <f t="shared" si="178"/>
        <v/>
      </c>
      <c r="Q952" s="22" t="str">
        <f t="shared" si="179"/>
        <v/>
      </c>
      <c r="R952" s="22" t="str">
        <f t="shared" si="180"/>
        <v/>
      </c>
      <c r="V952" s="22" t="e">
        <f t="shared" si="171"/>
        <v>#N/A</v>
      </c>
      <c r="W952" s="22">
        <f>(COUNTIF($V$2:V952,V952)=1)*1+W951</f>
        <v>70</v>
      </c>
      <c r="Y952" s="22" t="e">
        <f>INDEX($V$2:$V$900,MATCH(ROWS($U$1:U950),$W$2:$W$900,0))</f>
        <v>#N/A</v>
      </c>
      <c r="AA952" s="22" t="e">
        <f t="shared" si="172"/>
        <v>#N/A</v>
      </c>
      <c r="AB952" s="22">
        <f>(COUNTIF($AA$2:AA952,AA952)=1)*1+AB951</f>
        <v>70</v>
      </c>
      <c r="AC952" s="22" t="e">
        <f>VLOOKUP(AD952,'licencje PZTS'!$C$4:$K$1486,9,FALSE)</f>
        <v>#N/A</v>
      </c>
      <c r="AD952" s="22" t="e">
        <f>INDEX($AA$2:$AA$900,MATCH(ROWS($Z$1:Z949),$AB$2:$AB$3900,0))</f>
        <v>#N/A</v>
      </c>
    </row>
    <row r="953" spans="2:30" hidden="1" x14ac:dyDescent="0.25">
      <c r="B953" s="54">
        <f>(COUNTIF($D$24:D1625,D1625)=1)*1+B952</f>
        <v>51</v>
      </c>
      <c r="C953" s="60" t="str">
        <f t="shared" si="173"/>
        <v/>
      </c>
      <c r="D953" s="54" t="str">
        <f>IF(C953="","",'licencje PZTS'!B933)</f>
        <v/>
      </c>
      <c r="E953" s="63" t="str">
        <f>IF(C953="","",VLOOKUP(F953,'licencje PZTS'!$G$3:$N$775,8,FALSE))</f>
        <v/>
      </c>
      <c r="F953" s="22">
        <f>'licencje PZTS'!G933</f>
        <v>0</v>
      </c>
      <c r="G953" s="62" t="str">
        <f>IFERROR(VLOOKUP(F953,'licencje PZTS'!$G$3:$N$775,5,FALSE),"")</f>
        <v/>
      </c>
      <c r="H953" s="62" t="str">
        <f>IF(G953="","",'licencje PZTS'!B933)</f>
        <v/>
      </c>
      <c r="I953" s="22" t="str">
        <f>IF(G953="","",VLOOKUP(F953,'licencje PZTS'!$G$3:$N$1761,8,FALSE))</f>
        <v/>
      </c>
      <c r="J953" s="22" t="str">
        <f>IFERROR(VLOOKUP(F953,'licencje PZTS'!$G$3:$N$775,7,FALSE),"")</f>
        <v/>
      </c>
      <c r="K953" s="62" t="str">
        <f>IFERROR(VLOOKUP(F953,'licencje PZTS'!$G$3:$N$1761,4,FALSE),"")</f>
        <v/>
      </c>
      <c r="L953" s="22" t="str">
        <f t="shared" si="174"/>
        <v/>
      </c>
      <c r="M953" s="22" t="str">
        <f t="shared" si="175"/>
        <v/>
      </c>
      <c r="N953" s="22" t="str">
        <f t="shared" si="176"/>
        <v/>
      </c>
      <c r="O953" s="22" t="str">
        <f t="shared" si="177"/>
        <v/>
      </c>
      <c r="P953" s="22" t="str">
        <f t="shared" si="178"/>
        <v/>
      </c>
      <c r="Q953" s="22" t="str">
        <f t="shared" si="179"/>
        <v/>
      </c>
      <c r="R953" s="22" t="str">
        <f t="shared" si="180"/>
        <v/>
      </c>
      <c r="V953" s="22" t="e">
        <f t="shared" si="171"/>
        <v>#N/A</v>
      </c>
      <c r="W953" s="22">
        <f>(COUNTIF($V$2:V953,V953)=1)*1+W952</f>
        <v>70</v>
      </c>
      <c r="Y953" s="22" t="e">
        <f>INDEX($V$2:$V$900,MATCH(ROWS($U$1:U951),$W$2:$W$900,0))</f>
        <v>#N/A</v>
      </c>
      <c r="AA953" s="22" t="e">
        <f t="shared" si="172"/>
        <v>#N/A</v>
      </c>
      <c r="AB953" s="22">
        <f>(COUNTIF($AA$2:AA953,AA953)=1)*1+AB952</f>
        <v>70</v>
      </c>
      <c r="AC953" s="22" t="e">
        <f>VLOOKUP(AD953,'licencje PZTS'!$C$4:$K$1486,9,FALSE)</f>
        <v>#N/A</v>
      </c>
      <c r="AD953" s="22" t="e">
        <f>INDEX($AA$2:$AA$900,MATCH(ROWS($Z$1:Z950),$AB$2:$AB$3900,0))</f>
        <v>#N/A</v>
      </c>
    </row>
    <row r="954" spans="2:30" hidden="1" x14ac:dyDescent="0.25">
      <c r="B954" s="54">
        <f>(COUNTIF($D$24:D1626,D1626)=1)*1+B953</f>
        <v>51</v>
      </c>
      <c r="C954" s="60" t="str">
        <f t="shared" si="173"/>
        <v/>
      </c>
      <c r="D954" s="54" t="str">
        <f>IF(C954="","",'licencje PZTS'!B934)</f>
        <v/>
      </c>
      <c r="E954" s="63" t="str">
        <f>IF(C954="","",VLOOKUP(F954,'licencje PZTS'!$G$3:$N$775,8,FALSE))</f>
        <v/>
      </c>
      <c r="F954" s="22">
        <f>'licencje PZTS'!G934</f>
        <v>0</v>
      </c>
      <c r="G954" s="62" t="str">
        <f>IFERROR(VLOOKUP(F954,'licencje PZTS'!$G$3:$N$775,5,FALSE),"")</f>
        <v/>
      </c>
      <c r="H954" s="62" t="str">
        <f>IF(G954="","",'licencje PZTS'!B934)</f>
        <v/>
      </c>
      <c r="I954" s="22" t="str">
        <f>IF(G954="","",VLOOKUP(F954,'licencje PZTS'!$G$3:$N$1761,8,FALSE))</f>
        <v/>
      </c>
      <c r="J954" s="22" t="str">
        <f>IFERROR(VLOOKUP(F954,'licencje PZTS'!$G$3:$N$775,7,FALSE),"")</f>
        <v/>
      </c>
      <c r="K954" s="62" t="str">
        <f>IFERROR(VLOOKUP(F954,'licencje PZTS'!$G$3:$N$1761,4,FALSE),"")</f>
        <v/>
      </c>
      <c r="L954" s="22" t="str">
        <f t="shared" si="174"/>
        <v/>
      </c>
      <c r="M954" s="22" t="str">
        <f t="shared" si="175"/>
        <v/>
      </c>
      <c r="N954" s="22" t="str">
        <f t="shared" si="176"/>
        <v/>
      </c>
      <c r="O954" s="22" t="str">
        <f t="shared" si="177"/>
        <v/>
      </c>
      <c r="P954" s="22" t="str">
        <f t="shared" si="178"/>
        <v/>
      </c>
      <c r="Q954" s="22" t="str">
        <f t="shared" si="179"/>
        <v/>
      </c>
      <c r="R954" s="22" t="str">
        <f t="shared" si="180"/>
        <v/>
      </c>
      <c r="V954" s="22" t="e">
        <f t="shared" si="171"/>
        <v>#N/A</v>
      </c>
      <c r="W954" s="22">
        <f>(COUNTIF($V$2:V954,V954)=1)*1+W953</f>
        <v>70</v>
      </c>
      <c r="Y954" s="22" t="e">
        <f>INDEX($V$2:$V$900,MATCH(ROWS($U$1:U952),$W$2:$W$900,0))</f>
        <v>#N/A</v>
      </c>
      <c r="AA954" s="22" t="e">
        <f t="shared" si="172"/>
        <v>#N/A</v>
      </c>
      <c r="AB954" s="22">
        <f>(COUNTIF($AA$2:AA954,AA954)=1)*1+AB953</f>
        <v>70</v>
      </c>
      <c r="AC954" s="22" t="e">
        <f>VLOOKUP(AD954,'licencje PZTS'!$C$4:$K$1486,9,FALSE)</f>
        <v>#N/A</v>
      </c>
      <c r="AD954" s="22" t="e">
        <f>INDEX($AA$2:$AA$900,MATCH(ROWS($Z$1:Z951),$AB$2:$AB$3900,0))</f>
        <v>#N/A</v>
      </c>
    </row>
    <row r="955" spans="2:30" hidden="1" x14ac:dyDescent="0.25">
      <c r="B955" s="54">
        <f>(COUNTIF($D$24:D1627,D1627)=1)*1+B954</f>
        <v>51</v>
      </c>
      <c r="C955" s="60" t="str">
        <f t="shared" si="173"/>
        <v/>
      </c>
      <c r="D955" s="54" t="str">
        <f>IF(C955="","",'licencje PZTS'!B935)</f>
        <v/>
      </c>
      <c r="E955" s="63" t="str">
        <f>IF(C955="","",VLOOKUP(F955,'licencje PZTS'!$G$3:$N$775,8,FALSE))</f>
        <v/>
      </c>
      <c r="F955" s="22">
        <f>'licencje PZTS'!G935</f>
        <v>0</v>
      </c>
      <c r="G955" s="62" t="str">
        <f>IFERROR(VLOOKUP(F955,'licencje PZTS'!$G$3:$N$775,5,FALSE),"")</f>
        <v/>
      </c>
      <c r="H955" s="62" t="str">
        <f>IF(G955="","",'licencje PZTS'!B935)</f>
        <v/>
      </c>
      <c r="I955" s="22" t="str">
        <f>IF(G955="","",VLOOKUP(F955,'licencje PZTS'!$G$3:$N$1761,8,FALSE))</f>
        <v/>
      </c>
      <c r="J955" s="22" t="str">
        <f>IFERROR(VLOOKUP(F955,'licencje PZTS'!$G$3:$N$775,7,FALSE),"")</f>
        <v/>
      </c>
      <c r="K955" s="62" t="str">
        <f>IFERROR(VLOOKUP(F955,'licencje PZTS'!$G$3:$N$1761,4,FALSE),"")</f>
        <v/>
      </c>
      <c r="L955" s="22" t="str">
        <f t="shared" si="174"/>
        <v/>
      </c>
      <c r="M955" s="22" t="str">
        <f t="shared" si="175"/>
        <v/>
      </c>
      <c r="N955" s="22" t="str">
        <f t="shared" si="176"/>
        <v/>
      </c>
      <c r="O955" s="22" t="str">
        <f t="shared" si="177"/>
        <v/>
      </c>
      <c r="P955" s="22" t="str">
        <f t="shared" si="178"/>
        <v/>
      </c>
      <c r="Q955" s="22" t="str">
        <f t="shared" si="179"/>
        <v/>
      </c>
      <c r="R955" s="22" t="str">
        <f t="shared" si="180"/>
        <v/>
      </c>
      <c r="V955" s="22" t="e">
        <f t="shared" si="171"/>
        <v>#N/A</v>
      </c>
      <c r="W955" s="22">
        <f>(COUNTIF($V$2:V955,V955)=1)*1+W954</f>
        <v>70</v>
      </c>
      <c r="Y955" s="22" t="e">
        <f>INDEX($V$2:$V$900,MATCH(ROWS($U$1:U953),$W$2:$W$900,0))</f>
        <v>#N/A</v>
      </c>
      <c r="AA955" s="22" t="e">
        <f t="shared" si="172"/>
        <v>#N/A</v>
      </c>
      <c r="AB955" s="22">
        <f>(COUNTIF($AA$2:AA955,AA955)=1)*1+AB954</f>
        <v>70</v>
      </c>
      <c r="AC955" s="22" t="e">
        <f>VLOOKUP(AD955,'licencje PZTS'!$C$4:$K$1486,9,FALSE)</f>
        <v>#N/A</v>
      </c>
      <c r="AD955" s="22" t="e">
        <f>INDEX($AA$2:$AA$900,MATCH(ROWS($Z$1:Z952),$AB$2:$AB$3900,0))</f>
        <v>#N/A</v>
      </c>
    </row>
    <row r="956" spans="2:30" hidden="1" x14ac:dyDescent="0.25">
      <c r="B956" s="54">
        <f>(COUNTIF($D$24:D1628,D1628)=1)*1+B955</f>
        <v>51</v>
      </c>
      <c r="C956" s="60" t="str">
        <f t="shared" si="173"/>
        <v/>
      </c>
      <c r="D956" s="54" t="str">
        <f>IF(C956="","",'licencje PZTS'!B936)</f>
        <v/>
      </c>
      <c r="E956" s="63" t="str">
        <f>IF(C956="","",VLOOKUP(F956,'licencje PZTS'!$G$3:$N$775,8,FALSE))</f>
        <v/>
      </c>
      <c r="F956" s="22">
        <f>'licencje PZTS'!G936</f>
        <v>0</v>
      </c>
      <c r="G956" s="62" t="str">
        <f>IFERROR(VLOOKUP(F956,'licencje PZTS'!$G$3:$N$775,5,FALSE),"")</f>
        <v/>
      </c>
      <c r="H956" s="62" t="str">
        <f>IF(G956="","",'licencje PZTS'!B936)</f>
        <v/>
      </c>
      <c r="I956" s="22" t="str">
        <f>IF(G956="","",VLOOKUP(F956,'licencje PZTS'!$G$3:$N$1761,8,FALSE))</f>
        <v/>
      </c>
      <c r="J956" s="22" t="str">
        <f>IFERROR(VLOOKUP(F956,'licencje PZTS'!$G$3:$N$775,7,FALSE),"")</f>
        <v/>
      </c>
      <c r="K956" s="62" t="str">
        <f>IFERROR(VLOOKUP(F956,'licencje PZTS'!$G$3:$N$1761,4,FALSE),"")</f>
        <v/>
      </c>
      <c r="L956" s="22" t="str">
        <f t="shared" si="174"/>
        <v/>
      </c>
      <c r="M956" s="22" t="str">
        <f t="shared" si="175"/>
        <v/>
      </c>
      <c r="N956" s="22" t="str">
        <f t="shared" si="176"/>
        <v/>
      </c>
      <c r="O956" s="22" t="str">
        <f t="shared" si="177"/>
        <v/>
      </c>
      <c r="P956" s="22" t="str">
        <f t="shared" si="178"/>
        <v/>
      </c>
      <c r="Q956" s="22" t="str">
        <f t="shared" si="179"/>
        <v/>
      </c>
      <c r="R956" s="22" t="str">
        <f t="shared" si="180"/>
        <v/>
      </c>
      <c r="V956" s="22" t="e">
        <f t="shared" si="171"/>
        <v>#N/A</v>
      </c>
      <c r="W956" s="22">
        <f>(COUNTIF($V$2:V956,V956)=1)*1+W955</f>
        <v>70</v>
      </c>
      <c r="Y956" s="22" t="e">
        <f>INDEX($V$2:$V$900,MATCH(ROWS($U$1:U954),$W$2:$W$900,0))</f>
        <v>#N/A</v>
      </c>
      <c r="AA956" s="22" t="e">
        <f t="shared" si="172"/>
        <v>#N/A</v>
      </c>
      <c r="AB956" s="22">
        <f>(COUNTIF($AA$2:AA956,AA956)=1)*1+AB955</f>
        <v>70</v>
      </c>
      <c r="AC956" s="22" t="e">
        <f>VLOOKUP(AD956,'licencje PZTS'!$C$4:$K$1486,9,FALSE)</f>
        <v>#N/A</v>
      </c>
      <c r="AD956" s="22" t="e">
        <f>INDEX($AA$2:$AA$900,MATCH(ROWS($Z$1:Z953),$AB$2:$AB$3900,0))</f>
        <v>#N/A</v>
      </c>
    </row>
    <row r="957" spans="2:30" hidden="1" x14ac:dyDescent="0.25">
      <c r="B957" s="54">
        <f>(COUNTIF($D$24:D1629,D1629)=1)*1+B956</f>
        <v>51</v>
      </c>
      <c r="C957" s="60" t="str">
        <f t="shared" si="173"/>
        <v/>
      </c>
      <c r="D957" s="54" t="str">
        <f>IF(C957="","",'licencje PZTS'!B937)</f>
        <v/>
      </c>
      <c r="E957" s="63" t="str">
        <f>IF(C957="","",VLOOKUP(F957,'licencje PZTS'!$G$3:$N$775,8,FALSE))</f>
        <v/>
      </c>
      <c r="F957" s="22">
        <f>'licencje PZTS'!G937</f>
        <v>0</v>
      </c>
      <c r="G957" s="62" t="str">
        <f>IFERROR(VLOOKUP(F957,'licencje PZTS'!$G$3:$N$775,5,FALSE),"")</f>
        <v/>
      </c>
      <c r="H957" s="62" t="str">
        <f>IF(G957="","",'licencje PZTS'!B937)</f>
        <v/>
      </c>
      <c r="I957" s="22" t="str">
        <f>IF(G957="","",VLOOKUP(F957,'licencje PZTS'!$G$3:$N$1761,8,FALSE))</f>
        <v/>
      </c>
      <c r="J957" s="22" t="str">
        <f>IFERROR(VLOOKUP(F957,'licencje PZTS'!$G$3:$N$775,7,FALSE),"")</f>
        <v/>
      </c>
      <c r="K957" s="62" t="str">
        <f>IFERROR(VLOOKUP(F957,'licencje PZTS'!$G$3:$N$1761,4,FALSE),"")</f>
        <v/>
      </c>
      <c r="L957" s="22" t="str">
        <f t="shared" si="174"/>
        <v/>
      </c>
      <c r="M957" s="22" t="str">
        <f t="shared" si="175"/>
        <v/>
      </c>
      <c r="N957" s="22" t="str">
        <f t="shared" si="176"/>
        <v/>
      </c>
      <c r="O957" s="22" t="str">
        <f t="shared" si="177"/>
        <v/>
      </c>
      <c r="P957" s="22" t="str">
        <f t="shared" si="178"/>
        <v/>
      </c>
      <c r="Q957" s="22" t="str">
        <f t="shared" si="179"/>
        <v/>
      </c>
      <c r="R957" s="22" t="str">
        <f t="shared" si="180"/>
        <v/>
      </c>
      <c r="V957" s="22" t="e">
        <f t="shared" si="171"/>
        <v>#N/A</v>
      </c>
      <c r="W957" s="22">
        <f>(COUNTIF($V$2:V957,V957)=1)*1+W956</f>
        <v>70</v>
      </c>
      <c r="Y957" s="22" t="e">
        <f>INDEX($V$2:$V$900,MATCH(ROWS($U$1:U955),$W$2:$W$900,0))</f>
        <v>#N/A</v>
      </c>
      <c r="AA957" s="22" t="e">
        <f t="shared" si="172"/>
        <v>#N/A</v>
      </c>
      <c r="AB957" s="22">
        <f>(COUNTIF($AA$2:AA957,AA957)=1)*1+AB956</f>
        <v>70</v>
      </c>
      <c r="AC957" s="22" t="e">
        <f>VLOOKUP(AD957,'licencje PZTS'!$C$4:$K$1486,9,FALSE)</f>
        <v>#N/A</v>
      </c>
      <c r="AD957" s="22" t="e">
        <f>INDEX($AA$2:$AA$900,MATCH(ROWS($Z$1:Z954),$AB$2:$AB$3900,0))</f>
        <v>#N/A</v>
      </c>
    </row>
    <row r="958" spans="2:30" hidden="1" x14ac:dyDescent="0.25">
      <c r="B958" s="54">
        <f>(COUNTIF($D$24:D1630,D1630)=1)*1+B957</f>
        <v>51</v>
      </c>
      <c r="C958" s="60" t="str">
        <f t="shared" si="173"/>
        <v/>
      </c>
      <c r="D958" s="54" t="str">
        <f>IF(C958="","",'licencje PZTS'!B938)</f>
        <v/>
      </c>
      <c r="E958" s="63" t="str">
        <f>IF(C958="","",VLOOKUP(F958,'licencje PZTS'!$G$3:$N$775,8,FALSE))</f>
        <v/>
      </c>
      <c r="F958" s="22">
        <f>'licencje PZTS'!G938</f>
        <v>0</v>
      </c>
      <c r="G958" s="62" t="str">
        <f>IFERROR(VLOOKUP(F958,'licencje PZTS'!$G$3:$N$775,5,FALSE),"")</f>
        <v/>
      </c>
      <c r="H958" s="62" t="str">
        <f>IF(G958="","",'licencje PZTS'!B938)</f>
        <v/>
      </c>
      <c r="I958" s="22" t="str">
        <f>IF(G958="","",VLOOKUP(F958,'licencje PZTS'!$G$3:$N$1761,8,FALSE))</f>
        <v/>
      </c>
      <c r="J958" s="22" t="str">
        <f>IFERROR(VLOOKUP(F958,'licencje PZTS'!$G$3:$N$775,7,FALSE),"")</f>
        <v/>
      </c>
      <c r="K958" s="62" t="str">
        <f>IFERROR(VLOOKUP(F958,'licencje PZTS'!$G$3:$N$1761,4,FALSE),"")</f>
        <v/>
      </c>
      <c r="L958" s="22" t="str">
        <f t="shared" si="174"/>
        <v/>
      </c>
      <c r="M958" s="22" t="str">
        <f t="shared" si="175"/>
        <v/>
      </c>
      <c r="N958" s="22" t="str">
        <f t="shared" si="176"/>
        <v/>
      </c>
      <c r="O958" s="22" t="str">
        <f t="shared" si="177"/>
        <v/>
      </c>
      <c r="P958" s="22" t="str">
        <f t="shared" si="178"/>
        <v/>
      </c>
      <c r="Q958" s="22" t="str">
        <f t="shared" si="179"/>
        <v/>
      </c>
      <c r="R958" s="22" t="str">
        <f t="shared" si="180"/>
        <v/>
      </c>
      <c r="V958" s="22" t="e">
        <f t="shared" ref="V958:V1021" si="181">VLOOKUP($F$3,$C977:$F5091,3,FALSE)</f>
        <v>#N/A</v>
      </c>
      <c r="W958" s="22">
        <f>(COUNTIF($V$2:V958,V958)=1)*1+W957</f>
        <v>70</v>
      </c>
      <c r="Y958" s="22" t="e">
        <f>INDEX($V$2:$V$900,MATCH(ROWS($U$1:U956),$W$2:$W$900,0))</f>
        <v>#N/A</v>
      </c>
      <c r="AA958" s="22" t="e">
        <f t="shared" ref="AA958:AA970" si="182">VLOOKUP($F$3,$G977:$I4091,3,FALSE)</f>
        <v>#N/A</v>
      </c>
      <c r="AB958" s="22">
        <f>(COUNTIF($AA$2:AA958,AA958)=1)*1+AB957</f>
        <v>70</v>
      </c>
      <c r="AC958" s="22" t="e">
        <f>VLOOKUP(AD958,'licencje PZTS'!$C$4:$K$1486,9,FALSE)</f>
        <v>#N/A</v>
      </c>
      <c r="AD958" s="22" t="e">
        <f>INDEX($AA$2:$AA$900,MATCH(ROWS($Z$1:Z955),$AB$2:$AB$3900,0))</f>
        <v>#N/A</v>
      </c>
    </row>
    <row r="959" spans="2:30" hidden="1" x14ac:dyDescent="0.25">
      <c r="B959" s="54">
        <f>(COUNTIF($D$24:D1631,D1631)=1)*1+B958</f>
        <v>51</v>
      </c>
      <c r="C959" s="60" t="str">
        <f t="shared" si="173"/>
        <v/>
      </c>
      <c r="D959" s="54" t="str">
        <f>IF(C959="","",'licencje PZTS'!B939)</f>
        <v/>
      </c>
      <c r="E959" s="63" t="str">
        <f>IF(C959="","",VLOOKUP(F959,'licencje PZTS'!$G$3:$N$775,8,FALSE))</f>
        <v/>
      </c>
      <c r="F959" s="22">
        <f>'licencje PZTS'!G939</f>
        <v>0</v>
      </c>
      <c r="G959" s="62" t="str">
        <f>IFERROR(VLOOKUP(F959,'licencje PZTS'!$G$3:$N$775,5,FALSE),"")</f>
        <v/>
      </c>
      <c r="H959" s="62" t="str">
        <f>IF(G959="","",'licencje PZTS'!B939)</f>
        <v/>
      </c>
      <c r="I959" s="22" t="str">
        <f>IF(G959="","",VLOOKUP(F959,'licencje PZTS'!$G$3:$N$1761,8,FALSE))</f>
        <v/>
      </c>
      <c r="J959" s="22" t="str">
        <f>IFERROR(VLOOKUP(F959,'licencje PZTS'!$G$3:$N$775,7,FALSE),"")</f>
        <v/>
      </c>
      <c r="K959" s="62" t="str">
        <f>IFERROR(VLOOKUP(F959,'licencje PZTS'!$G$3:$N$1761,4,FALSE),"")</f>
        <v/>
      </c>
      <c r="L959" s="22" t="str">
        <f t="shared" si="174"/>
        <v/>
      </c>
      <c r="M959" s="22" t="str">
        <f t="shared" si="175"/>
        <v/>
      </c>
      <c r="N959" s="22" t="str">
        <f t="shared" si="176"/>
        <v/>
      </c>
      <c r="O959" s="22" t="str">
        <f t="shared" si="177"/>
        <v/>
      </c>
      <c r="P959" s="22" t="str">
        <f t="shared" si="178"/>
        <v/>
      </c>
      <c r="Q959" s="22" t="str">
        <f t="shared" si="179"/>
        <v/>
      </c>
      <c r="R959" s="22" t="str">
        <f t="shared" si="180"/>
        <v/>
      </c>
      <c r="V959" s="22" t="e">
        <f t="shared" si="181"/>
        <v>#N/A</v>
      </c>
      <c r="W959" s="22">
        <f>(COUNTIF($V$2:V959,V959)=1)*1+W958</f>
        <v>70</v>
      </c>
      <c r="Y959" s="22" t="e">
        <f>INDEX($V$2:$V$900,MATCH(ROWS($U$1:U957),$W$2:$W$900,0))</f>
        <v>#N/A</v>
      </c>
      <c r="AA959" s="22" t="e">
        <f t="shared" si="182"/>
        <v>#N/A</v>
      </c>
      <c r="AB959" s="22">
        <f>(COUNTIF($AA$2:AA959,AA959)=1)*1+AB958</f>
        <v>70</v>
      </c>
      <c r="AC959" s="22" t="e">
        <f>VLOOKUP(AD959,'licencje PZTS'!$C$4:$K$1486,9,FALSE)</f>
        <v>#N/A</v>
      </c>
      <c r="AD959" s="22" t="e">
        <f>INDEX($AA$2:$AA$900,MATCH(ROWS($Z$1:Z956),$AB$2:$AB$3900,0))</f>
        <v>#N/A</v>
      </c>
    </row>
    <row r="960" spans="2:30" hidden="1" x14ac:dyDescent="0.25">
      <c r="B960" s="54">
        <f>(COUNTIF($D$24:D1632,D1632)=1)*1+B959</f>
        <v>51</v>
      </c>
      <c r="C960" s="60" t="str">
        <f t="shared" si="173"/>
        <v/>
      </c>
      <c r="D960" s="54" t="str">
        <f>IF(C960="","",'licencje PZTS'!B940)</f>
        <v/>
      </c>
      <c r="E960" s="63" t="str">
        <f>IF(C960="","",VLOOKUP(F960,'licencje PZTS'!$G$3:$N$775,8,FALSE))</f>
        <v/>
      </c>
      <c r="F960" s="22">
        <f>'licencje PZTS'!G940</f>
        <v>0</v>
      </c>
      <c r="G960" s="62" t="str">
        <f>IFERROR(VLOOKUP(F960,'licencje PZTS'!$G$3:$N$775,5,FALSE),"")</f>
        <v/>
      </c>
      <c r="H960" s="62" t="str">
        <f>IF(G960="","",'licencje PZTS'!B940)</f>
        <v/>
      </c>
      <c r="I960" s="22" t="str">
        <f>IF(G960="","",VLOOKUP(F960,'licencje PZTS'!$G$3:$N$1761,8,FALSE))</f>
        <v/>
      </c>
      <c r="J960" s="22" t="str">
        <f>IFERROR(VLOOKUP(F960,'licencje PZTS'!$G$3:$N$775,7,FALSE),"")</f>
        <v/>
      </c>
      <c r="K960" s="62" t="str">
        <f>IFERROR(VLOOKUP(F960,'licencje PZTS'!$G$3:$N$1761,4,FALSE),"")</f>
        <v/>
      </c>
      <c r="L960" s="22" t="str">
        <f t="shared" si="174"/>
        <v/>
      </c>
      <c r="M960" s="22" t="str">
        <f t="shared" si="175"/>
        <v/>
      </c>
      <c r="N960" s="22" t="str">
        <f t="shared" si="176"/>
        <v/>
      </c>
      <c r="O960" s="22" t="str">
        <f t="shared" si="177"/>
        <v/>
      </c>
      <c r="P960" s="22" t="str">
        <f t="shared" si="178"/>
        <v/>
      </c>
      <c r="Q960" s="22" t="str">
        <f t="shared" si="179"/>
        <v/>
      </c>
      <c r="R960" s="22" t="str">
        <f t="shared" si="180"/>
        <v/>
      </c>
      <c r="V960" s="22" t="e">
        <f t="shared" si="181"/>
        <v>#N/A</v>
      </c>
      <c r="W960" s="22">
        <f>(COUNTIF($V$2:V960,V960)=1)*1+W959</f>
        <v>70</v>
      </c>
      <c r="Y960" s="22" t="e">
        <f>INDEX($V$2:$V$900,MATCH(ROWS($U$1:U958),$W$2:$W$900,0))</f>
        <v>#N/A</v>
      </c>
      <c r="AA960" s="22" t="e">
        <f t="shared" si="182"/>
        <v>#N/A</v>
      </c>
      <c r="AB960" s="22">
        <f>(COUNTIF($AA$2:AA960,AA960)=1)*1+AB959</f>
        <v>70</v>
      </c>
      <c r="AC960" s="22" t="e">
        <f>VLOOKUP(AD960,'licencje PZTS'!$C$4:$K$1486,9,FALSE)</f>
        <v>#N/A</v>
      </c>
      <c r="AD960" s="22" t="e">
        <f>INDEX($AA$2:$AA$900,MATCH(ROWS($Z$1:Z957),$AB$2:$AB$3900,0))</f>
        <v>#N/A</v>
      </c>
    </row>
    <row r="961" spans="2:30" hidden="1" x14ac:dyDescent="0.25">
      <c r="B961" s="54">
        <f>(COUNTIF($D$24:D1633,D1633)=1)*1+B960</f>
        <v>51</v>
      </c>
      <c r="C961" s="60" t="str">
        <f t="shared" si="173"/>
        <v/>
      </c>
      <c r="D961" s="54" t="str">
        <f>IF(C961="","",'licencje PZTS'!B941)</f>
        <v/>
      </c>
      <c r="E961" s="63" t="str">
        <f>IF(C961="","",VLOOKUP(F961,'licencje PZTS'!$G$3:$N$775,8,FALSE))</f>
        <v/>
      </c>
      <c r="F961" s="22">
        <f>'licencje PZTS'!G941</f>
        <v>0</v>
      </c>
      <c r="G961" s="62" t="str">
        <f>IFERROR(VLOOKUP(F961,'licencje PZTS'!$G$3:$N$775,5,FALSE),"")</f>
        <v/>
      </c>
      <c r="H961" s="62" t="str">
        <f>IF(G961="","",'licencje PZTS'!B941)</f>
        <v/>
      </c>
      <c r="I961" s="22" t="str">
        <f>IF(G961="","",VLOOKUP(F961,'licencje PZTS'!$G$3:$N$1761,8,FALSE))</f>
        <v/>
      </c>
      <c r="J961" s="22" t="str">
        <f>IFERROR(VLOOKUP(F961,'licencje PZTS'!$G$3:$N$775,7,FALSE),"")</f>
        <v/>
      </c>
      <c r="K961" s="62" t="str">
        <f>IFERROR(VLOOKUP(F961,'licencje PZTS'!$G$3:$N$1761,4,FALSE),"")</f>
        <v/>
      </c>
      <c r="L961" s="22" t="str">
        <f t="shared" si="174"/>
        <v/>
      </c>
      <c r="M961" s="22" t="str">
        <f t="shared" si="175"/>
        <v/>
      </c>
      <c r="N961" s="22" t="str">
        <f t="shared" si="176"/>
        <v/>
      </c>
      <c r="O961" s="22" t="str">
        <f t="shared" si="177"/>
        <v/>
      </c>
      <c r="P961" s="22" t="str">
        <f t="shared" si="178"/>
        <v/>
      </c>
      <c r="Q961" s="22" t="str">
        <f t="shared" si="179"/>
        <v/>
      </c>
      <c r="R961" s="22" t="str">
        <f t="shared" si="180"/>
        <v/>
      </c>
      <c r="V961" s="22" t="e">
        <f t="shared" si="181"/>
        <v>#N/A</v>
      </c>
      <c r="W961" s="22">
        <f>(COUNTIF($V$2:V961,V961)=1)*1+W960</f>
        <v>70</v>
      </c>
      <c r="Y961" s="22" t="e">
        <f>INDEX($V$2:$V$900,MATCH(ROWS($U$1:U959),$W$2:$W$900,0))</f>
        <v>#N/A</v>
      </c>
      <c r="AA961" s="22" t="e">
        <f t="shared" si="182"/>
        <v>#N/A</v>
      </c>
      <c r="AB961" s="22">
        <f>(COUNTIF($AA$2:AA961,AA961)=1)*1+AB960</f>
        <v>70</v>
      </c>
      <c r="AC961" s="22" t="e">
        <f>VLOOKUP(AD961,'licencje PZTS'!$C$4:$K$1486,9,FALSE)</f>
        <v>#N/A</v>
      </c>
      <c r="AD961" s="22" t="e">
        <f>INDEX($AA$2:$AA$900,MATCH(ROWS($Z$1:Z958),$AB$2:$AB$3900,0))</f>
        <v>#N/A</v>
      </c>
    </row>
    <row r="962" spans="2:30" hidden="1" x14ac:dyDescent="0.25">
      <c r="B962" s="54">
        <f>(COUNTIF($D$24:D1634,D1634)=1)*1+B961</f>
        <v>51</v>
      </c>
      <c r="C962" s="60" t="str">
        <f t="shared" si="173"/>
        <v/>
      </c>
      <c r="D962" s="54" t="str">
        <f>IF(C962="","",'licencje PZTS'!B942)</f>
        <v/>
      </c>
      <c r="E962" s="63" t="str">
        <f>IF(C962="","",VLOOKUP(F962,'licencje PZTS'!$G$3:$N$775,8,FALSE))</f>
        <v/>
      </c>
      <c r="F962" s="22">
        <f>'licencje PZTS'!G942</f>
        <v>0</v>
      </c>
      <c r="G962" s="62" t="str">
        <f>IFERROR(VLOOKUP(F962,'licencje PZTS'!$G$3:$N$775,5,FALSE),"")</f>
        <v/>
      </c>
      <c r="H962" s="62" t="str">
        <f>IF(G962="","",'licencje PZTS'!B942)</f>
        <v/>
      </c>
      <c r="I962" s="22" t="str">
        <f>IF(G962="","",VLOOKUP(F962,'licencje PZTS'!$G$3:$N$1761,8,FALSE))</f>
        <v/>
      </c>
      <c r="J962" s="22" t="str">
        <f>IFERROR(VLOOKUP(F962,'licencje PZTS'!$G$3:$N$775,7,FALSE),"")</f>
        <v/>
      </c>
      <c r="K962" s="62" t="str">
        <f>IFERROR(VLOOKUP(F962,'licencje PZTS'!$G$3:$N$1761,4,FALSE),"")</f>
        <v/>
      </c>
      <c r="L962" s="22" t="str">
        <f t="shared" si="174"/>
        <v/>
      </c>
      <c r="M962" s="22" t="str">
        <f t="shared" si="175"/>
        <v/>
      </c>
      <c r="N962" s="22" t="str">
        <f t="shared" si="176"/>
        <v/>
      </c>
      <c r="O962" s="22" t="str">
        <f t="shared" si="177"/>
        <v/>
      </c>
      <c r="P962" s="22" t="str">
        <f t="shared" si="178"/>
        <v/>
      </c>
      <c r="Q962" s="22" t="str">
        <f t="shared" si="179"/>
        <v/>
      </c>
      <c r="R962" s="22" t="str">
        <f t="shared" si="180"/>
        <v/>
      </c>
      <c r="V962" s="22" t="e">
        <f t="shared" si="181"/>
        <v>#N/A</v>
      </c>
      <c r="W962" s="22">
        <f>(COUNTIF($V$2:V962,V962)=1)*1+W961</f>
        <v>70</v>
      </c>
      <c r="Y962" s="22" t="e">
        <f>INDEX($V$2:$V$900,MATCH(ROWS($U$1:U960),$W$2:$W$900,0))</f>
        <v>#N/A</v>
      </c>
      <c r="AA962" s="22" t="e">
        <f t="shared" si="182"/>
        <v>#N/A</v>
      </c>
      <c r="AB962" s="22">
        <f>(COUNTIF($AA$2:AA962,AA962)=1)*1+AB961</f>
        <v>70</v>
      </c>
      <c r="AC962" s="22" t="e">
        <f>VLOOKUP(AD962,'licencje PZTS'!$C$4:$K$1486,9,FALSE)</f>
        <v>#N/A</v>
      </c>
      <c r="AD962" s="22" t="e">
        <f>INDEX($AA$2:$AA$900,MATCH(ROWS($Z$1:Z959),$AB$2:$AB$3900,0))</f>
        <v>#N/A</v>
      </c>
    </row>
    <row r="963" spans="2:30" hidden="1" x14ac:dyDescent="0.25">
      <c r="B963" s="54">
        <f>(COUNTIF($D$24:D1635,D1635)=1)*1+B962</f>
        <v>51</v>
      </c>
      <c r="C963" s="60" t="str">
        <f t="shared" si="173"/>
        <v/>
      </c>
      <c r="D963" s="54" t="str">
        <f>IF(C963="","",'licencje PZTS'!B943)</f>
        <v/>
      </c>
      <c r="E963" s="63" t="str">
        <f>IF(C963="","",VLOOKUP(F963,'licencje PZTS'!$G$3:$N$775,8,FALSE))</f>
        <v/>
      </c>
      <c r="F963" s="22">
        <f>'licencje PZTS'!G943</f>
        <v>0</v>
      </c>
      <c r="G963" s="62" t="str">
        <f>IFERROR(VLOOKUP(F963,'licencje PZTS'!$G$3:$N$775,5,FALSE),"")</f>
        <v/>
      </c>
      <c r="H963" s="62" t="str">
        <f>IF(G963="","",'licencje PZTS'!B943)</f>
        <v/>
      </c>
      <c r="I963" s="22" t="str">
        <f>IF(G963="","",VLOOKUP(F963,'licencje PZTS'!$G$3:$N$1761,8,FALSE))</f>
        <v/>
      </c>
      <c r="J963" s="22" t="str">
        <f>IFERROR(VLOOKUP(F963,'licencje PZTS'!$G$3:$N$775,7,FALSE),"")</f>
        <v/>
      </c>
      <c r="K963" s="62" t="str">
        <f>IFERROR(VLOOKUP(F963,'licencje PZTS'!$G$3:$N$1761,4,FALSE),"")</f>
        <v/>
      </c>
      <c r="L963" s="22" t="str">
        <f t="shared" si="174"/>
        <v/>
      </c>
      <c r="M963" s="22" t="str">
        <f t="shared" si="175"/>
        <v/>
      </c>
      <c r="N963" s="22" t="str">
        <f t="shared" si="176"/>
        <v/>
      </c>
      <c r="O963" s="22" t="str">
        <f t="shared" si="177"/>
        <v/>
      </c>
      <c r="P963" s="22" t="str">
        <f t="shared" si="178"/>
        <v/>
      </c>
      <c r="Q963" s="22" t="str">
        <f t="shared" si="179"/>
        <v/>
      </c>
      <c r="R963" s="22" t="str">
        <f t="shared" si="180"/>
        <v/>
      </c>
      <c r="V963" s="22" t="e">
        <f t="shared" si="181"/>
        <v>#N/A</v>
      </c>
      <c r="W963" s="22">
        <f>(COUNTIF($V$2:V963,V963)=1)*1+W962</f>
        <v>70</v>
      </c>
      <c r="Y963" s="22" t="e">
        <f>INDEX($V$2:$V$900,MATCH(ROWS($U$1:U961),$W$2:$W$900,0))</f>
        <v>#N/A</v>
      </c>
      <c r="AA963" s="22" t="e">
        <f t="shared" si="182"/>
        <v>#N/A</v>
      </c>
      <c r="AB963" s="22">
        <f>(COUNTIF($AA$2:AA963,AA963)=1)*1+AB962</f>
        <v>70</v>
      </c>
      <c r="AC963" s="22" t="e">
        <f>VLOOKUP(AD963,'licencje PZTS'!$C$4:$K$1486,9,FALSE)</f>
        <v>#N/A</v>
      </c>
      <c r="AD963" s="22" t="e">
        <f>INDEX($AA$2:$AA$900,MATCH(ROWS($Z$1:Z960),$AB$2:$AB$3900,0))</f>
        <v>#N/A</v>
      </c>
    </row>
    <row r="964" spans="2:30" hidden="1" x14ac:dyDescent="0.25">
      <c r="B964" s="54">
        <f>(COUNTIF($D$24:D1636,D1636)=1)*1+B963</f>
        <v>51</v>
      </c>
      <c r="C964" s="60" t="str">
        <f t="shared" si="173"/>
        <v/>
      </c>
      <c r="D964" s="54" t="str">
        <f>IF(C964="","",'licencje PZTS'!B944)</f>
        <v/>
      </c>
      <c r="E964" s="63" t="str">
        <f>IF(C964="","",VLOOKUP(F964,'licencje PZTS'!$G$3:$N$775,8,FALSE))</f>
        <v/>
      </c>
      <c r="F964" s="22">
        <f>'licencje PZTS'!G944</f>
        <v>0</v>
      </c>
      <c r="G964" s="62" t="str">
        <f>IFERROR(VLOOKUP(F964,'licencje PZTS'!$G$3:$N$775,5,FALSE),"")</f>
        <v/>
      </c>
      <c r="H964" s="62" t="str">
        <f>IF(G964="","",'licencje PZTS'!B944)</f>
        <v/>
      </c>
      <c r="I964" s="22" t="str">
        <f>IF(G964="","",VLOOKUP(F964,'licencje PZTS'!$G$3:$N$1761,8,FALSE))</f>
        <v/>
      </c>
      <c r="J964" s="22" t="str">
        <f>IFERROR(VLOOKUP(F964,'licencje PZTS'!$G$3:$N$775,7,FALSE),"")</f>
        <v/>
      </c>
      <c r="K964" s="62" t="str">
        <f>IFERROR(VLOOKUP(F964,'licencje PZTS'!$G$3:$N$1761,4,FALSE),"")</f>
        <v/>
      </c>
      <c r="L964" s="22" t="str">
        <f t="shared" si="174"/>
        <v/>
      </c>
      <c r="M964" s="22" t="str">
        <f t="shared" si="175"/>
        <v/>
      </c>
      <c r="N964" s="22" t="str">
        <f t="shared" si="176"/>
        <v/>
      </c>
      <c r="O964" s="22" t="str">
        <f t="shared" si="177"/>
        <v/>
      </c>
      <c r="P964" s="22" t="str">
        <f t="shared" si="178"/>
        <v/>
      </c>
      <c r="Q964" s="22" t="str">
        <f t="shared" si="179"/>
        <v/>
      </c>
      <c r="R964" s="22" t="str">
        <f t="shared" si="180"/>
        <v/>
      </c>
      <c r="V964" s="22" t="e">
        <f t="shared" si="181"/>
        <v>#N/A</v>
      </c>
      <c r="W964" s="22">
        <f>(COUNTIF($V$2:V964,V964)=1)*1+W963</f>
        <v>70</v>
      </c>
      <c r="Y964" s="22" t="e">
        <f>INDEX($V$2:$V$900,MATCH(ROWS($U$1:U962),$W$2:$W$900,0))</f>
        <v>#N/A</v>
      </c>
      <c r="AA964" s="22" t="e">
        <f t="shared" si="182"/>
        <v>#N/A</v>
      </c>
      <c r="AB964" s="22">
        <f>(COUNTIF($AA$2:AA964,AA964)=1)*1+AB963</f>
        <v>70</v>
      </c>
      <c r="AC964" s="22" t="e">
        <f>VLOOKUP(AD964,'licencje PZTS'!$C$4:$K$1486,9,FALSE)</f>
        <v>#N/A</v>
      </c>
      <c r="AD964" s="22" t="e">
        <f>INDEX($AA$2:$AA$900,MATCH(ROWS($Z$1:Z961),$AB$2:$AB$3900,0))</f>
        <v>#N/A</v>
      </c>
    </row>
    <row r="965" spans="2:30" hidden="1" x14ac:dyDescent="0.25">
      <c r="B965" s="54">
        <f>(COUNTIF($D$24:D1637,D1637)=1)*1+B964</f>
        <v>51</v>
      </c>
      <c r="C965" s="60" t="str">
        <f t="shared" si="173"/>
        <v/>
      </c>
      <c r="D965" s="54" t="str">
        <f>IF(C965="","",'licencje PZTS'!B945)</f>
        <v/>
      </c>
      <c r="E965" s="63" t="str">
        <f>IF(C965="","",VLOOKUP(F965,'licencje PZTS'!$G$3:$N$775,8,FALSE))</f>
        <v/>
      </c>
      <c r="F965" s="22">
        <f>'licencje PZTS'!G945</f>
        <v>0</v>
      </c>
      <c r="G965" s="62" t="str">
        <f>IFERROR(VLOOKUP(F965,'licencje PZTS'!$G$3:$N$775,5,FALSE),"")</f>
        <v/>
      </c>
      <c r="H965" s="62" t="str">
        <f>IF(G965="","",'licencje PZTS'!B945)</f>
        <v/>
      </c>
      <c r="I965" s="22" t="str">
        <f>IF(G965="","",VLOOKUP(F965,'licencje PZTS'!$G$3:$N$1761,8,FALSE))</f>
        <v/>
      </c>
      <c r="J965" s="22" t="str">
        <f>IFERROR(VLOOKUP(F965,'licencje PZTS'!$G$3:$N$775,7,FALSE),"")</f>
        <v/>
      </c>
      <c r="K965" s="62" t="str">
        <f>IFERROR(VLOOKUP(F965,'licencje PZTS'!$G$3:$N$1761,4,FALSE),"")</f>
        <v/>
      </c>
      <c r="L965" s="22" t="str">
        <f t="shared" si="174"/>
        <v/>
      </c>
      <c r="M965" s="22" t="str">
        <f t="shared" si="175"/>
        <v/>
      </c>
      <c r="N965" s="22" t="str">
        <f t="shared" si="176"/>
        <v/>
      </c>
      <c r="O965" s="22" t="str">
        <f t="shared" si="177"/>
        <v/>
      </c>
      <c r="P965" s="22" t="str">
        <f t="shared" si="178"/>
        <v/>
      </c>
      <c r="Q965" s="22" t="str">
        <f t="shared" si="179"/>
        <v/>
      </c>
      <c r="R965" s="22" t="str">
        <f t="shared" si="180"/>
        <v/>
      </c>
      <c r="V965" s="22" t="e">
        <f t="shared" si="181"/>
        <v>#N/A</v>
      </c>
      <c r="W965" s="22">
        <f>(COUNTIF($V$2:V965,V965)=1)*1+W964</f>
        <v>70</v>
      </c>
      <c r="Y965" s="22" t="e">
        <f>INDEX($V$2:$V$900,MATCH(ROWS($U$1:U963),$W$2:$W$900,0))</f>
        <v>#N/A</v>
      </c>
      <c r="AA965" s="22" t="e">
        <f t="shared" si="182"/>
        <v>#N/A</v>
      </c>
      <c r="AB965" s="22">
        <f>(COUNTIF($AA$2:AA965,AA965)=1)*1+AB964</f>
        <v>70</v>
      </c>
      <c r="AC965" s="22" t="e">
        <f>VLOOKUP(AD965,'licencje PZTS'!$C$4:$K$1486,9,FALSE)</f>
        <v>#N/A</v>
      </c>
      <c r="AD965" s="22" t="e">
        <f>INDEX($AA$2:$AA$900,MATCH(ROWS($Z$1:Z962),$AB$2:$AB$3900,0))</f>
        <v>#N/A</v>
      </c>
    </row>
    <row r="966" spans="2:30" hidden="1" x14ac:dyDescent="0.25">
      <c r="B966" s="54">
        <f>(COUNTIF($D$24:D1638,D1638)=1)*1+B965</f>
        <v>51</v>
      </c>
      <c r="C966" s="60" t="str">
        <f t="shared" si="173"/>
        <v/>
      </c>
      <c r="D966" s="54" t="str">
        <f>IF(C966="","",'licencje PZTS'!B946)</f>
        <v/>
      </c>
      <c r="E966" s="63" t="str">
        <f>IF(C966="","",VLOOKUP(F966,'licencje PZTS'!$G$3:$N$775,8,FALSE))</f>
        <v/>
      </c>
      <c r="F966" s="22">
        <f>'licencje PZTS'!G946</f>
        <v>0</v>
      </c>
      <c r="G966" s="62" t="str">
        <f>IFERROR(VLOOKUP(F966,'licencje PZTS'!$G$3:$N$775,5,FALSE),"")</f>
        <v/>
      </c>
      <c r="H966" s="62" t="str">
        <f>IF(G966="","",'licencje PZTS'!B946)</f>
        <v/>
      </c>
      <c r="I966" s="22" t="str">
        <f>IF(G966="","",VLOOKUP(F966,'licencje PZTS'!$G$3:$N$1761,8,FALSE))</f>
        <v/>
      </c>
      <c r="J966" s="22" t="str">
        <f>IFERROR(VLOOKUP(F966,'licencje PZTS'!$G$3:$N$775,7,FALSE),"")</f>
        <v/>
      </c>
      <c r="K966" s="62" t="str">
        <f>IFERROR(VLOOKUP(F966,'licencje PZTS'!$G$3:$N$1761,4,FALSE),"")</f>
        <v/>
      </c>
      <c r="L966" s="22" t="str">
        <f t="shared" si="174"/>
        <v/>
      </c>
      <c r="M966" s="22" t="str">
        <f t="shared" si="175"/>
        <v/>
      </c>
      <c r="N966" s="22" t="str">
        <f t="shared" si="176"/>
        <v/>
      </c>
      <c r="O966" s="22" t="str">
        <f t="shared" si="177"/>
        <v/>
      </c>
      <c r="P966" s="22" t="str">
        <f t="shared" si="178"/>
        <v/>
      </c>
      <c r="Q966" s="22" t="str">
        <f t="shared" si="179"/>
        <v/>
      </c>
      <c r="R966" s="22" t="str">
        <f t="shared" si="180"/>
        <v/>
      </c>
      <c r="V966" s="22" t="e">
        <f t="shared" si="181"/>
        <v>#N/A</v>
      </c>
      <c r="W966" s="22">
        <f>(COUNTIF($V$2:V966,V966)=1)*1+W965</f>
        <v>70</v>
      </c>
      <c r="Y966" s="22" t="e">
        <f>INDEX($V$2:$V$900,MATCH(ROWS($U$1:U964),$W$2:$W$900,0))</f>
        <v>#N/A</v>
      </c>
      <c r="AA966" s="22" t="e">
        <f t="shared" si="182"/>
        <v>#N/A</v>
      </c>
      <c r="AB966" s="22">
        <f>(COUNTIF($AA$2:AA966,AA966)=1)*1+AB965</f>
        <v>70</v>
      </c>
      <c r="AC966" s="22" t="e">
        <f>VLOOKUP(AD966,'licencje PZTS'!$C$4:$K$1486,9,FALSE)</f>
        <v>#N/A</v>
      </c>
      <c r="AD966" s="22" t="e">
        <f>INDEX($AA$2:$AA$900,MATCH(ROWS($Z$1:Z963),$AB$2:$AB$3900,0))</f>
        <v>#N/A</v>
      </c>
    </row>
    <row r="967" spans="2:30" hidden="1" x14ac:dyDescent="0.25">
      <c r="B967" s="54">
        <f>(COUNTIF($D$24:D1639,D1639)=1)*1+B966</f>
        <v>51</v>
      </c>
      <c r="C967" s="60" t="str">
        <f t="shared" si="173"/>
        <v/>
      </c>
      <c r="D967" s="54" t="str">
        <f>IF(C967="","",'licencje PZTS'!B947)</f>
        <v/>
      </c>
      <c r="E967" s="63" t="str">
        <f>IF(C967="","",VLOOKUP(F967,'licencje PZTS'!$G$3:$N$775,8,FALSE))</f>
        <v/>
      </c>
      <c r="F967" s="22">
        <f>'licencje PZTS'!G947</f>
        <v>0</v>
      </c>
      <c r="G967" s="62" t="str">
        <f>IFERROR(VLOOKUP(F967,'licencje PZTS'!$G$3:$N$775,5,FALSE),"")</f>
        <v/>
      </c>
      <c r="H967" s="62" t="str">
        <f>IF(G967="","",'licencje PZTS'!B947)</f>
        <v/>
      </c>
      <c r="I967" s="22" t="str">
        <f>IF(G967="","",VLOOKUP(F967,'licencje PZTS'!$G$3:$N$1761,8,FALSE))</f>
        <v/>
      </c>
      <c r="J967" s="22" t="str">
        <f>IFERROR(VLOOKUP(F967,'licencje PZTS'!$G$3:$N$775,7,FALSE),"")</f>
        <v/>
      </c>
      <c r="K967" s="62" t="str">
        <f>IFERROR(VLOOKUP(F967,'licencje PZTS'!$G$3:$N$1761,4,FALSE),"")</f>
        <v/>
      </c>
      <c r="L967" s="22" t="str">
        <f t="shared" si="174"/>
        <v/>
      </c>
      <c r="M967" s="22" t="str">
        <f t="shared" si="175"/>
        <v/>
      </c>
      <c r="N967" s="22" t="str">
        <f t="shared" si="176"/>
        <v/>
      </c>
      <c r="O967" s="22" t="str">
        <f t="shared" si="177"/>
        <v/>
      </c>
      <c r="P967" s="22" t="str">
        <f t="shared" si="178"/>
        <v/>
      </c>
      <c r="Q967" s="22" t="str">
        <f t="shared" si="179"/>
        <v/>
      </c>
      <c r="R967" s="22" t="str">
        <f t="shared" si="180"/>
        <v/>
      </c>
      <c r="V967" s="22" t="e">
        <f t="shared" si="181"/>
        <v>#N/A</v>
      </c>
      <c r="W967" s="22">
        <f>(COUNTIF($V$2:V967,V967)=1)*1+W966</f>
        <v>70</v>
      </c>
      <c r="Y967" s="22" t="e">
        <f>INDEX($V$2:$V$900,MATCH(ROWS($U$1:U965),$W$2:$W$900,0))</f>
        <v>#N/A</v>
      </c>
      <c r="AA967" s="22" t="e">
        <f t="shared" si="182"/>
        <v>#N/A</v>
      </c>
      <c r="AB967" s="22">
        <f>(COUNTIF($AA$2:AA967,AA967)=1)*1+AB966</f>
        <v>70</v>
      </c>
      <c r="AC967" s="22" t="e">
        <f>VLOOKUP(AD967,'licencje PZTS'!$C$4:$K$1486,9,FALSE)</f>
        <v>#N/A</v>
      </c>
      <c r="AD967" s="22" t="e">
        <f>INDEX($AA$2:$AA$900,MATCH(ROWS($Z$1:Z964),$AB$2:$AB$3900,0))</f>
        <v>#N/A</v>
      </c>
    </row>
    <row r="968" spans="2:30" hidden="1" x14ac:dyDescent="0.25">
      <c r="B968" s="54">
        <f>(COUNTIF($D$24:D1640,D1640)=1)*1+B967</f>
        <v>51</v>
      </c>
      <c r="C968" s="60" t="str">
        <f t="shared" si="173"/>
        <v/>
      </c>
      <c r="D968" s="54" t="str">
        <f>IF(C968="","",'licencje PZTS'!B948)</f>
        <v/>
      </c>
      <c r="E968" s="63" t="str">
        <f>IF(C968="","",VLOOKUP(F968,'licencje PZTS'!$G$3:$N$775,8,FALSE))</f>
        <v/>
      </c>
      <c r="F968" s="22">
        <f>'licencje PZTS'!G948</f>
        <v>0</v>
      </c>
      <c r="G968" s="62" t="str">
        <f>IFERROR(VLOOKUP(F968,'licencje PZTS'!$G$3:$N$775,5,FALSE),"")</f>
        <v/>
      </c>
      <c r="H968" s="62" t="str">
        <f>IF(G968="","",'licencje PZTS'!B948)</f>
        <v/>
      </c>
      <c r="I968" s="22" t="str">
        <f>IF(G968="","",VLOOKUP(F968,'licencje PZTS'!$G$3:$N$1761,8,FALSE))</f>
        <v/>
      </c>
      <c r="J968" s="22" t="str">
        <f>IFERROR(VLOOKUP(F968,'licencje PZTS'!$G$3:$N$775,7,FALSE),"")</f>
        <v/>
      </c>
      <c r="K968" s="62" t="str">
        <f>IFERROR(VLOOKUP(F968,'licencje PZTS'!$G$3:$N$1761,4,FALSE),"")</f>
        <v/>
      </c>
      <c r="L968" s="22" t="str">
        <f t="shared" si="174"/>
        <v/>
      </c>
      <c r="M968" s="22" t="str">
        <f t="shared" si="175"/>
        <v/>
      </c>
      <c r="N968" s="22" t="str">
        <f t="shared" si="176"/>
        <v/>
      </c>
      <c r="O968" s="22" t="str">
        <f t="shared" si="177"/>
        <v/>
      </c>
      <c r="P968" s="22" t="str">
        <f t="shared" si="178"/>
        <v/>
      </c>
      <c r="Q968" s="22" t="str">
        <f t="shared" si="179"/>
        <v/>
      </c>
      <c r="R968" s="22" t="str">
        <f t="shared" si="180"/>
        <v/>
      </c>
      <c r="V968" s="22" t="e">
        <f t="shared" si="181"/>
        <v>#N/A</v>
      </c>
      <c r="W968" s="22">
        <f>(COUNTIF($V$2:V968,V968)=1)*1+W967</f>
        <v>70</v>
      </c>
      <c r="Y968" s="22" t="e">
        <f>INDEX($V$2:$V$900,MATCH(ROWS($U$1:U966),$W$2:$W$900,0))</f>
        <v>#N/A</v>
      </c>
      <c r="AA968" s="22" t="e">
        <f t="shared" si="182"/>
        <v>#N/A</v>
      </c>
      <c r="AB968" s="22">
        <f>(COUNTIF($AA$2:AA968,AA968)=1)*1+AB967</f>
        <v>70</v>
      </c>
      <c r="AC968" s="22" t="e">
        <f>VLOOKUP(AD968,'licencje PZTS'!$C$4:$K$1486,9,FALSE)</f>
        <v>#N/A</v>
      </c>
      <c r="AD968" s="22" t="e">
        <f>INDEX($AA$2:$AA$900,MATCH(ROWS($Z$1:Z965),$AB$2:$AB$3900,0))</f>
        <v>#N/A</v>
      </c>
    </row>
    <row r="969" spans="2:30" hidden="1" x14ac:dyDescent="0.25">
      <c r="B969" s="54">
        <f>(COUNTIF($D$24:D1641,D1641)=1)*1+B968</f>
        <v>51</v>
      </c>
      <c r="C969" s="60" t="str">
        <f t="shared" si="173"/>
        <v/>
      </c>
      <c r="D969" s="54" t="str">
        <f>IF(C969="","",'licencje PZTS'!B949)</f>
        <v/>
      </c>
      <c r="E969" s="63" t="str">
        <f>IF(C969="","",VLOOKUP(F969,'licencje PZTS'!$G$3:$N$775,8,FALSE))</f>
        <v/>
      </c>
      <c r="F969" s="22">
        <f>'licencje PZTS'!G949</f>
        <v>0</v>
      </c>
      <c r="G969" s="62" t="str">
        <f>IFERROR(VLOOKUP(F969,'licencje PZTS'!$G$3:$N$775,5,FALSE),"")</f>
        <v/>
      </c>
      <c r="H969" s="62" t="str">
        <f>IF(G969="","",'licencje PZTS'!B949)</f>
        <v/>
      </c>
      <c r="I969" s="22" t="str">
        <f>IF(G969="","",VLOOKUP(F969,'licencje PZTS'!$G$3:$N$1761,8,FALSE))</f>
        <v/>
      </c>
      <c r="J969" s="22" t="str">
        <f>IFERROR(VLOOKUP(F969,'licencje PZTS'!$G$3:$N$775,7,FALSE),"")</f>
        <v/>
      </c>
      <c r="K969" s="62" t="str">
        <f>IFERROR(VLOOKUP(F969,'licencje PZTS'!$G$3:$N$1761,4,FALSE),"")</f>
        <v/>
      </c>
      <c r="L969" s="22" t="str">
        <f t="shared" si="174"/>
        <v/>
      </c>
      <c r="M969" s="22" t="str">
        <f t="shared" si="175"/>
        <v/>
      </c>
      <c r="N969" s="22" t="str">
        <f t="shared" si="176"/>
        <v/>
      </c>
      <c r="O969" s="22" t="str">
        <f t="shared" si="177"/>
        <v/>
      </c>
      <c r="P969" s="22" t="str">
        <f t="shared" si="178"/>
        <v/>
      </c>
      <c r="Q969" s="22" t="str">
        <f t="shared" si="179"/>
        <v/>
      </c>
      <c r="R969" s="22" t="str">
        <f t="shared" si="180"/>
        <v/>
      </c>
      <c r="V969" s="22" t="e">
        <f t="shared" si="181"/>
        <v>#N/A</v>
      </c>
      <c r="W969" s="22">
        <f>(COUNTIF($V$2:V969,V969)=1)*1+W968</f>
        <v>70</v>
      </c>
      <c r="Y969" s="22" t="e">
        <f>INDEX($V$2:$V$900,MATCH(ROWS($U$1:U967),$W$2:$W$900,0))</f>
        <v>#N/A</v>
      </c>
      <c r="AA969" s="22" t="e">
        <f t="shared" si="182"/>
        <v>#N/A</v>
      </c>
      <c r="AB969" s="22">
        <f>(COUNTIF($AA$2:AA969,AA969)=1)*1+AB968</f>
        <v>70</v>
      </c>
      <c r="AC969" s="22" t="e">
        <f>VLOOKUP(AD969,'licencje PZTS'!$C$4:$K$1486,9,FALSE)</f>
        <v>#N/A</v>
      </c>
      <c r="AD969" s="22" t="e">
        <f>INDEX($AA$2:$AA$900,MATCH(ROWS($Z$1:Z966),$AB$2:$AB$3900,0))</f>
        <v>#N/A</v>
      </c>
    </row>
    <row r="970" spans="2:30" hidden="1" x14ac:dyDescent="0.25">
      <c r="B970" s="54">
        <f>(COUNTIF($D$24:D1642,D1642)=1)*1+B969</f>
        <v>51</v>
      </c>
      <c r="C970" s="60" t="str">
        <f t="shared" si="173"/>
        <v/>
      </c>
      <c r="D970" s="54" t="str">
        <f>IF(C970="","",'licencje PZTS'!B950)</f>
        <v/>
      </c>
      <c r="E970" s="63" t="str">
        <f>IF(C970="","",VLOOKUP(F970,'licencje PZTS'!$G$3:$N$775,8,FALSE))</f>
        <v/>
      </c>
      <c r="F970" s="22">
        <f>'licencje PZTS'!G950</f>
        <v>0</v>
      </c>
      <c r="G970" s="62" t="str">
        <f>IFERROR(VLOOKUP(F970,'licencje PZTS'!$G$3:$N$775,5,FALSE),"")</f>
        <v/>
      </c>
      <c r="H970" s="62" t="str">
        <f>IF(G970="","",'licencje PZTS'!B950)</f>
        <v/>
      </c>
      <c r="I970" s="22" t="str">
        <f>IF(G970="","",VLOOKUP(F970,'licencje PZTS'!$G$3:$N$1761,8,FALSE))</f>
        <v/>
      </c>
      <c r="J970" s="22" t="str">
        <f>IFERROR(VLOOKUP(F970,'licencje PZTS'!$G$3:$N$775,7,FALSE),"")</f>
        <v/>
      </c>
      <c r="K970" s="62" t="str">
        <f>IFERROR(VLOOKUP(F970,'licencje PZTS'!$G$3:$N$1761,4,FALSE),"")</f>
        <v/>
      </c>
      <c r="L970" s="22" t="str">
        <f t="shared" si="174"/>
        <v/>
      </c>
      <c r="M970" s="22" t="str">
        <f t="shared" si="175"/>
        <v/>
      </c>
      <c r="N970" s="22" t="str">
        <f t="shared" si="176"/>
        <v/>
      </c>
      <c r="O970" s="22" t="str">
        <f t="shared" si="177"/>
        <v/>
      </c>
      <c r="P970" s="22" t="str">
        <f t="shared" si="178"/>
        <v/>
      </c>
      <c r="Q970" s="22" t="str">
        <f t="shared" si="179"/>
        <v/>
      </c>
      <c r="R970" s="22" t="str">
        <f t="shared" si="180"/>
        <v/>
      </c>
      <c r="V970" s="22" t="e">
        <f t="shared" si="181"/>
        <v>#N/A</v>
      </c>
      <c r="W970" s="22">
        <f>(COUNTIF($V$2:V970,V970)=1)*1+W969</f>
        <v>70</v>
      </c>
      <c r="Y970" s="22" t="e">
        <f>INDEX($V$2:$V$900,MATCH(ROWS($U$1:U968),$W$2:$W$900,0))</f>
        <v>#N/A</v>
      </c>
      <c r="AA970" s="22" t="e">
        <f t="shared" si="182"/>
        <v>#N/A</v>
      </c>
      <c r="AB970" s="22">
        <f>(COUNTIF($AA$2:AA970,AA970)=1)*1+AB969</f>
        <v>70</v>
      </c>
      <c r="AC970" s="22" t="e">
        <f>VLOOKUP(AD970,'licencje PZTS'!$C$4:$K$1486,9,FALSE)</f>
        <v>#N/A</v>
      </c>
      <c r="AD970" s="22" t="e">
        <f>INDEX($AA$2:$AA$900,MATCH(ROWS($Z$1:Z967),$AB$2:$AB$3900,0))</f>
        <v>#N/A</v>
      </c>
    </row>
    <row r="971" spans="2:30" hidden="1" x14ac:dyDescent="0.25">
      <c r="B971" s="54">
        <f>(COUNTIF($D$24:D1643,D1643)=1)*1+B970</f>
        <v>51</v>
      </c>
      <c r="C971" s="60" t="str">
        <f t="shared" si="173"/>
        <v/>
      </c>
      <c r="D971" s="54" t="str">
        <f>IF(C971="","",'licencje PZTS'!B951)</f>
        <v/>
      </c>
      <c r="E971" s="63" t="str">
        <f>IF(C971="","",VLOOKUP(F971,'licencje PZTS'!$G$3:$N$775,8,FALSE))</f>
        <v/>
      </c>
      <c r="F971" s="22">
        <f>'licencje PZTS'!G951</f>
        <v>0</v>
      </c>
      <c r="G971" s="62" t="str">
        <f>IFERROR(VLOOKUP(F971,'licencje PZTS'!$G$3:$N$775,5,FALSE),"")</f>
        <v/>
      </c>
      <c r="H971" s="62" t="str">
        <f>IF(G971="","",'licencje PZTS'!B951)</f>
        <v/>
      </c>
      <c r="I971" s="22" t="str">
        <f>IF(G971="","",VLOOKUP(F971,'licencje PZTS'!$G$3:$N$1761,8,FALSE))</f>
        <v/>
      </c>
      <c r="J971" s="22" t="str">
        <f>IFERROR(VLOOKUP(F971,'licencje PZTS'!$G$3:$N$775,7,FALSE),"")</f>
        <v/>
      </c>
      <c r="K971" s="62" t="str">
        <f>IFERROR(VLOOKUP(F971,'licencje PZTS'!$G$3:$N$1761,4,FALSE),"")</f>
        <v/>
      </c>
      <c r="L971" s="22" t="str">
        <f t="shared" si="174"/>
        <v/>
      </c>
      <c r="M971" s="22" t="str">
        <f t="shared" si="175"/>
        <v/>
      </c>
      <c r="N971" s="22" t="str">
        <f t="shared" si="176"/>
        <v/>
      </c>
      <c r="O971" s="22" t="str">
        <f t="shared" si="177"/>
        <v/>
      </c>
      <c r="P971" s="22" t="str">
        <f t="shared" si="178"/>
        <v/>
      </c>
      <c r="Q971" s="22" t="str">
        <f t="shared" si="179"/>
        <v/>
      </c>
      <c r="R971" s="22" t="str">
        <f t="shared" si="180"/>
        <v/>
      </c>
      <c r="V971" s="22" t="e">
        <f t="shared" si="181"/>
        <v>#N/A</v>
      </c>
      <c r="W971" s="22">
        <f>(COUNTIF($V$2:V971,V971)=1)*1+W970</f>
        <v>70</v>
      </c>
      <c r="Y971" s="22" t="e">
        <f>INDEX($V$2:$V$900,MATCH(ROWS($U$1:U969),$W$2:$W$900,0))</f>
        <v>#N/A</v>
      </c>
      <c r="AA971" s="22" t="e">
        <f t="shared" ref="AA971:AA1002" si="183">VLOOKUP($F$3,$G1662:$I2104,3,FALSE)</f>
        <v>#N/A</v>
      </c>
      <c r="AB971" s="22">
        <f>(COUNTIF($AA$2:AA971,AA971)=1)*1+AB970</f>
        <v>70</v>
      </c>
      <c r="AC971" s="22" t="e">
        <f>VLOOKUP(AD971,'licencje PZTS'!$C$4:$K$1486,9,FALSE)</f>
        <v>#N/A</v>
      </c>
      <c r="AD971" s="22" t="e">
        <f>INDEX($AA$2:$AA$900,MATCH(ROWS($Z$1:Z968),$AB$2:$AB$3900,0))</f>
        <v>#N/A</v>
      </c>
    </row>
    <row r="972" spans="2:30" hidden="1" x14ac:dyDescent="0.25">
      <c r="B972" s="54">
        <f>(COUNTIF($D$24:D1644,D1644)=1)*1+B971</f>
        <v>51</v>
      </c>
      <c r="C972" s="60" t="str">
        <f t="shared" ref="C972:C1035" si="184">IF(AND($F$3="Skrzat",OR(L972="Skrzat")),"Skrzat",IF(AND($F$3="Żak",OR(L972="Skrzat",M972="Żak")),"Żak",IF(AND($F$3="Młodzik",OR(L972="Skrzat",M972="Żak",N972="Młodzik")),"Młodzik",IF(AND($F$3="Kadet",OR(L972="nie",M972="nie",N972="nie",O972="Kadet")),"Kadet",IF(AND($F$3="Junior",OR(L972="nie",M972="nie",N972="nie",O972="nie",P972="Junior")),"Junior",IF(AND($F$3="Młodzieżowiec",OR(L972="nie",M972="nie",N972="nie",O972="nie",P972="nie",S972="Młodzieżowiec")),"Młodzieżowiec",IF(AND($F$3="Senior",OR(L972="Skrzat",M972="Żak",N972="Młodzik",O972="Kadet",P972="Junior",S972="Młodzieżowiec",Q972="Senior")),"Senior",IF(AND($F$3="Weteran",OR(L972="Nie",M972="Nie",N972="Nie",O972="Nie",P972="Nie",R972="Weteran")),"Weteran",""))))))))</f>
        <v/>
      </c>
      <c r="D972" s="54" t="str">
        <f>IF(C972="","",'licencje PZTS'!B952)</f>
        <v/>
      </c>
      <c r="E972" s="63" t="str">
        <f>IF(C972="","",VLOOKUP(F972,'licencje PZTS'!$G$3:$N$775,8,FALSE))</f>
        <v/>
      </c>
      <c r="F972" s="22">
        <f>'licencje PZTS'!G952</f>
        <v>0</v>
      </c>
      <c r="G972" s="62" t="str">
        <f>IFERROR(VLOOKUP(F972,'licencje PZTS'!$G$3:$N$775,5,FALSE),"")</f>
        <v/>
      </c>
      <c r="H972" s="62" t="str">
        <f>IF(G972="","",'licencje PZTS'!B952)</f>
        <v/>
      </c>
      <c r="I972" s="22" t="str">
        <f>IF(G972="","",VLOOKUP(F972,'licencje PZTS'!$G$3:$N$1761,8,FALSE))</f>
        <v/>
      </c>
      <c r="J972" s="22" t="str">
        <f>IFERROR(VLOOKUP(F972,'licencje PZTS'!$G$3:$N$775,7,FALSE),"")</f>
        <v/>
      </c>
      <c r="K972" s="62" t="str">
        <f>IFERROR(VLOOKUP(F972,'licencje PZTS'!$G$3:$N$1761,4,FALSE),"")</f>
        <v/>
      </c>
      <c r="L972" s="22" t="str">
        <f t="shared" si="174"/>
        <v/>
      </c>
      <c r="M972" s="22" t="str">
        <f t="shared" si="175"/>
        <v/>
      </c>
      <c r="N972" s="22" t="str">
        <f t="shared" si="176"/>
        <v/>
      </c>
      <c r="O972" s="22" t="str">
        <f t="shared" si="177"/>
        <v/>
      </c>
      <c r="P972" s="22" t="str">
        <f t="shared" si="178"/>
        <v/>
      </c>
      <c r="Q972" s="22" t="str">
        <f t="shared" si="179"/>
        <v/>
      </c>
      <c r="R972" s="22" t="str">
        <f t="shared" si="180"/>
        <v/>
      </c>
      <c r="V972" s="22" t="e">
        <f t="shared" si="181"/>
        <v>#N/A</v>
      </c>
      <c r="W972" s="22">
        <f>(COUNTIF($V$2:V972,V972)=1)*1+W971</f>
        <v>70</v>
      </c>
      <c r="Y972" s="22" t="e">
        <f>INDEX($V$2:$V$900,MATCH(ROWS($U$1:U970),$W$2:$W$900,0))</f>
        <v>#N/A</v>
      </c>
      <c r="AA972" s="22" t="e">
        <f t="shared" si="183"/>
        <v>#N/A</v>
      </c>
      <c r="AB972" s="22">
        <f>(COUNTIF($AA$2:AA972,AA972)=1)*1+AB971</f>
        <v>70</v>
      </c>
      <c r="AC972" s="22" t="e">
        <f>VLOOKUP(AD972,'licencje PZTS'!$C$4:$K$1486,9,FALSE)</f>
        <v>#N/A</v>
      </c>
      <c r="AD972" s="22" t="e">
        <f>INDEX($AA$2:$AA$900,MATCH(ROWS($Z$1:Z969),$AB$2:$AB$3900,0))</f>
        <v>#N/A</v>
      </c>
    </row>
    <row r="973" spans="2:30" hidden="1" x14ac:dyDescent="0.25">
      <c r="B973" s="54">
        <f>(COUNTIF($D$24:D1645,D1645)=1)*1+B972</f>
        <v>51</v>
      </c>
      <c r="C973" s="60" t="str">
        <f t="shared" si="184"/>
        <v/>
      </c>
      <c r="D973" s="54" t="str">
        <f>IF(C973="","",'licencje PZTS'!B953)</f>
        <v/>
      </c>
      <c r="E973" s="63" t="str">
        <f>IF(C973="","",VLOOKUP(F973,'licencje PZTS'!$G$3:$N$775,8,FALSE))</f>
        <v/>
      </c>
      <c r="F973" s="22">
        <f>'licencje PZTS'!G953</f>
        <v>0</v>
      </c>
      <c r="G973" s="62" t="str">
        <f>IFERROR(VLOOKUP(F973,'licencje PZTS'!$G$3:$N$775,5,FALSE),"")</f>
        <v/>
      </c>
      <c r="H973" s="62" t="str">
        <f>IF(G973="","",'licencje PZTS'!B953)</f>
        <v/>
      </c>
      <c r="I973" s="22" t="str">
        <f>IF(G973="","",VLOOKUP(F973,'licencje PZTS'!$G$3:$N$1761,8,FALSE))</f>
        <v/>
      </c>
      <c r="J973" s="22" t="str">
        <f>IFERROR(VLOOKUP(F973,'licencje PZTS'!$G$3:$N$775,7,FALSE),"")</f>
        <v/>
      </c>
      <c r="K973" s="62" t="str">
        <f>IFERROR(VLOOKUP(F973,'licencje PZTS'!$G$3:$N$1761,4,FALSE),"")</f>
        <v/>
      </c>
      <c r="L973" s="22" t="str">
        <f t="shared" si="174"/>
        <v/>
      </c>
      <c r="M973" s="22" t="str">
        <f t="shared" si="175"/>
        <v/>
      </c>
      <c r="N973" s="22" t="str">
        <f t="shared" si="176"/>
        <v/>
      </c>
      <c r="O973" s="22" t="str">
        <f t="shared" si="177"/>
        <v/>
      </c>
      <c r="P973" s="22" t="str">
        <f t="shared" si="178"/>
        <v/>
      </c>
      <c r="Q973" s="22" t="str">
        <f t="shared" si="179"/>
        <v/>
      </c>
      <c r="R973" s="22" t="str">
        <f t="shared" si="180"/>
        <v/>
      </c>
      <c r="V973" s="22" t="e">
        <f t="shared" si="181"/>
        <v>#N/A</v>
      </c>
      <c r="W973" s="22">
        <f>(COUNTIF($V$2:V973,V973)=1)*1+W972</f>
        <v>70</v>
      </c>
      <c r="Y973" s="22" t="e">
        <f>INDEX($V$2:$V$900,MATCH(ROWS($U$1:U971),$W$2:$W$900,0))</f>
        <v>#N/A</v>
      </c>
      <c r="AA973" s="22" t="e">
        <f t="shared" si="183"/>
        <v>#N/A</v>
      </c>
      <c r="AB973" s="22">
        <f>(COUNTIF($AA$2:AA973,AA973)=1)*1+AB972</f>
        <v>70</v>
      </c>
      <c r="AC973" s="22" t="e">
        <f>VLOOKUP(AD973,'licencje PZTS'!$C$4:$K$1486,9,FALSE)</f>
        <v>#N/A</v>
      </c>
      <c r="AD973" s="22" t="e">
        <f>INDEX($AA$2:$AA$900,MATCH(ROWS($Z$1:Z970),$AB$2:$AB$3900,0))</f>
        <v>#N/A</v>
      </c>
    </row>
    <row r="974" spans="2:30" hidden="1" x14ac:dyDescent="0.25">
      <c r="B974" s="54">
        <f>(COUNTIF($D$24:D1646,D1646)=1)*1+B973</f>
        <v>51</v>
      </c>
      <c r="C974" s="60" t="str">
        <f t="shared" si="184"/>
        <v/>
      </c>
      <c r="D974" s="54" t="str">
        <f>IF(C974="","",'licencje PZTS'!B954)</f>
        <v/>
      </c>
      <c r="E974" s="63" t="str">
        <f>IF(C974="","",VLOOKUP(F974,'licencje PZTS'!$G$3:$N$775,8,FALSE))</f>
        <v/>
      </c>
      <c r="F974" s="22">
        <f>'licencje PZTS'!G954</f>
        <v>0</v>
      </c>
      <c r="G974" s="62" t="str">
        <f>IFERROR(VLOOKUP(F974,'licencje PZTS'!$G$3:$N$775,5,FALSE),"")</f>
        <v/>
      </c>
      <c r="H974" s="62" t="str">
        <f>IF(G974="","",'licencje PZTS'!B954)</f>
        <v/>
      </c>
      <c r="I974" s="22" t="str">
        <f>IF(G974="","",VLOOKUP(F974,'licencje PZTS'!$G$3:$N$1761,8,FALSE))</f>
        <v/>
      </c>
      <c r="J974" s="22" t="str">
        <f>IFERROR(VLOOKUP(F974,'licencje PZTS'!$G$3:$N$775,7,FALSE),"")</f>
        <v/>
      </c>
      <c r="K974" s="62" t="str">
        <f>IFERROR(VLOOKUP(F974,'licencje PZTS'!$G$3:$N$1761,4,FALSE),"")</f>
        <v/>
      </c>
      <c r="L974" s="22" t="str">
        <f t="shared" si="174"/>
        <v/>
      </c>
      <c r="M974" s="22" t="str">
        <f t="shared" si="175"/>
        <v/>
      </c>
      <c r="N974" s="22" t="str">
        <f t="shared" si="176"/>
        <v/>
      </c>
      <c r="O974" s="22" t="str">
        <f t="shared" si="177"/>
        <v/>
      </c>
      <c r="P974" s="22" t="str">
        <f t="shared" si="178"/>
        <v/>
      </c>
      <c r="Q974" s="22" t="str">
        <f t="shared" si="179"/>
        <v/>
      </c>
      <c r="R974" s="22" t="str">
        <f t="shared" si="180"/>
        <v/>
      </c>
      <c r="V974" s="22" t="e">
        <f t="shared" si="181"/>
        <v>#N/A</v>
      </c>
      <c r="W974" s="22">
        <f>(COUNTIF($V$2:V974,V974)=1)*1+W973</f>
        <v>70</v>
      </c>
      <c r="Y974" s="22" t="e">
        <f>INDEX($V$2:$V$900,MATCH(ROWS($U$1:U972),$W$2:$W$900,0))</f>
        <v>#N/A</v>
      </c>
      <c r="AA974" s="22" t="e">
        <f t="shared" si="183"/>
        <v>#N/A</v>
      </c>
      <c r="AB974" s="22">
        <f>(COUNTIF($AA$2:AA974,AA974)=1)*1+AB973</f>
        <v>70</v>
      </c>
      <c r="AC974" s="22" t="e">
        <f>VLOOKUP(AD974,'licencje PZTS'!$C$4:$K$1486,9,FALSE)</f>
        <v>#N/A</v>
      </c>
      <c r="AD974" s="22" t="e">
        <f>INDEX($AA$2:$AA$900,MATCH(ROWS($Z$1:Z971),$AB$2:$AB$3900,0))</f>
        <v>#N/A</v>
      </c>
    </row>
    <row r="975" spans="2:30" hidden="1" x14ac:dyDescent="0.25">
      <c r="B975" s="54">
        <f>(COUNTIF($D$24:D1647,D1647)=1)*1+B974</f>
        <v>51</v>
      </c>
      <c r="C975" s="60" t="str">
        <f t="shared" si="184"/>
        <v/>
      </c>
      <c r="D975" s="54" t="str">
        <f>IF(C975="","",'licencje PZTS'!B955)</f>
        <v/>
      </c>
      <c r="E975" s="63" t="str">
        <f>IF(C975="","",VLOOKUP(F975,'licencje PZTS'!$G$3:$N$775,8,FALSE))</f>
        <v/>
      </c>
      <c r="F975" s="22">
        <f>'licencje PZTS'!G955</f>
        <v>0</v>
      </c>
      <c r="G975" s="62" t="str">
        <f>IFERROR(VLOOKUP(F975,'licencje PZTS'!$G$3:$N$775,5,FALSE),"")</f>
        <v/>
      </c>
      <c r="H975" s="62" t="str">
        <f>IF(G975="","",'licencje PZTS'!B955)</f>
        <v/>
      </c>
      <c r="I975" s="22" t="str">
        <f>IF(G975="","",VLOOKUP(F975,'licencje PZTS'!$G$3:$N$1761,8,FALSE))</f>
        <v/>
      </c>
      <c r="J975" s="22" t="str">
        <f>IFERROR(VLOOKUP(F975,'licencje PZTS'!$G$3:$N$775,7,FALSE),"")</f>
        <v/>
      </c>
      <c r="K975" s="62" t="str">
        <f>IFERROR(VLOOKUP(F975,'licencje PZTS'!$G$3:$N$1761,4,FALSE),"")</f>
        <v/>
      </c>
      <c r="L975" s="22" t="str">
        <f t="shared" si="174"/>
        <v/>
      </c>
      <c r="M975" s="22" t="str">
        <f t="shared" si="175"/>
        <v/>
      </c>
      <c r="N975" s="22" t="str">
        <f t="shared" si="176"/>
        <v/>
      </c>
      <c r="O975" s="22" t="str">
        <f t="shared" si="177"/>
        <v/>
      </c>
      <c r="P975" s="22" t="str">
        <f t="shared" si="178"/>
        <v/>
      </c>
      <c r="Q975" s="22" t="str">
        <f t="shared" si="179"/>
        <v/>
      </c>
      <c r="R975" s="22" t="str">
        <f t="shared" si="180"/>
        <v/>
      </c>
      <c r="V975" s="22" t="e">
        <f t="shared" si="181"/>
        <v>#N/A</v>
      </c>
      <c r="W975" s="22">
        <f>(COUNTIF($V$2:V975,V975)=1)*1+W974</f>
        <v>70</v>
      </c>
      <c r="Y975" s="22" t="e">
        <f>INDEX($V$2:$V$900,MATCH(ROWS($U$1:U973),$W$2:$W$900,0))</f>
        <v>#N/A</v>
      </c>
      <c r="AA975" s="22" t="e">
        <f t="shared" si="183"/>
        <v>#N/A</v>
      </c>
      <c r="AB975" s="22">
        <f>(COUNTIF($AA$2:AA975,AA975)=1)*1+AB974</f>
        <v>70</v>
      </c>
      <c r="AC975" s="22" t="e">
        <f>VLOOKUP(AD975,'licencje PZTS'!$C$4:$K$1486,9,FALSE)</f>
        <v>#N/A</v>
      </c>
      <c r="AD975" s="22" t="e">
        <f>INDEX($AA$2:$AA$900,MATCH(ROWS($Z$1:Z972),$AB$2:$AB$3900,0))</f>
        <v>#N/A</v>
      </c>
    </row>
    <row r="976" spans="2:30" hidden="1" x14ac:dyDescent="0.25">
      <c r="B976" s="54">
        <f>(COUNTIF($D$24:D1648,D1648)=1)*1+B975</f>
        <v>51</v>
      </c>
      <c r="C976" s="60" t="str">
        <f t="shared" si="184"/>
        <v/>
      </c>
      <c r="D976" s="54" t="str">
        <f>IF(C976="","",'licencje PZTS'!B956)</f>
        <v/>
      </c>
      <c r="E976" s="63" t="str">
        <f>IF(C976="","",VLOOKUP(F976,'licencje PZTS'!$G$3:$N$775,8,FALSE))</f>
        <v/>
      </c>
      <c r="F976" s="22">
        <f>'licencje PZTS'!G956</f>
        <v>0</v>
      </c>
      <c r="G976" s="62" t="str">
        <f>IFERROR(VLOOKUP(F976,'licencje PZTS'!$G$3:$N$775,5,FALSE),"")</f>
        <v/>
      </c>
      <c r="H976" s="62" t="str">
        <f>IF(G976="","",'licencje PZTS'!B956)</f>
        <v/>
      </c>
      <c r="I976" s="22" t="str">
        <f>IF(G976="","",VLOOKUP(F976,'licencje PZTS'!$G$3:$N$1761,8,FALSE))</f>
        <v/>
      </c>
      <c r="J976" s="22" t="str">
        <f>IFERROR(VLOOKUP(F976,'licencje PZTS'!$G$3:$N$775,7,FALSE),"")</f>
        <v/>
      </c>
      <c r="K976" s="62" t="str">
        <f>IFERROR(VLOOKUP(F976,'licencje PZTS'!$G$3:$N$1761,4,FALSE),"")</f>
        <v/>
      </c>
      <c r="L976" s="22" t="str">
        <f t="shared" si="174"/>
        <v/>
      </c>
      <c r="M976" s="22" t="str">
        <f t="shared" si="175"/>
        <v/>
      </c>
      <c r="N976" s="22" t="str">
        <f t="shared" si="176"/>
        <v/>
      </c>
      <c r="O976" s="22" t="str">
        <f t="shared" si="177"/>
        <v/>
      </c>
      <c r="P976" s="22" t="str">
        <f t="shared" si="178"/>
        <v/>
      </c>
      <c r="Q976" s="22" t="str">
        <f t="shared" si="179"/>
        <v/>
      </c>
      <c r="R976" s="22" t="str">
        <f t="shared" si="180"/>
        <v/>
      </c>
      <c r="V976" s="22" t="e">
        <f t="shared" si="181"/>
        <v>#N/A</v>
      </c>
      <c r="W976" s="22">
        <f>(COUNTIF($V$2:V976,V976)=1)*1+W975</f>
        <v>70</v>
      </c>
      <c r="Y976" s="22" t="e">
        <f>INDEX($V$2:$V$900,MATCH(ROWS($U$1:U974),$W$2:$W$900,0))</f>
        <v>#N/A</v>
      </c>
      <c r="AA976" s="22" t="e">
        <f t="shared" si="183"/>
        <v>#N/A</v>
      </c>
      <c r="AB976" s="22">
        <f>(COUNTIF($AA$2:AA976,AA976)=1)*1+AB975</f>
        <v>70</v>
      </c>
      <c r="AC976" s="22" t="e">
        <f>VLOOKUP(AD976,'licencje PZTS'!$C$4:$K$1486,9,FALSE)</f>
        <v>#N/A</v>
      </c>
      <c r="AD976" s="22" t="e">
        <f>INDEX($AA$2:$AA$900,MATCH(ROWS($Z$1:Z973),$AB$2:$AB$3900,0))</f>
        <v>#N/A</v>
      </c>
    </row>
    <row r="977" spans="2:30" hidden="1" x14ac:dyDescent="0.25">
      <c r="B977" s="54">
        <f>(COUNTIF($D$24:D1649,D1649)=1)*1+B976</f>
        <v>51</v>
      </c>
      <c r="C977" s="60" t="str">
        <f t="shared" si="184"/>
        <v/>
      </c>
      <c r="D977" s="54" t="str">
        <f>IF(C977="","",'licencje PZTS'!B957)</f>
        <v/>
      </c>
      <c r="E977" s="63" t="str">
        <f>IF(C977="","",VLOOKUP(F977,'licencje PZTS'!$G$3:$N$775,8,FALSE))</f>
        <v/>
      </c>
      <c r="F977" s="22">
        <f>'licencje PZTS'!G957</f>
        <v>0</v>
      </c>
      <c r="G977" s="62" t="str">
        <f>IFERROR(VLOOKUP(F977,'licencje PZTS'!$G$3:$N$775,5,FALSE),"")</f>
        <v/>
      </c>
      <c r="H977" s="62" t="str">
        <f>IF(G977="","",'licencje PZTS'!B957)</f>
        <v/>
      </c>
      <c r="I977" s="22" t="str">
        <f>IF(G977="","",VLOOKUP(F977,'licencje PZTS'!$G$3:$N$1761,8,FALSE))</f>
        <v/>
      </c>
      <c r="J977" s="22" t="str">
        <f>IFERROR(VLOOKUP(F977,'licencje PZTS'!$G$3:$N$775,7,FALSE),"")</f>
        <v/>
      </c>
      <c r="K977" s="62" t="str">
        <f>IFERROR(VLOOKUP(F977,'licencje PZTS'!$G$3:$N$1761,4,FALSE),"")</f>
        <v/>
      </c>
      <c r="L977" s="22" t="str">
        <f t="shared" si="174"/>
        <v/>
      </c>
      <c r="M977" s="22" t="str">
        <f t="shared" si="175"/>
        <v/>
      </c>
      <c r="N977" s="22" t="str">
        <f t="shared" si="176"/>
        <v/>
      </c>
      <c r="O977" s="22" t="str">
        <f t="shared" si="177"/>
        <v/>
      </c>
      <c r="P977" s="22" t="str">
        <f t="shared" si="178"/>
        <v/>
      </c>
      <c r="Q977" s="22" t="str">
        <f t="shared" si="179"/>
        <v/>
      </c>
      <c r="R977" s="22" t="str">
        <f t="shared" si="180"/>
        <v/>
      </c>
      <c r="V977" s="22" t="e">
        <f t="shared" si="181"/>
        <v>#N/A</v>
      </c>
      <c r="W977" s="22">
        <f>(COUNTIF($V$2:V977,V977)=1)*1+W976</f>
        <v>70</v>
      </c>
      <c r="Y977" s="22" t="e">
        <f>INDEX($V$2:$V$900,MATCH(ROWS($U$1:U975),$W$2:$W$900,0))</f>
        <v>#N/A</v>
      </c>
      <c r="AA977" s="22" t="e">
        <f t="shared" si="183"/>
        <v>#N/A</v>
      </c>
      <c r="AB977" s="22">
        <f>(COUNTIF($AA$2:AA977,AA977)=1)*1+AB976</f>
        <v>70</v>
      </c>
      <c r="AC977" s="22" t="e">
        <f>VLOOKUP(AD977,'licencje PZTS'!$C$4:$K$1486,9,FALSE)</f>
        <v>#N/A</v>
      </c>
      <c r="AD977" s="22" t="e">
        <f>INDEX($AA$2:$AA$900,MATCH(ROWS($Z$1:Z974),$AB$2:$AB$3900,0))</f>
        <v>#N/A</v>
      </c>
    </row>
    <row r="978" spans="2:30" hidden="1" x14ac:dyDescent="0.25">
      <c r="B978" s="54">
        <f>(COUNTIF($D$24:D1650,D1650)=1)*1+B977</f>
        <v>51</v>
      </c>
      <c r="C978" s="60" t="str">
        <f t="shared" si="184"/>
        <v/>
      </c>
      <c r="D978" s="54" t="str">
        <f>IF(C978="","",'licencje PZTS'!B958)</f>
        <v/>
      </c>
      <c r="E978" s="63" t="str">
        <f>IF(C978="","",VLOOKUP(F978,'licencje PZTS'!$G$3:$N$775,8,FALSE))</f>
        <v/>
      </c>
      <c r="F978" s="22">
        <f>'licencje PZTS'!G958</f>
        <v>0</v>
      </c>
      <c r="G978" s="62" t="str">
        <f>IFERROR(VLOOKUP(F978,'licencje PZTS'!$G$3:$N$775,5,FALSE),"")</f>
        <v/>
      </c>
      <c r="H978" s="62" t="str">
        <f>IF(G978="","",'licencje PZTS'!B958)</f>
        <v/>
      </c>
      <c r="I978" s="22" t="str">
        <f>IF(G978="","",VLOOKUP(F978,'licencje PZTS'!$G$3:$N$1761,8,FALSE))</f>
        <v/>
      </c>
      <c r="J978" s="22" t="str">
        <f>IFERROR(VLOOKUP(F978,'licencje PZTS'!$G$3:$N$775,7,FALSE),"")</f>
        <v/>
      </c>
      <c r="K978" s="62" t="str">
        <f>IFERROR(VLOOKUP(F978,'licencje PZTS'!$G$3:$N$1761,4,FALSE),"")</f>
        <v/>
      </c>
      <c r="L978" s="22" t="str">
        <f t="shared" si="174"/>
        <v/>
      </c>
      <c r="M978" s="22" t="str">
        <f t="shared" si="175"/>
        <v/>
      </c>
      <c r="N978" s="22" t="str">
        <f t="shared" si="176"/>
        <v/>
      </c>
      <c r="O978" s="22" t="str">
        <f t="shared" si="177"/>
        <v/>
      </c>
      <c r="P978" s="22" t="str">
        <f t="shared" si="178"/>
        <v/>
      </c>
      <c r="Q978" s="22" t="str">
        <f t="shared" si="179"/>
        <v/>
      </c>
      <c r="R978" s="22" t="str">
        <f t="shared" si="180"/>
        <v/>
      </c>
      <c r="V978" s="22" t="e">
        <f t="shared" si="181"/>
        <v>#N/A</v>
      </c>
      <c r="W978" s="22">
        <f>(COUNTIF($V$2:V978,V978)=1)*1+W977</f>
        <v>70</v>
      </c>
      <c r="Y978" s="22" t="e">
        <f>INDEX($V$2:$V$900,MATCH(ROWS($U$1:U976),$W$2:$W$900,0))</f>
        <v>#N/A</v>
      </c>
      <c r="AA978" s="22" t="e">
        <f t="shared" si="183"/>
        <v>#N/A</v>
      </c>
      <c r="AB978" s="22">
        <f>(COUNTIF($AA$2:AA978,AA978)=1)*1+AB977</f>
        <v>70</v>
      </c>
      <c r="AC978" s="22" t="e">
        <f>VLOOKUP(AD978,'licencje PZTS'!$C$4:$K$1486,9,FALSE)</f>
        <v>#N/A</v>
      </c>
      <c r="AD978" s="22" t="e">
        <f>INDEX($AA$2:$AA$900,MATCH(ROWS($Z$1:Z975),$AB$2:$AB$3900,0))</f>
        <v>#N/A</v>
      </c>
    </row>
    <row r="979" spans="2:30" hidden="1" x14ac:dyDescent="0.25">
      <c r="B979" s="54">
        <f>(COUNTIF($D$24:D1651,D1651)=1)*1+B978</f>
        <v>51</v>
      </c>
      <c r="C979" s="60" t="str">
        <f t="shared" si="184"/>
        <v/>
      </c>
      <c r="D979" s="54" t="str">
        <f>IF(C979="","",'licencje PZTS'!B959)</f>
        <v/>
      </c>
      <c r="E979" s="63" t="str">
        <f>IF(C979="","",VLOOKUP(F979,'licencje PZTS'!$G$3:$N$775,8,FALSE))</f>
        <v/>
      </c>
      <c r="F979" s="22">
        <f>'licencje PZTS'!G959</f>
        <v>0</v>
      </c>
      <c r="G979" s="62" t="str">
        <f>IFERROR(VLOOKUP(F979,'licencje PZTS'!$G$3:$N$775,5,FALSE),"")</f>
        <v/>
      </c>
      <c r="H979" s="62" t="str">
        <f>IF(G979="","",'licencje PZTS'!B959)</f>
        <v/>
      </c>
      <c r="I979" s="22" t="str">
        <f>IF(G979="","",VLOOKUP(F979,'licencje PZTS'!$G$3:$N$1761,8,FALSE))</f>
        <v/>
      </c>
      <c r="J979" s="22" t="str">
        <f>IFERROR(VLOOKUP(F979,'licencje PZTS'!$G$3:$N$775,7,FALSE),"")</f>
        <v/>
      </c>
      <c r="K979" s="62" t="str">
        <f>IFERROR(VLOOKUP(F979,'licencje PZTS'!$G$3:$N$1761,4,FALSE),"")</f>
        <v/>
      </c>
      <c r="L979" s="22" t="str">
        <f t="shared" si="174"/>
        <v/>
      </c>
      <c r="M979" s="22" t="str">
        <f t="shared" si="175"/>
        <v/>
      </c>
      <c r="N979" s="22" t="str">
        <f t="shared" si="176"/>
        <v/>
      </c>
      <c r="O979" s="22" t="str">
        <f t="shared" si="177"/>
        <v/>
      </c>
      <c r="P979" s="22" t="str">
        <f t="shared" si="178"/>
        <v/>
      </c>
      <c r="Q979" s="22" t="str">
        <f t="shared" si="179"/>
        <v/>
      </c>
      <c r="R979" s="22" t="str">
        <f t="shared" si="180"/>
        <v/>
      </c>
      <c r="V979" s="22" t="e">
        <f t="shared" si="181"/>
        <v>#N/A</v>
      </c>
      <c r="W979" s="22">
        <f>(COUNTIF($V$2:V979,V979)=1)*1+W978</f>
        <v>70</v>
      </c>
      <c r="Y979" s="22" t="e">
        <f>INDEX($V$2:$V$900,MATCH(ROWS($U$1:U977),$W$2:$W$900,0))</f>
        <v>#N/A</v>
      </c>
      <c r="AA979" s="22" t="e">
        <f t="shared" si="183"/>
        <v>#N/A</v>
      </c>
      <c r="AB979" s="22">
        <f>(COUNTIF($AA$2:AA979,AA979)=1)*1+AB978</f>
        <v>70</v>
      </c>
      <c r="AC979" s="22" t="e">
        <f>VLOOKUP(AD979,'licencje PZTS'!$C$4:$K$1486,9,FALSE)</f>
        <v>#N/A</v>
      </c>
      <c r="AD979" s="22" t="e">
        <f>INDEX($AA$2:$AA$900,MATCH(ROWS($Z$1:Z976),$AB$2:$AB$3900,0))</f>
        <v>#N/A</v>
      </c>
    </row>
    <row r="980" spans="2:30" hidden="1" x14ac:dyDescent="0.25">
      <c r="B980" s="54">
        <f>(COUNTIF($D$24:D1652,D1652)=1)*1+B979</f>
        <v>51</v>
      </c>
      <c r="C980" s="60" t="str">
        <f t="shared" si="184"/>
        <v/>
      </c>
      <c r="D980" s="54" t="str">
        <f>IF(C980="","",'licencje PZTS'!B960)</f>
        <v/>
      </c>
      <c r="E980" s="63" t="str">
        <f>IF(C980="","",VLOOKUP(F980,'licencje PZTS'!$G$3:$N$775,8,FALSE))</f>
        <v/>
      </c>
      <c r="F980" s="22">
        <f>'licencje PZTS'!G960</f>
        <v>0</v>
      </c>
      <c r="G980" s="62" t="str">
        <f>IFERROR(VLOOKUP(F980,'licencje PZTS'!$G$3:$N$775,5,FALSE),"")</f>
        <v/>
      </c>
      <c r="H980" s="62" t="str">
        <f>IF(G980="","",'licencje PZTS'!B960)</f>
        <v/>
      </c>
      <c r="I980" s="22" t="str">
        <f>IF(G980="","",VLOOKUP(F980,'licencje PZTS'!$G$3:$N$1761,8,FALSE))</f>
        <v/>
      </c>
      <c r="J980" s="22" t="str">
        <f>IFERROR(VLOOKUP(F980,'licencje PZTS'!$G$3:$N$775,7,FALSE),"")</f>
        <v/>
      </c>
      <c r="K980" s="62" t="str">
        <f>IFERROR(VLOOKUP(F980,'licencje PZTS'!$G$3:$N$1761,4,FALSE),"")</f>
        <v/>
      </c>
      <c r="L980" s="22" t="str">
        <f t="shared" si="174"/>
        <v/>
      </c>
      <c r="M980" s="22" t="str">
        <f t="shared" si="175"/>
        <v/>
      </c>
      <c r="N980" s="22" t="str">
        <f t="shared" si="176"/>
        <v/>
      </c>
      <c r="O980" s="22" t="str">
        <f t="shared" si="177"/>
        <v/>
      </c>
      <c r="P980" s="22" t="str">
        <f t="shared" si="178"/>
        <v/>
      </c>
      <c r="Q980" s="22" t="str">
        <f t="shared" si="179"/>
        <v/>
      </c>
      <c r="R980" s="22" t="str">
        <f t="shared" si="180"/>
        <v/>
      </c>
      <c r="V980" s="22" t="e">
        <f t="shared" si="181"/>
        <v>#N/A</v>
      </c>
      <c r="W980" s="22">
        <f>(COUNTIF($V$2:V980,V980)=1)*1+W979</f>
        <v>70</v>
      </c>
      <c r="Y980" s="22" t="e">
        <f>INDEX($V$2:$V$900,MATCH(ROWS($U$1:U978),$W$2:$W$900,0))</f>
        <v>#N/A</v>
      </c>
      <c r="AA980" s="22" t="e">
        <f t="shared" si="183"/>
        <v>#N/A</v>
      </c>
      <c r="AB980" s="22">
        <f>(COUNTIF($AA$2:AA980,AA980)=1)*1+AB979</f>
        <v>70</v>
      </c>
      <c r="AC980" s="22" t="e">
        <f>VLOOKUP(AD980,'licencje PZTS'!$C$4:$K$1486,9,FALSE)</f>
        <v>#N/A</v>
      </c>
      <c r="AD980" s="22" t="e">
        <f>INDEX($AA$2:$AA$900,MATCH(ROWS($Z$1:Z977),$AB$2:$AB$3900,0))</f>
        <v>#N/A</v>
      </c>
    </row>
    <row r="981" spans="2:30" hidden="1" x14ac:dyDescent="0.25">
      <c r="B981" s="54">
        <f>(COUNTIF($D$24:D1653,D1653)=1)*1+B980</f>
        <v>51</v>
      </c>
      <c r="C981" s="60" t="str">
        <f t="shared" si="184"/>
        <v/>
      </c>
      <c r="D981" s="54" t="str">
        <f>IF(C981="","",'licencje PZTS'!B961)</f>
        <v/>
      </c>
      <c r="E981" s="63" t="str">
        <f>IF(C981="","",VLOOKUP(F981,'licencje PZTS'!$G$3:$N$775,8,FALSE))</f>
        <v/>
      </c>
      <c r="F981" s="22">
        <f>'licencje PZTS'!G961</f>
        <v>0</v>
      </c>
      <c r="G981" s="62" t="str">
        <f>IFERROR(VLOOKUP(F981,'licencje PZTS'!$G$3:$N$775,5,FALSE),"")</f>
        <v/>
      </c>
      <c r="H981" s="62" t="str">
        <f>IF(G981="","",'licencje PZTS'!B961)</f>
        <v/>
      </c>
      <c r="I981" s="22" t="str">
        <f>IF(G981="","",VLOOKUP(F981,'licencje PZTS'!$G$3:$N$1761,8,FALSE))</f>
        <v/>
      </c>
      <c r="J981" s="22" t="str">
        <f>IFERROR(VLOOKUP(F981,'licencje PZTS'!$G$3:$N$775,7,FALSE),"")</f>
        <v/>
      </c>
      <c r="K981" s="62" t="str">
        <f>IFERROR(VLOOKUP(F981,'licencje PZTS'!$G$3:$N$1761,4,FALSE),"")</f>
        <v/>
      </c>
      <c r="L981" s="22" t="str">
        <f t="shared" si="174"/>
        <v/>
      </c>
      <c r="M981" s="22" t="str">
        <f t="shared" si="175"/>
        <v/>
      </c>
      <c r="N981" s="22" t="str">
        <f t="shared" si="176"/>
        <v/>
      </c>
      <c r="O981" s="22" t="str">
        <f t="shared" si="177"/>
        <v/>
      </c>
      <c r="P981" s="22" t="str">
        <f t="shared" si="178"/>
        <v/>
      </c>
      <c r="Q981" s="22" t="str">
        <f t="shared" si="179"/>
        <v/>
      </c>
      <c r="R981" s="22" t="str">
        <f t="shared" si="180"/>
        <v/>
      </c>
      <c r="V981" s="22" t="e">
        <f t="shared" si="181"/>
        <v>#N/A</v>
      </c>
      <c r="W981" s="22">
        <f>(COUNTIF($V$2:V981,V981)=1)*1+W980</f>
        <v>70</v>
      </c>
      <c r="Y981" s="22" t="e">
        <f>INDEX($V$2:$V$900,MATCH(ROWS($U$1:U979),$W$2:$W$900,0))</f>
        <v>#N/A</v>
      </c>
      <c r="AA981" s="22" t="e">
        <f t="shared" si="183"/>
        <v>#N/A</v>
      </c>
      <c r="AB981" s="22">
        <f>(COUNTIF($AA$2:AA981,AA981)=1)*1+AB980</f>
        <v>70</v>
      </c>
      <c r="AC981" s="22" t="e">
        <f>VLOOKUP(AD981,'licencje PZTS'!$C$4:$K$1486,9,FALSE)</f>
        <v>#N/A</v>
      </c>
      <c r="AD981" s="22" t="e">
        <f>INDEX($AA$2:$AA$900,MATCH(ROWS($Z$1:Z978),$AB$2:$AB$3900,0))</f>
        <v>#N/A</v>
      </c>
    </row>
    <row r="982" spans="2:30" hidden="1" x14ac:dyDescent="0.25">
      <c r="B982" s="54">
        <f>(COUNTIF($D$24:D1654,D1654)=1)*1+B981</f>
        <v>51</v>
      </c>
      <c r="C982" s="60" t="str">
        <f t="shared" si="184"/>
        <v/>
      </c>
      <c r="D982" s="54" t="str">
        <f>IF(C982="","",'licencje PZTS'!B962)</f>
        <v/>
      </c>
      <c r="E982" s="63" t="str">
        <f>IF(C982="","",VLOOKUP(F982,'licencje PZTS'!$G$3:$N$775,8,FALSE))</f>
        <v/>
      </c>
      <c r="F982" s="22">
        <f>'licencje PZTS'!G962</f>
        <v>0</v>
      </c>
      <c r="G982" s="62" t="str">
        <f>IFERROR(VLOOKUP(F982,'licencje PZTS'!$G$3:$N$775,5,FALSE),"")</f>
        <v/>
      </c>
      <c r="H982" s="62" t="str">
        <f>IF(G982="","",'licencje PZTS'!B962)</f>
        <v/>
      </c>
      <c r="I982" s="22" t="str">
        <f>IF(G982="","",VLOOKUP(F982,'licencje PZTS'!$G$3:$N$1761,8,FALSE))</f>
        <v/>
      </c>
      <c r="J982" s="22" t="str">
        <f>IFERROR(VLOOKUP(F982,'licencje PZTS'!$G$3:$N$775,7,FALSE),"")</f>
        <v/>
      </c>
      <c r="K982" s="62" t="str">
        <f>IFERROR(VLOOKUP(F982,'licencje PZTS'!$G$3:$N$1761,4,FALSE),"")</f>
        <v/>
      </c>
      <c r="L982" s="22" t="str">
        <f t="shared" si="174"/>
        <v/>
      </c>
      <c r="M982" s="22" t="str">
        <f t="shared" si="175"/>
        <v/>
      </c>
      <c r="N982" s="22" t="str">
        <f t="shared" si="176"/>
        <v/>
      </c>
      <c r="O982" s="22" t="str">
        <f t="shared" si="177"/>
        <v/>
      </c>
      <c r="P982" s="22" t="str">
        <f t="shared" si="178"/>
        <v/>
      </c>
      <c r="Q982" s="22" t="str">
        <f t="shared" si="179"/>
        <v/>
      </c>
      <c r="R982" s="22" t="str">
        <f t="shared" si="180"/>
        <v/>
      </c>
      <c r="V982" s="22" t="e">
        <f t="shared" si="181"/>
        <v>#N/A</v>
      </c>
      <c r="W982" s="22">
        <f>(COUNTIF($V$2:V982,V982)=1)*1+W981</f>
        <v>70</v>
      </c>
      <c r="Y982" s="22" t="e">
        <f>INDEX($V$2:$V$900,MATCH(ROWS($U$1:U980),$W$2:$W$900,0))</f>
        <v>#N/A</v>
      </c>
      <c r="AA982" s="22" t="e">
        <f t="shared" si="183"/>
        <v>#N/A</v>
      </c>
      <c r="AB982" s="22">
        <f>(COUNTIF($AA$2:AA982,AA982)=1)*1+AB981</f>
        <v>70</v>
      </c>
      <c r="AC982" s="22" t="e">
        <f>VLOOKUP(AD982,'licencje PZTS'!$C$4:$K$1486,9,FALSE)</f>
        <v>#N/A</v>
      </c>
      <c r="AD982" s="22" t="e">
        <f>INDEX($AA$2:$AA$900,MATCH(ROWS($Z$1:Z979),$AB$2:$AB$3900,0))</f>
        <v>#N/A</v>
      </c>
    </row>
    <row r="983" spans="2:30" hidden="1" x14ac:dyDescent="0.25">
      <c r="B983" s="54">
        <f>(COUNTIF($D$24:D1655,D1655)=1)*1+B982</f>
        <v>51</v>
      </c>
      <c r="C983" s="60" t="str">
        <f t="shared" si="184"/>
        <v/>
      </c>
      <c r="D983" s="54" t="str">
        <f>IF(C983="","",'licencje PZTS'!B963)</f>
        <v/>
      </c>
      <c r="E983" s="63" t="str">
        <f>IF(C983="","",VLOOKUP(F983,'licencje PZTS'!$G$3:$N$775,8,FALSE))</f>
        <v/>
      </c>
      <c r="F983" s="22">
        <f>'licencje PZTS'!G963</f>
        <v>0</v>
      </c>
      <c r="G983" s="62" t="str">
        <f>IFERROR(VLOOKUP(F983,'licencje PZTS'!$G$3:$N$775,5,FALSE),"")</f>
        <v/>
      </c>
      <c r="H983" s="62" t="str">
        <f>IF(G983="","",'licencje PZTS'!B963)</f>
        <v/>
      </c>
      <c r="I983" s="22" t="str">
        <f>IF(G983="","",VLOOKUP(F983,'licencje PZTS'!$G$3:$N$1761,8,FALSE))</f>
        <v/>
      </c>
      <c r="J983" s="22" t="str">
        <f>IFERROR(VLOOKUP(F983,'licencje PZTS'!$G$3:$N$775,7,FALSE),"")</f>
        <v/>
      </c>
      <c r="K983" s="62" t="str">
        <f>IFERROR(VLOOKUP(F983,'licencje PZTS'!$G$3:$N$1761,4,FALSE),"")</f>
        <v/>
      </c>
      <c r="L983" s="22" t="str">
        <f t="shared" ref="L983:L1046" si="185">IFERROR(IF($G$1-K983&lt;=8,"Skrzat",IF($G$1-K983&gt;8,"Nie dotyczy")),"")</f>
        <v/>
      </c>
      <c r="M983" s="22" t="str">
        <f t="shared" ref="M983:M1046" si="186">IFERROR(IF($G$1-K983&lt;=10,"Żak",IF($G$1-K983&gt;10,"Nie dotyczy")),"")</f>
        <v/>
      </c>
      <c r="N983" s="22" t="str">
        <f t="shared" ref="N983:N1046" si="187">IFERROR(IF($G$1-K983&lt;=12,"Młodzik",IF($G$1-K983&gt;12,"Nie dotyczy")),"")</f>
        <v/>
      </c>
      <c r="O983" s="22" t="str">
        <f t="shared" ref="O983:O1046" si="188">IFERROR(IF($G$1-K983&lt;=14,"Kadet",IF($G$1-K983&gt;14,"Nie dotyczy")),"")</f>
        <v/>
      </c>
      <c r="P983" s="22" t="str">
        <f t="shared" ref="P983:P1046" si="189">IFERROR(IF($G$1-K983&lt;=17,"Junior",IF($G$1-K983&gt;17,"Nie dotyczy")),"")</f>
        <v/>
      </c>
      <c r="Q983" s="22" t="str">
        <f t="shared" ref="Q983:Q1046" si="190">IFERROR(IF($G$1-K983&lt;=20,"Młodzieżowiec",IF($G$1-K983&gt;20,"Nie dotyczy")),"")</f>
        <v/>
      </c>
      <c r="R983" s="22" t="str">
        <f t="shared" ref="R983:R1046" si="191">IFERROR(IF($G$1-K983&gt;=7,"Senior",IF($G$1-K983&lt;8,"Nie dotyczy")),"")</f>
        <v/>
      </c>
      <c r="V983" s="22" t="e">
        <f t="shared" si="181"/>
        <v>#N/A</v>
      </c>
      <c r="W983" s="22">
        <f>(COUNTIF($V$2:V983,V983)=1)*1+W982</f>
        <v>70</v>
      </c>
      <c r="Y983" s="22" t="e">
        <f>INDEX($V$2:$V$900,MATCH(ROWS($U$1:U981),$W$2:$W$900,0))</f>
        <v>#N/A</v>
      </c>
      <c r="AA983" s="22" t="e">
        <f t="shared" si="183"/>
        <v>#N/A</v>
      </c>
      <c r="AB983" s="22">
        <f>(COUNTIF($AA$2:AA983,AA983)=1)*1+AB982</f>
        <v>70</v>
      </c>
      <c r="AC983" s="22" t="e">
        <f>VLOOKUP(AD983,'licencje PZTS'!$C$4:$K$1486,9,FALSE)</f>
        <v>#N/A</v>
      </c>
      <c r="AD983" s="22" t="e">
        <f>INDEX($AA$2:$AA$900,MATCH(ROWS($Z$1:Z980),$AB$2:$AB$3900,0))</f>
        <v>#N/A</v>
      </c>
    </row>
    <row r="984" spans="2:30" hidden="1" x14ac:dyDescent="0.25">
      <c r="B984" s="54">
        <f>(COUNTIF($D$24:D1656,D1656)=1)*1+B983</f>
        <v>51</v>
      </c>
      <c r="C984" s="60" t="str">
        <f t="shared" si="184"/>
        <v/>
      </c>
      <c r="D984" s="54" t="str">
        <f>IF(C984="","",'licencje PZTS'!B964)</f>
        <v/>
      </c>
      <c r="E984" s="63" t="str">
        <f>IF(C984="","",VLOOKUP(F984,'licencje PZTS'!$G$3:$N$775,8,FALSE))</f>
        <v/>
      </c>
      <c r="F984" s="22">
        <f>'licencje PZTS'!G964</f>
        <v>0</v>
      </c>
      <c r="G984" s="62" t="str">
        <f>IFERROR(VLOOKUP(F984,'licencje PZTS'!$G$3:$N$775,5,FALSE),"")</f>
        <v/>
      </c>
      <c r="H984" s="62" t="str">
        <f>IF(G984="","",'licencje PZTS'!B964)</f>
        <v/>
      </c>
      <c r="I984" s="22" t="str">
        <f>IF(G984="","",VLOOKUP(F984,'licencje PZTS'!$G$3:$N$1761,8,FALSE))</f>
        <v/>
      </c>
      <c r="J984" s="22" t="str">
        <f>IFERROR(VLOOKUP(F984,'licencje PZTS'!$G$3:$N$775,7,FALSE),"")</f>
        <v/>
      </c>
      <c r="K984" s="62" t="str">
        <f>IFERROR(VLOOKUP(F984,'licencje PZTS'!$G$3:$N$1761,4,FALSE),"")</f>
        <v/>
      </c>
      <c r="L984" s="22" t="str">
        <f t="shared" si="185"/>
        <v/>
      </c>
      <c r="M984" s="22" t="str">
        <f t="shared" si="186"/>
        <v/>
      </c>
      <c r="N984" s="22" t="str">
        <f t="shared" si="187"/>
        <v/>
      </c>
      <c r="O984" s="22" t="str">
        <f t="shared" si="188"/>
        <v/>
      </c>
      <c r="P984" s="22" t="str">
        <f t="shared" si="189"/>
        <v/>
      </c>
      <c r="Q984" s="22" t="str">
        <f t="shared" si="190"/>
        <v/>
      </c>
      <c r="R984" s="22" t="str">
        <f t="shared" si="191"/>
        <v/>
      </c>
      <c r="V984" s="22" t="e">
        <f t="shared" si="181"/>
        <v>#N/A</v>
      </c>
      <c r="W984" s="22">
        <f>(COUNTIF($V$2:V984,V984)=1)*1+W983</f>
        <v>70</v>
      </c>
      <c r="Y984" s="22" t="e">
        <f>INDEX($V$2:$V$900,MATCH(ROWS($U$1:U982),$W$2:$W$900,0))</f>
        <v>#N/A</v>
      </c>
      <c r="AA984" s="22" t="e">
        <f t="shared" si="183"/>
        <v>#N/A</v>
      </c>
      <c r="AB984" s="22">
        <f>(COUNTIF($AA$2:AA984,AA984)=1)*1+AB983</f>
        <v>70</v>
      </c>
      <c r="AC984" s="22" t="e">
        <f>VLOOKUP(AD984,'licencje PZTS'!$C$4:$K$1486,9,FALSE)</f>
        <v>#N/A</v>
      </c>
      <c r="AD984" s="22" t="e">
        <f>INDEX($AA$2:$AA$900,MATCH(ROWS($Z$1:Z981),$AB$2:$AB$3900,0))</f>
        <v>#N/A</v>
      </c>
    </row>
    <row r="985" spans="2:30" hidden="1" x14ac:dyDescent="0.25">
      <c r="B985" s="54">
        <f>(COUNTIF($D$24:D1657,D1657)=1)*1+B984</f>
        <v>51</v>
      </c>
      <c r="C985" s="60" t="str">
        <f t="shared" si="184"/>
        <v/>
      </c>
      <c r="D985" s="54" t="str">
        <f>IF(C985="","",'licencje PZTS'!B965)</f>
        <v/>
      </c>
      <c r="E985" s="63" t="str">
        <f>IF(C985="","",VLOOKUP(F985,'licencje PZTS'!$G$3:$N$775,8,FALSE))</f>
        <v/>
      </c>
      <c r="F985" s="22">
        <f>'licencje PZTS'!G965</f>
        <v>0</v>
      </c>
      <c r="G985" s="62" t="str">
        <f>IFERROR(VLOOKUP(F985,'licencje PZTS'!$G$3:$N$775,5,FALSE),"")</f>
        <v/>
      </c>
      <c r="H985" s="62" t="str">
        <f>IF(G985="","",'licencje PZTS'!B965)</f>
        <v/>
      </c>
      <c r="I985" s="22" t="str">
        <f>IF(G985="","",VLOOKUP(F985,'licencje PZTS'!$G$3:$N$1761,8,FALSE))</f>
        <v/>
      </c>
      <c r="J985" s="22" t="str">
        <f>IFERROR(VLOOKUP(F985,'licencje PZTS'!$G$3:$N$775,7,FALSE),"")</f>
        <v/>
      </c>
      <c r="K985" s="62" t="str">
        <f>IFERROR(VLOOKUP(F985,'licencje PZTS'!$G$3:$N$1761,4,FALSE),"")</f>
        <v/>
      </c>
      <c r="L985" s="22" t="str">
        <f t="shared" si="185"/>
        <v/>
      </c>
      <c r="M985" s="22" t="str">
        <f t="shared" si="186"/>
        <v/>
      </c>
      <c r="N985" s="22" t="str">
        <f t="shared" si="187"/>
        <v/>
      </c>
      <c r="O985" s="22" t="str">
        <f t="shared" si="188"/>
        <v/>
      </c>
      <c r="P985" s="22" t="str">
        <f t="shared" si="189"/>
        <v/>
      </c>
      <c r="Q985" s="22" t="str">
        <f t="shared" si="190"/>
        <v/>
      </c>
      <c r="R985" s="22" t="str">
        <f t="shared" si="191"/>
        <v/>
      </c>
      <c r="V985" s="22" t="e">
        <f t="shared" si="181"/>
        <v>#N/A</v>
      </c>
      <c r="W985" s="22">
        <f>(COUNTIF($V$2:V985,V985)=1)*1+W984</f>
        <v>70</v>
      </c>
      <c r="Y985" s="22" t="e">
        <f>INDEX($V$2:$V$900,MATCH(ROWS($U$1:U983),$W$2:$W$900,0))</f>
        <v>#N/A</v>
      </c>
      <c r="AA985" s="22" t="e">
        <f t="shared" si="183"/>
        <v>#N/A</v>
      </c>
      <c r="AB985" s="22">
        <f>(COUNTIF($AA$2:AA985,AA985)=1)*1+AB984</f>
        <v>70</v>
      </c>
      <c r="AC985" s="22" t="e">
        <f>VLOOKUP(AD985,'licencje PZTS'!$C$4:$K$1486,9,FALSE)</f>
        <v>#N/A</v>
      </c>
      <c r="AD985" s="22" t="e">
        <f>INDEX($AA$2:$AA$900,MATCH(ROWS($Z$1:Z982),$AB$2:$AB$3900,0))</f>
        <v>#N/A</v>
      </c>
    </row>
    <row r="986" spans="2:30" hidden="1" x14ac:dyDescent="0.25">
      <c r="B986" s="54">
        <f>(COUNTIF($D$24:D1658,D1658)=1)*1+B985</f>
        <v>51</v>
      </c>
      <c r="C986" s="60" t="str">
        <f t="shared" si="184"/>
        <v/>
      </c>
      <c r="D986" s="54" t="str">
        <f>IF(C986="","",'licencje PZTS'!B966)</f>
        <v/>
      </c>
      <c r="E986" s="63" t="str">
        <f>IF(C986="","",VLOOKUP(F986,'licencje PZTS'!$G$3:$N$775,8,FALSE))</f>
        <v/>
      </c>
      <c r="F986" s="22">
        <f>'licencje PZTS'!G966</f>
        <v>0</v>
      </c>
      <c r="G986" s="62" t="str">
        <f>IFERROR(VLOOKUP(F986,'licencje PZTS'!$G$3:$N$775,5,FALSE),"")</f>
        <v/>
      </c>
      <c r="H986" s="62" t="str">
        <f>IF(G986="","",'licencje PZTS'!B966)</f>
        <v/>
      </c>
      <c r="I986" s="22" t="str">
        <f>IF(G986="","",VLOOKUP(F986,'licencje PZTS'!$G$3:$N$1761,8,FALSE))</f>
        <v/>
      </c>
      <c r="J986" s="22" t="str">
        <f>IFERROR(VLOOKUP(F986,'licencje PZTS'!$G$3:$N$775,7,FALSE),"")</f>
        <v/>
      </c>
      <c r="K986" s="62" t="str">
        <f>IFERROR(VLOOKUP(F986,'licencje PZTS'!$G$3:$N$1761,4,FALSE),"")</f>
        <v/>
      </c>
      <c r="L986" s="22" t="str">
        <f t="shared" si="185"/>
        <v/>
      </c>
      <c r="M986" s="22" t="str">
        <f t="shared" si="186"/>
        <v/>
      </c>
      <c r="N986" s="22" t="str">
        <f t="shared" si="187"/>
        <v/>
      </c>
      <c r="O986" s="22" t="str">
        <f t="shared" si="188"/>
        <v/>
      </c>
      <c r="P986" s="22" t="str">
        <f t="shared" si="189"/>
        <v/>
      </c>
      <c r="Q986" s="22" t="str">
        <f t="shared" si="190"/>
        <v/>
      </c>
      <c r="R986" s="22" t="str">
        <f t="shared" si="191"/>
        <v/>
      </c>
      <c r="V986" s="22" t="e">
        <f t="shared" si="181"/>
        <v>#N/A</v>
      </c>
      <c r="W986" s="22">
        <f>(COUNTIF($V$2:V986,V986)=1)*1+W985</f>
        <v>70</v>
      </c>
      <c r="Y986" s="22" t="e">
        <f>INDEX($V$2:$V$900,MATCH(ROWS($U$1:U984),$W$2:$W$900,0))</f>
        <v>#N/A</v>
      </c>
      <c r="AA986" s="22" t="e">
        <f t="shared" si="183"/>
        <v>#N/A</v>
      </c>
      <c r="AB986" s="22">
        <f>(COUNTIF($AA$2:AA986,AA986)=1)*1+AB985</f>
        <v>70</v>
      </c>
      <c r="AC986" s="22" t="e">
        <f>VLOOKUP(AD986,'licencje PZTS'!$C$4:$K$1486,9,FALSE)</f>
        <v>#N/A</v>
      </c>
      <c r="AD986" s="22" t="e">
        <f>INDEX($AA$2:$AA$900,MATCH(ROWS($Z$1:Z983),$AB$2:$AB$3900,0))</f>
        <v>#N/A</v>
      </c>
    </row>
    <row r="987" spans="2:30" hidden="1" x14ac:dyDescent="0.25">
      <c r="B987" s="54">
        <f>(COUNTIF($D$24:D1659,D1659)=1)*1+B986</f>
        <v>51</v>
      </c>
      <c r="C987" s="60" t="str">
        <f t="shared" si="184"/>
        <v/>
      </c>
      <c r="D987" s="54" t="str">
        <f>IF(C987="","",'licencje PZTS'!B967)</f>
        <v/>
      </c>
      <c r="E987" s="63" t="str">
        <f>IF(C987="","",VLOOKUP(F987,'licencje PZTS'!$G$3:$N$775,8,FALSE))</f>
        <v/>
      </c>
      <c r="F987" s="22">
        <f>'licencje PZTS'!G967</f>
        <v>0</v>
      </c>
      <c r="G987" s="62" t="str">
        <f>IFERROR(VLOOKUP(F987,'licencje PZTS'!$G$3:$N$775,5,FALSE),"")</f>
        <v/>
      </c>
      <c r="H987" s="62" t="str">
        <f>IF(G987="","",'licencje PZTS'!B967)</f>
        <v/>
      </c>
      <c r="I987" s="22" t="str">
        <f>IF(G987="","",VLOOKUP(F987,'licencje PZTS'!$G$3:$N$1761,8,FALSE))</f>
        <v/>
      </c>
      <c r="J987" s="22" t="str">
        <f>IFERROR(VLOOKUP(F987,'licencje PZTS'!$G$3:$N$775,7,FALSE),"")</f>
        <v/>
      </c>
      <c r="K987" s="62" t="str">
        <f>IFERROR(VLOOKUP(F987,'licencje PZTS'!$G$3:$N$1761,4,FALSE),"")</f>
        <v/>
      </c>
      <c r="L987" s="22" t="str">
        <f t="shared" si="185"/>
        <v/>
      </c>
      <c r="M987" s="22" t="str">
        <f t="shared" si="186"/>
        <v/>
      </c>
      <c r="N987" s="22" t="str">
        <f t="shared" si="187"/>
        <v/>
      </c>
      <c r="O987" s="22" t="str">
        <f t="shared" si="188"/>
        <v/>
      </c>
      <c r="P987" s="22" t="str">
        <f t="shared" si="189"/>
        <v/>
      </c>
      <c r="Q987" s="22" t="str">
        <f t="shared" si="190"/>
        <v/>
      </c>
      <c r="R987" s="22" t="str">
        <f t="shared" si="191"/>
        <v/>
      </c>
      <c r="V987" s="22" t="e">
        <f t="shared" si="181"/>
        <v>#N/A</v>
      </c>
      <c r="W987" s="22">
        <f>(COUNTIF($V$2:V987,V987)=1)*1+W986</f>
        <v>70</v>
      </c>
      <c r="Y987" s="22" t="e">
        <f>INDEX($V$2:$V$900,MATCH(ROWS($U$1:U985),$W$2:$W$900,0))</f>
        <v>#N/A</v>
      </c>
      <c r="AA987" s="22" t="e">
        <f t="shared" si="183"/>
        <v>#N/A</v>
      </c>
      <c r="AB987" s="22">
        <f>(COUNTIF($AA$2:AA987,AA987)=1)*1+AB986</f>
        <v>70</v>
      </c>
      <c r="AC987" s="22" t="e">
        <f>VLOOKUP(AD987,'licencje PZTS'!$C$4:$K$1486,9,FALSE)</f>
        <v>#N/A</v>
      </c>
      <c r="AD987" s="22" t="e">
        <f>INDEX($AA$2:$AA$900,MATCH(ROWS($Z$1:Z984),$AB$2:$AB$3900,0))</f>
        <v>#N/A</v>
      </c>
    </row>
    <row r="988" spans="2:30" hidden="1" x14ac:dyDescent="0.25">
      <c r="B988" s="54">
        <f>(COUNTIF($D$24:D1660,D1660)=1)*1+B987</f>
        <v>51</v>
      </c>
      <c r="C988" s="60" t="str">
        <f t="shared" si="184"/>
        <v/>
      </c>
      <c r="D988" s="54" t="str">
        <f>IF(C988="","",'licencje PZTS'!B968)</f>
        <v/>
      </c>
      <c r="E988" s="63" t="str">
        <f>IF(C988="","",VLOOKUP(F988,'licencje PZTS'!$G$3:$N$775,8,FALSE))</f>
        <v/>
      </c>
      <c r="F988" s="22">
        <f>'licencje PZTS'!G968</f>
        <v>0</v>
      </c>
      <c r="G988" s="62" t="str">
        <f>IFERROR(VLOOKUP(F988,'licencje PZTS'!$G$3:$N$775,5,FALSE),"")</f>
        <v/>
      </c>
      <c r="H988" s="62" t="str">
        <f>IF(G988="","",'licencje PZTS'!B968)</f>
        <v/>
      </c>
      <c r="I988" s="22" t="str">
        <f>IF(G988="","",VLOOKUP(F988,'licencje PZTS'!$G$3:$N$1761,8,FALSE))</f>
        <v/>
      </c>
      <c r="J988" s="22" t="str">
        <f>IFERROR(VLOOKUP(F988,'licencje PZTS'!$G$3:$N$775,7,FALSE),"")</f>
        <v/>
      </c>
      <c r="K988" s="62" t="str">
        <f>IFERROR(VLOOKUP(F988,'licencje PZTS'!$G$3:$N$1761,4,FALSE),"")</f>
        <v/>
      </c>
      <c r="L988" s="22" t="str">
        <f t="shared" si="185"/>
        <v/>
      </c>
      <c r="M988" s="22" t="str">
        <f t="shared" si="186"/>
        <v/>
      </c>
      <c r="N988" s="22" t="str">
        <f t="shared" si="187"/>
        <v/>
      </c>
      <c r="O988" s="22" t="str">
        <f t="shared" si="188"/>
        <v/>
      </c>
      <c r="P988" s="22" t="str">
        <f t="shared" si="189"/>
        <v/>
      </c>
      <c r="Q988" s="22" t="str">
        <f t="shared" si="190"/>
        <v/>
      </c>
      <c r="R988" s="22" t="str">
        <f t="shared" si="191"/>
        <v/>
      </c>
      <c r="V988" s="22" t="e">
        <f t="shared" si="181"/>
        <v>#N/A</v>
      </c>
      <c r="W988" s="22">
        <f>(COUNTIF($V$2:V988,V988)=1)*1+W987</f>
        <v>70</v>
      </c>
      <c r="Y988" s="22" t="e">
        <f>INDEX($V$2:$V$900,MATCH(ROWS($U$1:U986),$W$2:$W$900,0))</f>
        <v>#N/A</v>
      </c>
      <c r="AA988" s="22" t="e">
        <f t="shared" si="183"/>
        <v>#N/A</v>
      </c>
      <c r="AB988" s="22">
        <f>(COUNTIF($AA$2:AA988,AA988)=1)*1+AB987</f>
        <v>70</v>
      </c>
      <c r="AC988" s="22" t="e">
        <f>VLOOKUP(AD988,'licencje PZTS'!$C$4:$K$1486,9,FALSE)</f>
        <v>#N/A</v>
      </c>
      <c r="AD988" s="22" t="e">
        <f>INDEX($AA$2:$AA$900,MATCH(ROWS($Z$1:Z985),$AB$2:$AB$3900,0))</f>
        <v>#N/A</v>
      </c>
    </row>
    <row r="989" spans="2:30" hidden="1" x14ac:dyDescent="0.25">
      <c r="B989" s="54">
        <f>(COUNTIF($D$24:D1661,D1661)=1)*1+B988</f>
        <v>51</v>
      </c>
      <c r="C989" s="60" t="str">
        <f t="shared" si="184"/>
        <v/>
      </c>
      <c r="D989" s="54" t="str">
        <f>IF(C989="","",'licencje PZTS'!B969)</f>
        <v/>
      </c>
      <c r="E989" s="63" t="str">
        <f>IF(C989="","",VLOOKUP(F989,'licencje PZTS'!$G$3:$N$775,8,FALSE))</f>
        <v/>
      </c>
      <c r="F989" s="22">
        <f>'licencje PZTS'!G969</f>
        <v>0</v>
      </c>
      <c r="G989" s="62" t="str">
        <f>IFERROR(VLOOKUP(F989,'licencje PZTS'!$G$3:$N$775,5,FALSE),"")</f>
        <v/>
      </c>
      <c r="H989" s="62" t="str">
        <f>IF(G989="","",'licencje PZTS'!B969)</f>
        <v/>
      </c>
      <c r="I989" s="22" t="str">
        <f>IF(G989="","",VLOOKUP(F989,'licencje PZTS'!$G$3:$N$1761,8,FALSE))</f>
        <v/>
      </c>
      <c r="J989" s="22" t="str">
        <f>IFERROR(VLOOKUP(F989,'licencje PZTS'!$G$3:$N$775,7,FALSE),"")</f>
        <v/>
      </c>
      <c r="K989" s="62" t="str">
        <f>IFERROR(VLOOKUP(F989,'licencje PZTS'!$G$3:$N$1761,4,FALSE),"")</f>
        <v/>
      </c>
      <c r="L989" s="22" t="str">
        <f t="shared" si="185"/>
        <v/>
      </c>
      <c r="M989" s="22" t="str">
        <f t="shared" si="186"/>
        <v/>
      </c>
      <c r="N989" s="22" t="str">
        <f t="shared" si="187"/>
        <v/>
      </c>
      <c r="O989" s="22" t="str">
        <f t="shared" si="188"/>
        <v/>
      </c>
      <c r="P989" s="22" t="str">
        <f t="shared" si="189"/>
        <v/>
      </c>
      <c r="Q989" s="22" t="str">
        <f t="shared" si="190"/>
        <v/>
      </c>
      <c r="R989" s="22" t="str">
        <f t="shared" si="191"/>
        <v/>
      </c>
      <c r="V989" s="22" t="e">
        <f t="shared" si="181"/>
        <v>#N/A</v>
      </c>
      <c r="W989" s="22">
        <f>(COUNTIF($V$2:V989,V989)=1)*1+W988</f>
        <v>70</v>
      </c>
      <c r="Y989" s="22" t="e">
        <f>INDEX($V$2:$V$900,MATCH(ROWS($U$1:U987),$W$2:$W$900,0))</f>
        <v>#N/A</v>
      </c>
      <c r="AA989" s="22" t="e">
        <f t="shared" si="183"/>
        <v>#N/A</v>
      </c>
      <c r="AB989" s="22">
        <f>(COUNTIF($AA$2:AA989,AA989)=1)*1+AB988</f>
        <v>70</v>
      </c>
      <c r="AC989" s="22" t="e">
        <f>VLOOKUP(AD989,'licencje PZTS'!$C$4:$K$1486,9,FALSE)</f>
        <v>#N/A</v>
      </c>
      <c r="AD989" s="22" t="e">
        <f>INDEX($AA$2:$AA$900,MATCH(ROWS($Z$1:Z986),$AB$2:$AB$3900,0))</f>
        <v>#N/A</v>
      </c>
    </row>
    <row r="990" spans="2:30" hidden="1" x14ac:dyDescent="0.25">
      <c r="B990" s="54">
        <f>(COUNTIF($D$24:D1662,D1662)=1)*1+B989</f>
        <v>51</v>
      </c>
      <c r="C990" s="60" t="str">
        <f t="shared" si="184"/>
        <v/>
      </c>
      <c r="D990" s="54" t="str">
        <f>IF(C990="","",'licencje PZTS'!B970)</f>
        <v/>
      </c>
      <c r="E990" s="63" t="str">
        <f>IF(C990="","",VLOOKUP(F990,'licencje PZTS'!$G$3:$N$775,8,FALSE))</f>
        <v/>
      </c>
      <c r="F990" s="22">
        <f>'licencje PZTS'!G970</f>
        <v>0</v>
      </c>
      <c r="G990" s="62" t="str">
        <f>IFERROR(VLOOKUP(F990,'licencje PZTS'!$G$3:$N$775,5,FALSE),"")</f>
        <v/>
      </c>
      <c r="H990" s="62" t="str">
        <f>IF(G990="","",'licencje PZTS'!B970)</f>
        <v/>
      </c>
      <c r="I990" s="22" t="str">
        <f>IF(G990="","",VLOOKUP(F990,'licencje PZTS'!$G$3:$N$1761,8,FALSE))</f>
        <v/>
      </c>
      <c r="J990" s="22" t="str">
        <f>IFERROR(VLOOKUP(F990,'licencje PZTS'!$G$3:$N$775,7,FALSE),"")</f>
        <v/>
      </c>
      <c r="K990" s="62" t="str">
        <f>IFERROR(VLOOKUP(F990,'licencje PZTS'!$G$3:$N$1761,4,FALSE),"")</f>
        <v/>
      </c>
      <c r="L990" s="22" t="str">
        <f t="shared" si="185"/>
        <v/>
      </c>
      <c r="M990" s="22" t="str">
        <f t="shared" si="186"/>
        <v/>
      </c>
      <c r="N990" s="22" t="str">
        <f t="shared" si="187"/>
        <v/>
      </c>
      <c r="O990" s="22" t="str">
        <f t="shared" si="188"/>
        <v/>
      </c>
      <c r="P990" s="22" t="str">
        <f t="shared" si="189"/>
        <v/>
      </c>
      <c r="Q990" s="22" t="str">
        <f t="shared" si="190"/>
        <v/>
      </c>
      <c r="R990" s="22" t="str">
        <f t="shared" si="191"/>
        <v/>
      </c>
      <c r="V990" s="22" t="e">
        <f t="shared" si="181"/>
        <v>#N/A</v>
      </c>
      <c r="W990" s="22">
        <f>(COUNTIF($V$2:V990,V990)=1)*1+W989</f>
        <v>70</v>
      </c>
      <c r="Y990" s="22" t="e">
        <f>INDEX($V$2:$V$900,MATCH(ROWS($U$1:U988),$W$2:$W$900,0))</f>
        <v>#N/A</v>
      </c>
      <c r="AA990" s="22" t="e">
        <f t="shared" si="183"/>
        <v>#N/A</v>
      </c>
      <c r="AB990" s="22">
        <f>(COUNTIF($AA$2:AA990,AA990)=1)*1+AB989</f>
        <v>70</v>
      </c>
      <c r="AC990" s="22" t="e">
        <f>VLOOKUP(AD990,'licencje PZTS'!$C$4:$K$1486,9,FALSE)</f>
        <v>#N/A</v>
      </c>
      <c r="AD990" s="22" t="e">
        <f>INDEX($AA$2:$AA$900,MATCH(ROWS($Z$1:Z987),$AB$2:$AB$3900,0))</f>
        <v>#N/A</v>
      </c>
    </row>
    <row r="991" spans="2:30" hidden="1" x14ac:dyDescent="0.25">
      <c r="B991" s="54">
        <f>(COUNTIF($D$24:D1663,D1663)=1)*1+B990</f>
        <v>51</v>
      </c>
      <c r="C991" s="60" t="str">
        <f t="shared" si="184"/>
        <v/>
      </c>
      <c r="D991" s="54" t="str">
        <f>IF(C991="","",'licencje PZTS'!B971)</f>
        <v/>
      </c>
      <c r="E991" s="63" t="str">
        <f>IF(C991="","",VLOOKUP(F991,'licencje PZTS'!$G$3:$N$775,8,FALSE))</f>
        <v/>
      </c>
      <c r="F991" s="22">
        <f>'licencje PZTS'!G971</f>
        <v>0</v>
      </c>
      <c r="G991" s="62" t="str">
        <f>IFERROR(VLOOKUP(F991,'licencje PZTS'!$G$3:$N$775,5,FALSE),"")</f>
        <v/>
      </c>
      <c r="H991" s="62" t="str">
        <f>IF(G991="","",'licencje PZTS'!B971)</f>
        <v/>
      </c>
      <c r="I991" s="22" t="str">
        <f>IF(G991="","",VLOOKUP(F991,'licencje PZTS'!$G$3:$N$1761,8,FALSE))</f>
        <v/>
      </c>
      <c r="J991" s="22" t="str">
        <f>IFERROR(VLOOKUP(F991,'licencje PZTS'!$G$3:$N$775,7,FALSE),"")</f>
        <v/>
      </c>
      <c r="K991" s="62" t="str">
        <f>IFERROR(VLOOKUP(F991,'licencje PZTS'!$G$3:$N$1761,4,FALSE),"")</f>
        <v/>
      </c>
      <c r="L991" s="22" t="str">
        <f t="shared" si="185"/>
        <v/>
      </c>
      <c r="M991" s="22" t="str">
        <f t="shared" si="186"/>
        <v/>
      </c>
      <c r="N991" s="22" t="str">
        <f t="shared" si="187"/>
        <v/>
      </c>
      <c r="O991" s="22" t="str">
        <f t="shared" si="188"/>
        <v/>
      </c>
      <c r="P991" s="22" t="str">
        <f t="shared" si="189"/>
        <v/>
      </c>
      <c r="Q991" s="22" t="str">
        <f t="shared" si="190"/>
        <v/>
      </c>
      <c r="R991" s="22" t="str">
        <f t="shared" si="191"/>
        <v/>
      </c>
      <c r="V991" s="22" t="e">
        <f t="shared" si="181"/>
        <v>#N/A</v>
      </c>
      <c r="W991" s="22">
        <f>(COUNTIF($V$2:V991,V991)=1)*1+W990</f>
        <v>70</v>
      </c>
      <c r="Y991" s="22" t="e">
        <f>INDEX($V$2:$V$900,MATCH(ROWS($U$1:U989),$W$2:$W$900,0))</f>
        <v>#N/A</v>
      </c>
      <c r="AA991" s="22" t="e">
        <f t="shared" si="183"/>
        <v>#N/A</v>
      </c>
      <c r="AB991" s="22">
        <f>(COUNTIF($AA$2:AA991,AA991)=1)*1+AB990</f>
        <v>70</v>
      </c>
      <c r="AC991" s="22" t="e">
        <f>VLOOKUP(AD991,'licencje PZTS'!$C$4:$K$1486,9,FALSE)</f>
        <v>#N/A</v>
      </c>
      <c r="AD991" s="22" t="e">
        <f>INDEX($AA$2:$AA$900,MATCH(ROWS($Z$1:Z988),$AB$2:$AB$3900,0))</f>
        <v>#N/A</v>
      </c>
    </row>
    <row r="992" spans="2:30" hidden="1" x14ac:dyDescent="0.25">
      <c r="B992" s="54">
        <f>(COUNTIF($D$24:D1664,D1664)=1)*1+B991</f>
        <v>51</v>
      </c>
      <c r="C992" s="60" t="str">
        <f t="shared" si="184"/>
        <v/>
      </c>
      <c r="D992" s="54" t="str">
        <f>IF(C992="","",'licencje PZTS'!B972)</f>
        <v/>
      </c>
      <c r="E992" s="63" t="str">
        <f>IF(C992="","",VLOOKUP(F992,'licencje PZTS'!$G$3:$N$775,8,FALSE))</f>
        <v/>
      </c>
      <c r="F992" s="22">
        <f>'licencje PZTS'!G972</f>
        <v>0</v>
      </c>
      <c r="G992" s="62" t="str">
        <f>IFERROR(VLOOKUP(F992,'licencje PZTS'!$G$3:$N$775,5,FALSE),"")</f>
        <v/>
      </c>
      <c r="H992" s="62" t="str">
        <f>IF(G992="","",'licencje PZTS'!B972)</f>
        <v/>
      </c>
      <c r="I992" s="22" t="str">
        <f>IF(G992="","",VLOOKUP(F992,'licencje PZTS'!$G$3:$N$1761,8,FALSE))</f>
        <v/>
      </c>
      <c r="J992" s="22" t="str">
        <f>IFERROR(VLOOKUP(F992,'licencje PZTS'!$G$3:$N$775,7,FALSE),"")</f>
        <v/>
      </c>
      <c r="K992" s="62" t="str">
        <f>IFERROR(VLOOKUP(F992,'licencje PZTS'!$G$3:$N$1761,4,FALSE),"")</f>
        <v/>
      </c>
      <c r="L992" s="22" t="str">
        <f t="shared" si="185"/>
        <v/>
      </c>
      <c r="M992" s="22" t="str">
        <f t="shared" si="186"/>
        <v/>
      </c>
      <c r="N992" s="22" t="str">
        <f t="shared" si="187"/>
        <v/>
      </c>
      <c r="O992" s="22" t="str">
        <f t="shared" si="188"/>
        <v/>
      </c>
      <c r="P992" s="22" t="str">
        <f t="shared" si="189"/>
        <v/>
      </c>
      <c r="Q992" s="22" t="str">
        <f t="shared" si="190"/>
        <v/>
      </c>
      <c r="R992" s="22" t="str">
        <f t="shared" si="191"/>
        <v/>
      </c>
      <c r="V992" s="22" t="e">
        <f t="shared" si="181"/>
        <v>#N/A</v>
      </c>
      <c r="W992" s="22">
        <f>(COUNTIF($V$2:V992,V992)=1)*1+W991</f>
        <v>70</v>
      </c>
      <c r="Y992" s="22" t="e">
        <f>INDEX($V$2:$V$900,MATCH(ROWS($U$1:U990),$W$2:$W$900,0))</f>
        <v>#N/A</v>
      </c>
      <c r="AA992" s="22" t="e">
        <f t="shared" si="183"/>
        <v>#N/A</v>
      </c>
      <c r="AB992" s="22">
        <f>(COUNTIF($AA$2:AA992,AA992)=1)*1+AB991</f>
        <v>70</v>
      </c>
      <c r="AC992" s="22" t="e">
        <f>VLOOKUP(AD992,'licencje PZTS'!$C$4:$K$1486,9,FALSE)</f>
        <v>#N/A</v>
      </c>
      <c r="AD992" s="22" t="e">
        <f>INDEX($AA$2:$AA$900,MATCH(ROWS($Z$1:Z989),$AB$2:$AB$3900,0))</f>
        <v>#N/A</v>
      </c>
    </row>
    <row r="993" spans="2:30" hidden="1" x14ac:dyDescent="0.25">
      <c r="B993" s="54">
        <f>(COUNTIF($D$24:D1665,D1665)=1)*1+B992</f>
        <v>51</v>
      </c>
      <c r="C993" s="60" t="str">
        <f t="shared" si="184"/>
        <v/>
      </c>
      <c r="D993" s="54" t="str">
        <f>IF(C993="","",'licencje PZTS'!B973)</f>
        <v/>
      </c>
      <c r="E993" s="63" t="str">
        <f>IF(C993="","",VLOOKUP(F993,'licencje PZTS'!$G$3:$N$775,8,FALSE))</f>
        <v/>
      </c>
      <c r="F993" s="22">
        <f>'licencje PZTS'!G973</f>
        <v>0</v>
      </c>
      <c r="G993" s="62" t="str">
        <f>IFERROR(VLOOKUP(F993,'licencje PZTS'!$G$3:$N$775,5,FALSE),"")</f>
        <v/>
      </c>
      <c r="H993" s="62" t="str">
        <f>IF(G993="","",'licencje PZTS'!B973)</f>
        <v/>
      </c>
      <c r="I993" s="22" t="str">
        <f>IF(G993="","",VLOOKUP(F993,'licencje PZTS'!$G$3:$N$1761,8,FALSE))</f>
        <v/>
      </c>
      <c r="J993" s="22" t="str">
        <f>IFERROR(VLOOKUP(F993,'licencje PZTS'!$G$3:$N$775,7,FALSE),"")</f>
        <v/>
      </c>
      <c r="K993" s="62" t="str">
        <f>IFERROR(VLOOKUP(F993,'licencje PZTS'!$G$3:$N$1761,4,FALSE),"")</f>
        <v/>
      </c>
      <c r="L993" s="22" t="str">
        <f t="shared" si="185"/>
        <v/>
      </c>
      <c r="M993" s="22" t="str">
        <f t="shared" si="186"/>
        <v/>
      </c>
      <c r="N993" s="22" t="str">
        <f t="shared" si="187"/>
        <v/>
      </c>
      <c r="O993" s="22" t="str">
        <f t="shared" si="188"/>
        <v/>
      </c>
      <c r="P993" s="22" t="str">
        <f t="shared" si="189"/>
        <v/>
      </c>
      <c r="Q993" s="22" t="str">
        <f t="shared" si="190"/>
        <v/>
      </c>
      <c r="R993" s="22" t="str">
        <f t="shared" si="191"/>
        <v/>
      </c>
      <c r="V993" s="22" t="e">
        <f t="shared" si="181"/>
        <v>#N/A</v>
      </c>
      <c r="W993" s="22">
        <f>(COUNTIF($V$2:V993,V993)=1)*1+W992</f>
        <v>70</v>
      </c>
      <c r="Y993" s="22" t="e">
        <f>INDEX($V$2:$V$900,MATCH(ROWS($U$1:U991),$W$2:$W$900,0))</f>
        <v>#N/A</v>
      </c>
      <c r="AA993" s="22" t="e">
        <f t="shared" si="183"/>
        <v>#N/A</v>
      </c>
      <c r="AB993" s="22">
        <f>(COUNTIF($AA$2:AA993,AA993)=1)*1+AB992</f>
        <v>70</v>
      </c>
      <c r="AC993" s="22" t="e">
        <f>VLOOKUP(AD993,'licencje PZTS'!$C$4:$K$1486,9,FALSE)</f>
        <v>#N/A</v>
      </c>
      <c r="AD993" s="22" t="e">
        <f>INDEX($AA$2:$AA$900,MATCH(ROWS($Z$1:Z990),$AB$2:$AB$3900,0))</f>
        <v>#N/A</v>
      </c>
    </row>
    <row r="994" spans="2:30" hidden="1" x14ac:dyDescent="0.25">
      <c r="B994" s="54">
        <f>(COUNTIF($D$24:D1666,D1666)=1)*1+B993</f>
        <v>51</v>
      </c>
      <c r="C994" s="60" t="str">
        <f t="shared" si="184"/>
        <v/>
      </c>
      <c r="D994" s="54" t="str">
        <f>IF(C994="","",'licencje PZTS'!B974)</f>
        <v/>
      </c>
      <c r="E994" s="63" t="str">
        <f>IF(C994="","",VLOOKUP(F994,'licencje PZTS'!$G$3:$N$775,8,FALSE))</f>
        <v/>
      </c>
      <c r="F994" s="22">
        <f>'licencje PZTS'!G974</f>
        <v>0</v>
      </c>
      <c r="G994" s="62" t="str">
        <f>IFERROR(VLOOKUP(F994,'licencje PZTS'!$G$3:$N$775,5,FALSE),"")</f>
        <v/>
      </c>
      <c r="H994" s="62" t="str">
        <f>IF(G994="","",'licencje PZTS'!B974)</f>
        <v/>
      </c>
      <c r="I994" s="22" t="str">
        <f>IF(G994="","",VLOOKUP(F994,'licencje PZTS'!$G$3:$N$1761,8,FALSE))</f>
        <v/>
      </c>
      <c r="J994" s="22" t="str">
        <f>IFERROR(VLOOKUP(F994,'licencje PZTS'!$G$3:$N$775,7,FALSE),"")</f>
        <v/>
      </c>
      <c r="K994" s="62" t="str">
        <f>IFERROR(VLOOKUP(F994,'licencje PZTS'!$G$3:$N$1761,4,FALSE),"")</f>
        <v/>
      </c>
      <c r="L994" s="22" t="str">
        <f t="shared" si="185"/>
        <v/>
      </c>
      <c r="M994" s="22" t="str">
        <f t="shared" si="186"/>
        <v/>
      </c>
      <c r="N994" s="22" t="str">
        <f t="shared" si="187"/>
        <v/>
      </c>
      <c r="O994" s="22" t="str">
        <f t="shared" si="188"/>
        <v/>
      </c>
      <c r="P994" s="22" t="str">
        <f t="shared" si="189"/>
        <v/>
      </c>
      <c r="Q994" s="22" t="str">
        <f t="shared" si="190"/>
        <v/>
      </c>
      <c r="R994" s="22" t="str">
        <f t="shared" si="191"/>
        <v/>
      </c>
      <c r="V994" s="22" t="e">
        <f t="shared" si="181"/>
        <v>#N/A</v>
      </c>
      <c r="W994" s="22">
        <f>(COUNTIF($V$2:V994,V994)=1)*1+W993</f>
        <v>70</v>
      </c>
      <c r="Y994" s="22" t="e">
        <f>INDEX($V$2:$V$900,MATCH(ROWS($U$1:U992),$W$2:$W$900,0))</f>
        <v>#N/A</v>
      </c>
      <c r="AA994" s="22" t="e">
        <f t="shared" si="183"/>
        <v>#N/A</v>
      </c>
      <c r="AB994" s="22">
        <f>(COUNTIF($AA$2:AA994,AA994)=1)*1+AB993</f>
        <v>70</v>
      </c>
      <c r="AC994" s="22" t="e">
        <f>VLOOKUP(AD994,'licencje PZTS'!$C$4:$K$1486,9,FALSE)</f>
        <v>#N/A</v>
      </c>
      <c r="AD994" s="22" t="e">
        <f>INDEX($AA$2:$AA$900,MATCH(ROWS($Z$1:Z991),$AB$2:$AB$3900,0))</f>
        <v>#N/A</v>
      </c>
    </row>
    <row r="995" spans="2:30" hidden="1" x14ac:dyDescent="0.25">
      <c r="B995" s="54">
        <f>(COUNTIF($D$24:D1667,D1667)=1)*1+B994</f>
        <v>51</v>
      </c>
      <c r="C995" s="60" t="str">
        <f t="shared" si="184"/>
        <v/>
      </c>
      <c r="D995" s="54" t="str">
        <f>IF(C995="","",'licencje PZTS'!B975)</f>
        <v/>
      </c>
      <c r="E995" s="63" t="str">
        <f>IF(C995="","",VLOOKUP(F995,'licencje PZTS'!$G$3:$N$775,8,FALSE))</f>
        <v/>
      </c>
      <c r="F995" s="22">
        <f>'licencje PZTS'!G975</f>
        <v>0</v>
      </c>
      <c r="G995" s="62" t="str">
        <f>IFERROR(VLOOKUP(F995,'licencje PZTS'!$G$3:$N$775,5,FALSE),"")</f>
        <v/>
      </c>
      <c r="H995" s="62" t="str">
        <f>IF(G995="","",'licencje PZTS'!B975)</f>
        <v/>
      </c>
      <c r="I995" s="22" t="str">
        <f>IF(G995="","",VLOOKUP(F995,'licencje PZTS'!$G$3:$N$1761,8,FALSE))</f>
        <v/>
      </c>
      <c r="J995" s="22" t="str">
        <f>IFERROR(VLOOKUP(F995,'licencje PZTS'!$G$3:$N$775,7,FALSE),"")</f>
        <v/>
      </c>
      <c r="K995" s="62" t="str">
        <f>IFERROR(VLOOKUP(F995,'licencje PZTS'!$G$3:$N$1761,4,FALSE),"")</f>
        <v/>
      </c>
      <c r="L995" s="22" t="str">
        <f t="shared" si="185"/>
        <v/>
      </c>
      <c r="M995" s="22" t="str">
        <f t="shared" si="186"/>
        <v/>
      </c>
      <c r="N995" s="22" t="str">
        <f t="shared" si="187"/>
        <v/>
      </c>
      <c r="O995" s="22" t="str">
        <f t="shared" si="188"/>
        <v/>
      </c>
      <c r="P995" s="22" t="str">
        <f t="shared" si="189"/>
        <v/>
      </c>
      <c r="Q995" s="22" t="str">
        <f t="shared" si="190"/>
        <v/>
      </c>
      <c r="R995" s="22" t="str">
        <f t="shared" si="191"/>
        <v/>
      </c>
      <c r="V995" s="22" t="e">
        <f t="shared" si="181"/>
        <v>#N/A</v>
      </c>
      <c r="W995" s="22">
        <f>(COUNTIF($V$2:V995,V995)=1)*1+W994</f>
        <v>70</v>
      </c>
      <c r="Y995" s="22" t="e">
        <f>INDEX($V$2:$V$900,MATCH(ROWS($U$1:U993),$W$2:$W$900,0))</f>
        <v>#N/A</v>
      </c>
      <c r="AA995" s="22" t="e">
        <f t="shared" si="183"/>
        <v>#N/A</v>
      </c>
      <c r="AB995" s="22">
        <f>(COUNTIF($AA$2:AA995,AA995)=1)*1+AB994</f>
        <v>70</v>
      </c>
      <c r="AC995" s="22" t="e">
        <f>VLOOKUP(AD995,'licencje PZTS'!$C$4:$K$1486,9,FALSE)</f>
        <v>#N/A</v>
      </c>
      <c r="AD995" s="22" t="e">
        <f>INDEX($AA$2:$AA$900,MATCH(ROWS($Z$1:Z992),$AB$2:$AB$3900,0))</f>
        <v>#N/A</v>
      </c>
    </row>
    <row r="996" spans="2:30" hidden="1" x14ac:dyDescent="0.25">
      <c r="B996" s="54">
        <f>(COUNTIF($D$24:D1668,D1668)=1)*1+B995</f>
        <v>51</v>
      </c>
      <c r="C996" s="60" t="str">
        <f t="shared" si="184"/>
        <v/>
      </c>
      <c r="D996" s="54" t="str">
        <f>IF(C996="","",'licencje PZTS'!B976)</f>
        <v/>
      </c>
      <c r="E996" s="63" t="str">
        <f>IF(C996="","",VLOOKUP(F996,'licencje PZTS'!$G$3:$N$775,8,FALSE))</f>
        <v/>
      </c>
      <c r="F996" s="22">
        <f>'licencje PZTS'!G976</f>
        <v>0</v>
      </c>
      <c r="G996" s="62" t="str">
        <f>IFERROR(VLOOKUP(F996,'licencje PZTS'!$G$3:$N$775,5,FALSE),"")</f>
        <v/>
      </c>
      <c r="H996" s="62" t="str">
        <f>IF(G996="","",'licencje PZTS'!B976)</f>
        <v/>
      </c>
      <c r="I996" s="22" t="str">
        <f>IF(G996="","",VLOOKUP(F996,'licencje PZTS'!$G$3:$N$1761,8,FALSE))</f>
        <v/>
      </c>
      <c r="J996" s="22" t="str">
        <f>IFERROR(VLOOKUP(F996,'licencje PZTS'!$G$3:$N$775,7,FALSE),"")</f>
        <v/>
      </c>
      <c r="K996" s="62" t="str">
        <f>IFERROR(VLOOKUP(F996,'licencje PZTS'!$G$3:$N$1761,4,FALSE),"")</f>
        <v/>
      </c>
      <c r="L996" s="22" t="str">
        <f t="shared" si="185"/>
        <v/>
      </c>
      <c r="M996" s="22" t="str">
        <f t="shared" si="186"/>
        <v/>
      </c>
      <c r="N996" s="22" t="str">
        <f t="shared" si="187"/>
        <v/>
      </c>
      <c r="O996" s="22" t="str">
        <f t="shared" si="188"/>
        <v/>
      </c>
      <c r="P996" s="22" t="str">
        <f t="shared" si="189"/>
        <v/>
      </c>
      <c r="Q996" s="22" t="str">
        <f t="shared" si="190"/>
        <v/>
      </c>
      <c r="R996" s="22" t="str">
        <f t="shared" si="191"/>
        <v/>
      </c>
      <c r="V996" s="22" t="e">
        <f t="shared" si="181"/>
        <v>#N/A</v>
      </c>
      <c r="W996" s="22">
        <f>(COUNTIF($V$2:V996,V996)=1)*1+W995</f>
        <v>70</v>
      </c>
      <c r="Y996" s="22" t="e">
        <f>INDEX($V$2:$V$900,MATCH(ROWS($U$1:U994),$W$2:$W$900,0))</f>
        <v>#N/A</v>
      </c>
      <c r="AA996" s="22" t="e">
        <f t="shared" si="183"/>
        <v>#N/A</v>
      </c>
      <c r="AB996" s="22">
        <f>(COUNTIF($AA$2:AA996,AA996)=1)*1+AB995</f>
        <v>70</v>
      </c>
      <c r="AC996" s="22" t="e">
        <f>VLOOKUP(AD996,'licencje PZTS'!$C$4:$K$1486,9,FALSE)</f>
        <v>#N/A</v>
      </c>
      <c r="AD996" s="22" t="e">
        <f>INDEX($AA$2:$AA$900,MATCH(ROWS($Z$1:Z993),$AB$2:$AB$3900,0))</f>
        <v>#N/A</v>
      </c>
    </row>
    <row r="997" spans="2:30" hidden="1" x14ac:dyDescent="0.25">
      <c r="B997" s="54">
        <f>(COUNTIF($D$24:D1669,D1669)=1)*1+B996</f>
        <v>51</v>
      </c>
      <c r="C997" s="60" t="str">
        <f t="shared" si="184"/>
        <v/>
      </c>
      <c r="D997" s="54" t="str">
        <f>IF(C997="","",'licencje PZTS'!B977)</f>
        <v/>
      </c>
      <c r="E997" s="63" t="str">
        <f>IF(C997="","",VLOOKUP(F997,'licencje PZTS'!$G$3:$N$775,8,FALSE))</f>
        <v/>
      </c>
      <c r="F997" s="22">
        <f>'licencje PZTS'!G977</f>
        <v>0</v>
      </c>
      <c r="G997" s="62" t="str">
        <f>IFERROR(VLOOKUP(F997,'licencje PZTS'!$G$3:$N$775,5,FALSE),"")</f>
        <v/>
      </c>
      <c r="H997" s="62" t="str">
        <f>IF(G997="","",'licencje PZTS'!B977)</f>
        <v/>
      </c>
      <c r="I997" s="22" t="str">
        <f>IF(G997="","",VLOOKUP(F997,'licencje PZTS'!$G$3:$N$1761,8,FALSE))</f>
        <v/>
      </c>
      <c r="J997" s="22" t="str">
        <f>IFERROR(VLOOKUP(F997,'licencje PZTS'!$G$3:$N$775,7,FALSE),"")</f>
        <v/>
      </c>
      <c r="K997" s="62" t="str">
        <f>IFERROR(VLOOKUP(F997,'licencje PZTS'!$G$3:$N$1761,4,FALSE),"")</f>
        <v/>
      </c>
      <c r="L997" s="22" t="str">
        <f t="shared" si="185"/>
        <v/>
      </c>
      <c r="M997" s="22" t="str">
        <f t="shared" si="186"/>
        <v/>
      </c>
      <c r="N997" s="22" t="str">
        <f t="shared" si="187"/>
        <v/>
      </c>
      <c r="O997" s="22" t="str">
        <f t="shared" si="188"/>
        <v/>
      </c>
      <c r="P997" s="22" t="str">
        <f t="shared" si="189"/>
        <v/>
      </c>
      <c r="Q997" s="22" t="str">
        <f t="shared" si="190"/>
        <v/>
      </c>
      <c r="R997" s="22" t="str">
        <f t="shared" si="191"/>
        <v/>
      </c>
      <c r="V997" s="22" t="e">
        <f t="shared" si="181"/>
        <v>#N/A</v>
      </c>
      <c r="W997" s="22">
        <f>(COUNTIF($V$2:V997,V997)=1)*1+W996</f>
        <v>70</v>
      </c>
      <c r="Y997" s="22" t="e">
        <f>INDEX($V$2:$V$900,MATCH(ROWS($U$1:U995),$W$2:$W$900,0))</f>
        <v>#N/A</v>
      </c>
      <c r="AA997" s="22" t="e">
        <f t="shared" si="183"/>
        <v>#N/A</v>
      </c>
      <c r="AB997" s="22">
        <f>(COUNTIF($AA$2:AA997,AA997)=1)*1+AB996</f>
        <v>70</v>
      </c>
      <c r="AC997" s="22" t="e">
        <f>VLOOKUP(AD997,'licencje PZTS'!$C$4:$K$1486,9,FALSE)</f>
        <v>#N/A</v>
      </c>
      <c r="AD997" s="22" t="e">
        <f>INDEX($AA$2:$AA$900,MATCH(ROWS($Z$1:Z994),$AB$2:$AB$3900,0))</f>
        <v>#N/A</v>
      </c>
    </row>
    <row r="998" spans="2:30" hidden="1" x14ac:dyDescent="0.25">
      <c r="B998" s="54">
        <f>(COUNTIF($D$24:D1670,D1670)=1)*1+B997</f>
        <v>51</v>
      </c>
      <c r="C998" s="60" t="str">
        <f t="shared" si="184"/>
        <v/>
      </c>
      <c r="D998" s="54" t="str">
        <f>IF(C998="","",'licencje PZTS'!B978)</f>
        <v/>
      </c>
      <c r="E998" s="63" t="str">
        <f>IF(C998="","",VLOOKUP(F998,'licencje PZTS'!$G$3:$N$775,8,FALSE))</f>
        <v/>
      </c>
      <c r="F998" s="22">
        <f>'licencje PZTS'!G978</f>
        <v>0</v>
      </c>
      <c r="G998" s="62" t="str">
        <f>IFERROR(VLOOKUP(F998,'licencje PZTS'!$G$3:$N$775,5,FALSE),"")</f>
        <v/>
      </c>
      <c r="H998" s="62" t="str">
        <f>IF(G998="","",'licencje PZTS'!B978)</f>
        <v/>
      </c>
      <c r="I998" s="22" t="str">
        <f>IF(G998="","",VLOOKUP(F998,'licencje PZTS'!$G$3:$N$1761,8,FALSE))</f>
        <v/>
      </c>
      <c r="J998" s="22" t="str">
        <f>IFERROR(VLOOKUP(F998,'licencje PZTS'!$G$3:$N$775,7,FALSE),"")</f>
        <v/>
      </c>
      <c r="K998" s="62" t="str">
        <f>IFERROR(VLOOKUP(F998,'licencje PZTS'!$G$3:$N$1761,4,FALSE),"")</f>
        <v/>
      </c>
      <c r="L998" s="22" t="str">
        <f t="shared" si="185"/>
        <v/>
      </c>
      <c r="M998" s="22" t="str">
        <f t="shared" si="186"/>
        <v/>
      </c>
      <c r="N998" s="22" t="str">
        <f t="shared" si="187"/>
        <v/>
      </c>
      <c r="O998" s="22" t="str">
        <f t="shared" si="188"/>
        <v/>
      </c>
      <c r="P998" s="22" t="str">
        <f t="shared" si="189"/>
        <v/>
      </c>
      <c r="Q998" s="22" t="str">
        <f t="shared" si="190"/>
        <v/>
      </c>
      <c r="R998" s="22" t="str">
        <f t="shared" si="191"/>
        <v/>
      </c>
      <c r="V998" s="22" t="e">
        <f t="shared" si="181"/>
        <v>#N/A</v>
      </c>
      <c r="W998" s="22">
        <f>(COUNTIF($V$2:V998,V998)=1)*1+W997</f>
        <v>70</v>
      </c>
      <c r="Y998" s="22" t="e">
        <f>INDEX($V$2:$V$900,MATCH(ROWS($U$1:U996),$W$2:$W$900,0))</f>
        <v>#N/A</v>
      </c>
      <c r="AA998" s="22" t="e">
        <f t="shared" si="183"/>
        <v>#N/A</v>
      </c>
      <c r="AB998" s="22">
        <f>(COUNTIF($AA$2:AA998,AA998)=1)*1+AB997</f>
        <v>70</v>
      </c>
      <c r="AC998" s="22" t="e">
        <f>VLOOKUP(AD998,'licencje PZTS'!$C$4:$K$1486,9,FALSE)</f>
        <v>#N/A</v>
      </c>
      <c r="AD998" s="22" t="e">
        <f>INDEX($AA$2:$AA$900,MATCH(ROWS($Z$1:Z995),$AB$2:$AB$3900,0))</f>
        <v>#N/A</v>
      </c>
    </row>
    <row r="999" spans="2:30" hidden="1" x14ac:dyDescent="0.25">
      <c r="B999" s="54">
        <f>(COUNTIF($D$24:D1671,D1671)=1)*1+B998</f>
        <v>51</v>
      </c>
      <c r="C999" s="60" t="str">
        <f t="shared" si="184"/>
        <v/>
      </c>
      <c r="D999" s="54" t="str">
        <f>IF(C999="","",'licencje PZTS'!B979)</f>
        <v/>
      </c>
      <c r="E999" s="63" t="str">
        <f>IF(C999="","",VLOOKUP(F999,'licencje PZTS'!$G$3:$N$775,8,FALSE))</f>
        <v/>
      </c>
      <c r="F999" s="22">
        <f>'licencje PZTS'!G979</f>
        <v>0</v>
      </c>
      <c r="G999" s="62" t="str">
        <f>IFERROR(VLOOKUP(F999,'licencje PZTS'!$G$3:$N$775,5,FALSE),"")</f>
        <v/>
      </c>
      <c r="H999" s="62" t="str">
        <f>IF(G999="","",'licencje PZTS'!B979)</f>
        <v/>
      </c>
      <c r="I999" s="22" t="str">
        <f>IF(G999="","",VLOOKUP(F999,'licencje PZTS'!$G$3:$N$1761,8,FALSE))</f>
        <v/>
      </c>
      <c r="J999" s="22" t="str">
        <f>IFERROR(VLOOKUP(F999,'licencje PZTS'!$G$3:$N$775,7,FALSE),"")</f>
        <v/>
      </c>
      <c r="K999" s="62" t="str">
        <f>IFERROR(VLOOKUP(F999,'licencje PZTS'!$G$3:$N$1761,4,FALSE),"")</f>
        <v/>
      </c>
      <c r="L999" s="22" t="str">
        <f t="shared" si="185"/>
        <v/>
      </c>
      <c r="M999" s="22" t="str">
        <f t="shared" si="186"/>
        <v/>
      </c>
      <c r="N999" s="22" t="str">
        <f t="shared" si="187"/>
        <v/>
      </c>
      <c r="O999" s="22" t="str">
        <f t="shared" si="188"/>
        <v/>
      </c>
      <c r="P999" s="22" t="str">
        <f t="shared" si="189"/>
        <v/>
      </c>
      <c r="Q999" s="22" t="str">
        <f t="shared" si="190"/>
        <v/>
      </c>
      <c r="R999" s="22" t="str">
        <f t="shared" si="191"/>
        <v/>
      </c>
      <c r="V999" s="22" t="e">
        <f t="shared" si="181"/>
        <v>#N/A</v>
      </c>
      <c r="W999" s="22">
        <f>(COUNTIF($V$2:V999,V999)=1)*1+W998</f>
        <v>70</v>
      </c>
      <c r="Y999" s="22" t="e">
        <f>INDEX($V$2:$V$900,MATCH(ROWS($U$1:U997),$W$2:$W$900,0))</f>
        <v>#N/A</v>
      </c>
      <c r="AA999" s="22" t="e">
        <f t="shared" si="183"/>
        <v>#N/A</v>
      </c>
      <c r="AB999" s="22">
        <f>(COUNTIF($AA$2:AA999,AA999)=1)*1+AB998</f>
        <v>70</v>
      </c>
      <c r="AC999" s="22" t="e">
        <f>VLOOKUP(AD999,'licencje PZTS'!$C$4:$K$1486,9,FALSE)</f>
        <v>#N/A</v>
      </c>
      <c r="AD999" s="22" t="e">
        <f>INDEX($AA$2:$AA$900,MATCH(ROWS($Z$1:Z996),$AB$2:$AB$3900,0))</f>
        <v>#N/A</v>
      </c>
    </row>
    <row r="1000" spans="2:30" hidden="1" x14ac:dyDescent="0.25">
      <c r="B1000" s="54">
        <f>(COUNTIF($D$24:D1672,D1672)=1)*1+B999</f>
        <v>51</v>
      </c>
      <c r="C1000" s="60" t="str">
        <f t="shared" si="184"/>
        <v/>
      </c>
      <c r="D1000" s="54" t="str">
        <f>IF(C1000="","",'licencje PZTS'!B980)</f>
        <v/>
      </c>
      <c r="E1000" s="63" t="str">
        <f>IF(C1000="","",VLOOKUP(F1000,'licencje PZTS'!$G$3:$N$775,8,FALSE))</f>
        <v/>
      </c>
      <c r="F1000" s="22">
        <f>'licencje PZTS'!G980</f>
        <v>0</v>
      </c>
      <c r="G1000" s="62" t="str">
        <f>IFERROR(VLOOKUP(F1000,'licencje PZTS'!$G$3:$N$775,5,FALSE),"")</f>
        <v/>
      </c>
      <c r="H1000" s="62" t="str">
        <f>IF(G1000="","",'licencje PZTS'!B980)</f>
        <v/>
      </c>
      <c r="I1000" s="22" t="str">
        <f>IF(G1000="","",VLOOKUP(F1000,'licencje PZTS'!$G$3:$N$1761,8,FALSE))</f>
        <v/>
      </c>
      <c r="J1000" s="22" t="str">
        <f>IFERROR(VLOOKUP(F1000,'licencje PZTS'!$G$3:$N$775,7,FALSE),"")</f>
        <v/>
      </c>
      <c r="K1000" s="62" t="str">
        <f>IFERROR(VLOOKUP(F1000,'licencje PZTS'!$G$3:$N$1761,4,FALSE),"")</f>
        <v/>
      </c>
      <c r="L1000" s="22" t="str">
        <f t="shared" si="185"/>
        <v/>
      </c>
      <c r="M1000" s="22" t="str">
        <f t="shared" si="186"/>
        <v/>
      </c>
      <c r="N1000" s="22" t="str">
        <f t="shared" si="187"/>
        <v/>
      </c>
      <c r="O1000" s="22" t="str">
        <f t="shared" si="188"/>
        <v/>
      </c>
      <c r="P1000" s="22" t="str">
        <f t="shared" si="189"/>
        <v/>
      </c>
      <c r="Q1000" s="22" t="str">
        <f t="shared" si="190"/>
        <v/>
      </c>
      <c r="R1000" s="22" t="str">
        <f t="shared" si="191"/>
        <v/>
      </c>
      <c r="V1000" s="22" t="e">
        <f t="shared" si="181"/>
        <v>#N/A</v>
      </c>
      <c r="W1000" s="22">
        <f>(COUNTIF($V$2:V1000,V1000)=1)*1+W999</f>
        <v>70</v>
      </c>
      <c r="Y1000" s="22" t="e">
        <f>INDEX($V$2:$V$900,MATCH(ROWS($U$1:U998),$W$2:$W$900,0))</f>
        <v>#N/A</v>
      </c>
      <c r="AA1000" s="22" t="e">
        <f t="shared" si="183"/>
        <v>#N/A</v>
      </c>
      <c r="AB1000" s="22">
        <f>(COUNTIF($AA$2:AA1000,AA1000)=1)*1+AB999</f>
        <v>70</v>
      </c>
      <c r="AC1000" s="22" t="e">
        <f>VLOOKUP(AD1000,'licencje PZTS'!$C$4:$K$1486,9,FALSE)</f>
        <v>#N/A</v>
      </c>
      <c r="AD1000" s="22" t="e">
        <f>INDEX($AA$2:$AA$900,MATCH(ROWS($Z$1:Z997),$AB$2:$AB$3900,0))</f>
        <v>#N/A</v>
      </c>
    </row>
    <row r="1001" spans="2:30" hidden="1" x14ac:dyDescent="0.25">
      <c r="B1001" s="54">
        <f>(COUNTIF($D$24:D1673,D1673)=1)*1+B1000</f>
        <v>51</v>
      </c>
      <c r="C1001" s="60" t="str">
        <f t="shared" si="184"/>
        <v/>
      </c>
      <c r="D1001" s="54" t="str">
        <f>IF(C1001="","",'licencje PZTS'!B981)</f>
        <v/>
      </c>
      <c r="E1001" s="63" t="str">
        <f>IF(C1001="","",VLOOKUP(F1001,'licencje PZTS'!$G$3:$N$775,8,FALSE))</f>
        <v/>
      </c>
      <c r="F1001" s="22">
        <f>'licencje PZTS'!G981</f>
        <v>0</v>
      </c>
      <c r="G1001" s="62" t="str">
        <f>IFERROR(VLOOKUP(F1001,'licencje PZTS'!$G$3:$N$775,5,FALSE),"")</f>
        <v/>
      </c>
      <c r="H1001" s="62" t="str">
        <f>IF(G1001="","",'licencje PZTS'!B981)</f>
        <v/>
      </c>
      <c r="I1001" s="22" t="str">
        <f>IF(G1001="","",VLOOKUP(F1001,'licencje PZTS'!$G$3:$N$1761,8,FALSE))</f>
        <v/>
      </c>
      <c r="J1001" s="22" t="str">
        <f>IFERROR(VLOOKUP(F1001,'licencje PZTS'!$G$3:$N$775,7,FALSE),"")</f>
        <v/>
      </c>
      <c r="K1001" s="62" t="str">
        <f>IFERROR(VLOOKUP(F1001,'licencje PZTS'!$G$3:$N$1761,4,FALSE),"")</f>
        <v/>
      </c>
      <c r="L1001" s="22" t="str">
        <f t="shared" si="185"/>
        <v/>
      </c>
      <c r="M1001" s="22" t="str">
        <f t="shared" si="186"/>
        <v/>
      </c>
      <c r="N1001" s="22" t="str">
        <f t="shared" si="187"/>
        <v/>
      </c>
      <c r="O1001" s="22" t="str">
        <f t="shared" si="188"/>
        <v/>
      </c>
      <c r="P1001" s="22" t="str">
        <f t="shared" si="189"/>
        <v/>
      </c>
      <c r="Q1001" s="22" t="str">
        <f t="shared" si="190"/>
        <v/>
      </c>
      <c r="R1001" s="22" t="str">
        <f t="shared" si="191"/>
        <v/>
      </c>
      <c r="V1001" s="22" t="e">
        <f t="shared" si="181"/>
        <v>#N/A</v>
      </c>
      <c r="W1001" s="22">
        <f>(COUNTIF($V$2:V1001,V1001)=1)*1+W1000</f>
        <v>70</v>
      </c>
      <c r="Y1001" s="22" t="e">
        <f>INDEX($V$2:$V$900,MATCH(ROWS($U$1:U999),$W$2:$W$900,0))</f>
        <v>#N/A</v>
      </c>
      <c r="AA1001" s="22" t="e">
        <f t="shared" si="183"/>
        <v>#N/A</v>
      </c>
      <c r="AB1001" s="22">
        <f>(COUNTIF($AA$2:AA1001,AA1001)=1)*1+AB1000</f>
        <v>70</v>
      </c>
      <c r="AC1001" s="22" t="e">
        <f>VLOOKUP(AD1001,'licencje PZTS'!$C$4:$K$1486,9,FALSE)</f>
        <v>#N/A</v>
      </c>
      <c r="AD1001" s="22" t="e">
        <f>INDEX($AA$2:$AA$900,MATCH(ROWS($Z$1:Z998),$AB$2:$AB$3900,0))</f>
        <v>#N/A</v>
      </c>
    </row>
    <row r="1002" spans="2:30" hidden="1" x14ac:dyDescent="0.25">
      <c r="B1002" s="54">
        <f>(COUNTIF($D$24:D1674,D1674)=1)*1+B1001</f>
        <v>51</v>
      </c>
      <c r="C1002" s="60" t="str">
        <f t="shared" si="184"/>
        <v/>
      </c>
      <c r="D1002" s="54" t="str">
        <f>IF(C1002="","",'licencje PZTS'!B982)</f>
        <v/>
      </c>
      <c r="E1002" s="63" t="str">
        <f>IF(C1002="","",VLOOKUP(F1002,'licencje PZTS'!$G$3:$N$775,8,FALSE))</f>
        <v/>
      </c>
      <c r="F1002" s="22">
        <f>'licencje PZTS'!G982</f>
        <v>0</v>
      </c>
      <c r="G1002" s="62" t="str">
        <f>IFERROR(VLOOKUP(F1002,'licencje PZTS'!$G$3:$N$775,5,FALSE),"")</f>
        <v/>
      </c>
      <c r="H1002" s="62" t="str">
        <f>IF(G1002="","",'licencje PZTS'!B982)</f>
        <v/>
      </c>
      <c r="I1002" s="22" t="str">
        <f>IF(G1002="","",VLOOKUP(F1002,'licencje PZTS'!$G$3:$N$1761,8,FALSE))</f>
        <v/>
      </c>
      <c r="J1002" s="22" t="str">
        <f>IFERROR(VLOOKUP(F1002,'licencje PZTS'!$G$3:$N$775,7,FALSE),"")</f>
        <v/>
      </c>
      <c r="K1002" s="62" t="str">
        <f>IFERROR(VLOOKUP(F1002,'licencje PZTS'!$G$3:$N$1761,4,FALSE),"")</f>
        <v/>
      </c>
      <c r="L1002" s="22" t="str">
        <f t="shared" si="185"/>
        <v/>
      </c>
      <c r="M1002" s="22" t="str">
        <f t="shared" si="186"/>
        <v/>
      </c>
      <c r="N1002" s="22" t="str">
        <f t="shared" si="187"/>
        <v/>
      </c>
      <c r="O1002" s="22" t="str">
        <f t="shared" si="188"/>
        <v/>
      </c>
      <c r="P1002" s="22" t="str">
        <f t="shared" si="189"/>
        <v/>
      </c>
      <c r="Q1002" s="22" t="str">
        <f t="shared" si="190"/>
        <v/>
      </c>
      <c r="R1002" s="22" t="str">
        <f t="shared" si="191"/>
        <v/>
      </c>
      <c r="V1002" s="22" t="e">
        <f t="shared" si="181"/>
        <v>#N/A</v>
      </c>
      <c r="W1002" s="22">
        <f>(COUNTIF($V$2:V1002,V1002)=1)*1+W1001</f>
        <v>70</v>
      </c>
      <c r="Y1002" s="22" t="e">
        <f>INDEX($V$2:$V$900,MATCH(ROWS($U$1:U1000),$W$2:$W$900,0))</f>
        <v>#N/A</v>
      </c>
      <c r="AA1002" s="22" t="e">
        <f t="shared" si="183"/>
        <v>#N/A</v>
      </c>
      <c r="AB1002" s="22">
        <f>(COUNTIF($AA$2:AA1002,AA1002)=1)*1+AB1001</f>
        <v>70</v>
      </c>
      <c r="AC1002" s="22" t="e">
        <f>VLOOKUP(AD1002,'licencje PZTS'!$C$4:$K$1486,9,FALSE)</f>
        <v>#N/A</v>
      </c>
      <c r="AD1002" s="22" t="e">
        <f>INDEX($AA$2:$AA$900,MATCH(ROWS($Z$1:Z999),$AB$2:$AB$3900,0))</f>
        <v>#N/A</v>
      </c>
    </row>
    <row r="1003" spans="2:30" hidden="1" x14ac:dyDescent="0.25">
      <c r="B1003" s="54">
        <f>(COUNTIF($D$24:D1675,D1675)=1)*1+B1002</f>
        <v>51</v>
      </c>
      <c r="C1003" s="60" t="str">
        <f t="shared" si="184"/>
        <v/>
      </c>
      <c r="D1003" s="54" t="str">
        <f>IF(C1003="","",'licencje PZTS'!B983)</f>
        <v/>
      </c>
      <c r="E1003" s="63" t="str">
        <f>IF(C1003="","",VLOOKUP(F1003,'licencje PZTS'!$G$3:$N$775,8,FALSE))</f>
        <v/>
      </c>
      <c r="F1003" s="22">
        <f>'licencje PZTS'!G983</f>
        <v>0</v>
      </c>
      <c r="G1003" s="62" t="str">
        <f>IFERROR(VLOOKUP(F1003,'licencje PZTS'!$G$3:$N$775,5,FALSE),"")</f>
        <v/>
      </c>
      <c r="H1003" s="62" t="str">
        <f>IF(G1003="","",'licencje PZTS'!B983)</f>
        <v/>
      </c>
      <c r="I1003" s="22" t="str">
        <f>IF(G1003="","",VLOOKUP(F1003,'licencje PZTS'!$G$3:$N$1761,8,FALSE))</f>
        <v/>
      </c>
      <c r="J1003" s="22" t="str">
        <f>IFERROR(VLOOKUP(F1003,'licencje PZTS'!$G$3:$N$775,7,FALSE),"")</f>
        <v/>
      </c>
      <c r="K1003" s="62" t="str">
        <f>IFERROR(VLOOKUP(F1003,'licencje PZTS'!$G$3:$N$1761,4,FALSE),"")</f>
        <v/>
      </c>
      <c r="L1003" s="22" t="str">
        <f t="shared" si="185"/>
        <v/>
      </c>
      <c r="M1003" s="22" t="str">
        <f t="shared" si="186"/>
        <v/>
      </c>
      <c r="N1003" s="22" t="str">
        <f t="shared" si="187"/>
        <v/>
      </c>
      <c r="O1003" s="22" t="str">
        <f t="shared" si="188"/>
        <v/>
      </c>
      <c r="P1003" s="22" t="str">
        <f t="shared" si="189"/>
        <v/>
      </c>
      <c r="Q1003" s="22" t="str">
        <f t="shared" si="190"/>
        <v/>
      </c>
      <c r="R1003" s="22" t="str">
        <f t="shared" si="191"/>
        <v/>
      </c>
      <c r="V1003" s="22" t="e">
        <f t="shared" si="181"/>
        <v>#N/A</v>
      </c>
      <c r="W1003" s="22">
        <f>(COUNTIF($V$2:V1003,V1003)=1)*1+W1002</f>
        <v>70</v>
      </c>
      <c r="Y1003" s="22" t="e">
        <f>INDEX($V$2:$V$900,MATCH(ROWS($U$1:U1001),$W$2:$W$900,0))</f>
        <v>#N/A</v>
      </c>
      <c r="AA1003" s="22" t="e">
        <f t="shared" ref="AA1003:AA1034" si="192">VLOOKUP($F$3,$G1694:$I2136,3,FALSE)</f>
        <v>#N/A</v>
      </c>
      <c r="AB1003" s="22">
        <f>(COUNTIF($AA$2:AA1003,AA1003)=1)*1+AB1002</f>
        <v>70</v>
      </c>
      <c r="AC1003" s="22" t="e">
        <f>VLOOKUP(AD1003,'licencje PZTS'!$C$4:$K$1486,9,FALSE)</f>
        <v>#N/A</v>
      </c>
      <c r="AD1003" s="22" t="e">
        <f>INDEX($AA$2:$AA$900,MATCH(ROWS($Z$1:Z1000),$AB$2:$AB$3900,0))</f>
        <v>#N/A</v>
      </c>
    </row>
    <row r="1004" spans="2:30" hidden="1" x14ac:dyDescent="0.25">
      <c r="B1004" s="54">
        <f>(COUNTIF($D$24:D1676,D1676)=1)*1+B1003</f>
        <v>51</v>
      </c>
      <c r="C1004" s="60" t="str">
        <f t="shared" si="184"/>
        <v/>
      </c>
      <c r="D1004" s="54" t="str">
        <f>IF(C1004="","",'licencje PZTS'!B984)</f>
        <v/>
      </c>
      <c r="E1004" s="63" t="str">
        <f>IF(C1004="","",VLOOKUP(F1004,'licencje PZTS'!$G$3:$N$775,8,FALSE))</f>
        <v/>
      </c>
      <c r="F1004" s="22">
        <f>'licencje PZTS'!G984</f>
        <v>0</v>
      </c>
      <c r="G1004" s="62" t="str">
        <f>IFERROR(VLOOKUP(F1004,'licencje PZTS'!$G$3:$N$775,5,FALSE),"")</f>
        <v/>
      </c>
      <c r="H1004" s="62" t="str">
        <f>IF(G1004="","",'licencje PZTS'!B984)</f>
        <v/>
      </c>
      <c r="I1004" s="22" t="str">
        <f>IF(G1004="","",VLOOKUP(F1004,'licencje PZTS'!$G$3:$N$1761,8,FALSE))</f>
        <v/>
      </c>
      <c r="J1004" s="22" t="str">
        <f>IFERROR(VLOOKUP(F1004,'licencje PZTS'!$G$3:$N$775,7,FALSE),"")</f>
        <v/>
      </c>
      <c r="K1004" s="62" t="str">
        <f>IFERROR(VLOOKUP(F1004,'licencje PZTS'!$G$3:$N$1761,4,FALSE),"")</f>
        <v/>
      </c>
      <c r="L1004" s="22" t="str">
        <f t="shared" si="185"/>
        <v/>
      </c>
      <c r="M1004" s="22" t="str">
        <f t="shared" si="186"/>
        <v/>
      </c>
      <c r="N1004" s="22" t="str">
        <f t="shared" si="187"/>
        <v/>
      </c>
      <c r="O1004" s="22" t="str">
        <f t="shared" si="188"/>
        <v/>
      </c>
      <c r="P1004" s="22" t="str">
        <f t="shared" si="189"/>
        <v/>
      </c>
      <c r="Q1004" s="22" t="str">
        <f t="shared" si="190"/>
        <v/>
      </c>
      <c r="R1004" s="22" t="str">
        <f t="shared" si="191"/>
        <v/>
      </c>
      <c r="V1004" s="22" t="e">
        <f t="shared" si="181"/>
        <v>#N/A</v>
      </c>
      <c r="W1004" s="22">
        <f>(COUNTIF($V$2:V1004,V1004)=1)*1+W1003</f>
        <v>70</v>
      </c>
      <c r="Y1004" s="22" t="e">
        <f>INDEX($V$2:$V$900,MATCH(ROWS($U$1:U1002),$W$2:$W$900,0))</f>
        <v>#N/A</v>
      </c>
      <c r="AA1004" s="22" t="e">
        <f t="shared" si="192"/>
        <v>#N/A</v>
      </c>
      <c r="AB1004" s="22">
        <f>(COUNTIF($AA$2:AA1004,AA1004)=1)*1+AB1003</f>
        <v>70</v>
      </c>
      <c r="AC1004" s="22" t="e">
        <f>VLOOKUP(AD1004,'licencje PZTS'!$C$4:$K$1486,9,FALSE)</f>
        <v>#N/A</v>
      </c>
      <c r="AD1004" s="22" t="e">
        <f>INDEX($AA$2:$AA$900,MATCH(ROWS($Z$1:Z1001),$AB$2:$AB$3900,0))</f>
        <v>#N/A</v>
      </c>
    </row>
    <row r="1005" spans="2:30" hidden="1" x14ac:dyDescent="0.25">
      <c r="B1005" s="54">
        <f>(COUNTIF($D$24:D1677,D1677)=1)*1+B1004</f>
        <v>51</v>
      </c>
      <c r="C1005" s="60" t="str">
        <f t="shared" si="184"/>
        <v/>
      </c>
      <c r="D1005" s="54" t="str">
        <f>IF(C1005="","",'licencje PZTS'!B985)</f>
        <v/>
      </c>
      <c r="E1005" s="63" t="str">
        <f>IF(C1005="","",VLOOKUP(F1005,'licencje PZTS'!$G$3:$N$775,8,FALSE))</f>
        <v/>
      </c>
      <c r="F1005" s="22">
        <f>'licencje PZTS'!G985</f>
        <v>0</v>
      </c>
      <c r="G1005" s="62" t="str">
        <f>IFERROR(VLOOKUP(F1005,'licencje PZTS'!$G$3:$N$775,5,FALSE),"")</f>
        <v/>
      </c>
      <c r="H1005" s="62" t="str">
        <f>IF(G1005="","",'licencje PZTS'!B985)</f>
        <v/>
      </c>
      <c r="I1005" s="22" t="str">
        <f>IF(G1005="","",VLOOKUP(F1005,'licencje PZTS'!$G$3:$N$1761,8,FALSE))</f>
        <v/>
      </c>
      <c r="J1005" s="22" t="str">
        <f>IFERROR(VLOOKUP(F1005,'licencje PZTS'!$G$3:$N$775,7,FALSE),"")</f>
        <v/>
      </c>
      <c r="K1005" s="62" t="str">
        <f>IFERROR(VLOOKUP(F1005,'licencje PZTS'!$G$3:$N$1761,4,FALSE),"")</f>
        <v/>
      </c>
      <c r="L1005" s="22" t="str">
        <f t="shared" si="185"/>
        <v/>
      </c>
      <c r="M1005" s="22" t="str">
        <f t="shared" si="186"/>
        <v/>
      </c>
      <c r="N1005" s="22" t="str">
        <f t="shared" si="187"/>
        <v/>
      </c>
      <c r="O1005" s="22" t="str">
        <f t="shared" si="188"/>
        <v/>
      </c>
      <c r="P1005" s="22" t="str">
        <f t="shared" si="189"/>
        <v/>
      </c>
      <c r="Q1005" s="22" t="str">
        <f t="shared" si="190"/>
        <v/>
      </c>
      <c r="R1005" s="22" t="str">
        <f t="shared" si="191"/>
        <v/>
      </c>
      <c r="V1005" s="22" t="e">
        <f t="shared" si="181"/>
        <v>#N/A</v>
      </c>
      <c r="W1005" s="22">
        <f>(COUNTIF($V$2:V1005,V1005)=1)*1+W1004</f>
        <v>70</v>
      </c>
      <c r="Y1005" s="22" t="e">
        <f>INDEX($V$2:$V$900,MATCH(ROWS($U$1:U1003),$W$2:$W$900,0))</f>
        <v>#N/A</v>
      </c>
      <c r="AA1005" s="22" t="e">
        <f t="shared" si="192"/>
        <v>#N/A</v>
      </c>
      <c r="AB1005" s="22">
        <f>(COUNTIF($AA$2:AA1005,AA1005)=1)*1+AB1004</f>
        <v>70</v>
      </c>
      <c r="AC1005" s="22" t="e">
        <f>VLOOKUP(AD1005,'licencje PZTS'!$C$4:$K$1486,9,FALSE)</f>
        <v>#N/A</v>
      </c>
      <c r="AD1005" s="22" t="e">
        <f>INDEX($AA$2:$AA$900,MATCH(ROWS($Z$1:Z1002),$AB$2:$AB$3900,0))</f>
        <v>#N/A</v>
      </c>
    </row>
    <row r="1006" spans="2:30" hidden="1" x14ac:dyDescent="0.25">
      <c r="B1006" s="54">
        <f>(COUNTIF($D$24:D1678,D1678)=1)*1+B1005</f>
        <v>51</v>
      </c>
      <c r="C1006" s="60" t="str">
        <f t="shared" si="184"/>
        <v/>
      </c>
      <c r="D1006" s="54" t="str">
        <f>IF(C1006="","",'licencje PZTS'!B986)</f>
        <v/>
      </c>
      <c r="E1006" s="63" t="str">
        <f>IF(C1006="","",VLOOKUP(F1006,'licencje PZTS'!$G$3:$N$775,8,FALSE))</f>
        <v/>
      </c>
      <c r="F1006" s="22">
        <f>'licencje PZTS'!G986</f>
        <v>0</v>
      </c>
      <c r="G1006" s="62" t="str">
        <f>IFERROR(VLOOKUP(F1006,'licencje PZTS'!$G$3:$N$775,5,FALSE),"")</f>
        <v/>
      </c>
      <c r="H1006" s="62" t="str">
        <f>IF(G1006="","",'licencje PZTS'!B986)</f>
        <v/>
      </c>
      <c r="I1006" s="22" t="str">
        <f>IF(G1006="","",VLOOKUP(F1006,'licencje PZTS'!$G$3:$N$1761,8,FALSE))</f>
        <v/>
      </c>
      <c r="J1006" s="22" t="str">
        <f>IFERROR(VLOOKUP(F1006,'licencje PZTS'!$G$3:$N$775,7,FALSE),"")</f>
        <v/>
      </c>
      <c r="K1006" s="62" t="str">
        <f>IFERROR(VLOOKUP(F1006,'licencje PZTS'!$G$3:$N$1761,4,FALSE),"")</f>
        <v/>
      </c>
      <c r="L1006" s="22" t="str">
        <f t="shared" si="185"/>
        <v/>
      </c>
      <c r="M1006" s="22" t="str">
        <f t="shared" si="186"/>
        <v/>
      </c>
      <c r="N1006" s="22" t="str">
        <f t="shared" si="187"/>
        <v/>
      </c>
      <c r="O1006" s="22" t="str">
        <f t="shared" si="188"/>
        <v/>
      </c>
      <c r="P1006" s="22" t="str">
        <f t="shared" si="189"/>
        <v/>
      </c>
      <c r="Q1006" s="22" t="str">
        <f t="shared" si="190"/>
        <v/>
      </c>
      <c r="R1006" s="22" t="str">
        <f t="shared" si="191"/>
        <v/>
      </c>
      <c r="V1006" s="22" t="e">
        <f t="shared" si="181"/>
        <v>#N/A</v>
      </c>
      <c r="W1006" s="22">
        <f>(COUNTIF($V$2:V1006,V1006)=1)*1+W1005</f>
        <v>70</v>
      </c>
      <c r="Y1006" s="22" t="e">
        <f>INDEX($V$2:$V$900,MATCH(ROWS($U$1:U1004),$W$2:$W$900,0))</f>
        <v>#N/A</v>
      </c>
      <c r="AA1006" s="22" t="e">
        <f t="shared" si="192"/>
        <v>#N/A</v>
      </c>
      <c r="AB1006" s="22">
        <f>(COUNTIF($AA$2:AA1006,AA1006)=1)*1+AB1005</f>
        <v>70</v>
      </c>
      <c r="AC1006" s="22" t="e">
        <f>VLOOKUP(AD1006,'licencje PZTS'!$C$4:$K$1486,9,FALSE)</f>
        <v>#N/A</v>
      </c>
      <c r="AD1006" s="22" t="e">
        <f>INDEX($AA$2:$AA$900,MATCH(ROWS($Z$1:Z1003),$AB$2:$AB$3900,0))</f>
        <v>#N/A</v>
      </c>
    </row>
    <row r="1007" spans="2:30" hidden="1" x14ac:dyDescent="0.25">
      <c r="B1007" s="54">
        <f>(COUNTIF($D$24:D1679,D1679)=1)*1+B1006</f>
        <v>51</v>
      </c>
      <c r="C1007" s="60" t="str">
        <f t="shared" si="184"/>
        <v/>
      </c>
      <c r="D1007" s="54" t="str">
        <f>IF(C1007="","",'licencje PZTS'!B987)</f>
        <v/>
      </c>
      <c r="E1007" s="63" t="str">
        <f>IF(C1007="","",VLOOKUP(F1007,'licencje PZTS'!$G$3:$N$775,8,FALSE))</f>
        <v/>
      </c>
      <c r="F1007" s="22">
        <f>'licencje PZTS'!G987</f>
        <v>0</v>
      </c>
      <c r="G1007" s="62" t="str">
        <f>IFERROR(VLOOKUP(F1007,'licencje PZTS'!$G$3:$N$775,5,FALSE),"")</f>
        <v/>
      </c>
      <c r="H1007" s="62" t="str">
        <f>IF(G1007="","",'licencje PZTS'!B987)</f>
        <v/>
      </c>
      <c r="I1007" s="22" t="str">
        <f>IF(G1007="","",VLOOKUP(F1007,'licencje PZTS'!$G$3:$N$1761,8,FALSE))</f>
        <v/>
      </c>
      <c r="J1007" s="22" t="str">
        <f>IFERROR(VLOOKUP(F1007,'licencje PZTS'!$G$3:$N$775,7,FALSE),"")</f>
        <v/>
      </c>
      <c r="K1007" s="62" t="str">
        <f>IFERROR(VLOOKUP(F1007,'licencje PZTS'!$G$3:$N$1761,4,FALSE),"")</f>
        <v/>
      </c>
      <c r="L1007" s="22" t="str">
        <f t="shared" si="185"/>
        <v/>
      </c>
      <c r="M1007" s="22" t="str">
        <f t="shared" si="186"/>
        <v/>
      </c>
      <c r="N1007" s="22" t="str">
        <f t="shared" si="187"/>
        <v/>
      </c>
      <c r="O1007" s="22" t="str">
        <f t="shared" si="188"/>
        <v/>
      </c>
      <c r="P1007" s="22" t="str">
        <f t="shared" si="189"/>
        <v/>
      </c>
      <c r="Q1007" s="22" t="str">
        <f t="shared" si="190"/>
        <v/>
      </c>
      <c r="R1007" s="22" t="str">
        <f t="shared" si="191"/>
        <v/>
      </c>
      <c r="V1007" s="22" t="e">
        <f t="shared" si="181"/>
        <v>#N/A</v>
      </c>
      <c r="W1007" s="22">
        <f>(COUNTIF($V$2:V1007,V1007)=1)*1+W1006</f>
        <v>70</v>
      </c>
      <c r="Y1007" s="22" t="e">
        <f>INDEX($V$2:$V$900,MATCH(ROWS($U$1:U1005),$W$2:$W$900,0))</f>
        <v>#N/A</v>
      </c>
      <c r="AA1007" s="22" t="e">
        <f t="shared" si="192"/>
        <v>#N/A</v>
      </c>
      <c r="AB1007" s="22">
        <f>(COUNTIF($AA$2:AA1007,AA1007)=1)*1+AB1006</f>
        <v>70</v>
      </c>
      <c r="AC1007" s="22" t="e">
        <f>VLOOKUP(AD1007,'licencje PZTS'!$C$4:$K$1486,9,FALSE)</f>
        <v>#N/A</v>
      </c>
      <c r="AD1007" s="22" t="e">
        <f>INDEX($AA$2:$AA$900,MATCH(ROWS($Z$1:Z1004),$AB$2:$AB$3900,0))</f>
        <v>#N/A</v>
      </c>
    </row>
    <row r="1008" spans="2:30" hidden="1" x14ac:dyDescent="0.25">
      <c r="B1008" s="54">
        <f>(COUNTIF($D$24:D1680,D1680)=1)*1+B1007</f>
        <v>51</v>
      </c>
      <c r="C1008" s="60" t="str">
        <f t="shared" si="184"/>
        <v/>
      </c>
      <c r="D1008" s="54" t="str">
        <f>IF(C1008="","",'licencje PZTS'!B988)</f>
        <v/>
      </c>
      <c r="E1008" s="63" t="str">
        <f>IF(C1008="","",VLOOKUP(F1008,'licencje PZTS'!$G$3:$N$775,8,FALSE))</f>
        <v/>
      </c>
      <c r="F1008" s="22">
        <f>'licencje PZTS'!G988</f>
        <v>0</v>
      </c>
      <c r="G1008" s="62" t="str">
        <f>IFERROR(VLOOKUP(F1008,'licencje PZTS'!$G$3:$N$775,5,FALSE),"")</f>
        <v/>
      </c>
      <c r="H1008" s="62" t="str">
        <f>IF(G1008="","",'licencje PZTS'!B988)</f>
        <v/>
      </c>
      <c r="I1008" s="22" t="str">
        <f>IF(G1008="","",VLOOKUP(F1008,'licencje PZTS'!$G$3:$N$1761,8,FALSE))</f>
        <v/>
      </c>
      <c r="J1008" s="22" t="str">
        <f>IFERROR(VLOOKUP(F1008,'licencje PZTS'!$G$3:$N$775,7,FALSE),"")</f>
        <v/>
      </c>
      <c r="K1008" s="62" t="str">
        <f>IFERROR(VLOOKUP(F1008,'licencje PZTS'!$G$3:$N$1761,4,FALSE),"")</f>
        <v/>
      </c>
      <c r="L1008" s="22" t="str">
        <f t="shared" si="185"/>
        <v/>
      </c>
      <c r="M1008" s="22" t="str">
        <f t="shared" si="186"/>
        <v/>
      </c>
      <c r="N1008" s="22" t="str">
        <f t="shared" si="187"/>
        <v/>
      </c>
      <c r="O1008" s="22" t="str">
        <f t="shared" si="188"/>
        <v/>
      </c>
      <c r="P1008" s="22" t="str">
        <f t="shared" si="189"/>
        <v/>
      </c>
      <c r="Q1008" s="22" t="str">
        <f t="shared" si="190"/>
        <v/>
      </c>
      <c r="R1008" s="22" t="str">
        <f t="shared" si="191"/>
        <v/>
      </c>
      <c r="V1008" s="22" t="e">
        <f t="shared" si="181"/>
        <v>#N/A</v>
      </c>
      <c r="W1008" s="22">
        <f>(COUNTIF($V$2:V1008,V1008)=1)*1+W1007</f>
        <v>70</v>
      </c>
      <c r="Y1008" s="22" t="e">
        <f>INDEX($V$2:$V$900,MATCH(ROWS($U$1:U1006),$W$2:$W$900,0))</f>
        <v>#N/A</v>
      </c>
      <c r="AA1008" s="22" t="e">
        <f t="shared" si="192"/>
        <v>#N/A</v>
      </c>
      <c r="AB1008" s="22">
        <f>(COUNTIF($AA$2:AA1008,AA1008)=1)*1+AB1007</f>
        <v>70</v>
      </c>
      <c r="AC1008" s="22" t="e">
        <f>VLOOKUP(AD1008,'licencje PZTS'!$C$4:$K$1486,9,FALSE)</f>
        <v>#N/A</v>
      </c>
      <c r="AD1008" s="22" t="e">
        <f>INDEX($AA$2:$AA$900,MATCH(ROWS($Z$1:Z1005),$AB$2:$AB$3900,0))</f>
        <v>#N/A</v>
      </c>
    </row>
    <row r="1009" spans="2:30" hidden="1" x14ac:dyDescent="0.25">
      <c r="B1009" s="54">
        <f>(COUNTIF($D$24:D1681,D1681)=1)*1+B1008</f>
        <v>51</v>
      </c>
      <c r="C1009" s="60" t="str">
        <f t="shared" si="184"/>
        <v/>
      </c>
      <c r="D1009" s="54" t="str">
        <f>IF(C1009="","",'licencje PZTS'!B989)</f>
        <v/>
      </c>
      <c r="E1009" s="63" t="str">
        <f>IF(C1009="","",VLOOKUP(F1009,'licencje PZTS'!$G$3:$N$775,8,FALSE))</f>
        <v/>
      </c>
      <c r="F1009" s="22">
        <f>'licencje PZTS'!G989</f>
        <v>0</v>
      </c>
      <c r="G1009" s="62" t="str">
        <f>IFERROR(VLOOKUP(F1009,'licencje PZTS'!$G$3:$N$775,5,FALSE),"")</f>
        <v/>
      </c>
      <c r="H1009" s="62" t="str">
        <f>IF(G1009="","",'licencje PZTS'!B989)</f>
        <v/>
      </c>
      <c r="I1009" s="22" t="str">
        <f>IF(G1009="","",VLOOKUP(F1009,'licencje PZTS'!$G$3:$N$1761,8,FALSE))</f>
        <v/>
      </c>
      <c r="J1009" s="22" t="str">
        <f>IFERROR(VLOOKUP(F1009,'licencje PZTS'!$G$3:$N$775,7,FALSE),"")</f>
        <v/>
      </c>
      <c r="K1009" s="62" t="str">
        <f>IFERROR(VLOOKUP(F1009,'licencje PZTS'!$G$3:$N$1761,4,FALSE),"")</f>
        <v/>
      </c>
      <c r="L1009" s="22" t="str">
        <f t="shared" si="185"/>
        <v/>
      </c>
      <c r="M1009" s="22" t="str">
        <f t="shared" si="186"/>
        <v/>
      </c>
      <c r="N1009" s="22" t="str">
        <f t="shared" si="187"/>
        <v/>
      </c>
      <c r="O1009" s="22" t="str">
        <f t="shared" si="188"/>
        <v/>
      </c>
      <c r="P1009" s="22" t="str">
        <f t="shared" si="189"/>
        <v/>
      </c>
      <c r="Q1009" s="22" t="str">
        <f t="shared" si="190"/>
        <v/>
      </c>
      <c r="R1009" s="22" t="str">
        <f t="shared" si="191"/>
        <v/>
      </c>
      <c r="V1009" s="22" t="e">
        <f t="shared" si="181"/>
        <v>#N/A</v>
      </c>
      <c r="W1009" s="22">
        <f>(COUNTIF($V$2:V1009,V1009)=1)*1+W1008</f>
        <v>70</v>
      </c>
      <c r="Y1009" s="22" t="e">
        <f>INDEX($V$2:$V$900,MATCH(ROWS($U$1:U1007),$W$2:$W$900,0))</f>
        <v>#N/A</v>
      </c>
      <c r="AA1009" s="22" t="e">
        <f t="shared" si="192"/>
        <v>#N/A</v>
      </c>
      <c r="AB1009" s="22">
        <f>(COUNTIF($AA$2:AA1009,AA1009)=1)*1+AB1008</f>
        <v>70</v>
      </c>
      <c r="AC1009" s="22" t="e">
        <f>VLOOKUP(AD1009,'licencje PZTS'!$C$4:$K$1486,9,FALSE)</f>
        <v>#N/A</v>
      </c>
      <c r="AD1009" s="22" t="e">
        <f>INDEX($AA$2:$AA$900,MATCH(ROWS($Z$1:Z1006),$AB$2:$AB$3900,0))</f>
        <v>#N/A</v>
      </c>
    </row>
    <row r="1010" spans="2:30" hidden="1" x14ac:dyDescent="0.25">
      <c r="B1010" s="54">
        <f>(COUNTIF($D$24:D1682,D1682)=1)*1+B1009</f>
        <v>51</v>
      </c>
      <c r="C1010" s="60" t="str">
        <f t="shared" si="184"/>
        <v/>
      </c>
      <c r="D1010" s="54" t="str">
        <f>IF(C1010="","",'licencje PZTS'!B990)</f>
        <v/>
      </c>
      <c r="E1010" s="63" t="str">
        <f>IF(C1010="","",VLOOKUP(F1010,'licencje PZTS'!$G$3:$N$775,8,FALSE))</f>
        <v/>
      </c>
      <c r="F1010" s="22">
        <f>'licencje PZTS'!G990</f>
        <v>0</v>
      </c>
      <c r="G1010" s="62" t="str">
        <f>IFERROR(VLOOKUP(F1010,'licencje PZTS'!$G$3:$N$775,5,FALSE),"")</f>
        <v/>
      </c>
      <c r="H1010" s="62" t="str">
        <f>IF(G1010="","",'licencje PZTS'!B990)</f>
        <v/>
      </c>
      <c r="I1010" s="22" t="str">
        <f>IF(G1010="","",VLOOKUP(F1010,'licencje PZTS'!$G$3:$N$1761,8,FALSE))</f>
        <v/>
      </c>
      <c r="J1010" s="22" t="str">
        <f>IFERROR(VLOOKUP(F1010,'licencje PZTS'!$G$3:$N$775,7,FALSE),"")</f>
        <v/>
      </c>
      <c r="K1010" s="62" t="str">
        <f>IFERROR(VLOOKUP(F1010,'licencje PZTS'!$G$3:$N$1761,4,FALSE),"")</f>
        <v/>
      </c>
      <c r="L1010" s="22" t="str">
        <f t="shared" si="185"/>
        <v/>
      </c>
      <c r="M1010" s="22" t="str">
        <f t="shared" si="186"/>
        <v/>
      </c>
      <c r="N1010" s="22" t="str">
        <f t="shared" si="187"/>
        <v/>
      </c>
      <c r="O1010" s="22" t="str">
        <f t="shared" si="188"/>
        <v/>
      </c>
      <c r="P1010" s="22" t="str">
        <f t="shared" si="189"/>
        <v/>
      </c>
      <c r="Q1010" s="22" t="str">
        <f t="shared" si="190"/>
        <v/>
      </c>
      <c r="R1010" s="22" t="str">
        <f t="shared" si="191"/>
        <v/>
      </c>
      <c r="V1010" s="22" t="e">
        <f t="shared" si="181"/>
        <v>#N/A</v>
      </c>
      <c r="W1010" s="22">
        <f>(COUNTIF($V$2:V1010,V1010)=1)*1+W1009</f>
        <v>70</v>
      </c>
      <c r="Y1010" s="22" t="e">
        <f>INDEX($V$2:$V$900,MATCH(ROWS($U$1:U1008),$W$2:$W$900,0))</f>
        <v>#N/A</v>
      </c>
      <c r="AA1010" s="22" t="e">
        <f t="shared" si="192"/>
        <v>#N/A</v>
      </c>
      <c r="AB1010" s="22">
        <f>(COUNTIF($AA$2:AA1010,AA1010)=1)*1+AB1009</f>
        <v>70</v>
      </c>
      <c r="AC1010" s="22" t="e">
        <f>VLOOKUP(AD1010,'licencje PZTS'!$C$4:$K$1486,9,FALSE)</f>
        <v>#N/A</v>
      </c>
      <c r="AD1010" s="22" t="e">
        <f>INDEX($AA$2:$AA$900,MATCH(ROWS($Z$1:Z1007),$AB$2:$AB$3900,0))</f>
        <v>#N/A</v>
      </c>
    </row>
    <row r="1011" spans="2:30" hidden="1" x14ac:dyDescent="0.25">
      <c r="B1011" s="54">
        <f>(COUNTIF($D$24:D1683,D1683)=1)*1+B1010</f>
        <v>51</v>
      </c>
      <c r="C1011" s="60" t="str">
        <f t="shared" si="184"/>
        <v/>
      </c>
      <c r="D1011" s="54" t="str">
        <f>IF(C1011="","",'licencje PZTS'!B991)</f>
        <v/>
      </c>
      <c r="E1011" s="63" t="str">
        <f>IF(C1011="","",VLOOKUP(F1011,'licencje PZTS'!$G$3:$N$775,8,FALSE))</f>
        <v/>
      </c>
      <c r="F1011" s="22">
        <f>'licencje PZTS'!G991</f>
        <v>0</v>
      </c>
      <c r="G1011" s="62" t="str">
        <f>IFERROR(VLOOKUP(F1011,'licencje PZTS'!$G$3:$N$775,5,FALSE),"")</f>
        <v/>
      </c>
      <c r="H1011" s="62" t="str">
        <f>IF(G1011="","",'licencje PZTS'!B991)</f>
        <v/>
      </c>
      <c r="I1011" s="22" t="str">
        <f>IF(G1011="","",VLOOKUP(F1011,'licencje PZTS'!$G$3:$N$1761,8,FALSE))</f>
        <v/>
      </c>
      <c r="J1011" s="22" t="str">
        <f>IFERROR(VLOOKUP(F1011,'licencje PZTS'!$G$3:$N$775,7,FALSE),"")</f>
        <v/>
      </c>
      <c r="K1011" s="62" t="str">
        <f>IFERROR(VLOOKUP(F1011,'licencje PZTS'!$G$3:$N$1761,4,FALSE),"")</f>
        <v/>
      </c>
      <c r="L1011" s="22" t="str">
        <f t="shared" si="185"/>
        <v/>
      </c>
      <c r="M1011" s="22" t="str">
        <f t="shared" si="186"/>
        <v/>
      </c>
      <c r="N1011" s="22" t="str">
        <f t="shared" si="187"/>
        <v/>
      </c>
      <c r="O1011" s="22" t="str">
        <f t="shared" si="188"/>
        <v/>
      </c>
      <c r="P1011" s="22" t="str">
        <f t="shared" si="189"/>
        <v/>
      </c>
      <c r="Q1011" s="22" t="str">
        <f t="shared" si="190"/>
        <v/>
      </c>
      <c r="R1011" s="22" t="str">
        <f t="shared" si="191"/>
        <v/>
      </c>
      <c r="V1011" s="22" t="e">
        <f t="shared" si="181"/>
        <v>#N/A</v>
      </c>
      <c r="W1011" s="22">
        <f>(COUNTIF($V$2:V1011,V1011)=1)*1+W1010</f>
        <v>70</v>
      </c>
      <c r="Y1011" s="22" t="e">
        <f>INDEX($V$2:$V$900,MATCH(ROWS($U$1:U1009),$W$2:$W$900,0))</f>
        <v>#N/A</v>
      </c>
      <c r="AA1011" s="22" t="e">
        <f t="shared" si="192"/>
        <v>#N/A</v>
      </c>
      <c r="AB1011" s="22">
        <f>(COUNTIF($AA$2:AA1011,AA1011)=1)*1+AB1010</f>
        <v>70</v>
      </c>
      <c r="AC1011" s="22" t="e">
        <f>VLOOKUP(AD1011,'licencje PZTS'!$C$4:$K$1486,9,FALSE)</f>
        <v>#N/A</v>
      </c>
      <c r="AD1011" s="22" t="e">
        <f>INDEX($AA$2:$AA$900,MATCH(ROWS($Z$1:Z1008),$AB$2:$AB$3900,0))</f>
        <v>#N/A</v>
      </c>
    </row>
    <row r="1012" spans="2:30" hidden="1" x14ac:dyDescent="0.25">
      <c r="B1012" s="54">
        <f>(COUNTIF($D$24:D1684,D1684)=1)*1+B1011</f>
        <v>51</v>
      </c>
      <c r="C1012" s="60" t="str">
        <f t="shared" si="184"/>
        <v/>
      </c>
      <c r="D1012" s="54" t="str">
        <f>IF(C1012="","",'licencje PZTS'!B992)</f>
        <v/>
      </c>
      <c r="E1012" s="63" t="str">
        <f>IF(C1012="","",VLOOKUP(F1012,'licencje PZTS'!$G$3:$N$775,8,FALSE))</f>
        <v/>
      </c>
      <c r="F1012" s="22">
        <f>'licencje PZTS'!G992</f>
        <v>0</v>
      </c>
      <c r="G1012" s="62" t="str">
        <f>IFERROR(VLOOKUP(F1012,'licencje PZTS'!$G$3:$N$775,5,FALSE),"")</f>
        <v/>
      </c>
      <c r="H1012" s="62" t="str">
        <f>IF(G1012="","",'licencje PZTS'!B992)</f>
        <v/>
      </c>
      <c r="I1012" s="22" t="str">
        <f>IF(G1012="","",VLOOKUP(F1012,'licencje PZTS'!$G$3:$N$1761,8,FALSE))</f>
        <v/>
      </c>
      <c r="J1012" s="22" t="str">
        <f>IFERROR(VLOOKUP(F1012,'licencje PZTS'!$G$3:$N$775,7,FALSE),"")</f>
        <v/>
      </c>
      <c r="K1012" s="62" t="str">
        <f>IFERROR(VLOOKUP(F1012,'licencje PZTS'!$G$3:$N$1761,4,FALSE),"")</f>
        <v/>
      </c>
      <c r="L1012" s="22" t="str">
        <f t="shared" si="185"/>
        <v/>
      </c>
      <c r="M1012" s="22" t="str">
        <f t="shared" si="186"/>
        <v/>
      </c>
      <c r="N1012" s="22" t="str">
        <f t="shared" si="187"/>
        <v/>
      </c>
      <c r="O1012" s="22" t="str">
        <f t="shared" si="188"/>
        <v/>
      </c>
      <c r="P1012" s="22" t="str">
        <f t="shared" si="189"/>
        <v/>
      </c>
      <c r="Q1012" s="22" t="str">
        <f t="shared" si="190"/>
        <v/>
      </c>
      <c r="R1012" s="22" t="str">
        <f t="shared" si="191"/>
        <v/>
      </c>
      <c r="V1012" s="22" t="e">
        <f t="shared" si="181"/>
        <v>#N/A</v>
      </c>
      <c r="W1012" s="22">
        <f>(COUNTIF($V$2:V1012,V1012)=1)*1+W1011</f>
        <v>70</v>
      </c>
      <c r="Y1012" s="22" t="e">
        <f>INDEX($V$2:$V$900,MATCH(ROWS($U$1:U1010),$W$2:$W$900,0))</f>
        <v>#N/A</v>
      </c>
      <c r="AA1012" s="22" t="e">
        <f t="shared" si="192"/>
        <v>#N/A</v>
      </c>
      <c r="AB1012" s="22">
        <f>(COUNTIF($AA$2:AA1012,AA1012)=1)*1+AB1011</f>
        <v>70</v>
      </c>
      <c r="AC1012" s="22" t="e">
        <f>VLOOKUP(AD1012,'licencje PZTS'!$C$4:$K$1486,9,FALSE)</f>
        <v>#N/A</v>
      </c>
      <c r="AD1012" s="22" t="e">
        <f>INDEX($AA$2:$AA$900,MATCH(ROWS($Z$1:Z1009),$AB$2:$AB$3900,0))</f>
        <v>#N/A</v>
      </c>
    </row>
    <row r="1013" spans="2:30" hidden="1" x14ac:dyDescent="0.25">
      <c r="B1013" s="54">
        <f>(COUNTIF($D$24:D1685,D1685)=1)*1+B1012</f>
        <v>51</v>
      </c>
      <c r="C1013" s="60" t="str">
        <f t="shared" si="184"/>
        <v/>
      </c>
      <c r="D1013" s="54" t="str">
        <f>IF(C1013="","",'licencje PZTS'!B993)</f>
        <v/>
      </c>
      <c r="E1013" s="63" t="str">
        <f>IF(C1013="","",VLOOKUP(F1013,'licencje PZTS'!$G$3:$N$775,8,FALSE))</f>
        <v/>
      </c>
      <c r="F1013" s="22">
        <f>'licencje PZTS'!G993</f>
        <v>0</v>
      </c>
      <c r="G1013" s="62" t="str">
        <f>IFERROR(VLOOKUP(F1013,'licencje PZTS'!$G$3:$N$775,5,FALSE),"")</f>
        <v/>
      </c>
      <c r="H1013" s="62" t="str">
        <f>IF(G1013="","",'licencje PZTS'!B993)</f>
        <v/>
      </c>
      <c r="I1013" s="22" t="str">
        <f>IF(G1013="","",VLOOKUP(F1013,'licencje PZTS'!$G$3:$N$1761,8,FALSE))</f>
        <v/>
      </c>
      <c r="J1013" s="22" t="str">
        <f>IFERROR(VLOOKUP(F1013,'licencje PZTS'!$G$3:$N$775,7,FALSE),"")</f>
        <v/>
      </c>
      <c r="K1013" s="62" t="str">
        <f>IFERROR(VLOOKUP(F1013,'licencje PZTS'!$G$3:$N$1761,4,FALSE),"")</f>
        <v/>
      </c>
      <c r="L1013" s="22" t="str">
        <f t="shared" si="185"/>
        <v/>
      </c>
      <c r="M1013" s="22" t="str">
        <f t="shared" si="186"/>
        <v/>
      </c>
      <c r="N1013" s="22" t="str">
        <f t="shared" si="187"/>
        <v/>
      </c>
      <c r="O1013" s="22" t="str">
        <f t="shared" si="188"/>
        <v/>
      </c>
      <c r="P1013" s="22" t="str">
        <f t="shared" si="189"/>
        <v/>
      </c>
      <c r="Q1013" s="22" t="str">
        <f t="shared" si="190"/>
        <v/>
      </c>
      <c r="R1013" s="22" t="str">
        <f t="shared" si="191"/>
        <v/>
      </c>
      <c r="V1013" s="22" t="e">
        <f t="shared" si="181"/>
        <v>#N/A</v>
      </c>
      <c r="W1013" s="22">
        <f>(COUNTIF($V$2:V1013,V1013)=1)*1+W1012</f>
        <v>70</v>
      </c>
      <c r="Y1013" s="22" t="e">
        <f>INDEX($V$2:$V$900,MATCH(ROWS($U$1:U1011),$W$2:$W$900,0))</f>
        <v>#N/A</v>
      </c>
      <c r="AA1013" s="22" t="e">
        <f t="shared" si="192"/>
        <v>#N/A</v>
      </c>
      <c r="AB1013" s="22">
        <f>(COUNTIF($AA$2:AA1013,AA1013)=1)*1+AB1012</f>
        <v>70</v>
      </c>
      <c r="AC1013" s="22" t="e">
        <f>VLOOKUP(AD1013,'licencje PZTS'!$C$4:$K$1486,9,FALSE)</f>
        <v>#N/A</v>
      </c>
      <c r="AD1013" s="22" t="e">
        <f>INDEX($AA$2:$AA$900,MATCH(ROWS($Z$1:Z1010),$AB$2:$AB$3900,0))</f>
        <v>#N/A</v>
      </c>
    </row>
    <row r="1014" spans="2:30" hidden="1" x14ac:dyDescent="0.25">
      <c r="B1014" s="54">
        <f>(COUNTIF($D$24:D1686,D1686)=1)*1+B1013</f>
        <v>51</v>
      </c>
      <c r="C1014" s="60" t="str">
        <f t="shared" si="184"/>
        <v/>
      </c>
      <c r="D1014" s="54" t="str">
        <f>IF(C1014="","",'licencje PZTS'!B994)</f>
        <v/>
      </c>
      <c r="E1014" s="63" t="str">
        <f>IF(C1014="","",VLOOKUP(F1014,'licencje PZTS'!$G$3:$N$775,8,FALSE))</f>
        <v/>
      </c>
      <c r="F1014" s="22">
        <f>'licencje PZTS'!G994</f>
        <v>0</v>
      </c>
      <c r="G1014" s="62" t="str">
        <f>IFERROR(VLOOKUP(F1014,'licencje PZTS'!$G$3:$N$775,5,FALSE),"")</f>
        <v/>
      </c>
      <c r="H1014" s="62" t="str">
        <f>IF(G1014="","",'licencje PZTS'!B994)</f>
        <v/>
      </c>
      <c r="I1014" s="22" t="str">
        <f>IF(G1014="","",VLOOKUP(F1014,'licencje PZTS'!$G$3:$N$1761,8,FALSE))</f>
        <v/>
      </c>
      <c r="J1014" s="22" t="str">
        <f>IFERROR(VLOOKUP(F1014,'licencje PZTS'!$G$3:$N$775,7,FALSE),"")</f>
        <v/>
      </c>
      <c r="K1014" s="62" t="str">
        <f>IFERROR(VLOOKUP(F1014,'licencje PZTS'!$G$3:$N$1761,4,FALSE),"")</f>
        <v/>
      </c>
      <c r="L1014" s="22" t="str">
        <f t="shared" si="185"/>
        <v/>
      </c>
      <c r="M1014" s="22" t="str">
        <f t="shared" si="186"/>
        <v/>
      </c>
      <c r="N1014" s="22" t="str">
        <f t="shared" si="187"/>
        <v/>
      </c>
      <c r="O1014" s="22" t="str">
        <f t="shared" si="188"/>
        <v/>
      </c>
      <c r="P1014" s="22" t="str">
        <f t="shared" si="189"/>
        <v/>
      </c>
      <c r="Q1014" s="22" t="str">
        <f t="shared" si="190"/>
        <v/>
      </c>
      <c r="R1014" s="22" t="str">
        <f t="shared" si="191"/>
        <v/>
      </c>
      <c r="V1014" s="22" t="e">
        <f t="shared" si="181"/>
        <v>#N/A</v>
      </c>
      <c r="W1014" s="22">
        <f>(COUNTIF($V$2:V1014,V1014)=1)*1+W1013</f>
        <v>70</v>
      </c>
      <c r="Y1014" s="22" t="e">
        <f>INDEX($V$2:$V$900,MATCH(ROWS($U$1:U1012),$W$2:$W$900,0))</f>
        <v>#N/A</v>
      </c>
      <c r="AA1014" s="22" t="e">
        <f t="shared" si="192"/>
        <v>#N/A</v>
      </c>
      <c r="AB1014" s="22">
        <f>(COUNTIF($AA$2:AA1014,AA1014)=1)*1+AB1013</f>
        <v>70</v>
      </c>
      <c r="AC1014" s="22" t="e">
        <f>VLOOKUP(AD1014,'licencje PZTS'!$C$4:$K$1486,9,FALSE)</f>
        <v>#N/A</v>
      </c>
      <c r="AD1014" s="22" t="e">
        <f>INDEX($AA$2:$AA$900,MATCH(ROWS($Z$1:Z1011),$AB$2:$AB$3900,0))</f>
        <v>#N/A</v>
      </c>
    </row>
    <row r="1015" spans="2:30" hidden="1" x14ac:dyDescent="0.25">
      <c r="B1015" s="54">
        <f>(COUNTIF($D$24:D1687,D1687)=1)*1+B1014</f>
        <v>51</v>
      </c>
      <c r="C1015" s="60" t="str">
        <f t="shared" si="184"/>
        <v/>
      </c>
      <c r="D1015" s="54" t="str">
        <f>IF(C1015="","",'licencje PZTS'!B995)</f>
        <v/>
      </c>
      <c r="E1015" s="63" t="str">
        <f>IF(C1015="","",VLOOKUP(F1015,'licencje PZTS'!$G$3:$N$775,8,FALSE))</f>
        <v/>
      </c>
      <c r="F1015" s="22">
        <f>'licencje PZTS'!G995</f>
        <v>0</v>
      </c>
      <c r="G1015" s="62" t="str">
        <f>IFERROR(VLOOKUP(F1015,'licencje PZTS'!$G$3:$N$775,5,FALSE),"")</f>
        <v/>
      </c>
      <c r="H1015" s="62" t="str">
        <f>IF(G1015="","",'licencje PZTS'!B995)</f>
        <v/>
      </c>
      <c r="I1015" s="22" t="str">
        <f>IF(G1015="","",VLOOKUP(F1015,'licencje PZTS'!$G$3:$N$1761,8,FALSE))</f>
        <v/>
      </c>
      <c r="J1015" s="22" t="str">
        <f>IFERROR(VLOOKUP(F1015,'licencje PZTS'!$G$3:$N$775,7,FALSE),"")</f>
        <v/>
      </c>
      <c r="K1015" s="62" t="str">
        <f>IFERROR(VLOOKUP(F1015,'licencje PZTS'!$G$3:$N$1761,4,FALSE),"")</f>
        <v/>
      </c>
      <c r="L1015" s="22" t="str">
        <f t="shared" si="185"/>
        <v/>
      </c>
      <c r="M1015" s="22" t="str">
        <f t="shared" si="186"/>
        <v/>
      </c>
      <c r="N1015" s="22" t="str">
        <f t="shared" si="187"/>
        <v/>
      </c>
      <c r="O1015" s="22" t="str">
        <f t="shared" si="188"/>
        <v/>
      </c>
      <c r="P1015" s="22" t="str">
        <f t="shared" si="189"/>
        <v/>
      </c>
      <c r="Q1015" s="22" t="str">
        <f t="shared" si="190"/>
        <v/>
      </c>
      <c r="R1015" s="22" t="str">
        <f t="shared" si="191"/>
        <v/>
      </c>
      <c r="V1015" s="22" t="e">
        <f t="shared" si="181"/>
        <v>#N/A</v>
      </c>
      <c r="W1015" s="22">
        <f>(COUNTIF($V$2:V1015,V1015)=1)*1+W1014</f>
        <v>70</v>
      </c>
      <c r="Y1015" s="22" t="e">
        <f>INDEX($V$2:$V$900,MATCH(ROWS($U$1:U1013),$W$2:$W$900,0))</f>
        <v>#N/A</v>
      </c>
      <c r="AA1015" s="22" t="e">
        <f t="shared" si="192"/>
        <v>#N/A</v>
      </c>
      <c r="AB1015" s="22">
        <f>(COUNTIF($AA$2:AA1015,AA1015)=1)*1+AB1014</f>
        <v>70</v>
      </c>
      <c r="AC1015" s="22" t="e">
        <f>VLOOKUP(AD1015,'licencje PZTS'!$C$4:$K$1486,9,FALSE)</f>
        <v>#N/A</v>
      </c>
      <c r="AD1015" s="22" t="e">
        <f>INDEX($AA$2:$AA$900,MATCH(ROWS($Z$1:Z1012),$AB$2:$AB$3900,0))</f>
        <v>#N/A</v>
      </c>
    </row>
    <row r="1016" spans="2:30" hidden="1" x14ac:dyDescent="0.25">
      <c r="B1016" s="54">
        <f>(COUNTIF($D$24:D1688,D1688)=1)*1+B1015</f>
        <v>51</v>
      </c>
      <c r="C1016" s="60" t="str">
        <f t="shared" si="184"/>
        <v/>
      </c>
      <c r="D1016" s="54" t="str">
        <f>IF(C1016="","",'licencje PZTS'!B996)</f>
        <v/>
      </c>
      <c r="E1016" s="63" t="str">
        <f>IF(C1016="","",VLOOKUP(F1016,'licencje PZTS'!$G$3:$N$775,8,FALSE))</f>
        <v/>
      </c>
      <c r="F1016" s="22">
        <f>'licencje PZTS'!G996</f>
        <v>0</v>
      </c>
      <c r="G1016" s="62" t="str">
        <f>IFERROR(VLOOKUP(F1016,'licencje PZTS'!$G$3:$N$775,5,FALSE),"")</f>
        <v/>
      </c>
      <c r="H1016" s="62" t="str">
        <f>IF(G1016="","",'licencje PZTS'!B996)</f>
        <v/>
      </c>
      <c r="I1016" s="22" t="str">
        <f>IF(G1016="","",VLOOKUP(F1016,'licencje PZTS'!$G$3:$N$1761,8,FALSE))</f>
        <v/>
      </c>
      <c r="J1016" s="22" t="str">
        <f>IFERROR(VLOOKUP(F1016,'licencje PZTS'!$G$3:$N$775,7,FALSE),"")</f>
        <v/>
      </c>
      <c r="K1016" s="62" t="str">
        <f>IFERROR(VLOOKUP(F1016,'licencje PZTS'!$G$3:$N$1761,4,FALSE),"")</f>
        <v/>
      </c>
      <c r="L1016" s="22" t="str">
        <f t="shared" si="185"/>
        <v/>
      </c>
      <c r="M1016" s="22" t="str">
        <f t="shared" si="186"/>
        <v/>
      </c>
      <c r="N1016" s="22" t="str">
        <f t="shared" si="187"/>
        <v/>
      </c>
      <c r="O1016" s="22" t="str">
        <f t="shared" si="188"/>
        <v/>
      </c>
      <c r="P1016" s="22" t="str">
        <f t="shared" si="189"/>
        <v/>
      </c>
      <c r="Q1016" s="22" t="str">
        <f t="shared" si="190"/>
        <v/>
      </c>
      <c r="R1016" s="22" t="str">
        <f t="shared" si="191"/>
        <v/>
      </c>
      <c r="V1016" s="22" t="e">
        <f t="shared" si="181"/>
        <v>#N/A</v>
      </c>
      <c r="W1016" s="22">
        <f>(COUNTIF($V$2:V1016,V1016)=1)*1+W1015</f>
        <v>70</v>
      </c>
      <c r="Y1016" s="22" t="e">
        <f>INDEX($V$2:$V$900,MATCH(ROWS($U$1:U1014),$W$2:$W$900,0))</f>
        <v>#N/A</v>
      </c>
      <c r="AA1016" s="22" t="e">
        <f t="shared" si="192"/>
        <v>#N/A</v>
      </c>
      <c r="AB1016" s="22">
        <f>(COUNTIF($AA$2:AA1016,AA1016)=1)*1+AB1015</f>
        <v>70</v>
      </c>
      <c r="AC1016" s="22" t="e">
        <f>VLOOKUP(AD1016,'licencje PZTS'!$C$4:$K$1486,9,FALSE)</f>
        <v>#N/A</v>
      </c>
      <c r="AD1016" s="22" t="e">
        <f>INDEX($AA$2:$AA$900,MATCH(ROWS($Z$1:Z1013),$AB$2:$AB$3900,0))</f>
        <v>#N/A</v>
      </c>
    </row>
    <row r="1017" spans="2:30" hidden="1" x14ac:dyDescent="0.25">
      <c r="B1017" s="54">
        <f>(COUNTIF($D$24:D1689,D1689)=1)*1+B1016</f>
        <v>51</v>
      </c>
      <c r="C1017" s="60" t="str">
        <f t="shared" si="184"/>
        <v/>
      </c>
      <c r="D1017" s="54" t="str">
        <f>IF(C1017="","",'licencje PZTS'!B997)</f>
        <v/>
      </c>
      <c r="E1017" s="63" t="str">
        <f>IF(C1017="","",VLOOKUP(F1017,'licencje PZTS'!$G$3:$N$775,8,FALSE))</f>
        <v/>
      </c>
      <c r="F1017" s="22">
        <f>'licencje PZTS'!G997</f>
        <v>0</v>
      </c>
      <c r="G1017" s="62" t="str">
        <f>IFERROR(VLOOKUP(F1017,'licencje PZTS'!$G$3:$N$775,5,FALSE),"")</f>
        <v/>
      </c>
      <c r="H1017" s="62" t="str">
        <f>IF(G1017="","",'licencje PZTS'!B997)</f>
        <v/>
      </c>
      <c r="I1017" s="22" t="str">
        <f>IF(G1017="","",VLOOKUP(F1017,'licencje PZTS'!$G$3:$N$1761,8,FALSE))</f>
        <v/>
      </c>
      <c r="J1017" s="22" t="str">
        <f>IFERROR(VLOOKUP(F1017,'licencje PZTS'!$G$3:$N$775,7,FALSE),"")</f>
        <v/>
      </c>
      <c r="K1017" s="62" t="str">
        <f>IFERROR(VLOOKUP(F1017,'licencje PZTS'!$G$3:$N$1761,4,FALSE),"")</f>
        <v/>
      </c>
      <c r="L1017" s="22" t="str">
        <f t="shared" si="185"/>
        <v/>
      </c>
      <c r="M1017" s="22" t="str">
        <f t="shared" si="186"/>
        <v/>
      </c>
      <c r="N1017" s="22" t="str">
        <f t="shared" si="187"/>
        <v/>
      </c>
      <c r="O1017" s="22" t="str">
        <f t="shared" si="188"/>
        <v/>
      </c>
      <c r="P1017" s="22" t="str">
        <f t="shared" si="189"/>
        <v/>
      </c>
      <c r="Q1017" s="22" t="str">
        <f t="shared" si="190"/>
        <v/>
      </c>
      <c r="R1017" s="22" t="str">
        <f t="shared" si="191"/>
        <v/>
      </c>
      <c r="V1017" s="22" t="e">
        <f t="shared" si="181"/>
        <v>#N/A</v>
      </c>
      <c r="W1017" s="22">
        <f>(COUNTIF($V$2:V1017,V1017)=1)*1+W1016</f>
        <v>70</v>
      </c>
      <c r="Y1017" s="22" t="e">
        <f>INDEX($V$2:$V$900,MATCH(ROWS($U$1:U1015),$W$2:$W$900,0))</f>
        <v>#N/A</v>
      </c>
      <c r="AA1017" s="22" t="e">
        <f t="shared" si="192"/>
        <v>#N/A</v>
      </c>
      <c r="AB1017" s="22">
        <f>(COUNTIF($AA$2:AA1017,AA1017)=1)*1+AB1016</f>
        <v>70</v>
      </c>
      <c r="AC1017" s="22" t="e">
        <f>VLOOKUP(AD1017,'licencje PZTS'!$C$4:$K$1486,9,FALSE)</f>
        <v>#N/A</v>
      </c>
      <c r="AD1017" s="22" t="e">
        <f>INDEX($AA$2:$AA$900,MATCH(ROWS($Z$1:Z1014),$AB$2:$AB$3900,0))</f>
        <v>#N/A</v>
      </c>
    </row>
    <row r="1018" spans="2:30" hidden="1" x14ac:dyDescent="0.25">
      <c r="B1018" s="54">
        <f>(COUNTIF($D$24:D1690,D1690)=1)*1+B1017</f>
        <v>51</v>
      </c>
      <c r="C1018" s="60" t="str">
        <f t="shared" si="184"/>
        <v/>
      </c>
      <c r="D1018" s="54" t="str">
        <f>IF(C1018="","",'licencje PZTS'!B998)</f>
        <v/>
      </c>
      <c r="E1018" s="63" t="str">
        <f>IF(C1018="","",VLOOKUP(F1018,'licencje PZTS'!$G$3:$N$775,8,FALSE))</f>
        <v/>
      </c>
      <c r="F1018" s="22">
        <f>'licencje PZTS'!G998</f>
        <v>0</v>
      </c>
      <c r="G1018" s="62" t="str">
        <f>IFERROR(VLOOKUP(F1018,'licencje PZTS'!$G$3:$N$775,5,FALSE),"")</f>
        <v/>
      </c>
      <c r="H1018" s="62" t="str">
        <f>IF(G1018="","",'licencje PZTS'!B998)</f>
        <v/>
      </c>
      <c r="I1018" s="22" t="str">
        <f>IF(G1018="","",VLOOKUP(F1018,'licencje PZTS'!$G$3:$N$1761,8,FALSE))</f>
        <v/>
      </c>
      <c r="J1018" s="22" t="str">
        <f>IFERROR(VLOOKUP(F1018,'licencje PZTS'!$G$3:$N$775,7,FALSE),"")</f>
        <v/>
      </c>
      <c r="K1018" s="62" t="str">
        <f>IFERROR(VLOOKUP(F1018,'licencje PZTS'!$G$3:$N$1761,4,FALSE),"")</f>
        <v/>
      </c>
      <c r="L1018" s="22" t="str">
        <f t="shared" si="185"/>
        <v/>
      </c>
      <c r="M1018" s="22" t="str">
        <f t="shared" si="186"/>
        <v/>
      </c>
      <c r="N1018" s="22" t="str">
        <f t="shared" si="187"/>
        <v/>
      </c>
      <c r="O1018" s="22" t="str">
        <f t="shared" si="188"/>
        <v/>
      </c>
      <c r="P1018" s="22" t="str">
        <f t="shared" si="189"/>
        <v/>
      </c>
      <c r="Q1018" s="22" t="str">
        <f t="shared" si="190"/>
        <v/>
      </c>
      <c r="R1018" s="22" t="str">
        <f t="shared" si="191"/>
        <v/>
      </c>
      <c r="V1018" s="22" t="e">
        <f t="shared" si="181"/>
        <v>#N/A</v>
      </c>
      <c r="W1018" s="22">
        <f>(COUNTIF($V$2:V1018,V1018)=1)*1+W1017</f>
        <v>70</v>
      </c>
      <c r="Y1018" s="22" t="e">
        <f>INDEX($V$2:$V$900,MATCH(ROWS($U$1:U1016),$W$2:$W$900,0))</f>
        <v>#N/A</v>
      </c>
      <c r="AA1018" s="22" t="e">
        <f t="shared" si="192"/>
        <v>#N/A</v>
      </c>
      <c r="AB1018" s="22">
        <f>(COUNTIF($AA$2:AA1018,AA1018)=1)*1+AB1017</f>
        <v>70</v>
      </c>
      <c r="AC1018" s="22" t="e">
        <f>VLOOKUP(AD1018,'licencje PZTS'!$C$4:$K$1486,9,FALSE)</f>
        <v>#N/A</v>
      </c>
      <c r="AD1018" s="22" t="e">
        <f>INDEX($AA$2:$AA$900,MATCH(ROWS($Z$1:Z1015),$AB$2:$AB$3900,0))</f>
        <v>#N/A</v>
      </c>
    </row>
    <row r="1019" spans="2:30" hidden="1" x14ac:dyDescent="0.25">
      <c r="B1019" s="54">
        <f>(COUNTIF($D$24:D1691,D1691)=1)*1+B1018</f>
        <v>51</v>
      </c>
      <c r="C1019" s="60" t="str">
        <f t="shared" si="184"/>
        <v/>
      </c>
      <c r="D1019" s="54" t="str">
        <f>IF(C1019="","",'licencje PZTS'!B999)</f>
        <v/>
      </c>
      <c r="E1019" s="63" t="str">
        <f>IF(C1019="","",VLOOKUP(F1019,'licencje PZTS'!$G$3:$N$775,8,FALSE))</f>
        <v/>
      </c>
      <c r="F1019" s="22">
        <f>'licencje PZTS'!G999</f>
        <v>0</v>
      </c>
      <c r="G1019" s="62" t="str">
        <f>IFERROR(VLOOKUP(F1019,'licencje PZTS'!$G$3:$N$775,5,FALSE),"")</f>
        <v/>
      </c>
      <c r="H1019" s="62" t="str">
        <f>IF(G1019="","",'licencje PZTS'!B999)</f>
        <v/>
      </c>
      <c r="I1019" s="22" t="str">
        <f>IF(G1019="","",VLOOKUP(F1019,'licencje PZTS'!$G$3:$N$1761,8,FALSE))</f>
        <v/>
      </c>
      <c r="J1019" s="22" t="str">
        <f>IFERROR(VLOOKUP(F1019,'licencje PZTS'!$G$3:$N$775,7,FALSE),"")</f>
        <v/>
      </c>
      <c r="K1019" s="62" t="str">
        <f>IFERROR(VLOOKUP(F1019,'licencje PZTS'!$G$3:$N$1761,4,FALSE),"")</f>
        <v/>
      </c>
      <c r="L1019" s="22" t="str">
        <f t="shared" si="185"/>
        <v/>
      </c>
      <c r="M1019" s="22" t="str">
        <f t="shared" si="186"/>
        <v/>
      </c>
      <c r="N1019" s="22" t="str">
        <f t="shared" si="187"/>
        <v/>
      </c>
      <c r="O1019" s="22" t="str">
        <f t="shared" si="188"/>
        <v/>
      </c>
      <c r="P1019" s="22" t="str">
        <f t="shared" si="189"/>
        <v/>
      </c>
      <c r="Q1019" s="22" t="str">
        <f t="shared" si="190"/>
        <v/>
      </c>
      <c r="R1019" s="22" t="str">
        <f t="shared" si="191"/>
        <v/>
      </c>
      <c r="V1019" s="22" t="e">
        <f t="shared" si="181"/>
        <v>#N/A</v>
      </c>
      <c r="W1019" s="22">
        <f>(COUNTIF($V$2:V1019,V1019)=1)*1+W1018</f>
        <v>70</v>
      </c>
      <c r="Y1019" s="22" t="e">
        <f>INDEX($V$2:$V$900,MATCH(ROWS($U$1:U1017),$W$2:$W$900,0))</f>
        <v>#N/A</v>
      </c>
      <c r="AA1019" s="22" t="e">
        <f t="shared" si="192"/>
        <v>#N/A</v>
      </c>
      <c r="AB1019" s="22">
        <f>(COUNTIF($AA$2:AA1019,AA1019)=1)*1+AB1018</f>
        <v>70</v>
      </c>
      <c r="AC1019" s="22" t="e">
        <f>VLOOKUP(AD1019,'licencje PZTS'!$C$4:$K$1486,9,FALSE)</f>
        <v>#N/A</v>
      </c>
      <c r="AD1019" s="22" t="e">
        <f>INDEX($AA$2:$AA$900,MATCH(ROWS($Z$1:Z1016),$AB$2:$AB$3900,0))</f>
        <v>#N/A</v>
      </c>
    </row>
    <row r="1020" spans="2:30" hidden="1" x14ac:dyDescent="0.25">
      <c r="B1020" s="54">
        <f>(COUNTIF($D$24:D1692,D1692)=1)*1+B1019</f>
        <v>51</v>
      </c>
      <c r="C1020" s="60" t="str">
        <f t="shared" si="184"/>
        <v/>
      </c>
      <c r="D1020" s="54" t="str">
        <f>IF(C1020="","",'licencje PZTS'!B1000)</f>
        <v/>
      </c>
      <c r="E1020" s="63" t="str">
        <f>IF(C1020="","",VLOOKUP(F1020,'licencje PZTS'!$G$3:$N$775,8,FALSE))</f>
        <v/>
      </c>
      <c r="F1020" s="22">
        <f>'licencje PZTS'!G1000</f>
        <v>0</v>
      </c>
      <c r="G1020" s="62" t="str">
        <f>IFERROR(VLOOKUP(F1020,'licencje PZTS'!$G$3:$N$775,5,FALSE),"")</f>
        <v/>
      </c>
      <c r="H1020" s="62" t="str">
        <f>IF(G1020="","",'licencje PZTS'!B1000)</f>
        <v/>
      </c>
      <c r="I1020" s="22" t="str">
        <f>IF(G1020="","",VLOOKUP(F1020,'licencje PZTS'!$G$3:$N$1761,8,FALSE))</f>
        <v/>
      </c>
      <c r="J1020" s="22" t="str">
        <f>IFERROR(VLOOKUP(F1020,'licencje PZTS'!$G$3:$N$775,7,FALSE),"")</f>
        <v/>
      </c>
      <c r="K1020" s="62" t="str">
        <f>IFERROR(VLOOKUP(F1020,'licencje PZTS'!$G$3:$N$1761,4,FALSE),"")</f>
        <v/>
      </c>
      <c r="L1020" s="22" t="str">
        <f t="shared" si="185"/>
        <v/>
      </c>
      <c r="M1020" s="22" t="str">
        <f t="shared" si="186"/>
        <v/>
      </c>
      <c r="N1020" s="22" t="str">
        <f t="shared" si="187"/>
        <v/>
      </c>
      <c r="O1020" s="22" t="str">
        <f t="shared" si="188"/>
        <v/>
      </c>
      <c r="P1020" s="22" t="str">
        <f t="shared" si="189"/>
        <v/>
      </c>
      <c r="Q1020" s="22" t="str">
        <f t="shared" si="190"/>
        <v/>
      </c>
      <c r="R1020" s="22" t="str">
        <f t="shared" si="191"/>
        <v/>
      </c>
      <c r="V1020" s="22" t="e">
        <f t="shared" si="181"/>
        <v>#N/A</v>
      </c>
      <c r="W1020" s="22">
        <f>(COUNTIF($V$2:V1020,V1020)=1)*1+W1019</f>
        <v>70</v>
      </c>
      <c r="Y1020" s="22" t="e">
        <f>INDEX($V$2:$V$900,MATCH(ROWS($U$1:U1018),$W$2:$W$900,0))</f>
        <v>#N/A</v>
      </c>
      <c r="AA1020" s="22" t="e">
        <f t="shared" si="192"/>
        <v>#N/A</v>
      </c>
      <c r="AB1020" s="22">
        <f>(COUNTIF($AA$2:AA1020,AA1020)=1)*1+AB1019</f>
        <v>70</v>
      </c>
      <c r="AC1020" s="22" t="e">
        <f>VLOOKUP(AD1020,'licencje PZTS'!$C$4:$K$1486,9,FALSE)</f>
        <v>#N/A</v>
      </c>
      <c r="AD1020" s="22" t="e">
        <f>INDEX($AA$2:$AA$900,MATCH(ROWS($Z$1:Z1017),$AB$2:$AB$3900,0))</f>
        <v>#N/A</v>
      </c>
    </row>
    <row r="1021" spans="2:30" hidden="1" x14ac:dyDescent="0.25">
      <c r="B1021" s="54">
        <f>(COUNTIF($D$24:D1693,D1693)=1)*1+B1020</f>
        <v>51</v>
      </c>
      <c r="C1021" s="60" t="str">
        <f t="shared" si="184"/>
        <v/>
      </c>
      <c r="D1021" s="54" t="str">
        <f>IF(C1021="","",'licencje PZTS'!B1001)</f>
        <v/>
      </c>
      <c r="E1021" s="63" t="str">
        <f>IF(C1021="","",VLOOKUP(F1021,'licencje PZTS'!$G$3:$N$775,8,FALSE))</f>
        <v/>
      </c>
      <c r="F1021" s="22">
        <f>'licencje PZTS'!G1001</f>
        <v>0</v>
      </c>
      <c r="G1021" s="62" t="str">
        <f>IFERROR(VLOOKUP(F1021,'licencje PZTS'!$G$3:$N$775,5,FALSE),"")</f>
        <v/>
      </c>
      <c r="H1021" s="62" t="str">
        <f>IF(G1021="","",'licencje PZTS'!B1001)</f>
        <v/>
      </c>
      <c r="I1021" s="22" t="str">
        <f>IF(G1021="","",VLOOKUP(F1021,'licencje PZTS'!$G$3:$N$1761,8,FALSE))</f>
        <v/>
      </c>
      <c r="J1021" s="22" t="str">
        <f>IFERROR(VLOOKUP(F1021,'licencje PZTS'!$G$3:$N$775,7,FALSE),"")</f>
        <v/>
      </c>
      <c r="K1021" s="62" t="str">
        <f>IFERROR(VLOOKUP(F1021,'licencje PZTS'!$G$3:$N$1761,4,FALSE),"")</f>
        <v/>
      </c>
      <c r="L1021" s="22" t="str">
        <f t="shared" si="185"/>
        <v/>
      </c>
      <c r="M1021" s="22" t="str">
        <f t="shared" si="186"/>
        <v/>
      </c>
      <c r="N1021" s="22" t="str">
        <f t="shared" si="187"/>
        <v/>
      </c>
      <c r="O1021" s="22" t="str">
        <f t="shared" si="188"/>
        <v/>
      </c>
      <c r="P1021" s="22" t="str">
        <f t="shared" si="189"/>
        <v/>
      </c>
      <c r="Q1021" s="22" t="str">
        <f t="shared" si="190"/>
        <v/>
      </c>
      <c r="R1021" s="22" t="str">
        <f t="shared" si="191"/>
        <v/>
      </c>
      <c r="V1021" s="22" t="e">
        <f t="shared" si="181"/>
        <v>#N/A</v>
      </c>
      <c r="W1021" s="22">
        <f>(COUNTIF($V$2:V1021,V1021)=1)*1+W1020</f>
        <v>70</v>
      </c>
      <c r="Y1021" s="22" t="e">
        <f>INDEX($V$2:$V$900,MATCH(ROWS($U$1:U1019),$W$2:$W$900,0))</f>
        <v>#N/A</v>
      </c>
      <c r="AA1021" s="22" t="e">
        <f t="shared" si="192"/>
        <v>#N/A</v>
      </c>
      <c r="AB1021" s="22">
        <f>(COUNTIF($AA$2:AA1021,AA1021)=1)*1+AB1020</f>
        <v>70</v>
      </c>
      <c r="AC1021" s="22" t="e">
        <f>VLOOKUP(AD1021,'licencje PZTS'!$C$4:$K$1486,9,FALSE)</f>
        <v>#N/A</v>
      </c>
      <c r="AD1021" s="22" t="e">
        <f>INDEX($AA$2:$AA$900,MATCH(ROWS($Z$1:Z1018),$AB$2:$AB$3900,0))</f>
        <v>#N/A</v>
      </c>
    </row>
    <row r="1022" spans="2:30" hidden="1" x14ac:dyDescent="0.25">
      <c r="B1022" s="54">
        <f>(COUNTIF($D$24:D1694,D1694)=1)*1+B1021</f>
        <v>51</v>
      </c>
      <c r="C1022" s="60" t="str">
        <f t="shared" si="184"/>
        <v/>
      </c>
      <c r="D1022" s="54" t="str">
        <f>IF(C1022="","",'licencje PZTS'!B1002)</f>
        <v/>
      </c>
      <c r="E1022" s="63" t="str">
        <f>IF(C1022="","",VLOOKUP(F1022,'licencje PZTS'!$G$3:$N$775,8,FALSE))</f>
        <v/>
      </c>
      <c r="F1022" s="22">
        <f>'licencje PZTS'!G1002</f>
        <v>0</v>
      </c>
      <c r="G1022" s="62" t="str">
        <f>IFERROR(VLOOKUP(F1022,'licencje PZTS'!$G$3:$N$775,5,FALSE),"")</f>
        <v/>
      </c>
      <c r="H1022" s="62" t="str">
        <f>IF(G1022="","",'licencje PZTS'!B1002)</f>
        <v/>
      </c>
      <c r="I1022" s="22" t="str">
        <f>IF(G1022="","",VLOOKUP(F1022,'licencje PZTS'!$G$3:$N$1761,8,FALSE))</f>
        <v/>
      </c>
      <c r="J1022" s="22" t="str">
        <f>IFERROR(VLOOKUP(F1022,'licencje PZTS'!$G$3:$N$775,7,FALSE),"")</f>
        <v/>
      </c>
      <c r="K1022" s="62" t="str">
        <f>IFERROR(VLOOKUP(F1022,'licencje PZTS'!$G$3:$N$1761,4,FALSE),"")</f>
        <v/>
      </c>
      <c r="L1022" s="22" t="str">
        <f t="shared" si="185"/>
        <v/>
      </c>
      <c r="M1022" s="22" t="str">
        <f t="shared" si="186"/>
        <v/>
      </c>
      <c r="N1022" s="22" t="str">
        <f t="shared" si="187"/>
        <v/>
      </c>
      <c r="O1022" s="22" t="str">
        <f t="shared" si="188"/>
        <v/>
      </c>
      <c r="P1022" s="22" t="str">
        <f t="shared" si="189"/>
        <v/>
      </c>
      <c r="Q1022" s="22" t="str">
        <f t="shared" si="190"/>
        <v/>
      </c>
      <c r="R1022" s="22" t="str">
        <f t="shared" si="191"/>
        <v/>
      </c>
      <c r="V1022" s="22" t="e">
        <f t="shared" ref="V1022:V1085" si="193">VLOOKUP($F$3,$C1041:$F5155,3,FALSE)</f>
        <v>#N/A</v>
      </c>
      <c r="W1022" s="22">
        <f>(COUNTIF($V$2:V1022,V1022)=1)*1+W1021</f>
        <v>70</v>
      </c>
      <c r="Y1022" s="22" t="e">
        <f>INDEX($V$2:$V$900,MATCH(ROWS($U$1:U1020),$W$2:$W$900,0))</f>
        <v>#N/A</v>
      </c>
      <c r="AA1022" s="22" t="e">
        <f t="shared" si="192"/>
        <v>#N/A</v>
      </c>
      <c r="AB1022" s="22">
        <f>(COUNTIF($AA$2:AA1022,AA1022)=1)*1+AB1021</f>
        <v>70</v>
      </c>
      <c r="AC1022" s="22" t="e">
        <f>VLOOKUP(AD1022,'licencje PZTS'!$C$4:$K$1486,9,FALSE)</f>
        <v>#N/A</v>
      </c>
      <c r="AD1022" s="22" t="e">
        <f>INDEX($AA$2:$AA$900,MATCH(ROWS($Z$1:Z1019),$AB$2:$AB$3900,0))</f>
        <v>#N/A</v>
      </c>
    </row>
    <row r="1023" spans="2:30" hidden="1" x14ac:dyDescent="0.25">
      <c r="B1023" s="54">
        <f>(COUNTIF($D$24:D1695,D1695)=1)*1+B1022</f>
        <v>51</v>
      </c>
      <c r="C1023" s="60" t="str">
        <f t="shared" si="184"/>
        <v/>
      </c>
      <c r="D1023" s="54" t="str">
        <f>IF(C1023="","",'licencje PZTS'!B1003)</f>
        <v/>
      </c>
      <c r="E1023" s="63" t="str">
        <f>IF(C1023="","",VLOOKUP(F1023,'licencje PZTS'!$G$3:$N$775,8,FALSE))</f>
        <v/>
      </c>
      <c r="F1023" s="22">
        <f>'licencje PZTS'!G1003</f>
        <v>0</v>
      </c>
      <c r="G1023" s="62" t="str">
        <f>IFERROR(VLOOKUP(F1023,'licencje PZTS'!$G$3:$N$775,5,FALSE),"")</f>
        <v/>
      </c>
      <c r="H1023" s="62" t="str">
        <f>IF(G1023="","",'licencje PZTS'!B1003)</f>
        <v/>
      </c>
      <c r="I1023" s="22" t="str">
        <f>IF(G1023="","",VLOOKUP(F1023,'licencje PZTS'!$G$3:$N$1761,8,FALSE))</f>
        <v/>
      </c>
      <c r="J1023" s="22" t="str">
        <f>IFERROR(VLOOKUP(F1023,'licencje PZTS'!$G$3:$N$775,7,FALSE),"")</f>
        <v/>
      </c>
      <c r="K1023" s="62" t="str">
        <f>IFERROR(VLOOKUP(F1023,'licencje PZTS'!$G$3:$N$1761,4,FALSE),"")</f>
        <v/>
      </c>
      <c r="L1023" s="22" t="str">
        <f t="shared" si="185"/>
        <v/>
      </c>
      <c r="M1023" s="22" t="str">
        <f t="shared" si="186"/>
        <v/>
      </c>
      <c r="N1023" s="22" t="str">
        <f t="shared" si="187"/>
        <v/>
      </c>
      <c r="O1023" s="22" t="str">
        <f t="shared" si="188"/>
        <v/>
      </c>
      <c r="P1023" s="22" t="str">
        <f t="shared" si="189"/>
        <v/>
      </c>
      <c r="Q1023" s="22" t="str">
        <f t="shared" si="190"/>
        <v/>
      </c>
      <c r="R1023" s="22" t="str">
        <f t="shared" si="191"/>
        <v/>
      </c>
      <c r="V1023" s="22" t="e">
        <f t="shared" si="193"/>
        <v>#N/A</v>
      </c>
      <c r="W1023" s="22">
        <f>(COUNTIF($V$2:V1023,V1023)=1)*1+W1022</f>
        <v>70</v>
      </c>
      <c r="Y1023" s="22" t="e">
        <f>INDEX($V$2:$V$900,MATCH(ROWS($U$1:U1021),$W$2:$W$900,0))</f>
        <v>#N/A</v>
      </c>
      <c r="AA1023" s="22" t="e">
        <f t="shared" si="192"/>
        <v>#N/A</v>
      </c>
      <c r="AB1023" s="22">
        <f>(COUNTIF($AA$2:AA1023,AA1023)=1)*1+AB1022</f>
        <v>70</v>
      </c>
      <c r="AC1023" s="22" t="e">
        <f>VLOOKUP(AD1023,'licencje PZTS'!$C$4:$K$1486,9,FALSE)</f>
        <v>#N/A</v>
      </c>
      <c r="AD1023" s="22" t="e">
        <f>INDEX($AA$2:$AA$900,MATCH(ROWS($Z$1:Z1020),$AB$2:$AB$3900,0))</f>
        <v>#N/A</v>
      </c>
    </row>
    <row r="1024" spans="2:30" hidden="1" x14ac:dyDescent="0.25">
      <c r="B1024" s="54">
        <f>(COUNTIF($D$24:D1696,D1696)=1)*1+B1023</f>
        <v>51</v>
      </c>
      <c r="C1024" s="60" t="str">
        <f t="shared" si="184"/>
        <v/>
      </c>
      <c r="D1024" s="54" t="str">
        <f>IF(C1024="","",'licencje PZTS'!B1004)</f>
        <v/>
      </c>
      <c r="E1024" s="63" t="str">
        <f>IF(C1024="","",VLOOKUP(F1024,'licencje PZTS'!$G$3:$N$775,8,FALSE))</f>
        <v/>
      </c>
      <c r="F1024" s="22">
        <f>'licencje PZTS'!G1004</f>
        <v>0</v>
      </c>
      <c r="G1024" s="62" t="str">
        <f>IFERROR(VLOOKUP(F1024,'licencje PZTS'!$G$3:$N$775,5,FALSE),"")</f>
        <v/>
      </c>
      <c r="H1024" s="62" t="str">
        <f>IF(G1024="","",'licencje PZTS'!B1004)</f>
        <v/>
      </c>
      <c r="I1024" s="22" t="str">
        <f>IF(G1024="","",VLOOKUP(F1024,'licencje PZTS'!$G$3:$N$1761,8,FALSE))</f>
        <v/>
      </c>
      <c r="J1024" s="22" t="str">
        <f>IFERROR(VLOOKUP(F1024,'licencje PZTS'!$G$3:$N$775,7,FALSE),"")</f>
        <v/>
      </c>
      <c r="K1024" s="62" t="str">
        <f>IFERROR(VLOOKUP(F1024,'licencje PZTS'!$G$3:$N$1761,4,FALSE),"")</f>
        <v/>
      </c>
      <c r="L1024" s="22" t="str">
        <f t="shared" si="185"/>
        <v/>
      </c>
      <c r="M1024" s="22" t="str">
        <f t="shared" si="186"/>
        <v/>
      </c>
      <c r="N1024" s="22" t="str">
        <f t="shared" si="187"/>
        <v/>
      </c>
      <c r="O1024" s="22" t="str">
        <f t="shared" si="188"/>
        <v/>
      </c>
      <c r="P1024" s="22" t="str">
        <f t="shared" si="189"/>
        <v/>
      </c>
      <c r="Q1024" s="22" t="str">
        <f t="shared" si="190"/>
        <v/>
      </c>
      <c r="R1024" s="22" t="str">
        <f t="shared" si="191"/>
        <v/>
      </c>
      <c r="V1024" s="22" t="e">
        <f t="shared" si="193"/>
        <v>#N/A</v>
      </c>
      <c r="W1024" s="22">
        <f>(COUNTIF($V$2:V1024,V1024)=1)*1+W1023</f>
        <v>70</v>
      </c>
      <c r="Y1024" s="22" t="e">
        <f>INDEX($V$2:$V$900,MATCH(ROWS($U$1:U1022),$W$2:$W$900,0))</f>
        <v>#N/A</v>
      </c>
      <c r="AA1024" s="22" t="e">
        <f t="shared" si="192"/>
        <v>#N/A</v>
      </c>
      <c r="AB1024" s="22">
        <f>(COUNTIF($AA$2:AA1024,AA1024)=1)*1+AB1023</f>
        <v>70</v>
      </c>
      <c r="AC1024" s="22" t="e">
        <f>VLOOKUP(AD1024,'licencje PZTS'!$C$4:$K$1486,9,FALSE)</f>
        <v>#N/A</v>
      </c>
      <c r="AD1024" s="22" t="e">
        <f>INDEX($AA$2:$AA$900,MATCH(ROWS($Z$1:Z1021),$AB$2:$AB$3900,0))</f>
        <v>#N/A</v>
      </c>
    </row>
    <row r="1025" spans="2:30" hidden="1" x14ac:dyDescent="0.25">
      <c r="B1025" s="54">
        <f>(COUNTIF($D$24:D1697,D1697)=1)*1+B1024</f>
        <v>51</v>
      </c>
      <c r="C1025" s="60" t="str">
        <f t="shared" si="184"/>
        <v/>
      </c>
      <c r="D1025" s="54" t="str">
        <f>IF(C1025="","",'licencje PZTS'!B1005)</f>
        <v/>
      </c>
      <c r="E1025" s="63" t="str">
        <f>IF(C1025="","",VLOOKUP(F1025,'licencje PZTS'!$G$3:$N$775,8,FALSE))</f>
        <v/>
      </c>
      <c r="F1025" s="22">
        <f>'licencje PZTS'!G1005</f>
        <v>0</v>
      </c>
      <c r="G1025" s="62" t="str">
        <f>IFERROR(VLOOKUP(F1025,'licencje PZTS'!$G$3:$N$775,5,FALSE),"")</f>
        <v/>
      </c>
      <c r="H1025" s="62" t="str">
        <f>IF(G1025="","",'licencje PZTS'!B1005)</f>
        <v/>
      </c>
      <c r="I1025" s="22" t="str">
        <f>IF(G1025="","",VLOOKUP(F1025,'licencje PZTS'!$G$3:$N$1761,8,FALSE))</f>
        <v/>
      </c>
      <c r="J1025" s="22" t="str">
        <f>IFERROR(VLOOKUP(F1025,'licencje PZTS'!$G$3:$N$775,7,FALSE),"")</f>
        <v/>
      </c>
      <c r="K1025" s="62" t="str">
        <f>IFERROR(VLOOKUP(F1025,'licencje PZTS'!$G$3:$N$1761,4,FALSE),"")</f>
        <v/>
      </c>
      <c r="L1025" s="22" t="str">
        <f t="shared" si="185"/>
        <v/>
      </c>
      <c r="M1025" s="22" t="str">
        <f t="shared" si="186"/>
        <v/>
      </c>
      <c r="N1025" s="22" t="str">
        <f t="shared" si="187"/>
        <v/>
      </c>
      <c r="O1025" s="22" t="str">
        <f t="shared" si="188"/>
        <v/>
      </c>
      <c r="P1025" s="22" t="str">
        <f t="shared" si="189"/>
        <v/>
      </c>
      <c r="Q1025" s="22" t="str">
        <f t="shared" si="190"/>
        <v/>
      </c>
      <c r="R1025" s="22" t="str">
        <f t="shared" si="191"/>
        <v/>
      </c>
      <c r="V1025" s="22" t="e">
        <f t="shared" si="193"/>
        <v>#N/A</v>
      </c>
      <c r="W1025" s="22">
        <f>(COUNTIF($V$2:V1025,V1025)=1)*1+W1024</f>
        <v>70</v>
      </c>
      <c r="Y1025" s="22" t="e">
        <f>INDEX($V$2:$V$900,MATCH(ROWS($U$1:U1023),$W$2:$W$900,0))</f>
        <v>#N/A</v>
      </c>
      <c r="AA1025" s="22" t="e">
        <f t="shared" si="192"/>
        <v>#N/A</v>
      </c>
      <c r="AB1025" s="22">
        <f>(COUNTIF($AA$2:AA1025,AA1025)=1)*1+AB1024</f>
        <v>70</v>
      </c>
      <c r="AC1025" s="22" t="e">
        <f>VLOOKUP(AD1025,'licencje PZTS'!$C$4:$K$1486,9,FALSE)</f>
        <v>#N/A</v>
      </c>
      <c r="AD1025" s="22" t="e">
        <f>INDEX($AA$2:$AA$900,MATCH(ROWS($Z$1:Z1022),$AB$2:$AB$3900,0))</f>
        <v>#N/A</v>
      </c>
    </row>
    <row r="1026" spans="2:30" hidden="1" x14ac:dyDescent="0.25">
      <c r="B1026" s="54">
        <f>(COUNTIF($D$24:D1698,D1698)=1)*1+B1025</f>
        <v>51</v>
      </c>
      <c r="C1026" s="60" t="str">
        <f t="shared" si="184"/>
        <v/>
      </c>
      <c r="D1026" s="54" t="str">
        <f>IF(C1026="","",'licencje PZTS'!B1006)</f>
        <v/>
      </c>
      <c r="E1026" s="63" t="str">
        <f>IF(C1026="","",VLOOKUP(F1026,'licencje PZTS'!$G$3:$N$775,8,FALSE))</f>
        <v/>
      </c>
      <c r="F1026" s="22">
        <f>'licencje PZTS'!G1006</f>
        <v>0</v>
      </c>
      <c r="G1026" s="62" t="str">
        <f>IFERROR(VLOOKUP(F1026,'licencje PZTS'!$G$3:$N$775,5,FALSE),"")</f>
        <v/>
      </c>
      <c r="H1026" s="62" t="str">
        <f>IF(G1026="","",'licencje PZTS'!B1006)</f>
        <v/>
      </c>
      <c r="I1026" s="22" t="str">
        <f>IF(G1026="","",VLOOKUP(F1026,'licencje PZTS'!$G$3:$N$1761,8,FALSE))</f>
        <v/>
      </c>
      <c r="J1026" s="22" t="str">
        <f>IFERROR(VLOOKUP(F1026,'licencje PZTS'!$G$3:$N$775,7,FALSE),"")</f>
        <v/>
      </c>
      <c r="K1026" s="62" t="str">
        <f>IFERROR(VLOOKUP(F1026,'licencje PZTS'!$G$3:$N$1761,4,FALSE),"")</f>
        <v/>
      </c>
      <c r="L1026" s="22" t="str">
        <f t="shared" si="185"/>
        <v/>
      </c>
      <c r="M1026" s="22" t="str">
        <f t="shared" si="186"/>
        <v/>
      </c>
      <c r="N1026" s="22" t="str">
        <f t="shared" si="187"/>
        <v/>
      </c>
      <c r="O1026" s="22" t="str">
        <f t="shared" si="188"/>
        <v/>
      </c>
      <c r="P1026" s="22" t="str">
        <f t="shared" si="189"/>
        <v/>
      </c>
      <c r="Q1026" s="22" t="str">
        <f t="shared" si="190"/>
        <v/>
      </c>
      <c r="R1026" s="22" t="str">
        <f t="shared" si="191"/>
        <v/>
      </c>
      <c r="V1026" s="22" t="e">
        <f t="shared" si="193"/>
        <v>#N/A</v>
      </c>
      <c r="W1026" s="22">
        <f>(COUNTIF($V$2:V1026,V1026)=1)*1+W1025</f>
        <v>70</v>
      </c>
      <c r="Y1026" s="22" t="e">
        <f>INDEX($V$2:$V$900,MATCH(ROWS($U$1:U1024),$W$2:$W$900,0))</f>
        <v>#N/A</v>
      </c>
      <c r="AA1026" s="22" t="e">
        <f t="shared" si="192"/>
        <v>#N/A</v>
      </c>
      <c r="AB1026" s="22">
        <f>(COUNTIF($AA$2:AA1026,AA1026)=1)*1+AB1025</f>
        <v>70</v>
      </c>
      <c r="AC1026" s="22" t="e">
        <f>VLOOKUP(AD1026,'licencje PZTS'!$C$4:$K$1486,9,FALSE)</f>
        <v>#N/A</v>
      </c>
      <c r="AD1026" s="22" t="e">
        <f>INDEX($AA$2:$AA$900,MATCH(ROWS($Z$1:Z1023),$AB$2:$AB$3900,0))</f>
        <v>#N/A</v>
      </c>
    </row>
    <row r="1027" spans="2:30" hidden="1" x14ac:dyDescent="0.25">
      <c r="B1027" s="54">
        <f>(COUNTIF($D$24:D1699,D1699)=1)*1+B1026</f>
        <v>51</v>
      </c>
      <c r="C1027" s="60" t="str">
        <f t="shared" si="184"/>
        <v/>
      </c>
      <c r="D1027" s="54" t="str">
        <f>IF(C1027="","",'licencje PZTS'!B1007)</f>
        <v/>
      </c>
      <c r="E1027" s="63" t="str">
        <f>IF(C1027="","",VLOOKUP(F1027,'licencje PZTS'!$G$3:$N$775,8,FALSE))</f>
        <v/>
      </c>
      <c r="F1027" s="22">
        <f>'licencje PZTS'!G1007</f>
        <v>0</v>
      </c>
      <c r="G1027" s="62" t="str">
        <f>IFERROR(VLOOKUP(F1027,'licencje PZTS'!$G$3:$N$775,5,FALSE),"")</f>
        <v/>
      </c>
      <c r="H1027" s="62" t="str">
        <f>IF(G1027="","",'licencje PZTS'!B1007)</f>
        <v/>
      </c>
      <c r="I1027" s="22" t="str">
        <f>IF(G1027="","",VLOOKUP(F1027,'licencje PZTS'!$G$3:$N$1761,8,FALSE))</f>
        <v/>
      </c>
      <c r="J1027" s="22" t="str">
        <f>IFERROR(VLOOKUP(F1027,'licencje PZTS'!$G$3:$N$775,7,FALSE),"")</f>
        <v/>
      </c>
      <c r="K1027" s="62" t="str">
        <f>IFERROR(VLOOKUP(F1027,'licencje PZTS'!$G$3:$N$1761,4,FALSE),"")</f>
        <v/>
      </c>
      <c r="L1027" s="22" t="str">
        <f t="shared" si="185"/>
        <v/>
      </c>
      <c r="M1027" s="22" t="str">
        <f t="shared" si="186"/>
        <v/>
      </c>
      <c r="N1027" s="22" t="str">
        <f t="shared" si="187"/>
        <v/>
      </c>
      <c r="O1027" s="22" t="str">
        <f t="shared" si="188"/>
        <v/>
      </c>
      <c r="P1027" s="22" t="str">
        <f t="shared" si="189"/>
        <v/>
      </c>
      <c r="Q1027" s="22" t="str">
        <f t="shared" si="190"/>
        <v/>
      </c>
      <c r="R1027" s="22" t="str">
        <f t="shared" si="191"/>
        <v/>
      </c>
      <c r="V1027" s="22" t="e">
        <f t="shared" si="193"/>
        <v>#N/A</v>
      </c>
      <c r="W1027" s="22">
        <f>(COUNTIF($V$2:V1027,V1027)=1)*1+W1026</f>
        <v>70</v>
      </c>
      <c r="Y1027" s="22" t="e">
        <f>INDEX($V$2:$V$900,MATCH(ROWS($U$1:U1025),$W$2:$W$900,0))</f>
        <v>#N/A</v>
      </c>
      <c r="AA1027" s="22" t="e">
        <f t="shared" si="192"/>
        <v>#N/A</v>
      </c>
      <c r="AB1027" s="22">
        <f>(COUNTIF($AA$2:AA1027,AA1027)=1)*1+AB1026</f>
        <v>70</v>
      </c>
      <c r="AC1027" s="22" t="e">
        <f>VLOOKUP(AD1027,'licencje PZTS'!$C$4:$K$1486,9,FALSE)</f>
        <v>#N/A</v>
      </c>
      <c r="AD1027" s="22" t="e">
        <f>INDEX($AA$2:$AA$900,MATCH(ROWS($Z$1:Z1024),$AB$2:$AB$3900,0))</f>
        <v>#N/A</v>
      </c>
    </row>
    <row r="1028" spans="2:30" hidden="1" x14ac:dyDescent="0.25">
      <c r="B1028" s="54">
        <f>(COUNTIF($D$24:D1700,D1700)=1)*1+B1027</f>
        <v>51</v>
      </c>
      <c r="C1028" s="60" t="str">
        <f t="shared" si="184"/>
        <v/>
      </c>
      <c r="D1028" s="54" t="str">
        <f>IF(C1028="","",'licencje PZTS'!B1008)</f>
        <v/>
      </c>
      <c r="E1028" s="63" t="str">
        <f>IF(C1028="","",VLOOKUP(F1028,'licencje PZTS'!$G$3:$N$775,8,FALSE))</f>
        <v/>
      </c>
      <c r="F1028" s="22">
        <f>'licencje PZTS'!G1008</f>
        <v>0</v>
      </c>
      <c r="G1028" s="62" t="str">
        <f>IFERROR(VLOOKUP(F1028,'licencje PZTS'!$G$3:$N$775,5,FALSE),"")</f>
        <v/>
      </c>
      <c r="H1028" s="62" t="str">
        <f>IF(G1028="","",'licencje PZTS'!B1008)</f>
        <v/>
      </c>
      <c r="I1028" s="22" t="str">
        <f>IF(G1028="","",VLOOKUP(F1028,'licencje PZTS'!$G$3:$N$1761,8,FALSE))</f>
        <v/>
      </c>
      <c r="J1028" s="22" t="str">
        <f>IFERROR(VLOOKUP(F1028,'licencje PZTS'!$G$3:$N$775,7,FALSE),"")</f>
        <v/>
      </c>
      <c r="K1028" s="62" t="str">
        <f>IFERROR(VLOOKUP(F1028,'licencje PZTS'!$G$3:$N$1761,4,FALSE),"")</f>
        <v/>
      </c>
      <c r="L1028" s="22" t="str">
        <f t="shared" si="185"/>
        <v/>
      </c>
      <c r="M1028" s="22" t="str">
        <f t="shared" si="186"/>
        <v/>
      </c>
      <c r="N1028" s="22" t="str">
        <f t="shared" si="187"/>
        <v/>
      </c>
      <c r="O1028" s="22" t="str">
        <f t="shared" si="188"/>
        <v/>
      </c>
      <c r="P1028" s="22" t="str">
        <f t="shared" si="189"/>
        <v/>
      </c>
      <c r="Q1028" s="22" t="str">
        <f t="shared" si="190"/>
        <v/>
      </c>
      <c r="R1028" s="22" t="str">
        <f t="shared" si="191"/>
        <v/>
      </c>
      <c r="V1028" s="22" t="e">
        <f t="shared" si="193"/>
        <v>#N/A</v>
      </c>
      <c r="W1028" s="22">
        <f>(COUNTIF($V$2:V1028,V1028)=1)*1+W1027</f>
        <v>70</v>
      </c>
      <c r="Y1028" s="22" t="e">
        <f>INDEX($V$2:$V$900,MATCH(ROWS($U$1:U1026),$W$2:$W$900,0))</f>
        <v>#N/A</v>
      </c>
      <c r="AA1028" s="22" t="e">
        <f t="shared" si="192"/>
        <v>#N/A</v>
      </c>
      <c r="AB1028" s="22">
        <f>(COUNTIF($AA$2:AA1028,AA1028)=1)*1+AB1027</f>
        <v>70</v>
      </c>
      <c r="AC1028" s="22" t="e">
        <f>VLOOKUP(AD1028,'licencje PZTS'!$C$4:$K$1486,9,FALSE)</f>
        <v>#N/A</v>
      </c>
      <c r="AD1028" s="22" t="e">
        <f>INDEX($AA$2:$AA$900,MATCH(ROWS($Z$1:Z1025),$AB$2:$AB$3900,0))</f>
        <v>#N/A</v>
      </c>
    </row>
    <row r="1029" spans="2:30" hidden="1" x14ac:dyDescent="0.25">
      <c r="B1029" s="54">
        <f>(COUNTIF($D$24:D1701,D1701)=1)*1+B1028</f>
        <v>51</v>
      </c>
      <c r="C1029" s="60" t="str">
        <f t="shared" si="184"/>
        <v/>
      </c>
      <c r="D1029" s="54" t="str">
        <f>IF(C1029="","",'licencje PZTS'!B1009)</f>
        <v/>
      </c>
      <c r="E1029" s="63" t="str">
        <f>IF(C1029="","",VLOOKUP(F1029,'licencje PZTS'!$G$3:$N$775,8,FALSE))</f>
        <v/>
      </c>
      <c r="F1029" s="22">
        <f>'licencje PZTS'!G1009</f>
        <v>0</v>
      </c>
      <c r="G1029" s="62" t="str">
        <f>IFERROR(VLOOKUP(F1029,'licencje PZTS'!$G$3:$N$775,5,FALSE),"")</f>
        <v/>
      </c>
      <c r="H1029" s="62" t="str">
        <f>IF(G1029="","",'licencje PZTS'!B1009)</f>
        <v/>
      </c>
      <c r="I1029" s="22" t="str">
        <f>IF(G1029="","",VLOOKUP(F1029,'licencje PZTS'!$G$3:$N$1761,8,FALSE))</f>
        <v/>
      </c>
      <c r="J1029" s="22" t="str">
        <f>IFERROR(VLOOKUP(F1029,'licencje PZTS'!$G$3:$N$775,7,FALSE),"")</f>
        <v/>
      </c>
      <c r="K1029" s="62" t="str">
        <f>IFERROR(VLOOKUP(F1029,'licencje PZTS'!$G$3:$N$1761,4,FALSE),"")</f>
        <v/>
      </c>
      <c r="L1029" s="22" t="str">
        <f t="shared" si="185"/>
        <v/>
      </c>
      <c r="M1029" s="22" t="str">
        <f t="shared" si="186"/>
        <v/>
      </c>
      <c r="N1029" s="22" t="str">
        <f t="shared" si="187"/>
        <v/>
      </c>
      <c r="O1029" s="22" t="str">
        <f t="shared" si="188"/>
        <v/>
      </c>
      <c r="P1029" s="22" t="str">
        <f t="shared" si="189"/>
        <v/>
      </c>
      <c r="Q1029" s="22" t="str">
        <f t="shared" si="190"/>
        <v/>
      </c>
      <c r="R1029" s="22" t="str">
        <f t="shared" si="191"/>
        <v/>
      </c>
      <c r="V1029" s="22" t="e">
        <f t="shared" si="193"/>
        <v>#N/A</v>
      </c>
      <c r="W1029" s="22">
        <f>(COUNTIF($V$2:V1029,V1029)=1)*1+W1028</f>
        <v>70</v>
      </c>
      <c r="Y1029" s="22" t="e">
        <f>INDEX($V$2:$V$900,MATCH(ROWS($U$1:U1027),$W$2:$W$900,0))</f>
        <v>#N/A</v>
      </c>
      <c r="AA1029" s="22" t="e">
        <f t="shared" si="192"/>
        <v>#N/A</v>
      </c>
      <c r="AB1029" s="22">
        <f>(COUNTIF($AA$2:AA1029,AA1029)=1)*1+AB1028</f>
        <v>70</v>
      </c>
      <c r="AC1029" s="22" t="e">
        <f>VLOOKUP(AD1029,'licencje PZTS'!$C$4:$K$1486,9,FALSE)</f>
        <v>#N/A</v>
      </c>
      <c r="AD1029" s="22" t="e">
        <f>INDEX($AA$2:$AA$900,MATCH(ROWS($Z$1:Z1026),$AB$2:$AB$3900,0))</f>
        <v>#N/A</v>
      </c>
    </row>
    <row r="1030" spans="2:30" hidden="1" x14ac:dyDescent="0.25">
      <c r="B1030" s="54">
        <f>(COUNTIF($D$24:D1702,D1702)=1)*1+B1029</f>
        <v>51</v>
      </c>
      <c r="C1030" s="60" t="str">
        <f t="shared" si="184"/>
        <v/>
      </c>
      <c r="D1030" s="54" t="str">
        <f>IF(C1030="","",'licencje PZTS'!B1010)</f>
        <v/>
      </c>
      <c r="E1030" s="63" t="str">
        <f>IF(C1030="","",VLOOKUP(F1030,'licencje PZTS'!$G$3:$N$775,8,FALSE))</f>
        <v/>
      </c>
      <c r="F1030" s="22">
        <f>'licencje PZTS'!G1010</f>
        <v>0</v>
      </c>
      <c r="G1030" s="62" t="str">
        <f>IFERROR(VLOOKUP(F1030,'licencje PZTS'!$G$3:$N$775,5,FALSE),"")</f>
        <v/>
      </c>
      <c r="H1030" s="62" t="str">
        <f>IF(G1030="","",'licencje PZTS'!B1010)</f>
        <v/>
      </c>
      <c r="I1030" s="22" t="str">
        <f>IF(G1030="","",VLOOKUP(F1030,'licencje PZTS'!$G$3:$N$1761,8,FALSE))</f>
        <v/>
      </c>
      <c r="J1030" s="22" t="str">
        <f>IFERROR(VLOOKUP(F1030,'licencje PZTS'!$G$3:$N$775,7,FALSE),"")</f>
        <v/>
      </c>
      <c r="K1030" s="62" t="str">
        <f>IFERROR(VLOOKUP(F1030,'licencje PZTS'!$G$3:$N$1761,4,FALSE),"")</f>
        <v/>
      </c>
      <c r="L1030" s="22" t="str">
        <f t="shared" si="185"/>
        <v/>
      </c>
      <c r="M1030" s="22" t="str">
        <f t="shared" si="186"/>
        <v/>
      </c>
      <c r="N1030" s="22" t="str">
        <f t="shared" si="187"/>
        <v/>
      </c>
      <c r="O1030" s="22" t="str">
        <f t="shared" si="188"/>
        <v/>
      </c>
      <c r="P1030" s="22" t="str">
        <f t="shared" si="189"/>
        <v/>
      </c>
      <c r="Q1030" s="22" t="str">
        <f t="shared" si="190"/>
        <v/>
      </c>
      <c r="R1030" s="22" t="str">
        <f t="shared" si="191"/>
        <v/>
      </c>
      <c r="V1030" s="22" t="e">
        <f t="shared" si="193"/>
        <v>#N/A</v>
      </c>
      <c r="W1030" s="22">
        <f>(COUNTIF($V$2:V1030,V1030)=1)*1+W1029</f>
        <v>70</v>
      </c>
      <c r="Y1030" s="22" t="e">
        <f>INDEX($V$2:$V$900,MATCH(ROWS($U$1:U1028),$W$2:$W$900,0))</f>
        <v>#N/A</v>
      </c>
      <c r="AA1030" s="22" t="e">
        <f t="shared" si="192"/>
        <v>#N/A</v>
      </c>
      <c r="AB1030" s="22">
        <f>(COUNTIF($AA$2:AA1030,AA1030)=1)*1+AB1029</f>
        <v>70</v>
      </c>
      <c r="AC1030" s="22" t="e">
        <f>VLOOKUP(AD1030,'licencje PZTS'!$C$4:$K$1486,9,FALSE)</f>
        <v>#N/A</v>
      </c>
      <c r="AD1030" s="22" t="e">
        <f>INDEX($AA$2:$AA$900,MATCH(ROWS($Z$1:Z1027),$AB$2:$AB$3900,0))</f>
        <v>#N/A</v>
      </c>
    </row>
    <row r="1031" spans="2:30" hidden="1" x14ac:dyDescent="0.25">
      <c r="B1031" s="54">
        <f>(COUNTIF($D$24:D1703,D1703)=1)*1+B1030</f>
        <v>51</v>
      </c>
      <c r="C1031" s="60" t="str">
        <f t="shared" si="184"/>
        <v/>
      </c>
      <c r="D1031" s="54" t="str">
        <f>IF(C1031="","",'licencje PZTS'!B1011)</f>
        <v/>
      </c>
      <c r="E1031" s="63" t="str">
        <f>IF(C1031="","",VLOOKUP(F1031,'licencje PZTS'!$G$3:$N$775,8,FALSE))</f>
        <v/>
      </c>
      <c r="F1031" s="22">
        <f>'licencje PZTS'!G1011</f>
        <v>0</v>
      </c>
      <c r="G1031" s="62" t="str">
        <f>IFERROR(VLOOKUP(F1031,'licencje PZTS'!$G$3:$N$775,5,FALSE),"")</f>
        <v/>
      </c>
      <c r="H1031" s="62" t="str">
        <f>IF(G1031="","",'licencje PZTS'!B1011)</f>
        <v/>
      </c>
      <c r="I1031" s="22" t="str">
        <f>IF(G1031="","",VLOOKUP(F1031,'licencje PZTS'!$G$3:$N$1761,8,FALSE))</f>
        <v/>
      </c>
      <c r="J1031" s="22" t="str">
        <f>IFERROR(VLOOKUP(F1031,'licencje PZTS'!$G$3:$N$775,7,FALSE),"")</f>
        <v/>
      </c>
      <c r="K1031" s="62" t="str">
        <f>IFERROR(VLOOKUP(F1031,'licencje PZTS'!$G$3:$N$1761,4,FALSE),"")</f>
        <v/>
      </c>
      <c r="L1031" s="22" t="str">
        <f t="shared" si="185"/>
        <v/>
      </c>
      <c r="M1031" s="22" t="str">
        <f t="shared" si="186"/>
        <v/>
      </c>
      <c r="N1031" s="22" t="str">
        <f t="shared" si="187"/>
        <v/>
      </c>
      <c r="O1031" s="22" t="str">
        <f t="shared" si="188"/>
        <v/>
      </c>
      <c r="P1031" s="22" t="str">
        <f t="shared" si="189"/>
        <v/>
      </c>
      <c r="Q1031" s="22" t="str">
        <f t="shared" si="190"/>
        <v/>
      </c>
      <c r="R1031" s="22" t="str">
        <f t="shared" si="191"/>
        <v/>
      </c>
      <c r="V1031" s="22" t="e">
        <f t="shared" si="193"/>
        <v>#N/A</v>
      </c>
      <c r="W1031" s="22">
        <f>(COUNTIF($V$2:V1031,V1031)=1)*1+W1030</f>
        <v>70</v>
      </c>
      <c r="Y1031" s="22" t="e">
        <f>INDEX($V$2:$V$900,MATCH(ROWS($U$1:U1029),$W$2:$W$900,0))</f>
        <v>#N/A</v>
      </c>
      <c r="AA1031" s="22" t="e">
        <f t="shared" si="192"/>
        <v>#N/A</v>
      </c>
      <c r="AB1031" s="22">
        <f>(COUNTIF($AA$2:AA1031,AA1031)=1)*1+AB1030</f>
        <v>70</v>
      </c>
      <c r="AC1031" s="22" t="e">
        <f>VLOOKUP(AD1031,'licencje PZTS'!$C$4:$K$1486,9,FALSE)</f>
        <v>#N/A</v>
      </c>
      <c r="AD1031" s="22" t="e">
        <f>INDEX($AA$2:$AA$900,MATCH(ROWS($Z$1:Z1028),$AB$2:$AB$3900,0))</f>
        <v>#N/A</v>
      </c>
    </row>
    <row r="1032" spans="2:30" hidden="1" x14ac:dyDescent="0.25">
      <c r="B1032" s="54">
        <f>(COUNTIF($D$24:D1704,D1704)=1)*1+B1031</f>
        <v>51</v>
      </c>
      <c r="C1032" s="60" t="str">
        <f t="shared" si="184"/>
        <v/>
      </c>
      <c r="D1032" s="54" t="str">
        <f>IF(C1032="","",'licencje PZTS'!B1012)</f>
        <v/>
      </c>
      <c r="E1032" s="63" t="str">
        <f>IF(C1032="","",VLOOKUP(F1032,'licencje PZTS'!$G$3:$N$775,8,FALSE))</f>
        <v/>
      </c>
      <c r="F1032" s="22">
        <f>'licencje PZTS'!G1012</f>
        <v>0</v>
      </c>
      <c r="G1032" s="62" t="str">
        <f>IFERROR(VLOOKUP(F1032,'licencje PZTS'!$G$3:$N$775,5,FALSE),"")</f>
        <v/>
      </c>
      <c r="H1032" s="62" t="str">
        <f>IF(G1032="","",'licencje PZTS'!B1012)</f>
        <v/>
      </c>
      <c r="I1032" s="22" t="str">
        <f>IF(G1032="","",VLOOKUP(F1032,'licencje PZTS'!$G$3:$N$1761,8,FALSE))</f>
        <v/>
      </c>
      <c r="J1032" s="22" t="str">
        <f>IFERROR(VLOOKUP(F1032,'licencje PZTS'!$G$3:$N$775,7,FALSE),"")</f>
        <v/>
      </c>
      <c r="K1032" s="62" t="str">
        <f>IFERROR(VLOOKUP(F1032,'licencje PZTS'!$G$3:$N$1761,4,FALSE),"")</f>
        <v/>
      </c>
      <c r="L1032" s="22" t="str">
        <f t="shared" si="185"/>
        <v/>
      </c>
      <c r="M1032" s="22" t="str">
        <f t="shared" si="186"/>
        <v/>
      </c>
      <c r="N1032" s="22" t="str">
        <f t="shared" si="187"/>
        <v/>
      </c>
      <c r="O1032" s="22" t="str">
        <f t="shared" si="188"/>
        <v/>
      </c>
      <c r="P1032" s="22" t="str">
        <f t="shared" si="189"/>
        <v/>
      </c>
      <c r="Q1032" s="22" t="str">
        <f t="shared" si="190"/>
        <v/>
      </c>
      <c r="R1032" s="22" t="str">
        <f t="shared" si="191"/>
        <v/>
      </c>
      <c r="V1032" s="22" t="e">
        <f t="shared" si="193"/>
        <v>#N/A</v>
      </c>
      <c r="W1032" s="22">
        <f>(COUNTIF($V$2:V1032,V1032)=1)*1+W1031</f>
        <v>70</v>
      </c>
      <c r="Y1032" s="22" t="e">
        <f>INDEX($V$2:$V$900,MATCH(ROWS($U$1:U1030),$W$2:$W$900,0))</f>
        <v>#N/A</v>
      </c>
      <c r="AA1032" s="22" t="e">
        <f t="shared" si="192"/>
        <v>#N/A</v>
      </c>
      <c r="AB1032" s="22">
        <f>(COUNTIF($AA$2:AA1032,AA1032)=1)*1+AB1031</f>
        <v>70</v>
      </c>
      <c r="AC1032" s="22" t="e">
        <f>VLOOKUP(AD1032,'licencje PZTS'!$C$4:$K$1486,9,FALSE)</f>
        <v>#N/A</v>
      </c>
      <c r="AD1032" s="22" t="e">
        <f>INDEX($AA$2:$AA$900,MATCH(ROWS($Z$1:Z1029),$AB$2:$AB$3900,0))</f>
        <v>#N/A</v>
      </c>
    </row>
    <row r="1033" spans="2:30" hidden="1" x14ac:dyDescent="0.25">
      <c r="B1033" s="54">
        <f>(COUNTIF($D$24:D1705,D1705)=1)*1+B1032</f>
        <v>51</v>
      </c>
      <c r="C1033" s="60" t="str">
        <f t="shared" si="184"/>
        <v/>
      </c>
      <c r="D1033" s="54" t="str">
        <f>IF(C1033="","",'licencje PZTS'!B1013)</f>
        <v/>
      </c>
      <c r="E1033" s="63" t="str">
        <f>IF(C1033="","",VLOOKUP(F1033,'licencje PZTS'!$G$3:$N$775,8,FALSE))</f>
        <v/>
      </c>
      <c r="F1033" s="22">
        <f>'licencje PZTS'!G1013</f>
        <v>0</v>
      </c>
      <c r="G1033" s="62" t="str">
        <f>IFERROR(VLOOKUP(F1033,'licencje PZTS'!$G$3:$N$775,5,FALSE),"")</f>
        <v/>
      </c>
      <c r="H1033" s="62" t="str">
        <f>IF(G1033="","",'licencje PZTS'!B1013)</f>
        <v/>
      </c>
      <c r="I1033" s="22" t="str">
        <f>IF(G1033="","",VLOOKUP(F1033,'licencje PZTS'!$G$3:$N$1761,8,FALSE))</f>
        <v/>
      </c>
      <c r="J1033" s="22" t="str">
        <f>IFERROR(VLOOKUP(F1033,'licencje PZTS'!$G$3:$N$775,7,FALSE),"")</f>
        <v/>
      </c>
      <c r="K1033" s="62" t="str">
        <f>IFERROR(VLOOKUP(F1033,'licencje PZTS'!$G$3:$N$1761,4,FALSE),"")</f>
        <v/>
      </c>
      <c r="L1033" s="22" t="str">
        <f t="shared" si="185"/>
        <v/>
      </c>
      <c r="M1033" s="22" t="str">
        <f t="shared" si="186"/>
        <v/>
      </c>
      <c r="N1033" s="22" t="str">
        <f t="shared" si="187"/>
        <v/>
      </c>
      <c r="O1033" s="22" t="str">
        <f t="shared" si="188"/>
        <v/>
      </c>
      <c r="P1033" s="22" t="str">
        <f t="shared" si="189"/>
        <v/>
      </c>
      <c r="Q1033" s="22" t="str">
        <f t="shared" si="190"/>
        <v/>
      </c>
      <c r="R1033" s="22" t="str">
        <f t="shared" si="191"/>
        <v/>
      </c>
      <c r="V1033" s="22" t="e">
        <f t="shared" si="193"/>
        <v>#N/A</v>
      </c>
      <c r="W1033" s="22">
        <f>(COUNTIF($V$2:V1033,V1033)=1)*1+W1032</f>
        <v>70</v>
      </c>
      <c r="Y1033" s="22" t="e">
        <f>INDEX($V$2:$V$900,MATCH(ROWS($U$1:U1031),$W$2:$W$900,0))</f>
        <v>#N/A</v>
      </c>
      <c r="AA1033" s="22" t="e">
        <f t="shared" si="192"/>
        <v>#N/A</v>
      </c>
      <c r="AB1033" s="22">
        <f>(COUNTIF($AA$2:AA1033,AA1033)=1)*1+AB1032</f>
        <v>70</v>
      </c>
      <c r="AC1033" s="22" t="e">
        <f>VLOOKUP(AD1033,'licencje PZTS'!$C$4:$K$1486,9,FALSE)</f>
        <v>#N/A</v>
      </c>
      <c r="AD1033" s="22" t="e">
        <f>INDEX($AA$2:$AA$900,MATCH(ROWS($Z$1:Z1030),$AB$2:$AB$3900,0))</f>
        <v>#N/A</v>
      </c>
    </row>
    <row r="1034" spans="2:30" hidden="1" x14ac:dyDescent="0.25">
      <c r="B1034" s="54">
        <f>(COUNTIF($D$24:D1706,D1706)=1)*1+B1033</f>
        <v>51</v>
      </c>
      <c r="C1034" s="60" t="str">
        <f t="shared" si="184"/>
        <v/>
      </c>
      <c r="D1034" s="54" t="str">
        <f>IF(C1034="","",'licencje PZTS'!B1014)</f>
        <v/>
      </c>
      <c r="E1034" s="63" t="str">
        <f>IF(C1034="","",VLOOKUP(F1034,'licencje PZTS'!$G$3:$N$775,8,FALSE))</f>
        <v/>
      </c>
      <c r="F1034" s="22">
        <f>'licencje PZTS'!G1014</f>
        <v>0</v>
      </c>
      <c r="G1034" s="62" t="str">
        <f>IFERROR(VLOOKUP(F1034,'licencje PZTS'!$G$3:$N$775,5,FALSE),"")</f>
        <v/>
      </c>
      <c r="H1034" s="62" t="str">
        <f>IF(G1034="","",'licencje PZTS'!B1014)</f>
        <v/>
      </c>
      <c r="I1034" s="22" t="str">
        <f>IF(G1034="","",VLOOKUP(F1034,'licencje PZTS'!$G$3:$N$1761,8,FALSE))</f>
        <v/>
      </c>
      <c r="J1034" s="22" t="str">
        <f>IFERROR(VLOOKUP(F1034,'licencje PZTS'!$G$3:$N$775,7,FALSE),"")</f>
        <v/>
      </c>
      <c r="K1034" s="62" t="str">
        <f>IFERROR(VLOOKUP(F1034,'licencje PZTS'!$G$3:$N$1761,4,FALSE),"")</f>
        <v/>
      </c>
      <c r="L1034" s="22" t="str">
        <f t="shared" si="185"/>
        <v/>
      </c>
      <c r="M1034" s="22" t="str">
        <f t="shared" si="186"/>
        <v/>
      </c>
      <c r="N1034" s="22" t="str">
        <f t="shared" si="187"/>
        <v/>
      </c>
      <c r="O1034" s="22" t="str">
        <f t="shared" si="188"/>
        <v/>
      </c>
      <c r="P1034" s="22" t="str">
        <f t="shared" si="189"/>
        <v/>
      </c>
      <c r="Q1034" s="22" t="str">
        <f t="shared" si="190"/>
        <v/>
      </c>
      <c r="R1034" s="22" t="str">
        <f t="shared" si="191"/>
        <v/>
      </c>
      <c r="V1034" s="22" t="e">
        <f t="shared" si="193"/>
        <v>#N/A</v>
      </c>
      <c r="W1034" s="22">
        <f>(COUNTIF($V$2:V1034,V1034)=1)*1+W1033</f>
        <v>70</v>
      </c>
      <c r="Y1034" s="22" t="e">
        <f>INDEX($V$2:$V$900,MATCH(ROWS($U$1:U1032),$W$2:$W$900,0))</f>
        <v>#N/A</v>
      </c>
      <c r="AA1034" s="22" t="e">
        <f t="shared" si="192"/>
        <v>#N/A</v>
      </c>
      <c r="AB1034" s="22">
        <f>(COUNTIF($AA$2:AA1034,AA1034)=1)*1+AB1033</f>
        <v>70</v>
      </c>
      <c r="AC1034" s="22" t="e">
        <f>VLOOKUP(AD1034,'licencje PZTS'!$C$4:$K$1486,9,FALSE)</f>
        <v>#N/A</v>
      </c>
      <c r="AD1034" s="22" t="e">
        <f>INDEX($AA$2:$AA$900,MATCH(ROWS($Z$1:Z1031),$AB$2:$AB$3900,0))</f>
        <v>#N/A</v>
      </c>
    </row>
    <row r="1035" spans="2:30" hidden="1" x14ac:dyDescent="0.25">
      <c r="B1035" s="54">
        <f>(COUNTIF($D$24:D1707,D1707)=1)*1+B1034</f>
        <v>51</v>
      </c>
      <c r="C1035" s="60" t="str">
        <f t="shared" si="184"/>
        <v/>
      </c>
      <c r="D1035" s="54" t="str">
        <f>IF(C1035="","",'licencje PZTS'!B1015)</f>
        <v/>
      </c>
      <c r="E1035" s="63" t="str">
        <f>IF(C1035="","",VLOOKUP(F1035,'licencje PZTS'!$G$3:$N$775,8,FALSE))</f>
        <v/>
      </c>
      <c r="F1035" s="22">
        <f>'licencje PZTS'!G1015</f>
        <v>0</v>
      </c>
      <c r="G1035" s="62" t="str">
        <f>IFERROR(VLOOKUP(F1035,'licencje PZTS'!$G$3:$N$775,5,FALSE),"")</f>
        <v/>
      </c>
      <c r="H1035" s="62" t="str">
        <f>IF(G1035="","",'licencje PZTS'!B1015)</f>
        <v/>
      </c>
      <c r="I1035" s="22" t="str">
        <f>IF(G1035="","",VLOOKUP(F1035,'licencje PZTS'!$G$3:$N$1761,8,FALSE))</f>
        <v/>
      </c>
      <c r="J1035" s="22" t="str">
        <f>IFERROR(VLOOKUP(F1035,'licencje PZTS'!$G$3:$N$775,7,FALSE),"")</f>
        <v/>
      </c>
      <c r="K1035" s="62" t="str">
        <f>IFERROR(VLOOKUP(F1035,'licencje PZTS'!$G$3:$N$1761,4,FALSE),"")</f>
        <v/>
      </c>
      <c r="L1035" s="22" t="str">
        <f t="shared" si="185"/>
        <v/>
      </c>
      <c r="M1035" s="22" t="str">
        <f t="shared" si="186"/>
        <v/>
      </c>
      <c r="N1035" s="22" t="str">
        <f t="shared" si="187"/>
        <v/>
      </c>
      <c r="O1035" s="22" t="str">
        <f t="shared" si="188"/>
        <v/>
      </c>
      <c r="P1035" s="22" t="str">
        <f t="shared" si="189"/>
        <v/>
      </c>
      <c r="Q1035" s="22" t="str">
        <f t="shared" si="190"/>
        <v/>
      </c>
      <c r="R1035" s="22" t="str">
        <f t="shared" si="191"/>
        <v/>
      </c>
      <c r="V1035" s="22" t="e">
        <f t="shared" si="193"/>
        <v>#N/A</v>
      </c>
      <c r="W1035" s="22">
        <f>(COUNTIF($V$2:V1035,V1035)=1)*1+W1034</f>
        <v>70</v>
      </c>
      <c r="Y1035" s="22" t="e">
        <f>INDEX($V$2:$V$900,MATCH(ROWS($U$1:U1033),$W$2:$W$900,0))</f>
        <v>#N/A</v>
      </c>
      <c r="AA1035" s="22" t="e">
        <f t="shared" ref="AA1035:AA1066" si="194">VLOOKUP($F$3,$G1726:$I2168,3,FALSE)</f>
        <v>#N/A</v>
      </c>
      <c r="AB1035" s="22">
        <f>(COUNTIF($AA$2:AA1035,AA1035)=1)*1+AB1034</f>
        <v>70</v>
      </c>
      <c r="AC1035" s="22" t="e">
        <f>VLOOKUP(AD1035,'licencje PZTS'!$C$4:$K$1486,9,FALSE)</f>
        <v>#N/A</v>
      </c>
      <c r="AD1035" s="22" t="e">
        <f>INDEX($AA$2:$AA$900,MATCH(ROWS($Z$1:Z1032),$AB$2:$AB$3900,0))</f>
        <v>#N/A</v>
      </c>
    </row>
    <row r="1036" spans="2:30" hidden="1" x14ac:dyDescent="0.25">
      <c r="B1036" s="54">
        <f>(COUNTIF($D$24:D1708,D1708)=1)*1+B1035</f>
        <v>51</v>
      </c>
      <c r="C1036" s="60" t="str">
        <f t="shared" ref="C1036:C1055" si="195">IF(AND($F$3="Skrzat",OR(L1036="Skrzat")),"Skrzat",IF(AND($F$3="Żak",OR(L1036="Skrzat",M1036="Żak")),"Żak",IF(AND($F$3="Młodzik",OR(L1036="Skrzat",M1036="Żak",N1036="Młodzik")),"Młodzik",IF(AND($F$3="Kadet",OR(L1036="nie",M1036="nie",N1036="nie",O1036="Kadet")),"Kadet",IF(AND($F$3="Junior",OR(L1036="nie",M1036="nie",N1036="nie",O1036="nie",P1036="Junior")),"Junior",IF(AND($F$3="Młodzieżowiec",OR(L1036="nie",M1036="nie",N1036="nie",O1036="nie",P1036="nie",S1036="Młodzieżowiec")),"Młodzieżowiec",IF(AND($F$3="Senior",OR(L1036="Skrzat",M1036="Żak",N1036="Młodzik",O1036="Kadet",P1036="Junior",S1036="Młodzieżowiec",Q1036="Senior")),"Senior",IF(AND($F$3="Weteran",OR(L1036="Nie",M1036="Nie",N1036="Nie",O1036="Nie",P1036="Nie",R1036="Weteran")),"Weteran",""))))))))</f>
        <v/>
      </c>
      <c r="D1036" s="54" t="str">
        <f>IF(C1036="","",'licencje PZTS'!B1016)</f>
        <v/>
      </c>
      <c r="E1036" s="63" t="str">
        <f>IF(C1036="","",VLOOKUP(F1036,'licencje PZTS'!$G$3:$N$775,8,FALSE))</f>
        <v/>
      </c>
      <c r="F1036" s="22">
        <f>'licencje PZTS'!G1016</f>
        <v>0</v>
      </c>
      <c r="G1036" s="62" t="str">
        <f>IFERROR(VLOOKUP(F1036,'licencje PZTS'!$G$3:$N$775,5,FALSE),"")</f>
        <v/>
      </c>
      <c r="H1036" s="62" t="str">
        <f>IF(G1036="","",'licencje PZTS'!B1016)</f>
        <v/>
      </c>
      <c r="I1036" s="22" t="str">
        <f>IF(G1036="","",VLOOKUP(F1036,'licencje PZTS'!$G$3:$N$1761,8,FALSE))</f>
        <v/>
      </c>
      <c r="J1036" s="22" t="str">
        <f>IFERROR(VLOOKUP(F1036,'licencje PZTS'!$G$3:$N$775,7,FALSE),"")</f>
        <v/>
      </c>
      <c r="K1036" s="62" t="str">
        <f>IFERROR(VLOOKUP(F1036,'licencje PZTS'!$G$3:$N$1761,4,FALSE),"")</f>
        <v/>
      </c>
      <c r="L1036" s="22" t="str">
        <f t="shared" si="185"/>
        <v/>
      </c>
      <c r="M1036" s="22" t="str">
        <f t="shared" si="186"/>
        <v/>
      </c>
      <c r="N1036" s="22" t="str">
        <f t="shared" si="187"/>
        <v/>
      </c>
      <c r="O1036" s="22" t="str">
        <f t="shared" si="188"/>
        <v/>
      </c>
      <c r="P1036" s="22" t="str">
        <f t="shared" si="189"/>
        <v/>
      </c>
      <c r="Q1036" s="22" t="str">
        <f t="shared" si="190"/>
        <v/>
      </c>
      <c r="R1036" s="22" t="str">
        <f t="shared" si="191"/>
        <v/>
      </c>
      <c r="V1036" s="22" t="e">
        <f t="shared" si="193"/>
        <v>#N/A</v>
      </c>
      <c r="W1036" s="22">
        <f>(COUNTIF($V$2:V1036,V1036)=1)*1+W1035</f>
        <v>70</v>
      </c>
      <c r="Y1036" s="22" t="e">
        <f>INDEX($V$2:$V$900,MATCH(ROWS($U$1:U1034),$W$2:$W$900,0))</f>
        <v>#N/A</v>
      </c>
      <c r="AA1036" s="22" t="e">
        <f t="shared" si="194"/>
        <v>#N/A</v>
      </c>
      <c r="AB1036" s="22">
        <f>(COUNTIF($AA$2:AA1036,AA1036)=1)*1+AB1035</f>
        <v>70</v>
      </c>
      <c r="AC1036" s="22" t="e">
        <f>VLOOKUP(AD1036,'licencje PZTS'!$C$4:$K$1486,9,FALSE)</f>
        <v>#N/A</v>
      </c>
      <c r="AD1036" s="22" t="e">
        <f>INDEX($AA$2:$AA$900,MATCH(ROWS($Z$1:Z1033),$AB$2:$AB$3900,0))</f>
        <v>#N/A</v>
      </c>
    </row>
    <row r="1037" spans="2:30" hidden="1" x14ac:dyDescent="0.25">
      <c r="B1037" s="54">
        <f>(COUNTIF($D$24:D1709,D1709)=1)*1+B1036</f>
        <v>51</v>
      </c>
      <c r="C1037" s="60" t="str">
        <f t="shared" si="195"/>
        <v/>
      </c>
      <c r="D1037" s="54" t="str">
        <f>IF(C1037="","",'licencje PZTS'!B1017)</f>
        <v/>
      </c>
      <c r="E1037" s="63" t="str">
        <f>IF(C1037="","",VLOOKUP(F1037,'licencje PZTS'!$G$3:$N$775,8,FALSE))</f>
        <v/>
      </c>
      <c r="F1037" s="22">
        <f>'licencje PZTS'!G1017</f>
        <v>0</v>
      </c>
      <c r="G1037" s="62" t="str">
        <f>IFERROR(VLOOKUP(F1037,'licencje PZTS'!$G$3:$N$775,5,FALSE),"")</f>
        <v/>
      </c>
      <c r="H1037" s="62" t="str">
        <f>IF(G1037="","",'licencje PZTS'!B1017)</f>
        <v/>
      </c>
      <c r="I1037" s="22" t="str">
        <f>IF(G1037="","",VLOOKUP(F1037,'licencje PZTS'!$G$3:$N$1761,8,FALSE))</f>
        <v/>
      </c>
      <c r="J1037" s="22" t="str">
        <f>IFERROR(VLOOKUP(F1037,'licencje PZTS'!$G$3:$N$775,7,FALSE),"")</f>
        <v/>
      </c>
      <c r="K1037" s="62" t="str">
        <f>IFERROR(VLOOKUP(F1037,'licencje PZTS'!$G$3:$N$1761,4,FALSE),"")</f>
        <v/>
      </c>
      <c r="L1037" s="22" t="str">
        <f t="shared" si="185"/>
        <v/>
      </c>
      <c r="M1037" s="22" t="str">
        <f t="shared" si="186"/>
        <v/>
      </c>
      <c r="N1037" s="22" t="str">
        <f t="shared" si="187"/>
        <v/>
      </c>
      <c r="O1037" s="22" t="str">
        <f t="shared" si="188"/>
        <v/>
      </c>
      <c r="P1037" s="22" t="str">
        <f t="shared" si="189"/>
        <v/>
      </c>
      <c r="Q1037" s="22" t="str">
        <f t="shared" si="190"/>
        <v/>
      </c>
      <c r="R1037" s="22" t="str">
        <f t="shared" si="191"/>
        <v/>
      </c>
      <c r="V1037" s="22" t="e">
        <f t="shared" si="193"/>
        <v>#N/A</v>
      </c>
      <c r="W1037" s="22">
        <f>(COUNTIF($V$2:V1037,V1037)=1)*1+W1036</f>
        <v>70</v>
      </c>
      <c r="Y1037" s="22" t="e">
        <f>INDEX($V$2:$V$900,MATCH(ROWS($U$1:U1035),$W$2:$W$900,0))</f>
        <v>#N/A</v>
      </c>
      <c r="AA1037" s="22" t="e">
        <f t="shared" si="194"/>
        <v>#N/A</v>
      </c>
      <c r="AB1037" s="22">
        <f>(COUNTIF($AA$2:AA1037,AA1037)=1)*1+AB1036</f>
        <v>70</v>
      </c>
      <c r="AC1037" s="22" t="e">
        <f>VLOOKUP(AD1037,'licencje PZTS'!$C$4:$K$1486,9,FALSE)</f>
        <v>#N/A</v>
      </c>
      <c r="AD1037" s="22" t="e">
        <f>INDEX($AA$2:$AA$900,MATCH(ROWS($Z$1:Z1034),$AB$2:$AB$3900,0))</f>
        <v>#N/A</v>
      </c>
    </row>
    <row r="1038" spans="2:30" hidden="1" x14ac:dyDescent="0.25">
      <c r="B1038" s="54">
        <f>(COUNTIF($D$24:D1710,D1710)=1)*1+B1037</f>
        <v>51</v>
      </c>
      <c r="C1038" s="60" t="str">
        <f t="shared" si="195"/>
        <v/>
      </c>
      <c r="D1038" s="54" t="str">
        <f>IF(C1038="","",'licencje PZTS'!B1018)</f>
        <v/>
      </c>
      <c r="E1038" s="63" t="str">
        <f>IF(C1038="","",VLOOKUP(F1038,'licencje PZTS'!$G$3:$N$775,8,FALSE))</f>
        <v/>
      </c>
      <c r="F1038" s="22">
        <f>'licencje PZTS'!G1018</f>
        <v>0</v>
      </c>
      <c r="G1038" s="62" t="str">
        <f>IFERROR(VLOOKUP(F1038,'licencje PZTS'!$G$3:$N$775,5,FALSE),"")</f>
        <v/>
      </c>
      <c r="H1038" s="62" t="str">
        <f>IF(G1038="","",'licencje PZTS'!B1018)</f>
        <v/>
      </c>
      <c r="I1038" s="22" t="str">
        <f>IF(G1038="","",VLOOKUP(F1038,'licencje PZTS'!$G$3:$N$1761,8,FALSE))</f>
        <v/>
      </c>
      <c r="J1038" s="22" t="str">
        <f>IFERROR(VLOOKUP(F1038,'licencje PZTS'!$G$3:$N$775,7,FALSE),"")</f>
        <v/>
      </c>
      <c r="K1038" s="62" t="str">
        <f>IFERROR(VLOOKUP(F1038,'licencje PZTS'!$G$3:$N$1761,4,FALSE),"")</f>
        <v/>
      </c>
      <c r="L1038" s="22" t="str">
        <f t="shared" si="185"/>
        <v/>
      </c>
      <c r="M1038" s="22" t="str">
        <f t="shared" si="186"/>
        <v/>
      </c>
      <c r="N1038" s="22" t="str">
        <f t="shared" si="187"/>
        <v/>
      </c>
      <c r="O1038" s="22" t="str">
        <f t="shared" si="188"/>
        <v/>
      </c>
      <c r="P1038" s="22" t="str">
        <f t="shared" si="189"/>
        <v/>
      </c>
      <c r="Q1038" s="22" t="str">
        <f t="shared" si="190"/>
        <v/>
      </c>
      <c r="R1038" s="22" t="str">
        <f t="shared" si="191"/>
        <v/>
      </c>
      <c r="V1038" s="22" t="e">
        <f t="shared" si="193"/>
        <v>#N/A</v>
      </c>
      <c r="W1038" s="22">
        <f>(COUNTIF($V$2:V1038,V1038)=1)*1+W1037</f>
        <v>70</v>
      </c>
      <c r="Y1038" s="22" t="e">
        <f>INDEX($V$2:$V$900,MATCH(ROWS($U$1:U1036),$W$2:$W$900,0))</f>
        <v>#N/A</v>
      </c>
      <c r="AA1038" s="22" t="e">
        <f t="shared" si="194"/>
        <v>#N/A</v>
      </c>
      <c r="AB1038" s="22">
        <f>(COUNTIF($AA$2:AA1038,AA1038)=1)*1+AB1037</f>
        <v>70</v>
      </c>
      <c r="AC1038" s="22" t="e">
        <f>VLOOKUP(AD1038,'licencje PZTS'!$C$4:$K$1486,9,FALSE)</f>
        <v>#N/A</v>
      </c>
      <c r="AD1038" s="22" t="e">
        <f>INDEX($AA$2:$AA$900,MATCH(ROWS($Z$1:Z1035),$AB$2:$AB$3900,0))</f>
        <v>#N/A</v>
      </c>
    </row>
    <row r="1039" spans="2:30" hidden="1" x14ac:dyDescent="0.25">
      <c r="B1039" s="54">
        <f>(COUNTIF($D$24:D1711,D1711)=1)*1+B1038</f>
        <v>51</v>
      </c>
      <c r="C1039" s="60" t="str">
        <f t="shared" si="195"/>
        <v/>
      </c>
      <c r="D1039" s="54" t="str">
        <f>IF(C1039="","",'licencje PZTS'!B1019)</f>
        <v/>
      </c>
      <c r="E1039" s="63" t="str">
        <f>IF(C1039="","",VLOOKUP(F1039,'licencje PZTS'!$G$3:$N$775,8,FALSE))</f>
        <v/>
      </c>
      <c r="F1039" s="22">
        <f>'licencje PZTS'!G1019</f>
        <v>0</v>
      </c>
      <c r="G1039" s="62" t="str">
        <f>IFERROR(VLOOKUP(F1039,'licencje PZTS'!$G$3:$N$775,5,FALSE),"")</f>
        <v/>
      </c>
      <c r="H1039" s="62" t="str">
        <f>IF(G1039="","",'licencje PZTS'!B1019)</f>
        <v/>
      </c>
      <c r="I1039" s="22" t="str">
        <f>IF(G1039="","",VLOOKUP(F1039,'licencje PZTS'!$G$3:$N$1761,8,FALSE))</f>
        <v/>
      </c>
      <c r="J1039" s="22" t="str">
        <f>IFERROR(VLOOKUP(F1039,'licencje PZTS'!$G$3:$N$775,7,FALSE),"")</f>
        <v/>
      </c>
      <c r="K1039" s="62" t="str">
        <f>IFERROR(VLOOKUP(F1039,'licencje PZTS'!$G$3:$N$1761,4,FALSE),"")</f>
        <v/>
      </c>
      <c r="L1039" s="22" t="str">
        <f t="shared" si="185"/>
        <v/>
      </c>
      <c r="M1039" s="22" t="str">
        <f t="shared" si="186"/>
        <v/>
      </c>
      <c r="N1039" s="22" t="str">
        <f t="shared" si="187"/>
        <v/>
      </c>
      <c r="O1039" s="22" t="str">
        <f t="shared" si="188"/>
        <v/>
      </c>
      <c r="P1039" s="22" t="str">
        <f t="shared" si="189"/>
        <v/>
      </c>
      <c r="Q1039" s="22" t="str">
        <f t="shared" si="190"/>
        <v/>
      </c>
      <c r="R1039" s="22" t="str">
        <f t="shared" si="191"/>
        <v/>
      </c>
      <c r="V1039" s="22" t="e">
        <f t="shared" si="193"/>
        <v>#N/A</v>
      </c>
      <c r="W1039" s="22">
        <f>(COUNTIF($V$2:V1039,V1039)=1)*1+W1038</f>
        <v>70</v>
      </c>
      <c r="Y1039" s="22" t="e">
        <f>INDEX($V$2:$V$900,MATCH(ROWS($U$1:U1037),$W$2:$W$900,0))</f>
        <v>#N/A</v>
      </c>
      <c r="AA1039" s="22" t="e">
        <f t="shared" si="194"/>
        <v>#N/A</v>
      </c>
      <c r="AB1039" s="22">
        <f>(COUNTIF($AA$2:AA1039,AA1039)=1)*1+AB1038</f>
        <v>70</v>
      </c>
      <c r="AC1039" s="22" t="e">
        <f>VLOOKUP(AD1039,'licencje PZTS'!$C$4:$K$1486,9,FALSE)</f>
        <v>#N/A</v>
      </c>
      <c r="AD1039" s="22" t="e">
        <f>INDEX($AA$2:$AA$900,MATCH(ROWS($Z$1:Z1036),$AB$2:$AB$3900,0))</f>
        <v>#N/A</v>
      </c>
    </row>
    <row r="1040" spans="2:30" hidden="1" x14ac:dyDescent="0.25">
      <c r="B1040" s="54">
        <f>(COUNTIF($D$24:D1712,D1712)=1)*1+B1039</f>
        <v>51</v>
      </c>
      <c r="C1040" s="60" t="str">
        <f t="shared" si="195"/>
        <v/>
      </c>
      <c r="D1040" s="54" t="str">
        <f>IF(C1040="","",'licencje PZTS'!B1020)</f>
        <v/>
      </c>
      <c r="E1040" s="63" t="str">
        <f>IF(C1040="","",VLOOKUP(F1040,'licencje PZTS'!$G$3:$N$775,8,FALSE))</f>
        <v/>
      </c>
      <c r="F1040" s="22">
        <f>'licencje PZTS'!G1020</f>
        <v>0</v>
      </c>
      <c r="G1040" s="62" t="str">
        <f>IFERROR(VLOOKUP(F1040,'licencje PZTS'!$G$3:$N$775,5,FALSE),"")</f>
        <v/>
      </c>
      <c r="H1040" s="62" t="str">
        <f>IF(G1040="","",'licencje PZTS'!B1020)</f>
        <v/>
      </c>
      <c r="I1040" s="22" t="str">
        <f>IF(G1040="","",VLOOKUP(F1040,'licencje PZTS'!$G$3:$N$1761,8,FALSE))</f>
        <v/>
      </c>
      <c r="J1040" s="22" t="str">
        <f>IFERROR(VLOOKUP(F1040,'licencje PZTS'!$G$3:$N$775,7,FALSE),"")</f>
        <v/>
      </c>
      <c r="K1040" s="62" t="str">
        <f>IFERROR(VLOOKUP(F1040,'licencje PZTS'!$G$3:$N$1761,4,FALSE),"")</f>
        <v/>
      </c>
      <c r="L1040" s="22" t="str">
        <f t="shared" si="185"/>
        <v/>
      </c>
      <c r="M1040" s="22" t="str">
        <f t="shared" si="186"/>
        <v/>
      </c>
      <c r="N1040" s="22" t="str">
        <f t="shared" si="187"/>
        <v/>
      </c>
      <c r="O1040" s="22" t="str">
        <f t="shared" si="188"/>
        <v/>
      </c>
      <c r="P1040" s="22" t="str">
        <f t="shared" si="189"/>
        <v/>
      </c>
      <c r="Q1040" s="22" t="str">
        <f t="shared" si="190"/>
        <v/>
      </c>
      <c r="R1040" s="22" t="str">
        <f t="shared" si="191"/>
        <v/>
      </c>
      <c r="V1040" s="22" t="e">
        <f t="shared" si="193"/>
        <v>#N/A</v>
      </c>
      <c r="W1040" s="22">
        <f>(COUNTIF($V$2:V1040,V1040)=1)*1+W1039</f>
        <v>70</v>
      </c>
      <c r="Y1040" s="22" t="e">
        <f>INDEX($V$2:$V$900,MATCH(ROWS($U$1:U1038),$W$2:$W$900,0))</f>
        <v>#N/A</v>
      </c>
      <c r="AA1040" s="22" t="e">
        <f t="shared" si="194"/>
        <v>#N/A</v>
      </c>
      <c r="AB1040" s="22">
        <f>(COUNTIF($AA$2:AA1040,AA1040)=1)*1+AB1039</f>
        <v>70</v>
      </c>
      <c r="AC1040" s="22" t="e">
        <f>VLOOKUP(AD1040,'licencje PZTS'!$C$4:$K$1486,9,FALSE)</f>
        <v>#N/A</v>
      </c>
      <c r="AD1040" s="22" t="e">
        <f>INDEX($AA$2:$AA$900,MATCH(ROWS($Z$1:Z1037),$AB$2:$AB$3900,0))</f>
        <v>#N/A</v>
      </c>
    </row>
    <row r="1041" spans="2:30" hidden="1" x14ac:dyDescent="0.25">
      <c r="B1041" s="54">
        <f>(COUNTIF($D$24:D1713,D1713)=1)*1+B1040</f>
        <v>51</v>
      </c>
      <c r="C1041" s="60" t="str">
        <f t="shared" si="195"/>
        <v/>
      </c>
      <c r="D1041" s="54" t="str">
        <f>IF(C1041="","",'licencje PZTS'!B1021)</f>
        <v/>
      </c>
      <c r="E1041" s="63" t="str">
        <f>IF(C1041="","",VLOOKUP(F1041,'licencje PZTS'!$G$3:$N$775,8,FALSE))</f>
        <v/>
      </c>
      <c r="F1041" s="22">
        <f>'licencje PZTS'!G1021</f>
        <v>0</v>
      </c>
      <c r="G1041" s="62" t="str">
        <f>IFERROR(VLOOKUP(F1041,'licencje PZTS'!$G$3:$N$775,5,FALSE),"")</f>
        <v/>
      </c>
      <c r="H1041" s="62" t="str">
        <f>IF(G1041="","",'licencje PZTS'!B1021)</f>
        <v/>
      </c>
      <c r="I1041" s="22" t="str">
        <f>IF(G1041="","",VLOOKUP(F1041,'licencje PZTS'!$G$3:$N$1761,8,FALSE))</f>
        <v/>
      </c>
      <c r="J1041" s="22" t="str">
        <f>IFERROR(VLOOKUP(F1041,'licencje PZTS'!$G$3:$N$775,7,FALSE),"")</f>
        <v/>
      </c>
      <c r="K1041" s="62" t="str">
        <f>IFERROR(VLOOKUP(F1041,'licencje PZTS'!$G$3:$N$1761,4,FALSE),"")</f>
        <v/>
      </c>
      <c r="L1041" s="22" t="str">
        <f t="shared" si="185"/>
        <v/>
      </c>
      <c r="M1041" s="22" t="str">
        <f t="shared" si="186"/>
        <v/>
      </c>
      <c r="N1041" s="22" t="str">
        <f t="shared" si="187"/>
        <v/>
      </c>
      <c r="O1041" s="22" t="str">
        <f t="shared" si="188"/>
        <v/>
      </c>
      <c r="P1041" s="22" t="str">
        <f t="shared" si="189"/>
        <v/>
      </c>
      <c r="Q1041" s="22" t="str">
        <f t="shared" si="190"/>
        <v/>
      </c>
      <c r="R1041" s="22" t="str">
        <f t="shared" si="191"/>
        <v/>
      </c>
      <c r="V1041" s="22" t="e">
        <f t="shared" si="193"/>
        <v>#N/A</v>
      </c>
      <c r="W1041" s="22">
        <f>(COUNTIF($V$2:V1041,V1041)=1)*1+W1040</f>
        <v>70</v>
      </c>
      <c r="Y1041" s="22" t="e">
        <f>INDEX($V$2:$V$900,MATCH(ROWS($U$1:U1039),$W$2:$W$900,0))</f>
        <v>#N/A</v>
      </c>
      <c r="AA1041" s="22" t="e">
        <f t="shared" si="194"/>
        <v>#N/A</v>
      </c>
      <c r="AB1041" s="22">
        <f>(COUNTIF($AA$2:AA1041,AA1041)=1)*1+AB1040</f>
        <v>70</v>
      </c>
      <c r="AC1041" s="22" t="e">
        <f>VLOOKUP(AD1041,'licencje PZTS'!$C$4:$K$1486,9,FALSE)</f>
        <v>#N/A</v>
      </c>
      <c r="AD1041" s="22" t="e">
        <f>INDEX($AA$2:$AA$900,MATCH(ROWS($Z$1:Z1038),$AB$2:$AB$3900,0))</f>
        <v>#N/A</v>
      </c>
    </row>
    <row r="1042" spans="2:30" hidden="1" x14ac:dyDescent="0.25">
      <c r="B1042" s="54">
        <f>(COUNTIF($D$24:D1714,D1714)=1)*1+B1041</f>
        <v>51</v>
      </c>
      <c r="C1042" s="60" t="str">
        <f t="shared" si="195"/>
        <v/>
      </c>
      <c r="D1042" s="54" t="str">
        <f>IF(C1042="","",'licencje PZTS'!B1022)</f>
        <v/>
      </c>
      <c r="E1042" s="63" t="str">
        <f>IF(C1042="","",VLOOKUP(F1042,'licencje PZTS'!$G$3:$N$775,8,FALSE))</f>
        <v/>
      </c>
      <c r="F1042" s="22">
        <f>'licencje PZTS'!G1022</f>
        <v>0</v>
      </c>
      <c r="G1042" s="62" t="str">
        <f>IFERROR(VLOOKUP(F1042,'licencje PZTS'!$G$3:$N$775,5,FALSE),"")</f>
        <v/>
      </c>
      <c r="H1042" s="62" t="str">
        <f>IF(G1042="","",'licencje PZTS'!B1022)</f>
        <v/>
      </c>
      <c r="I1042" s="22" t="str">
        <f>IF(G1042="","",VLOOKUP(F1042,'licencje PZTS'!$G$3:$N$1761,8,FALSE))</f>
        <v/>
      </c>
      <c r="J1042" s="22" t="str">
        <f>IFERROR(VLOOKUP(F1042,'licencje PZTS'!$G$3:$N$775,7,FALSE),"")</f>
        <v/>
      </c>
      <c r="K1042" s="62" t="str">
        <f>IFERROR(VLOOKUP(F1042,'licencje PZTS'!$G$3:$N$1761,4,FALSE),"")</f>
        <v/>
      </c>
      <c r="L1042" s="22" t="str">
        <f t="shared" si="185"/>
        <v/>
      </c>
      <c r="M1042" s="22" t="str">
        <f t="shared" si="186"/>
        <v/>
      </c>
      <c r="N1042" s="22" t="str">
        <f t="shared" si="187"/>
        <v/>
      </c>
      <c r="O1042" s="22" t="str">
        <f t="shared" si="188"/>
        <v/>
      </c>
      <c r="P1042" s="22" t="str">
        <f t="shared" si="189"/>
        <v/>
      </c>
      <c r="Q1042" s="22" t="str">
        <f t="shared" si="190"/>
        <v/>
      </c>
      <c r="R1042" s="22" t="str">
        <f t="shared" si="191"/>
        <v/>
      </c>
      <c r="V1042" s="22" t="e">
        <f t="shared" si="193"/>
        <v>#N/A</v>
      </c>
      <c r="W1042" s="22">
        <f>(COUNTIF($V$2:V1042,V1042)=1)*1+W1041</f>
        <v>70</v>
      </c>
      <c r="Y1042" s="22" t="e">
        <f>INDEX($V$2:$V$900,MATCH(ROWS($U$1:U1040),$W$2:$W$900,0))</f>
        <v>#N/A</v>
      </c>
      <c r="AA1042" s="22" t="e">
        <f t="shared" si="194"/>
        <v>#N/A</v>
      </c>
      <c r="AB1042" s="22">
        <f>(COUNTIF($AA$2:AA1042,AA1042)=1)*1+AB1041</f>
        <v>70</v>
      </c>
      <c r="AC1042" s="22" t="e">
        <f>VLOOKUP(AD1042,'licencje PZTS'!$C$4:$K$1486,9,FALSE)</f>
        <v>#N/A</v>
      </c>
      <c r="AD1042" s="22" t="e">
        <f>INDEX($AA$2:$AA$900,MATCH(ROWS($Z$1:Z1039),$AB$2:$AB$3900,0))</f>
        <v>#N/A</v>
      </c>
    </row>
    <row r="1043" spans="2:30" hidden="1" x14ac:dyDescent="0.25">
      <c r="B1043" s="54">
        <f>(COUNTIF($D$24:D1715,D1715)=1)*1+B1042</f>
        <v>51</v>
      </c>
      <c r="C1043" s="60" t="str">
        <f t="shared" si="195"/>
        <v/>
      </c>
      <c r="D1043" s="54" t="str">
        <f>IF(C1043="","",'licencje PZTS'!B1023)</f>
        <v/>
      </c>
      <c r="E1043" s="63" t="str">
        <f>IF(C1043="","",VLOOKUP(F1043,'licencje PZTS'!$G$3:$N$775,8,FALSE))</f>
        <v/>
      </c>
      <c r="F1043" s="22">
        <f>'licencje PZTS'!G1023</f>
        <v>0</v>
      </c>
      <c r="G1043" s="62" t="str">
        <f>IFERROR(VLOOKUP(F1043,'licencje PZTS'!$G$3:$N$775,5,FALSE),"")</f>
        <v/>
      </c>
      <c r="H1043" s="62" t="str">
        <f>IF(G1043="","",'licencje PZTS'!B1023)</f>
        <v/>
      </c>
      <c r="I1043" s="22" t="str">
        <f>IF(G1043="","",VLOOKUP(F1043,'licencje PZTS'!$G$3:$N$1761,8,FALSE))</f>
        <v/>
      </c>
      <c r="J1043" s="22" t="str">
        <f>IFERROR(VLOOKUP(F1043,'licencje PZTS'!$G$3:$N$775,7,FALSE),"")</f>
        <v/>
      </c>
      <c r="K1043" s="62" t="str">
        <f>IFERROR(VLOOKUP(F1043,'licencje PZTS'!$G$3:$N$1761,4,FALSE),"")</f>
        <v/>
      </c>
      <c r="L1043" s="22" t="str">
        <f t="shared" si="185"/>
        <v/>
      </c>
      <c r="M1043" s="22" t="str">
        <f t="shared" si="186"/>
        <v/>
      </c>
      <c r="N1043" s="22" t="str">
        <f t="shared" si="187"/>
        <v/>
      </c>
      <c r="O1043" s="22" t="str">
        <f t="shared" si="188"/>
        <v/>
      </c>
      <c r="P1043" s="22" t="str">
        <f t="shared" si="189"/>
        <v/>
      </c>
      <c r="Q1043" s="22" t="str">
        <f t="shared" si="190"/>
        <v/>
      </c>
      <c r="R1043" s="22" t="str">
        <f t="shared" si="191"/>
        <v/>
      </c>
      <c r="V1043" s="22" t="e">
        <f t="shared" si="193"/>
        <v>#N/A</v>
      </c>
      <c r="W1043" s="22">
        <f>(COUNTIF($V$2:V1043,V1043)=1)*1+W1042</f>
        <v>70</v>
      </c>
      <c r="Y1043" s="22" t="e">
        <f>INDEX($V$2:$V$900,MATCH(ROWS($U$1:U1041),$W$2:$W$900,0))</f>
        <v>#N/A</v>
      </c>
      <c r="AA1043" s="22" t="e">
        <f t="shared" si="194"/>
        <v>#N/A</v>
      </c>
      <c r="AB1043" s="22">
        <f>(COUNTIF($AA$2:AA1043,AA1043)=1)*1+AB1042</f>
        <v>70</v>
      </c>
      <c r="AC1043" s="22" t="e">
        <f>VLOOKUP(AD1043,'licencje PZTS'!$C$4:$K$1486,9,FALSE)</f>
        <v>#N/A</v>
      </c>
      <c r="AD1043" s="22" t="e">
        <f>INDEX($AA$2:$AA$900,MATCH(ROWS($Z$1:Z1040),$AB$2:$AB$3900,0))</f>
        <v>#N/A</v>
      </c>
    </row>
    <row r="1044" spans="2:30" hidden="1" x14ac:dyDescent="0.25">
      <c r="B1044" s="54">
        <f>(COUNTIF($D$24:D1716,D1716)=1)*1+B1043</f>
        <v>51</v>
      </c>
      <c r="C1044" s="60" t="str">
        <f t="shared" si="195"/>
        <v/>
      </c>
      <c r="D1044" s="54" t="str">
        <f>IF(C1044="","",'licencje PZTS'!B1024)</f>
        <v/>
      </c>
      <c r="E1044" s="63" t="str">
        <f>IF(C1044="","",VLOOKUP(F1044,'licencje PZTS'!$G$3:$N$775,8,FALSE))</f>
        <v/>
      </c>
      <c r="F1044" s="22">
        <f>'licencje PZTS'!G1024</f>
        <v>0</v>
      </c>
      <c r="G1044" s="62" t="str">
        <f>IFERROR(VLOOKUP(F1044,'licencje PZTS'!$G$3:$N$775,5,FALSE),"")</f>
        <v/>
      </c>
      <c r="H1044" s="62" t="str">
        <f>IF(G1044="","",'licencje PZTS'!B1024)</f>
        <v/>
      </c>
      <c r="I1044" s="22" t="str">
        <f>IF(G1044="","",VLOOKUP(F1044,'licencje PZTS'!$G$3:$N$1761,8,FALSE))</f>
        <v/>
      </c>
      <c r="J1044" s="22" t="str">
        <f>IFERROR(VLOOKUP(F1044,'licencje PZTS'!$G$3:$N$775,7,FALSE),"")</f>
        <v/>
      </c>
      <c r="K1044" s="62" t="str">
        <f>IFERROR(VLOOKUP(F1044,'licencje PZTS'!$G$3:$N$1761,4,FALSE),"")</f>
        <v/>
      </c>
      <c r="L1044" s="22" t="str">
        <f t="shared" si="185"/>
        <v/>
      </c>
      <c r="M1044" s="22" t="str">
        <f t="shared" si="186"/>
        <v/>
      </c>
      <c r="N1044" s="22" t="str">
        <f t="shared" si="187"/>
        <v/>
      </c>
      <c r="O1044" s="22" t="str">
        <f t="shared" si="188"/>
        <v/>
      </c>
      <c r="P1044" s="22" t="str">
        <f t="shared" si="189"/>
        <v/>
      </c>
      <c r="Q1044" s="22" t="str">
        <f t="shared" si="190"/>
        <v/>
      </c>
      <c r="R1044" s="22" t="str">
        <f t="shared" si="191"/>
        <v/>
      </c>
      <c r="V1044" s="22" t="e">
        <f t="shared" si="193"/>
        <v>#N/A</v>
      </c>
      <c r="W1044" s="22">
        <f>(COUNTIF($V$2:V1044,V1044)=1)*1+W1043</f>
        <v>70</v>
      </c>
      <c r="Y1044" s="22" t="e">
        <f>INDEX($V$2:$V$900,MATCH(ROWS($U$1:U1042),$W$2:$W$900,0))</f>
        <v>#N/A</v>
      </c>
      <c r="AA1044" s="22" t="e">
        <f t="shared" si="194"/>
        <v>#N/A</v>
      </c>
      <c r="AB1044" s="22">
        <f>(COUNTIF($AA$2:AA1044,AA1044)=1)*1+AB1043</f>
        <v>70</v>
      </c>
      <c r="AC1044" s="22" t="e">
        <f>VLOOKUP(AD1044,'licencje PZTS'!$C$4:$K$1486,9,FALSE)</f>
        <v>#N/A</v>
      </c>
      <c r="AD1044" s="22" t="e">
        <f>INDEX($AA$2:$AA$900,MATCH(ROWS($Z$1:Z1041),$AB$2:$AB$3900,0))</f>
        <v>#N/A</v>
      </c>
    </row>
    <row r="1045" spans="2:30" hidden="1" x14ac:dyDescent="0.25">
      <c r="B1045" s="54">
        <f>(COUNTIF($D$24:D1717,D1717)=1)*1+B1044</f>
        <v>51</v>
      </c>
      <c r="C1045" s="60" t="str">
        <f t="shared" si="195"/>
        <v/>
      </c>
      <c r="D1045" s="54" t="str">
        <f>IF(C1045="","",'licencje PZTS'!B1025)</f>
        <v/>
      </c>
      <c r="E1045" s="63" t="str">
        <f>IF(C1045="","",VLOOKUP(F1045,'licencje PZTS'!$G$3:$N$775,8,FALSE))</f>
        <v/>
      </c>
      <c r="F1045" s="22">
        <f>'licencje PZTS'!G1025</f>
        <v>0</v>
      </c>
      <c r="G1045" s="62" t="str">
        <f>IFERROR(VLOOKUP(F1045,'licencje PZTS'!$G$3:$N$775,5,FALSE),"")</f>
        <v/>
      </c>
      <c r="H1045" s="62" t="str">
        <f>IF(G1045="","",'licencje PZTS'!B1025)</f>
        <v/>
      </c>
      <c r="I1045" s="22" t="str">
        <f>IF(G1045="","",VLOOKUP(F1045,'licencje PZTS'!$G$3:$N$1761,8,FALSE))</f>
        <v/>
      </c>
      <c r="J1045" s="22" t="str">
        <f>IFERROR(VLOOKUP(F1045,'licencje PZTS'!$G$3:$N$775,7,FALSE),"")</f>
        <v/>
      </c>
      <c r="K1045" s="62" t="str">
        <f>IFERROR(VLOOKUP(F1045,'licencje PZTS'!$G$3:$N$1761,4,FALSE),"")</f>
        <v/>
      </c>
      <c r="L1045" s="22" t="str">
        <f t="shared" si="185"/>
        <v/>
      </c>
      <c r="M1045" s="22" t="str">
        <f t="shared" si="186"/>
        <v/>
      </c>
      <c r="N1045" s="22" t="str">
        <f t="shared" si="187"/>
        <v/>
      </c>
      <c r="O1045" s="22" t="str">
        <f t="shared" si="188"/>
        <v/>
      </c>
      <c r="P1045" s="22" t="str">
        <f t="shared" si="189"/>
        <v/>
      </c>
      <c r="Q1045" s="22" t="str">
        <f t="shared" si="190"/>
        <v/>
      </c>
      <c r="R1045" s="22" t="str">
        <f t="shared" si="191"/>
        <v/>
      </c>
      <c r="V1045" s="22" t="e">
        <f t="shared" si="193"/>
        <v>#N/A</v>
      </c>
      <c r="W1045" s="22">
        <f>(COUNTIF($V$2:V1045,V1045)=1)*1+W1044</f>
        <v>70</v>
      </c>
      <c r="Y1045" s="22" t="e">
        <f>INDEX($V$2:$V$900,MATCH(ROWS($U$1:U1043),$W$2:$W$900,0))</f>
        <v>#N/A</v>
      </c>
      <c r="AA1045" s="22" t="e">
        <f t="shared" si="194"/>
        <v>#N/A</v>
      </c>
      <c r="AB1045" s="22">
        <f>(COUNTIF($AA$2:AA1045,AA1045)=1)*1+AB1044</f>
        <v>70</v>
      </c>
      <c r="AC1045" s="22" t="e">
        <f>VLOOKUP(AD1045,'licencje PZTS'!$C$4:$K$1486,9,FALSE)</f>
        <v>#N/A</v>
      </c>
      <c r="AD1045" s="22" t="e">
        <f>INDEX($AA$2:$AA$900,MATCH(ROWS($Z$1:Z1042),$AB$2:$AB$3900,0))</f>
        <v>#N/A</v>
      </c>
    </row>
    <row r="1046" spans="2:30" hidden="1" x14ac:dyDescent="0.25">
      <c r="B1046" s="54">
        <f>(COUNTIF($D$24:D1718,D1718)=1)*1+B1045</f>
        <v>51</v>
      </c>
      <c r="C1046" s="60" t="str">
        <f t="shared" si="195"/>
        <v/>
      </c>
      <c r="D1046" s="54" t="str">
        <f>IF(C1046="","",'licencje PZTS'!B1026)</f>
        <v/>
      </c>
      <c r="E1046" s="63" t="str">
        <f>IF(C1046="","",VLOOKUP(F1046,'licencje PZTS'!$G$3:$N$775,8,FALSE))</f>
        <v/>
      </c>
      <c r="F1046" s="22">
        <f>'licencje PZTS'!G1026</f>
        <v>0</v>
      </c>
      <c r="G1046" s="62" t="str">
        <f>IFERROR(VLOOKUP(F1046,'licencje PZTS'!$G$3:$N$775,5,FALSE),"")</f>
        <v/>
      </c>
      <c r="H1046" s="62" t="str">
        <f>IF(G1046="","",'licencje PZTS'!B1026)</f>
        <v/>
      </c>
      <c r="I1046" s="22" t="str">
        <f>IF(G1046="","",VLOOKUP(F1046,'licencje PZTS'!$G$3:$N$1761,8,FALSE))</f>
        <v/>
      </c>
      <c r="J1046" s="22" t="str">
        <f>IFERROR(VLOOKUP(F1046,'licencje PZTS'!$G$3:$N$775,7,FALSE),"")</f>
        <v/>
      </c>
      <c r="K1046" s="62" t="str">
        <f>IFERROR(VLOOKUP(F1046,'licencje PZTS'!$G$3:$N$1761,4,FALSE),"")</f>
        <v/>
      </c>
      <c r="L1046" s="22" t="str">
        <f t="shared" si="185"/>
        <v/>
      </c>
      <c r="M1046" s="22" t="str">
        <f t="shared" si="186"/>
        <v/>
      </c>
      <c r="N1046" s="22" t="str">
        <f t="shared" si="187"/>
        <v/>
      </c>
      <c r="O1046" s="22" t="str">
        <f t="shared" si="188"/>
        <v/>
      </c>
      <c r="P1046" s="22" t="str">
        <f t="shared" si="189"/>
        <v/>
      </c>
      <c r="Q1046" s="22" t="str">
        <f t="shared" si="190"/>
        <v/>
      </c>
      <c r="R1046" s="22" t="str">
        <f t="shared" si="191"/>
        <v/>
      </c>
      <c r="V1046" s="22" t="e">
        <f t="shared" si="193"/>
        <v>#N/A</v>
      </c>
      <c r="W1046" s="22">
        <f>(COUNTIF($V$2:V1046,V1046)=1)*1+W1045</f>
        <v>70</v>
      </c>
      <c r="Y1046" s="22" t="e">
        <f>INDEX($V$2:$V$900,MATCH(ROWS($U$1:U1044),$W$2:$W$900,0))</f>
        <v>#N/A</v>
      </c>
      <c r="AA1046" s="22" t="e">
        <f t="shared" si="194"/>
        <v>#N/A</v>
      </c>
      <c r="AB1046" s="22">
        <f>(COUNTIF($AA$2:AA1046,AA1046)=1)*1+AB1045</f>
        <v>70</v>
      </c>
      <c r="AC1046" s="22" t="e">
        <f>VLOOKUP(AD1046,'licencje PZTS'!$C$4:$K$1486,9,FALSE)</f>
        <v>#N/A</v>
      </c>
      <c r="AD1046" s="22" t="e">
        <f>INDEX($AA$2:$AA$900,MATCH(ROWS($Z$1:Z1043),$AB$2:$AB$3900,0))</f>
        <v>#N/A</v>
      </c>
    </row>
    <row r="1047" spans="2:30" hidden="1" x14ac:dyDescent="0.25">
      <c r="B1047" s="54">
        <f>(COUNTIF($D$24:D1719,D1719)=1)*1+B1046</f>
        <v>51</v>
      </c>
      <c r="C1047" s="60" t="str">
        <f t="shared" si="195"/>
        <v/>
      </c>
      <c r="D1047" s="54" t="str">
        <f>IF(C1047="","",'licencje PZTS'!B1027)</f>
        <v/>
      </c>
      <c r="E1047" s="63" t="str">
        <f>IF(C1047="","",VLOOKUP(F1047,'licencje PZTS'!$G$3:$N$775,8,FALSE))</f>
        <v/>
      </c>
      <c r="F1047" s="22">
        <f>'licencje PZTS'!G1027</f>
        <v>0</v>
      </c>
      <c r="G1047" s="62" t="str">
        <f>IFERROR(VLOOKUP(F1047,'licencje PZTS'!$G$3:$N$775,5,FALSE),"")</f>
        <v/>
      </c>
      <c r="H1047" s="62" t="str">
        <f>IF(G1047="","",'licencje PZTS'!B1027)</f>
        <v/>
      </c>
      <c r="I1047" s="22" t="str">
        <f>IF(G1047="","",VLOOKUP(F1047,'licencje PZTS'!$G$3:$N$1761,8,FALSE))</f>
        <v/>
      </c>
      <c r="J1047" s="22" t="str">
        <f>IFERROR(VLOOKUP(F1047,'licencje PZTS'!$G$3:$N$775,7,FALSE),"")</f>
        <v/>
      </c>
      <c r="K1047" s="62" t="str">
        <f>IFERROR(VLOOKUP(F1047,'licencje PZTS'!$G$3:$N$1761,4,FALSE),"")</f>
        <v/>
      </c>
      <c r="L1047" s="22" t="str">
        <f t="shared" ref="L1047:L1110" si="196">IFERROR(IF($G$1-K1047&lt;=8,"Skrzat",IF($G$1-K1047&gt;8,"Nie dotyczy")),"")</f>
        <v/>
      </c>
      <c r="M1047" s="22" t="str">
        <f t="shared" ref="M1047:M1110" si="197">IFERROR(IF($G$1-K1047&lt;=10,"Żak",IF($G$1-K1047&gt;10,"Nie dotyczy")),"")</f>
        <v/>
      </c>
      <c r="N1047" s="22" t="str">
        <f t="shared" ref="N1047:N1110" si="198">IFERROR(IF($G$1-K1047&lt;=12,"Młodzik",IF($G$1-K1047&gt;12,"Nie dotyczy")),"")</f>
        <v/>
      </c>
      <c r="O1047" s="22" t="str">
        <f t="shared" ref="O1047:O1110" si="199">IFERROR(IF($G$1-K1047&lt;=14,"Kadet",IF($G$1-K1047&gt;14,"Nie dotyczy")),"")</f>
        <v/>
      </c>
      <c r="P1047" s="22" t="str">
        <f t="shared" ref="P1047:P1110" si="200">IFERROR(IF($G$1-K1047&lt;=17,"Junior",IF($G$1-K1047&gt;17,"Nie dotyczy")),"")</f>
        <v/>
      </c>
      <c r="Q1047" s="22" t="str">
        <f t="shared" ref="Q1047:Q1110" si="201">IFERROR(IF($G$1-K1047&lt;=20,"Młodzieżowiec",IF($G$1-K1047&gt;20,"Nie dotyczy")),"")</f>
        <v/>
      </c>
      <c r="R1047" s="22" t="str">
        <f t="shared" ref="R1047:R1110" si="202">IFERROR(IF($G$1-K1047&gt;=7,"Senior",IF($G$1-K1047&lt;8,"Nie dotyczy")),"")</f>
        <v/>
      </c>
      <c r="V1047" s="22" t="e">
        <f t="shared" si="193"/>
        <v>#N/A</v>
      </c>
      <c r="W1047" s="22">
        <f>(COUNTIF($V$2:V1047,V1047)=1)*1+W1046</f>
        <v>70</v>
      </c>
      <c r="Y1047" s="22" t="e">
        <f>INDEX($V$2:$V$900,MATCH(ROWS($U$1:U1045),$W$2:$W$900,0))</f>
        <v>#N/A</v>
      </c>
      <c r="AA1047" s="22" t="e">
        <f t="shared" si="194"/>
        <v>#N/A</v>
      </c>
      <c r="AB1047" s="22">
        <f>(COUNTIF($AA$2:AA1047,AA1047)=1)*1+AB1046</f>
        <v>70</v>
      </c>
      <c r="AC1047" s="22" t="e">
        <f>VLOOKUP(AD1047,'licencje PZTS'!$C$4:$K$1486,9,FALSE)</f>
        <v>#N/A</v>
      </c>
      <c r="AD1047" s="22" t="e">
        <f>INDEX($AA$2:$AA$900,MATCH(ROWS($Z$1:Z1044),$AB$2:$AB$3900,0))</f>
        <v>#N/A</v>
      </c>
    </row>
    <row r="1048" spans="2:30" hidden="1" x14ac:dyDescent="0.25">
      <c r="B1048" s="54">
        <f>(COUNTIF($D$24:D1720,D1720)=1)*1+B1047</f>
        <v>51</v>
      </c>
      <c r="C1048" s="60" t="str">
        <f t="shared" si="195"/>
        <v/>
      </c>
      <c r="D1048" s="54" t="str">
        <f>IF(C1048="","",'licencje PZTS'!B1028)</f>
        <v/>
      </c>
      <c r="E1048" s="63" t="str">
        <f>IF(C1048="","",VLOOKUP(F1048,'licencje PZTS'!$G$3:$N$775,8,FALSE))</f>
        <v/>
      </c>
      <c r="F1048" s="22">
        <f>'licencje PZTS'!G1028</f>
        <v>0</v>
      </c>
      <c r="G1048" s="62" t="str">
        <f>IFERROR(VLOOKUP(F1048,'licencje PZTS'!$G$3:$N$775,5,FALSE),"")</f>
        <v/>
      </c>
      <c r="H1048" s="62" t="str">
        <f>IF(G1048="","",'licencje PZTS'!B1028)</f>
        <v/>
      </c>
      <c r="I1048" s="22" t="str">
        <f>IF(G1048="","",VLOOKUP(F1048,'licencje PZTS'!$G$3:$N$1761,8,FALSE))</f>
        <v/>
      </c>
      <c r="J1048" s="22" t="str">
        <f>IFERROR(VLOOKUP(F1048,'licencje PZTS'!$G$3:$N$775,7,FALSE),"")</f>
        <v/>
      </c>
      <c r="K1048" s="62" t="str">
        <f>IFERROR(VLOOKUP(F1048,'licencje PZTS'!$G$3:$N$1761,4,FALSE),"")</f>
        <v/>
      </c>
      <c r="L1048" s="22" t="str">
        <f t="shared" si="196"/>
        <v/>
      </c>
      <c r="M1048" s="22" t="str">
        <f t="shared" si="197"/>
        <v/>
      </c>
      <c r="N1048" s="22" t="str">
        <f t="shared" si="198"/>
        <v/>
      </c>
      <c r="O1048" s="22" t="str">
        <f t="shared" si="199"/>
        <v/>
      </c>
      <c r="P1048" s="22" t="str">
        <f t="shared" si="200"/>
        <v/>
      </c>
      <c r="Q1048" s="22" t="str">
        <f t="shared" si="201"/>
        <v/>
      </c>
      <c r="R1048" s="22" t="str">
        <f t="shared" si="202"/>
        <v/>
      </c>
      <c r="V1048" s="22" t="e">
        <f t="shared" si="193"/>
        <v>#N/A</v>
      </c>
      <c r="W1048" s="22">
        <f>(COUNTIF($V$2:V1048,V1048)=1)*1+W1047</f>
        <v>70</v>
      </c>
      <c r="Y1048" s="22" t="e">
        <f>INDEX($V$2:$V$900,MATCH(ROWS($U$1:U1046),$W$2:$W$900,0))</f>
        <v>#N/A</v>
      </c>
      <c r="AA1048" s="22" t="e">
        <f t="shared" si="194"/>
        <v>#N/A</v>
      </c>
      <c r="AB1048" s="22">
        <f>(COUNTIF($AA$2:AA1048,AA1048)=1)*1+AB1047</f>
        <v>70</v>
      </c>
      <c r="AC1048" s="22" t="e">
        <f>VLOOKUP(AD1048,'licencje PZTS'!$C$4:$K$1486,9,FALSE)</f>
        <v>#N/A</v>
      </c>
      <c r="AD1048" s="22" t="e">
        <f>INDEX($AA$2:$AA$900,MATCH(ROWS($Z$1:Z1045),$AB$2:$AB$3900,0))</f>
        <v>#N/A</v>
      </c>
    </row>
    <row r="1049" spans="2:30" hidden="1" x14ac:dyDescent="0.25">
      <c r="B1049" s="54">
        <f>(COUNTIF($D$24:D1721,D1721)=1)*1+B1048</f>
        <v>51</v>
      </c>
      <c r="C1049" s="60" t="str">
        <f t="shared" si="195"/>
        <v/>
      </c>
      <c r="D1049" s="54" t="str">
        <f>IF(C1049="","",'licencje PZTS'!B1029)</f>
        <v/>
      </c>
      <c r="E1049" s="63" t="str">
        <f>IF(C1049="","",VLOOKUP(F1049,'licencje PZTS'!$G$3:$N$775,8,FALSE))</f>
        <v/>
      </c>
      <c r="F1049" s="22">
        <f>'licencje PZTS'!G1029</f>
        <v>0</v>
      </c>
      <c r="G1049" s="62" t="str">
        <f>IFERROR(VLOOKUP(F1049,'licencje PZTS'!$G$3:$N$775,5,FALSE),"")</f>
        <v/>
      </c>
      <c r="H1049" s="62" t="str">
        <f>IF(G1049="","",'licencje PZTS'!B1029)</f>
        <v/>
      </c>
      <c r="I1049" s="22" t="str">
        <f>IF(G1049="","",VLOOKUP(F1049,'licencje PZTS'!$G$3:$N$1761,8,FALSE))</f>
        <v/>
      </c>
      <c r="J1049" s="22" t="str">
        <f>IFERROR(VLOOKUP(F1049,'licencje PZTS'!$G$3:$N$775,7,FALSE),"")</f>
        <v/>
      </c>
      <c r="K1049" s="62" t="str">
        <f>IFERROR(VLOOKUP(F1049,'licencje PZTS'!$G$3:$N$1761,4,FALSE),"")</f>
        <v/>
      </c>
      <c r="L1049" s="22" t="str">
        <f t="shared" si="196"/>
        <v/>
      </c>
      <c r="M1049" s="22" t="str">
        <f t="shared" si="197"/>
        <v/>
      </c>
      <c r="N1049" s="22" t="str">
        <f t="shared" si="198"/>
        <v/>
      </c>
      <c r="O1049" s="22" t="str">
        <f t="shared" si="199"/>
        <v/>
      </c>
      <c r="P1049" s="22" t="str">
        <f t="shared" si="200"/>
        <v/>
      </c>
      <c r="Q1049" s="22" t="str">
        <f t="shared" si="201"/>
        <v/>
      </c>
      <c r="R1049" s="22" t="str">
        <f t="shared" si="202"/>
        <v/>
      </c>
      <c r="V1049" s="22" t="e">
        <f t="shared" si="193"/>
        <v>#N/A</v>
      </c>
      <c r="W1049" s="22">
        <f>(COUNTIF($V$2:V1049,V1049)=1)*1+W1048</f>
        <v>70</v>
      </c>
      <c r="Y1049" s="22" t="e">
        <f>INDEX($V$2:$V$900,MATCH(ROWS($U$1:U1047),$W$2:$W$900,0))</f>
        <v>#N/A</v>
      </c>
      <c r="AA1049" s="22" t="e">
        <f t="shared" si="194"/>
        <v>#N/A</v>
      </c>
      <c r="AB1049" s="22">
        <f>(COUNTIF($AA$2:AA1049,AA1049)=1)*1+AB1048</f>
        <v>70</v>
      </c>
      <c r="AC1049" s="22" t="e">
        <f>VLOOKUP(AD1049,'licencje PZTS'!$C$4:$K$1486,9,FALSE)</f>
        <v>#N/A</v>
      </c>
      <c r="AD1049" s="22" t="e">
        <f>INDEX($AA$2:$AA$900,MATCH(ROWS($Z$1:Z1046),$AB$2:$AB$3900,0))</f>
        <v>#N/A</v>
      </c>
    </row>
    <row r="1050" spans="2:30" hidden="1" x14ac:dyDescent="0.25">
      <c r="B1050" s="54">
        <f>(COUNTIF($D$24:D1722,D1722)=1)*1+B1049</f>
        <v>51</v>
      </c>
      <c r="C1050" s="60" t="str">
        <f t="shared" si="195"/>
        <v/>
      </c>
      <c r="D1050" s="54" t="str">
        <f>IF(C1050="","",'licencje PZTS'!B1030)</f>
        <v/>
      </c>
      <c r="E1050" s="63" t="str">
        <f>IF(C1050="","",VLOOKUP(F1050,'licencje PZTS'!$G$3:$N$775,8,FALSE))</f>
        <v/>
      </c>
      <c r="F1050" s="22">
        <f>'licencje PZTS'!G1030</f>
        <v>0</v>
      </c>
      <c r="G1050" s="62" t="str">
        <f>IFERROR(VLOOKUP(F1050,'licencje PZTS'!$G$3:$N$775,5,FALSE),"")</f>
        <v/>
      </c>
      <c r="H1050" s="62" t="str">
        <f>IF(G1050="","",'licencje PZTS'!B1030)</f>
        <v/>
      </c>
      <c r="I1050" s="22" t="str">
        <f>IF(G1050="","",VLOOKUP(F1050,'licencje PZTS'!$G$3:$N$1761,8,FALSE))</f>
        <v/>
      </c>
      <c r="J1050" s="22" t="str">
        <f>IFERROR(VLOOKUP(F1050,'licencje PZTS'!$G$3:$N$775,7,FALSE),"")</f>
        <v/>
      </c>
      <c r="K1050" s="62" t="str">
        <f>IFERROR(VLOOKUP(F1050,'licencje PZTS'!$G$3:$N$1761,4,FALSE),"")</f>
        <v/>
      </c>
      <c r="L1050" s="22" t="str">
        <f t="shared" si="196"/>
        <v/>
      </c>
      <c r="M1050" s="22" t="str">
        <f t="shared" si="197"/>
        <v/>
      </c>
      <c r="N1050" s="22" t="str">
        <f t="shared" si="198"/>
        <v/>
      </c>
      <c r="O1050" s="22" t="str">
        <f t="shared" si="199"/>
        <v/>
      </c>
      <c r="P1050" s="22" t="str">
        <f t="shared" si="200"/>
        <v/>
      </c>
      <c r="Q1050" s="22" t="str">
        <f t="shared" si="201"/>
        <v/>
      </c>
      <c r="R1050" s="22" t="str">
        <f t="shared" si="202"/>
        <v/>
      </c>
      <c r="V1050" s="22" t="e">
        <f t="shared" si="193"/>
        <v>#N/A</v>
      </c>
      <c r="W1050" s="22">
        <f>(COUNTIF($V$2:V1050,V1050)=1)*1+W1049</f>
        <v>70</v>
      </c>
      <c r="Y1050" s="22" t="e">
        <f>INDEX($V$2:$V$900,MATCH(ROWS($U$1:U1048),$W$2:$W$900,0))</f>
        <v>#N/A</v>
      </c>
      <c r="AA1050" s="22" t="e">
        <f t="shared" si="194"/>
        <v>#N/A</v>
      </c>
      <c r="AB1050" s="22">
        <f>(COUNTIF($AA$2:AA1050,AA1050)=1)*1+AB1049</f>
        <v>70</v>
      </c>
      <c r="AC1050" s="22" t="e">
        <f>VLOOKUP(AD1050,'licencje PZTS'!$C$4:$K$1486,9,FALSE)</f>
        <v>#N/A</v>
      </c>
      <c r="AD1050" s="22" t="e">
        <f>INDEX($AA$2:$AA$900,MATCH(ROWS($Z$1:Z1047),$AB$2:$AB$3900,0))</f>
        <v>#N/A</v>
      </c>
    </row>
    <row r="1051" spans="2:30" hidden="1" x14ac:dyDescent="0.25">
      <c r="B1051" s="54">
        <f>(COUNTIF($D$24:D1723,D1723)=1)*1+B1050</f>
        <v>51</v>
      </c>
      <c r="C1051" s="60" t="str">
        <f t="shared" si="195"/>
        <v/>
      </c>
      <c r="D1051" s="54" t="str">
        <f>IF(C1051="","",'licencje PZTS'!B1031)</f>
        <v/>
      </c>
      <c r="E1051" s="63" t="str">
        <f>IF(C1051="","",VLOOKUP(F1051,'licencje PZTS'!$G$3:$N$775,8,FALSE))</f>
        <v/>
      </c>
      <c r="F1051" s="22">
        <f>'licencje PZTS'!G1031</f>
        <v>0</v>
      </c>
      <c r="G1051" s="62" t="str">
        <f>IFERROR(VLOOKUP(F1051,'licencje PZTS'!$G$3:$N$775,5,FALSE),"")</f>
        <v/>
      </c>
      <c r="H1051" s="62" t="str">
        <f>IF(G1051="","",'licencje PZTS'!B1031)</f>
        <v/>
      </c>
      <c r="I1051" s="22" t="str">
        <f>IF(G1051="","",VLOOKUP(F1051,'licencje PZTS'!$G$3:$N$1761,8,FALSE))</f>
        <v/>
      </c>
      <c r="J1051" s="22" t="str">
        <f>IFERROR(VLOOKUP(F1051,'licencje PZTS'!$G$3:$N$775,7,FALSE),"")</f>
        <v/>
      </c>
      <c r="K1051" s="62" t="str">
        <f>IFERROR(VLOOKUP(F1051,'licencje PZTS'!$G$3:$N$1761,4,FALSE),"")</f>
        <v/>
      </c>
      <c r="L1051" s="22" t="str">
        <f t="shared" si="196"/>
        <v/>
      </c>
      <c r="M1051" s="22" t="str">
        <f t="shared" si="197"/>
        <v/>
      </c>
      <c r="N1051" s="22" t="str">
        <f t="shared" si="198"/>
        <v/>
      </c>
      <c r="O1051" s="22" t="str">
        <f t="shared" si="199"/>
        <v/>
      </c>
      <c r="P1051" s="22" t="str">
        <f t="shared" si="200"/>
        <v/>
      </c>
      <c r="Q1051" s="22" t="str">
        <f t="shared" si="201"/>
        <v/>
      </c>
      <c r="R1051" s="22" t="str">
        <f t="shared" si="202"/>
        <v/>
      </c>
      <c r="V1051" s="22" t="e">
        <f t="shared" si="193"/>
        <v>#N/A</v>
      </c>
      <c r="W1051" s="22">
        <f>(COUNTIF($V$2:V1051,V1051)=1)*1+W1050</f>
        <v>70</v>
      </c>
      <c r="Y1051" s="22" t="e">
        <f>INDEX($V$2:$V$900,MATCH(ROWS($U$1:U1049),$W$2:$W$900,0))</f>
        <v>#N/A</v>
      </c>
      <c r="AA1051" s="22" t="e">
        <f t="shared" si="194"/>
        <v>#N/A</v>
      </c>
      <c r="AB1051" s="22">
        <f>(COUNTIF($AA$2:AA1051,AA1051)=1)*1+AB1050</f>
        <v>70</v>
      </c>
      <c r="AC1051" s="22" t="e">
        <f>VLOOKUP(AD1051,'licencje PZTS'!$C$4:$K$1486,9,FALSE)</f>
        <v>#N/A</v>
      </c>
      <c r="AD1051" s="22" t="e">
        <f>INDEX($AA$2:$AA$900,MATCH(ROWS($Z$1:Z1048),$AB$2:$AB$3900,0))</f>
        <v>#N/A</v>
      </c>
    </row>
    <row r="1052" spans="2:30" hidden="1" x14ac:dyDescent="0.25">
      <c r="B1052" s="54">
        <f>(COUNTIF($D$24:D1724,D1724)=1)*1+B1051</f>
        <v>51</v>
      </c>
      <c r="C1052" s="60" t="str">
        <f t="shared" si="195"/>
        <v/>
      </c>
      <c r="D1052" s="54" t="str">
        <f>IF(C1052="","",'licencje PZTS'!B1032)</f>
        <v/>
      </c>
      <c r="E1052" s="63" t="str">
        <f>IF(C1052="","",VLOOKUP(F1052,'licencje PZTS'!$G$3:$N$775,8,FALSE))</f>
        <v/>
      </c>
      <c r="F1052" s="22">
        <f>'licencje PZTS'!G1032</f>
        <v>0</v>
      </c>
      <c r="G1052" s="62" t="str">
        <f>IFERROR(VLOOKUP(F1052,'licencje PZTS'!$G$3:$N$775,5,FALSE),"")</f>
        <v/>
      </c>
      <c r="H1052" s="62" t="str">
        <f>IF(G1052="","",'licencje PZTS'!B1032)</f>
        <v/>
      </c>
      <c r="I1052" s="22" t="str">
        <f>IF(G1052="","",VLOOKUP(F1052,'licencje PZTS'!$G$3:$N$1761,8,FALSE))</f>
        <v/>
      </c>
      <c r="J1052" s="22" t="str">
        <f>IFERROR(VLOOKUP(F1052,'licencje PZTS'!$G$3:$N$775,7,FALSE),"")</f>
        <v/>
      </c>
      <c r="K1052" s="62" t="str">
        <f>IFERROR(VLOOKUP(F1052,'licencje PZTS'!$G$3:$N$1761,4,FALSE),"")</f>
        <v/>
      </c>
      <c r="L1052" s="22" t="str">
        <f t="shared" si="196"/>
        <v/>
      </c>
      <c r="M1052" s="22" t="str">
        <f t="shared" si="197"/>
        <v/>
      </c>
      <c r="N1052" s="22" t="str">
        <f t="shared" si="198"/>
        <v/>
      </c>
      <c r="O1052" s="22" t="str">
        <f t="shared" si="199"/>
        <v/>
      </c>
      <c r="P1052" s="22" t="str">
        <f t="shared" si="200"/>
        <v/>
      </c>
      <c r="Q1052" s="22" t="str">
        <f t="shared" si="201"/>
        <v/>
      </c>
      <c r="R1052" s="22" t="str">
        <f t="shared" si="202"/>
        <v/>
      </c>
      <c r="V1052" s="22" t="e">
        <f t="shared" si="193"/>
        <v>#N/A</v>
      </c>
      <c r="W1052" s="22">
        <f>(COUNTIF($V$2:V1052,V1052)=1)*1+W1051</f>
        <v>70</v>
      </c>
      <c r="Y1052" s="22" t="e">
        <f>INDEX($V$2:$V$900,MATCH(ROWS($U$1:U1050),$W$2:$W$900,0))</f>
        <v>#N/A</v>
      </c>
      <c r="AA1052" s="22" t="e">
        <f t="shared" si="194"/>
        <v>#N/A</v>
      </c>
      <c r="AB1052" s="22">
        <f>(COUNTIF($AA$2:AA1052,AA1052)=1)*1+AB1051</f>
        <v>70</v>
      </c>
      <c r="AC1052" s="22" t="e">
        <f>VLOOKUP(AD1052,'licencje PZTS'!$C$4:$K$1486,9,FALSE)</f>
        <v>#N/A</v>
      </c>
      <c r="AD1052" s="22" t="e">
        <f>INDEX($AA$2:$AA$900,MATCH(ROWS($Z$1:Z1049),$AB$2:$AB$3900,0))</f>
        <v>#N/A</v>
      </c>
    </row>
    <row r="1053" spans="2:30" hidden="1" x14ac:dyDescent="0.25">
      <c r="B1053" s="54">
        <f>(COUNTIF($D$24:D1725,D1725)=1)*1+B1052</f>
        <v>51</v>
      </c>
      <c r="C1053" s="60" t="str">
        <f t="shared" si="195"/>
        <v/>
      </c>
      <c r="D1053" s="54" t="str">
        <f>IF(C1053="","",'licencje PZTS'!B1033)</f>
        <v/>
      </c>
      <c r="E1053" s="63" t="str">
        <f>IF(C1053="","",VLOOKUP(F1053,'licencje PZTS'!$G$3:$N$775,8,FALSE))</f>
        <v/>
      </c>
      <c r="F1053" s="22">
        <f>'licencje PZTS'!G1033</f>
        <v>0</v>
      </c>
      <c r="G1053" s="62" t="str">
        <f>IFERROR(VLOOKUP(F1053,'licencje PZTS'!$G$3:$N$775,5,FALSE),"")</f>
        <v/>
      </c>
      <c r="H1053" s="62" t="str">
        <f>IF(G1053="","",'licencje PZTS'!B1033)</f>
        <v/>
      </c>
      <c r="I1053" s="22" t="str">
        <f>IF(G1053="","",VLOOKUP(F1053,'licencje PZTS'!$G$3:$N$1761,8,FALSE))</f>
        <v/>
      </c>
      <c r="J1053" s="22" t="str">
        <f>IFERROR(VLOOKUP(F1053,'licencje PZTS'!$G$3:$N$775,7,FALSE),"")</f>
        <v/>
      </c>
      <c r="K1053" s="62" t="str">
        <f>IFERROR(VLOOKUP(F1053,'licencje PZTS'!$G$3:$N$1761,4,FALSE),"")</f>
        <v/>
      </c>
      <c r="L1053" s="22" t="str">
        <f t="shared" si="196"/>
        <v/>
      </c>
      <c r="M1053" s="22" t="str">
        <f t="shared" si="197"/>
        <v/>
      </c>
      <c r="N1053" s="22" t="str">
        <f t="shared" si="198"/>
        <v/>
      </c>
      <c r="O1053" s="22" t="str">
        <f t="shared" si="199"/>
        <v/>
      </c>
      <c r="P1053" s="22" t="str">
        <f t="shared" si="200"/>
        <v/>
      </c>
      <c r="Q1053" s="22" t="str">
        <f t="shared" si="201"/>
        <v/>
      </c>
      <c r="R1053" s="22" t="str">
        <f t="shared" si="202"/>
        <v/>
      </c>
      <c r="V1053" s="22" t="e">
        <f t="shared" si="193"/>
        <v>#N/A</v>
      </c>
      <c r="W1053" s="22">
        <f>(COUNTIF($V$2:V1053,V1053)=1)*1+W1052</f>
        <v>70</v>
      </c>
      <c r="Y1053" s="22" t="e">
        <f>INDEX($V$2:$V$900,MATCH(ROWS($U$1:U1051),$W$2:$W$900,0))</f>
        <v>#N/A</v>
      </c>
      <c r="AA1053" s="22" t="e">
        <f t="shared" si="194"/>
        <v>#N/A</v>
      </c>
      <c r="AB1053" s="22">
        <f>(COUNTIF($AA$2:AA1053,AA1053)=1)*1+AB1052</f>
        <v>70</v>
      </c>
      <c r="AC1053" s="22" t="e">
        <f>VLOOKUP(AD1053,'licencje PZTS'!$C$4:$K$1486,9,FALSE)</f>
        <v>#N/A</v>
      </c>
      <c r="AD1053" s="22" t="e">
        <f>INDEX($AA$2:$AA$900,MATCH(ROWS($Z$1:Z1050),$AB$2:$AB$3900,0))</f>
        <v>#N/A</v>
      </c>
    </row>
    <row r="1054" spans="2:30" hidden="1" x14ac:dyDescent="0.25">
      <c r="B1054" s="54">
        <f>(COUNTIF($D$24:D1726,D1726)=1)*1+B1053</f>
        <v>51</v>
      </c>
      <c r="C1054" s="60" t="str">
        <f t="shared" si="195"/>
        <v/>
      </c>
      <c r="D1054" s="54" t="str">
        <f>IF(C1054="","",'licencje PZTS'!B1034)</f>
        <v/>
      </c>
      <c r="E1054" s="63" t="str">
        <f>IF(C1054="","",VLOOKUP(F1054,'licencje PZTS'!$G$3:$N$775,8,FALSE))</f>
        <v/>
      </c>
      <c r="F1054" s="22">
        <f>'licencje PZTS'!G1034</f>
        <v>0</v>
      </c>
      <c r="G1054" s="62" t="str">
        <f>IFERROR(VLOOKUP(F1054,'licencje PZTS'!$G$3:$N$775,5,FALSE),"")</f>
        <v/>
      </c>
      <c r="H1054" s="62" t="str">
        <f>IF(G1054="","",'licencje PZTS'!B1034)</f>
        <v/>
      </c>
      <c r="I1054" s="22" t="str">
        <f>IF(G1054="","",VLOOKUP(F1054,'licencje PZTS'!$G$3:$N$1761,8,FALSE))</f>
        <v/>
      </c>
      <c r="J1054" s="22" t="str">
        <f>IFERROR(VLOOKUP(F1054,'licencje PZTS'!$G$3:$N$775,7,FALSE),"")</f>
        <v/>
      </c>
      <c r="K1054" s="62" t="str">
        <f>IFERROR(VLOOKUP(F1054,'licencje PZTS'!$G$3:$N$1761,4,FALSE),"")</f>
        <v/>
      </c>
      <c r="L1054" s="22" t="str">
        <f t="shared" si="196"/>
        <v/>
      </c>
      <c r="M1054" s="22" t="str">
        <f t="shared" si="197"/>
        <v/>
      </c>
      <c r="N1054" s="22" t="str">
        <f t="shared" si="198"/>
        <v/>
      </c>
      <c r="O1054" s="22" t="str">
        <f t="shared" si="199"/>
        <v/>
      </c>
      <c r="P1054" s="22" t="str">
        <f t="shared" si="200"/>
        <v/>
      </c>
      <c r="Q1054" s="22" t="str">
        <f t="shared" si="201"/>
        <v/>
      </c>
      <c r="R1054" s="22" t="str">
        <f t="shared" si="202"/>
        <v/>
      </c>
      <c r="V1054" s="22" t="e">
        <f t="shared" si="193"/>
        <v>#N/A</v>
      </c>
      <c r="W1054" s="22">
        <f>(COUNTIF($V$2:V1054,V1054)=1)*1+W1053</f>
        <v>70</v>
      </c>
      <c r="Y1054" s="22" t="e">
        <f>INDEX($V$2:$V$900,MATCH(ROWS($U$1:U1052),$W$2:$W$900,0))</f>
        <v>#N/A</v>
      </c>
      <c r="AA1054" s="22" t="e">
        <f t="shared" si="194"/>
        <v>#N/A</v>
      </c>
      <c r="AB1054" s="22">
        <f>(COUNTIF($AA$2:AA1054,AA1054)=1)*1+AB1053</f>
        <v>70</v>
      </c>
      <c r="AC1054" s="22" t="e">
        <f>VLOOKUP(AD1054,'licencje PZTS'!$C$4:$K$1486,9,FALSE)</f>
        <v>#N/A</v>
      </c>
      <c r="AD1054" s="22" t="e">
        <f>INDEX($AA$2:$AA$900,MATCH(ROWS($Z$1:Z1051),$AB$2:$AB$3900,0))</f>
        <v>#N/A</v>
      </c>
    </row>
    <row r="1055" spans="2:30" hidden="1" x14ac:dyDescent="0.25">
      <c r="B1055" s="54">
        <f>(COUNTIF($D$24:D1727,D1727)=1)*1+B1054</f>
        <v>51</v>
      </c>
      <c r="C1055" s="60" t="str">
        <f t="shared" si="195"/>
        <v/>
      </c>
      <c r="D1055" s="54" t="str">
        <f>IF(C1055="","",'licencje PZTS'!B1035)</f>
        <v/>
      </c>
      <c r="E1055" s="63" t="str">
        <f>IF(C1055="","",VLOOKUP(F1055,'licencje PZTS'!$G$3:$N$775,8,FALSE))</f>
        <v/>
      </c>
      <c r="F1055" s="22">
        <f>'licencje PZTS'!G1035</f>
        <v>0</v>
      </c>
      <c r="G1055" s="62" t="str">
        <f>IFERROR(VLOOKUP(F1055,'licencje PZTS'!$G$3:$N$775,5,FALSE),"")</f>
        <v/>
      </c>
      <c r="H1055" s="62" t="str">
        <f>IF(G1055="","",'licencje PZTS'!B1035)</f>
        <v/>
      </c>
      <c r="I1055" s="22" t="str">
        <f>IF(G1055="","",VLOOKUP(F1055,'licencje PZTS'!$G$3:$N$1761,8,FALSE))</f>
        <v/>
      </c>
      <c r="J1055" s="22" t="str">
        <f>IFERROR(VLOOKUP(F1055,'licencje PZTS'!$G$3:$N$775,7,FALSE),"")</f>
        <v/>
      </c>
      <c r="K1055" s="62" t="str">
        <f>IFERROR(VLOOKUP(F1055,'licencje PZTS'!$G$3:$N$1761,4,FALSE),"")</f>
        <v/>
      </c>
      <c r="L1055" s="22" t="str">
        <f t="shared" si="196"/>
        <v/>
      </c>
      <c r="M1055" s="22" t="str">
        <f t="shared" si="197"/>
        <v/>
      </c>
      <c r="N1055" s="22" t="str">
        <f t="shared" si="198"/>
        <v/>
      </c>
      <c r="O1055" s="22" t="str">
        <f t="shared" si="199"/>
        <v/>
      </c>
      <c r="P1055" s="22" t="str">
        <f t="shared" si="200"/>
        <v/>
      </c>
      <c r="Q1055" s="22" t="str">
        <f t="shared" si="201"/>
        <v/>
      </c>
      <c r="R1055" s="22" t="str">
        <f t="shared" si="202"/>
        <v/>
      </c>
      <c r="V1055" s="22" t="e">
        <f t="shared" si="193"/>
        <v>#N/A</v>
      </c>
      <c r="W1055" s="22">
        <f>(COUNTIF($V$2:V1055,V1055)=1)*1+W1054</f>
        <v>70</v>
      </c>
      <c r="Y1055" s="22" t="e">
        <f>INDEX($V$2:$V$900,MATCH(ROWS($U$1:U1053),$W$2:$W$900,0))</f>
        <v>#N/A</v>
      </c>
      <c r="AA1055" s="22" t="e">
        <f t="shared" si="194"/>
        <v>#N/A</v>
      </c>
      <c r="AB1055" s="22">
        <f>(COUNTIF($AA$2:AA1055,AA1055)=1)*1+AB1054</f>
        <v>70</v>
      </c>
      <c r="AC1055" s="22" t="e">
        <f>VLOOKUP(AD1055,'licencje PZTS'!$C$4:$K$1486,9,FALSE)</f>
        <v>#N/A</v>
      </c>
      <c r="AD1055" s="22" t="e">
        <f>INDEX($AA$2:$AA$900,MATCH(ROWS($Z$1:Z1052),$AB$2:$AB$3900,0))</f>
        <v>#N/A</v>
      </c>
    </row>
    <row r="1056" spans="2:30" hidden="1" x14ac:dyDescent="0.25">
      <c r="B1056" s="54">
        <f>(COUNTIF($D$24:D1728,D1728)=1)*1+B1055</f>
        <v>51</v>
      </c>
      <c r="C1056" s="60" t="str">
        <f t="shared" ref="C1056:C1110" si="203">IF(AND($E$3="Żak",OR(L1056="Skrzat",M1056="Żak")),"Żak",IF(AND($E$3="Młodzik",OR(L1056="Skrzat",M1056="Żak",N1056="Młodzik")),"Młodzik",IF(AND($E$3="Kadet",OR(L1056="Skrzat",M1056="Żak",N1056="Młodzik",O1056="Kadet")),"Kadet",IF(AND($E$3="Junior",OR(L1056="Skrzat",M1056="Żak",N1056="Młodzik",O1056="Kadet",P1056="Junior")),"Junior",IF(AND($E$3="Młodzieżowiec",OR(L1056="Skrzat",M1056="Żak",N1056="Młodzik",O1056="Kadet",P1056="Junior",Q1056="Młodzieżowiec")),"Młodzieżowiec",IF(AND($E$3="Senior",OR(L1056="Skrzat",M1056="Żak",N1056="Młodzik",O1056="Kadet",P1056="Junior",R1056="Senior")),"Senior",""))))))</f>
        <v/>
      </c>
      <c r="D1056" s="54" t="str">
        <f>IF(C1056="","",'licencje PZTS'!B1036)</f>
        <v/>
      </c>
      <c r="E1056" s="62" t="str">
        <f>IF(C1056="","",VLOOKUP(F1056,'licencje PZTS'!$G$3:$N$775,8,FALSE))</f>
        <v/>
      </c>
      <c r="F1056" s="62">
        <f>'licencje PZTS'!G1036</f>
        <v>0</v>
      </c>
      <c r="G1056" s="62" t="str">
        <f>IFERROR(VLOOKUP(F1056,'licencje PZTS'!$G$3:$N$775,5,FALSE),"")</f>
        <v/>
      </c>
      <c r="H1056" s="62" t="str">
        <f>IF(G1056="","",'licencje PZTS'!B1036)</f>
        <v/>
      </c>
      <c r="I1056" s="22" t="str">
        <f>IF(G1056="","",VLOOKUP(F1056,'licencje PZTS'!$G$3:$N$1761,8,FALSE))</f>
        <v/>
      </c>
      <c r="J1056" s="22" t="str">
        <f>IFERROR(VLOOKUP(F1056,'licencje PZTS'!$G$3:$N$775,7,FALSE),"")</f>
        <v/>
      </c>
      <c r="K1056" s="62" t="str">
        <f>IFERROR(VLOOKUP(F1056,'licencje PZTS'!$G$3:$N$1761,4,FALSE),"")</f>
        <v/>
      </c>
      <c r="L1056" s="22" t="str">
        <f t="shared" si="196"/>
        <v/>
      </c>
      <c r="M1056" s="22" t="str">
        <f t="shared" si="197"/>
        <v/>
      </c>
      <c r="N1056" s="22" t="str">
        <f t="shared" si="198"/>
        <v/>
      </c>
      <c r="O1056" s="22" t="str">
        <f t="shared" si="199"/>
        <v/>
      </c>
      <c r="P1056" s="22" t="str">
        <f t="shared" si="200"/>
        <v/>
      </c>
      <c r="Q1056" s="22" t="str">
        <f t="shared" si="201"/>
        <v/>
      </c>
      <c r="R1056" s="22" t="str">
        <f t="shared" si="202"/>
        <v/>
      </c>
      <c r="V1056" s="22" t="e">
        <f t="shared" si="193"/>
        <v>#N/A</v>
      </c>
      <c r="W1056" s="22">
        <f>(COUNTIF($V$2:V1056,V1056)=1)*1+W1055</f>
        <v>70</v>
      </c>
      <c r="Y1056" s="22" t="e">
        <f>INDEX($V$2:$V$900,MATCH(ROWS($U$1:U1054),$W$2:$W$900,0))</f>
        <v>#N/A</v>
      </c>
      <c r="AA1056" s="22" t="e">
        <f t="shared" si="194"/>
        <v>#N/A</v>
      </c>
      <c r="AB1056" s="22">
        <f>(COUNTIF($AA$2:AA1056,AA1056)=1)*1+AB1055</f>
        <v>70</v>
      </c>
      <c r="AC1056" s="22" t="e">
        <f>VLOOKUP(AD1056,'licencje PZTS'!$C$4:$K$1486,9,FALSE)</f>
        <v>#N/A</v>
      </c>
      <c r="AD1056" s="22" t="e">
        <f>INDEX($AA$2:$AA$900,MATCH(ROWS($Z$1:Z1053),$AB$2:$AB$3900,0))</f>
        <v>#N/A</v>
      </c>
    </row>
    <row r="1057" spans="2:30" hidden="1" x14ac:dyDescent="0.25">
      <c r="B1057" s="54">
        <f>(COUNTIF($D$24:D1729,D1729)=1)*1+B1056</f>
        <v>51</v>
      </c>
      <c r="C1057" s="60" t="str">
        <f t="shared" si="203"/>
        <v/>
      </c>
      <c r="D1057" s="54" t="str">
        <f>IF(C1057="","",'licencje PZTS'!B1037)</f>
        <v/>
      </c>
      <c r="E1057" s="62" t="str">
        <f>IF(C1057="","",VLOOKUP(F1057,'licencje PZTS'!$G$3:$N$775,8,FALSE))</f>
        <v/>
      </c>
      <c r="F1057" s="62">
        <f>'licencje PZTS'!G1037</f>
        <v>0</v>
      </c>
      <c r="G1057" s="62" t="str">
        <f>IFERROR(VLOOKUP(F1057,'licencje PZTS'!$G$3:$N$775,5,FALSE),"")</f>
        <v/>
      </c>
      <c r="H1057" s="62" t="str">
        <f>IF(G1057="","",'licencje PZTS'!B1037)</f>
        <v/>
      </c>
      <c r="I1057" s="22" t="str">
        <f>IF(G1057="","",VLOOKUP(F1057,'licencje PZTS'!$G$3:$N$1761,8,FALSE))</f>
        <v/>
      </c>
      <c r="J1057" s="22" t="str">
        <f>IFERROR(VLOOKUP(F1057,'licencje PZTS'!$G$3:$N$775,7,FALSE),"")</f>
        <v/>
      </c>
      <c r="K1057" s="62" t="str">
        <f>IFERROR(VLOOKUP(F1057,'licencje PZTS'!$G$3:$N$1761,4,FALSE),"")</f>
        <v/>
      </c>
      <c r="L1057" s="22" t="str">
        <f t="shared" si="196"/>
        <v/>
      </c>
      <c r="M1057" s="22" t="str">
        <f t="shared" si="197"/>
        <v/>
      </c>
      <c r="N1057" s="22" t="str">
        <f t="shared" si="198"/>
        <v/>
      </c>
      <c r="O1057" s="22" t="str">
        <f t="shared" si="199"/>
        <v/>
      </c>
      <c r="P1057" s="22" t="str">
        <f t="shared" si="200"/>
        <v/>
      </c>
      <c r="Q1057" s="22" t="str">
        <f t="shared" si="201"/>
        <v/>
      </c>
      <c r="R1057" s="22" t="str">
        <f t="shared" si="202"/>
        <v/>
      </c>
      <c r="V1057" s="22" t="e">
        <f t="shared" si="193"/>
        <v>#N/A</v>
      </c>
      <c r="W1057" s="22">
        <f>(COUNTIF($V$2:V1057,V1057)=1)*1+W1056</f>
        <v>70</v>
      </c>
      <c r="Y1057" s="22" t="e">
        <f>INDEX($V$2:$V$900,MATCH(ROWS($U$1:U1055),$W$2:$W$900,0))</f>
        <v>#N/A</v>
      </c>
      <c r="AA1057" s="22" t="e">
        <f t="shared" si="194"/>
        <v>#N/A</v>
      </c>
      <c r="AB1057" s="22">
        <f>(COUNTIF($AA$2:AA1057,AA1057)=1)*1+AB1056</f>
        <v>70</v>
      </c>
      <c r="AC1057" s="22" t="e">
        <f>VLOOKUP(AD1057,'licencje PZTS'!$C$4:$K$1486,9,FALSE)</f>
        <v>#N/A</v>
      </c>
      <c r="AD1057" s="22" t="e">
        <f>INDEX($AA$2:$AA$900,MATCH(ROWS($Z$1:Z1054),$AB$2:$AB$3900,0))</f>
        <v>#N/A</v>
      </c>
    </row>
    <row r="1058" spans="2:30" hidden="1" x14ac:dyDescent="0.25">
      <c r="B1058" s="54">
        <f>(COUNTIF($D$24:D1730,D1730)=1)*1+B1057</f>
        <v>51</v>
      </c>
      <c r="C1058" s="60" t="str">
        <f t="shared" si="203"/>
        <v/>
      </c>
      <c r="D1058" s="54" t="str">
        <f>IF(C1058="","",'licencje PZTS'!B1038)</f>
        <v/>
      </c>
      <c r="E1058" s="62" t="str">
        <f>IF(C1058="","",VLOOKUP(F1058,'licencje PZTS'!$G$3:$N$775,8,FALSE))</f>
        <v/>
      </c>
      <c r="F1058" s="62">
        <f>'licencje PZTS'!G1038</f>
        <v>0</v>
      </c>
      <c r="G1058" s="62" t="str">
        <f>IFERROR(VLOOKUP(F1058,'licencje PZTS'!$G$3:$N$775,5,FALSE),"")</f>
        <v/>
      </c>
      <c r="H1058" s="62" t="str">
        <f>IF(G1058="","",'licencje PZTS'!B1038)</f>
        <v/>
      </c>
      <c r="I1058" s="22" t="str">
        <f>IF(G1058="","",VLOOKUP(F1058,'licencje PZTS'!$G$3:$N$1761,8,FALSE))</f>
        <v/>
      </c>
      <c r="J1058" s="22" t="str">
        <f>IFERROR(VLOOKUP(F1058,'licencje PZTS'!$G$3:$N$775,7,FALSE),"")</f>
        <v/>
      </c>
      <c r="K1058" s="62" t="str">
        <f>IFERROR(VLOOKUP(F1058,'licencje PZTS'!$G$3:$N$1761,4,FALSE),"")</f>
        <v/>
      </c>
      <c r="L1058" s="22" t="str">
        <f t="shared" si="196"/>
        <v/>
      </c>
      <c r="M1058" s="22" t="str">
        <f t="shared" si="197"/>
        <v/>
      </c>
      <c r="N1058" s="22" t="str">
        <f t="shared" si="198"/>
        <v/>
      </c>
      <c r="O1058" s="22" t="str">
        <f t="shared" si="199"/>
        <v/>
      </c>
      <c r="P1058" s="22" t="str">
        <f t="shared" si="200"/>
        <v/>
      </c>
      <c r="Q1058" s="22" t="str">
        <f t="shared" si="201"/>
        <v/>
      </c>
      <c r="R1058" s="22" t="str">
        <f t="shared" si="202"/>
        <v/>
      </c>
      <c r="V1058" s="22" t="e">
        <f t="shared" si="193"/>
        <v>#N/A</v>
      </c>
      <c r="W1058" s="22">
        <f>(COUNTIF($V$2:V1058,V1058)=1)*1+W1057</f>
        <v>70</v>
      </c>
      <c r="Y1058" s="22" t="e">
        <f>INDEX($V$2:$V$900,MATCH(ROWS($U$1:U1056),$W$2:$W$900,0))</f>
        <v>#N/A</v>
      </c>
      <c r="AA1058" s="22" t="e">
        <f t="shared" si="194"/>
        <v>#N/A</v>
      </c>
      <c r="AB1058" s="22">
        <f>(COUNTIF($AA$2:AA1058,AA1058)=1)*1+AB1057</f>
        <v>70</v>
      </c>
      <c r="AC1058" s="22" t="e">
        <f>VLOOKUP(AD1058,'licencje PZTS'!$C$4:$K$1486,9,FALSE)</f>
        <v>#N/A</v>
      </c>
      <c r="AD1058" s="22" t="e">
        <f>INDEX($AA$2:$AA$900,MATCH(ROWS($Z$1:Z1055),$AB$2:$AB$3900,0))</f>
        <v>#N/A</v>
      </c>
    </row>
    <row r="1059" spans="2:30" hidden="1" x14ac:dyDescent="0.25">
      <c r="B1059" s="54">
        <f>(COUNTIF($D$24:D1731,D1731)=1)*1+B1058</f>
        <v>51</v>
      </c>
      <c r="C1059" s="60" t="str">
        <f t="shared" si="203"/>
        <v/>
      </c>
      <c r="D1059" s="54" t="str">
        <f>IF(C1059="","",'licencje PZTS'!B1039)</f>
        <v/>
      </c>
      <c r="E1059" s="62" t="str">
        <f>IF(C1059="","",VLOOKUP(F1059,'licencje PZTS'!$G$3:$N$775,8,FALSE))</f>
        <v/>
      </c>
      <c r="F1059" s="62">
        <f>'licencje PZTS'!G1039</f>
        <v>0</v>
      </c>
      <c r="G1059" s="62" t="str">
        <f>IFERROR(VLOOKUP(F1059,'licencje PZTS'!$G$3:$N$775,5,FALSE),"")</f>
        <v/>
      </c>
      <c r="H1059" s="62" t="str">
        <f>IF(G1059="","",'licencje PZTS'!B1039)</f>
        <v/>
      </c>
      <c r="I1059" s="22" t="str">
        <f>IF(G1059="","",VLOOKUP(F1059,'licencje PZTS'!$G$3:$N$1761,8,FALSE))</f>
        <v/>
      </c>
      <c r="J1059" s="22" t="str">
        <f>IFERROR(VLOOKUP(F1059,'licencje PZTS'!$G$3:$N$775,7,FALSE),"")</f>
        <v/>
      </c>
      <c r="K1059" s="62" t="str">
        <f>IFERROR(VLOOKUP(F1059,'licencje PZTS'!$G$3:$N$1761,4,FALSE),"")</f>
        <v/>
      </c>
      <c r="L1059" s="22" t="str">
        <f t="shared" si="196"/>
        <v/>
      </c>
      <c r="M1059" s="22" t="str">
        <f t="shared" si="197"/>
        <v/>
      </c>
      <c r="N1059" s="22" t="str">
        <f t="shared" si="198"/>
        <v/>
      </c>
      <c r="O1059" s="22" t="str">
        <f t="shared" si="199"/>
        <v/>
      </c>
      <c r="P1059" s="22" t="str">
        <f t="shared" si="200"/>
        <v/>
      </c>
      <c r="Q1059" s="22" t="str">
        <f t="shared" si="201"/>
        <v/>
      </c>
      <c r="R1059" s="22" t="str">
        <f t="shared" si="202"/>
        <v/>
      </c>
      <c r="V1059" s="22" t="e">
        <f t="shared" si="193"/>
        <v>#N/A</v>
      </c>
      <c r="W1059" s="22">
        <f>(COUNTIF($V$2:V1059,V1059)=1)*1+W1058</f>
        <v>70</v>
      </c>
      <c r="Y1059" s="22" t="e">
        <f>INDEX($V$2:$V$900,MATCH(ROWS($U$1:U1057),$W$2:$W$900,0))</f>
        <v>#N/A</v>
      </c>
      <c r="AA1059" s="22" t="e">
        <f t="shared" si="194"/>
        <v>#N/A</v>
      </c>
      <c r="AB1059" s="22">
        <f>(COUNTIF($AA$2:AA1059,AA1059)=1)*1+AB1058</f>
        <v>70</v>
      </c>
      <c r="AC1059" s="22" t="e">
        <f>VLOOKUP(AD1059,'licencje PZTS'!$C$4:$K$1486,9,FALSE)</f>
        <v>#N/A</v>
      </c>
      <c r="AD1059" s="22" t="e">
        <f>INDEX($AA$2:$AA$900,MATCH(ROWS($Z$1:Z1056),$AB$2:$AB$3900,0))</f>
        <v>#N/A</v>
      </c>
    </row>
    <row r="1060" spans="2:30" hidden="1" x14ac:dyDescent="0.25">
      <c r="B1060" s="54">
        <f>(COUNTIF($D$24:D1732,D1732)=1)*1+B1059</f>
        <v>51</v>
      </c>
      <c r="C1060" s="60" t="str">
        <f t="shared" si="203"/>
        <v/>
      </c>
      <c r="D1060" s="54" t="str">
        <f>IF(C1060="","",'licencje PZTS'!B1040)</f>
        <v/>
      </c>
      <c r="E1060" s="62" t="str">
        <f>IF(C1060="","",VLOOKUP(F1060,'licencje PZTS'!$G$3:$N$775,8,FALSE))</f>
        <v/>
      </c>
      <c r="F1060" s="62">
        <f>'licencje PZTS'!G1040</f>
        <v>0</v>
      </c>
      <c r="G1060" s="62" t="str">
        <f>IFERROR(VLOOKUP(F1060,'licencje PZTS'!$G$3:$N$775,5,FALSE),"")</f>
        <v/>
      </c>
      <c r="H1060" s="62" t="str">
        <f>IF(G1060="","",'licencje PZTS'!B1040)</f>
        <v/>
      </c>
      <c r="I1060" s="22" t="str">
        <f>IF(G1060="","",VLOOKUP(F1060,'licencje PZTS'!$G$3:$N$1761,8,FALSE))</f>
        <v/>
      </c>
      <c r="J1060" s="22" t="str">
        <f>IFERROR(VLOOKUP(F1060,'licencje PZTS'!$G$3:$N$775,7,FALSE),"")</f>
        <v/>
      </c>
      <c r="K1060" s="62" t="str">
        <f>IFERROR(VLOOKUP(F1060,'licencje PZTS'!$G$3:$N$1761,4,FALSE),"")</f>
        <v/>
      </c>
      <c r="L1060" s="22" t="str">
        <f t="shared" si="196"/>
        <v/>
      </c>
      <c r="M1060" s="22" t="str">
        <f t="shared" si="197"/>
        <v/>
      </c>
      <c r="N1060" s="22" t="str">
        <f t="shared" si="198"/>
        <v/>
      </c>
      <c r="O1060" s="22" t="str">
        <f t="shared" si="199"/>
        <v/>
      </c>
      <c r="P1060" s="22" t="str">
        <f t="shared" si="200"/>
        <v/>
      </c>
      <c r="Q1060" s="22" t="str">
        <f t="shared" si="201"/>
        <v/>
      </c>
      <c r="R1060" s="22" t="str">
        <f t="shared" si="202"/>
        <v/>
      </c>
      <c r="V1060" s="22" t="e">
        <f t="shared" si="193"/>
        <v>#N/A</v>
      </c>
      <c r="W1060" s="22">
        <f>(COUNTIF($V$2:V1060,V1060)=1)*1+W1059</f>
        <v>70</v>
      </c>
      <c r="Y1060" s="22" t="e">
        <f>INDEX($V$2:$V$900,MATCH(ROWS($U$1:U1058),$W$2:$W$900,0))</f>
        <v>#N/A</v>
      </c>
      <c r="AA1060" s="22" t="e">
        <f t="shared" si="194"/>
        <v>#N/A</v>
      </c>
      <c r="AB1060" s="22">
        <f>(COUNTIF($AA$2:AA1060,AA1060)=1)*1+AB1059</f>
        <v>70</v>
      </c>
      <c r="AC1060" s="22" t="e">
        <f>VLOOKUP(AD1060,'licencje PZTS'!$C$4:$K$1486,9,FALSE)</f>
        <v>#N/A</v>
      </c>
      <c r="AD1060" s="22" t="e">
        <f>INDEX($AA$2:$AA$900,MATCH(ROWS($Z$1:Z1057),$AB$2:$AB$3900,0))</f>
        <v>#N/A</v>
      </c>
    </row>
    <row r="1061" spans="2:30" hidden="1" x14ac:dyDescent="0.25">
      <c r="B1061" s="54">
        <f>(COUNTIF($D$24:D1733,D1733)=1)*1+B1060</f>
        <v>51</v>
      </c>
      <c r="C1061" s="60" t="str">
        <f t="shared" si="203"/>
        <v/>
      </c>
      <c r="D1061" s="54" t="str">
        <f>IF(C1061="","",'licencje PZTS'!B1041)</f>
        <v/>
      </c>
      <c r="E1061" s="62" t="str">
        <f>IF(C1061="","",VLOOKUP(F1061,'licencje PZTS'!$G$3:$N$775,8,FALSE))</f>
        <v/>
      </c>
      <c r="F1061" s="62">
        <f>'licencje PZTS'!G1041</f>
        <v>0</v>
      </c>
      <c r="G1061" s="62" t="str">
        <f>IFERROR(VLOOKUP(F1061,'licencje PZTS'!$G$3:$N$775,5,FALSE),"")</f>
        <v/>
      </c>
      <c r="H1061" s="62" t="str">
        <f>IF(G1061="","",'licencje PZTS'!B1041)</f>
        <v/>
      </c>
      <c r="I1061" s="22" t="str">
        <f>IF(G1061="","",VLOOKUP(F1061,'licencje PZTS'!$G$3:$N$1761,8,FALSE))</f>
        <v/>
      </c>
      <c r="J1061" s="22" t="str">
        <f>IFERROR(VLOOKUP(F1061,'licencje PZTS'!$G$3:$N$775,7,FALSE),"")</f>
        <v/>
      </c>
      <c r="K1061" s="62" t="str">
        <f>IFERROR(VLOOKUP(F1061,'licencje PZTS'!$G$3:$N$1761,4,FALSE),"")</f>
        <v/>
      </c>
      <c r="L1061" s="22" t="str">
        <f t="shared" si="196"/>
        <v/>
      </c>
      <c r="M1061" s="22" t="str">
        <f t="shared" si="197"/>
        <v/>
      </c>
      <c r="N1061" s="22" t="str">
        <f t="shared" si="198"/>
        <v/>
      </c>
      <c r="O1061" s="22" t="str">
        <f t="shared" si="199"/>
        <v/>
      </c>
      <c r="P1061" s="22" t="str">
        <f t="shared" si="200"/>
        <v/>
      </c>
      <c r="Q1061" s="22" t="str">
        <f t="shared" si="201"/>
        <v/>
      </c>
      <c r="R1061" s="22" t="str">
        <f t="shared" si="202"/>
        <v/>
      </c>
      <c r="V1061" s="22" t="e">
        <f t="shared" si="193"/>
        <v>#N/A</v>
      </c>
      <c r="W1061" s="22">
        <f>(COUNTIF($V$2:V1061,V1061)=1)*1+W1060</f>
        <v>70</v>
      </c>
      <c r="Y1061" s="22" t="e">
        <f>INDEX($V$2:$V$900,MATCH(ROWS($U$1:U1059),$W$2:$W$900,0))</f>
        <v>#N/A</v>
      </c>
      <c r="AA1061" s="22" t="e">
        <f t="shared" si="194"/>
        <v>#N/A</v>
      </c>
      <c r="AB1061" s="22">
        <f>(COUNTIF($AA$2:AA1061,AA1061)=1)*1+AB1060</f>
        <v>70</v>
      </c>
      <c r="AC1061" s="22" t="e">
        <f>VLOOKUP(AD1061,'licencje PZTS'!$C$4:$K$1486,9,FALSE)</f>
        <v>#N/A</v>
      </c>
      <c r="AD1061" s="22" t="e">
        <f>INDEX($AA$2:$AA$900,MATCH(ROWS($Z$1:Z1058),$AB$2:$AB$3900,0))</f>
        <v>#N/A</v>
      </c>
    </row>
    <row r="1062" spans="2:30" hidden="1" x14ac:dyDescent="0.25">
      <c r="B1062" s="54">
        <f>(COUNTIF($D$24:D1734,D1734)=1)*1+B1061</f>
        <v>51</v>
      </c>
      <c r="C1062" s="60" t="str">
        <f t="shared" si="203"/>
        <v/>
      </c>
      <c r="D1062" s="54" t="str">
        <f>IF(C1062="","",'licencje PZTS'!B1042)</f>
        <v/>
      </c>
      <c r="E1062" s="62" t="str">
        <f>IF(C1062="","",VLOOKUP(F1062,'licencje PZTS'!$G$3:$N$775,8,FALSE))</f>
        <v/>
      </c>
      <c r="F1062" s="62">
        <f>'licencje PZTS'!G1042</f>
        <v>0</v>
      </c>
      <c r="G1062" s="62" t="str">
        <f>IFERROR(VLOOKUP(F1062,'licencje PZTS'!$G$3:$N$775,5,FALSE),"")</f>
        <v/>
      </c>
      <c r="H1062" s="62" t="str">
        <f>IF(G1062="","",'licencje PZTS'!B1042)</f>
        <v/>
      </c>
      <c r="I1062" s="22" t="str">
        <f>IF(G1062="","",VLOOKUP(F1062,'licencje PZTS'!$G$3:$N$1761,8,FALSE))</f>
        <v/>
      </c>
      <c r="J1062" s="22" t="str">
        <f>IFERROR(VLOOKUP(F1062,'licencje PZTS'!$G$3:$N$775,7,FALSE),"")</f>
        <v/>
      </c>
      <c r="K1062" s="62" t="str">
        <f>IFERROR(VLOOKUP(F1062,'licencje PZTS'!$G$3:$N$1761,4,FALSE),"")</f>
        <v/>
      </c>
      <c r="L1062" s="22" t="str">
        <f t="shared" si="196"/>
        <v/>
      </c>
      <c r="M1062" s="22" t="str">
        <f t="shared" si="197"/>
        <v/>
      </c>
      <c r="N1062" s="22" t="str">
        <f t="shared" si="198"/>
        <v/>
      </c>
      <c r="O1062" s="22" t="str">
        <f t="shared" si="199"/>
        <v/>
      </c>
      <c r="P1062" s="22" t="str">
        <f t="shared" si="200"/>
        <v/>
      </c>
      <c r="Q1062" s="22" t="str">
        <f t="shared" si="201"/>
        <v/>
      </c>
      <c r="R1062" s="22" t="str">
        <f t="shared" si="202"/>
        <v/>
      </c>
      <c r="V1062" s="22" t="e">
        <f t="shared" si="193"/>
        <v>#N/A</v>
      </c>
      <c r="W1062" s="22">
        <f>(COUNTIF($V$2:V1062,V1062)=1)*1+W1061</f>
        <v>70</v>
      </c>
      <c r="Y1062" s="22" t="e">
        <f>INDEX($V$2:$V$900,MATCH(ROWS($U$1:U1060),$W$2:$W$900,0))</f>
        <v>#N/A</v>
      </c>
      <c r="AA1062" s="22" t="e">
        <f t="shared" si="194"/>
        <v>#N/A</v>
      </c>
      <c r="AB1062" s="22">
        <f>(COUNTIF($AA$2:AA1062,AA1062)=1)*1+AB1061</f>
        <v>70</v>
      </c>
      <c r="AC1062" s="22" t="e">
        <f>VLOOKUP(AD1062,'licencje PZTS'!$C$4:$K$1486,9,FALSE)</f>
        <v>#N/A</v>
      </c>
      <c r="AD1062" s="22" t="e">
        <f>INDEX($AA$2:$AA$900,MATCH(ROWS($Z$1:Z1059),$AB$2:$AB$3900,0))</f>
        <v>#N/A</v>
      </c>
    </row>
    <row r="1063" spans="2:30" hidden="1" x14ac:dyDescent="0.25">
      <c r="B1063" s="54">
        <f>(COUNTIF($D$24:D1735,D1735)=1)*1+B1062</f>
        <v>51</v>
      </c>
      <c r="C1063" s="60" t="str">
        <f t="shared" si="203"/>
        <v/>
      </c>
      <c r="D1063" s="54" t="str">
        <f>IF(C1063="","",'licencje PZTS'!B1043)</f>
        <v/>
      </c>
      <c r="E1063" s="62" t="str">
        <f>IF(C1063="","",VLOOKUP(F1063,'licencje PZTS'!$G$3:$N$775,8,FALSE))</f>
        <v/>
      </c>
      <c r="F1063" s="62">
        <f>'licencje PZTS'!G1043</f>
        <v>0</v>
      </c>
      <c r="G1063" s="62" t="str">
        <f>IFERROR(VLOOKUP(F1063,'licencje PZTS'!$G$3:$N$775,5,FALSE),"")</f>
        <v/>
      </c>
      <c r="H1063" s="62" t="str">
        <f>IF(G1063="","",'licencje PZTS'!B1043)</f>
        <v/>
      </c>
      <c r="I1063" s="22" t="str">
        <f>IF(G1063="","",VLOOKUP(F1063,'licencje PZTS'!$G$3:$N$1761,8,FALSE))</f>
        <v/>
      </c>
      <c r="J1063" s="22" t="str">
        <f>IFERROR(VLOOKUP(F1063,'licencje PZTS'!$G$3:$N$775,7,FALSE),"")</f>
        <v/>
      </c>
      <c r="K1063" s="62" t="str">
        <f>IFERROR(VLOOKUP(F1063,'licencje PZTS'!$G$3:$N$1761,4,FALSE),"")</f>
        <v/>
      </c>
      <c r="L1063" s="22" t="str">
        <f t="shared" si="196"/>
        <v/>
      </c>
      <c r="M1063" s="22" t="str">
        <f t="shared" si="197"/>
        <v/>
      </c>
      <c r="N1063" s="22" t="str">
        <f t="shared" si="198"/>
        <v/>
      </c>
      <c r="O1063" s="22" t="str">
        <f t="shared" si="199"/>
        <v/>
      </c>
      <c r="P1063" s="22" t="str">
        <f t="shared" si="200"/>
        <v/>
      </c>
      <c r="Q1063" s="22" t="str">
        <f t="shared" si="201"/>
        <v/>
      </c>
      <c r="R1063" s="22" t="str">
        <f t="shared" si="202"/>
        <v/>
      </c>
      <c r="V1063" s="22" t="e">
        <f t="shared" si="193"/>
        <v>#N/A</v>
      </c>
      <c r="W1063" s="22">
        <f>(COUNTIF($V$2:V1063,V1063)=1)*1+W1062</f>
        <v>70</v>
      </c>
      <c r="Y1063" s="22" t="e">
        <f>INDEX($V$2:$V$900,MATCH(ROWS($U$1:U1061),$W$2:$W$900,0))</f>
        <v>#N/A</v>
      </c>
      <c r="AA1063" s="22" t="e">
        <f t="shared" si="194"/>
        <v>#N/A</v>
      </c>
      <c r="AB1063" s="22">
        <f>(COUNTIF($AA$2:AA1063,AA1063)=1)*1+AB1062</f>
        <v>70</v>
      </c>
      <c r="AC1063" s="22" t="e">
        <f>VLOOKUP(AD1063,'licencje PZTS'!$C$4:$K$1486,9,FALSE)</f>
        <v>#N/A</v>
      </c>
      <c r="AD1063" s="22" t="e">
        <f>INDEX($AA$2:$AA$900,MATCH(ROWS($Z$1:Z1060),$AB$2:$AB$3900,0))</f>
        <v>#N/A</v>
      </c>
    </row>
    <row r="1064" spans="2:30" hidden="1" x14ac:dyDescent="0.25">
      <c r="B1064" s="54">
        <f>(COUNTIF($D$24:D1736,D1736)=1)*1+B1063</f>
        <v>51</v>
      </c>
      <c r="C1064" s="60" t="str">
        <f t="shared" si="203"/>
        <v/>
      </c>
      <c r="D1064" s="54" t="str">
        <f>IF(C1064="","",'licencje PZTS'!B1044)</f>
        <v/>
      </c>
      <c r="E1064" s="62" t="str">
        <f>IF(C1064="","",VLOOKUP(F1064,'licencje PZTS'!$G$3:$N$775,8,FALSE))</f>
        <v/>
      </c>
      <c r="F1064" s="62">
        <f>'licencje PZTS'!G1044</f>
        <v>0</v>
      </c>
      <c r="G1064" s="62" t="str">
        <f>IFERROR(VLOOKUP(F1064,'licencje PZTS'!$G$3:$N$775,5,FALSE),"")</f>
        <v/>
      </c>
      <c r="H1064" s="62" t="str">
        <f>IF(G1064="","",'licencje PZTS'!B1044)</f>
        <v/>
      </c>
      <c r="I1064" s="22" t="str">
        <f>IF(G1064="","",VLOOKUP(F1064,'licencje PZTS'!$G$3:$N$1761,8,FALSE))</f>
        <v/>
      </c>
      <c r="J1064" s="22" t="str">
        <f>IFERROR(VLOOKUP(F1064,'licencje PZTS'!$G$3:$N$775,7,FALSE),"")</f>
        <v/>
      </c>
      <c r="K1064" s="62" t="str">
        <f>IFERROR(VLOOKUP(F1064,'licencje PZTS'!$G$3:$N$1761,4,FALSE),"")</f>
        <v/>
      </c>
      <c r="L1064" s="22" t="str">
        <f t="shared" si="196"/>
        <v/>
      </c>
      <c r="M1064" s="22" t="str">
        <f t="shared" si="197"/>
        <v/>
      </c>
      <c r="N1064" s="22" t="str">
        <f t="shared" si="198"/>
        <v/>
      </c>
      <c r="O1064" s="22" t="str">
        <f t="shared" si="199"/>
        <v/>
      </c>
      <c r="P1064" s="22" t="str">
        <f t="shared" si="200"/>
        <v/>
      </c>
      <c r="Q1064" s="22" t="str">
        <f t="shared" si="201"/>
        <v/>
      </c>
      <c r="R1064" s="22" t="str">
        <f t="shared" si="202"/>
        <v/>
      </c>
      <c r="V1064" s="22" t="e">
        <f t="shared" si="193"/>
        <v>#N/A</v>
      </c>
      <c r="W1064" s="22">
        <f>(COUNTIF($V$2:V1064,V1064)=1)*1+W1063</f>
        <v>70</v>
      </c>
      <c r="Y1064" s="22" t="e">
        <f>INDEX($V$2:$V$900,MATCH(ROWS($U$1:U1062),$W$2:$W$900,0))</f>
        <v>#N/A</v>
      </c>
      <c r="AA1064" s="22" t="e">
        <f t="shared" si="194"/>
        <v>#N/A</v>
      </c>
      <c r="AB1064" s="22">
        <f>(COUNTIF($AA$2:AA1064,AA1064)=1)*1+AB1063</f>
        <v>70</v>
      </c>
      <c r="AC1064" s="22" t="e">
        <f>VLOOKUP(AD1064,'licencje PZTS'!$C$4:$K$1486,9,FALSE)</f>
        <v>#N/A</v>
      </c>
      <c r="AD1064" s="22" t="e">
        <f>INDEX($AA$2:$AA$900,MATCH(ROWS($Z$1:Z1061),$AB$2:$AB$3900,0))</f>
        <v>#N/A</v>
      </c>
    </row>
    <row r="1065" spans="2:30" hidden="1" x14ac:dyDescent="0.25">
      <c r="B1065" s="54">
        <f>(COUNTIF($D$24:D1737,D1737)=1)*1+B1064</f>
        <v>51</v>
      </c>
      <c r="C1065" s="60" t="str">
        <f t="shared" si="203"/>
        <v/>
      </c>
      <c r="D1065" s="54" t="str">
        <f>IF(C1065="","",'licencje PZTS'!B1045)</f>
        <v/>
      </c>
      <c r="E1065" s="62" t="str">
        <f>IF(C1065="","",VLOOKUP(F1065,'licencje PZTS'!$G$3:$N$775,8,FALSE))</f>
        <v/>
      </c>
      <c r="F1065" s="62">
        <f>'licencje PZTS'!G1045</f>
        <v>0</v>
      </c>
      <c r="G1065" s="62" t="str">
        <f>IFERROR(VLOOKUP(F1065,'licencje PZTS'!$G$3:$N$775,5,FALSE),"")</f>
        <v/>
      </c>
      <c r="H1065" s="62" t="str">
        <f>IF(G1065="","",'licencje PZTS'!B1045)</f>
        <v/>
      </c>
      <c r="I1065" s="22" t="str">
        <f>IF(G1065="","",VLOOKUP(F1065,'licencje PZTS'!$G$3:$N$1761,8,FALSE))</f>
        <v/>
      </c>
      <c r="J1065" s="22" t="str">
        <f>IFERROR(VLOOKUP(F1065,'licencje PZTS'!$G$3:$N$775,7,FALSE),"")</f>
        <v/>
      </c>
      <c r="K1065" s="62" t="str">
        <f>IFERROR(VLOOKUP(F1065,'licencje PZTS'!$G$3:$N$1761,4,FALSE),"")</f>
        <v/>
      </c>
      <c r="L1065" s="22" t="str">
        <f t="shared" si="196"/>
        <v/>
      </c>
      <c r="M1065" s="22" t="str">
        <f t="shared" si="197"/>
        <v/>
      </c>
      <c r="N1065" s="22" t="str">
        <f t="shared" si="198"/>
        <v/>
      </c>
      <c r="O1065" s="22" t="str">
        <f t="shared" si="199"/>
        <v/>
      </c>
      <c r="P1065" s="22" t="str">
        <f t="shared" si="200"/>
        <v/>
      </c>
      <c r="Q1065" s="22" t="str">
        <f t="shared" si="201"/>
        <v/>
      </c>
      <c r="R1065" s="22" t="str">
        <f t="shared" si="202"/>
        <v/>
      </c>
      <c r="V1065" s="22" t="e">
        <f t="shared" si="193"/>
        <v>#N/A</v>
      </c>
      <c r="W1065" s="22">
        <f>(COUNTIF($V$2:V1065,V1065)=1)*1+W1064</f>
        <v>70</v>
      </c>
      <c r="Y1065" s="22" t="e">
        <f>INDEX($V$2:$V$900,MATCH(ROWS($U$1:U1063),$W$2:$W$900,0))</f>
        <v>#N/A</v>
      </c>
      <c r="AA1065" s="22" t="e">
        <f t="shared" si="194"/>
        <v>#N/A</v>
      </c>
      <c r="AB1065" s="22">
        <f>(COUNTIF($AA$2:AA1065,AA1065)=1)*1+AB1064</f>
        <v>70</v>
      </c>
      <c r="AC1065" s="22" t="e">
        <f>VLOOKUP(AD1065,'licencje PZTS'!$C$4:$K$1486,9,FALSE)</f>
        <v>#N/A</v>
      </c>
      <c r="AD1065" s="22" t="e">
        <f>INDEX($AA$2:$AA$900,MATCH(ROWS($Z$1:Z1062),$AB$2:$AB$3900,0))</f>
        <v>#N/A</v>
      </c>
    </row>
    <row r="1066" spans="2:30" hidden="1" x14ac:dyDescent="0.25">
      <c r="B1066" s="54">
        <f>(COUNTIF($D$24:D1738,D1738)=1)*1+B1065</f>
        <v>51</v>
      </c>
      <c r="C1066" s="60" t="str">
        <f t="shared" si="203"/>
        <v/>
      </c>
      <c r="D1066" s="54" t="str">
        <f>IF(C1066="","",'licencje PZTS'!B1046)</f>
        <v/>
      </c>
      <c r="E1066" s="62" t="str">
        <f>IF(C1066="","",VLOOKUP(F1066,'licencje PZTS'!$G$3:$N$775,8,FALSE))</f>
        <v/>
      </c>
      <c r="F1066" s="62">
        <f>'licencje PZTS'!G1046</f>
        <v>0</v>
      </c>
      <c r="G1066" s="62" t="str">
        <f>IFERROR(VLOOKUP(F1066,'licencje PZTS'!$G$3:$N$775,5,FALSE),"")</f>
        <v/>
      </c>
      <c r="H1066" s="62" t="str">
        <f>IF(G1066="","",'licencje PZTS'!B1046)</f>
        <v/>
      </c>
      <c r="I1066" s="22" t="str">
        <f>IF(G1066="","",VLOOKUP(F1066,'licencje PZTS'!$G$3:$N$1761,8,FALSE))</f>
        <v/>
      </c>
      <c r="J1066" s="22" t="str">
        <f>IFERROR(VLOOKUP(F1066,'licencje PZTS'!$G$3:$N$775,7,FALSE),"")</f>
        <v/>
      </c>
      <c r="K1066" s="62" t="str">
        <f>IFERROR(VLOOKUP(F1066,'licencje PZTS'!$G$3:$N$1761,4,FALSE),"")</f>
        <v/>
      </c>
      <c r="L1066" s="22" t="str">
        <f t="shared" si="196"/>
        <v/>
      </c>
      <c r="M1066" s="22" t="str">
        <f t="shared" si="197"/>
        <v/>
      </c>
      <c r="N1066" s="22" t="str">
        <f t="shared" si="198"/>
        <v/>
      </c>
      <c r="O1066" s="22" t="str">
        <f t="shared" si="199"/>
        <v/>
      </c>
      <c r="P1066" s="22" t="str">
        <f t="shared" si="200"/>
        <v/>
      </c>
      <c r="Q1066" s="22" t="str">
        <f t="shared" si="201"/>
        <v/>
      </c>
      <c r="R1066" s="22" t="str">
        <f t="shared" si="202"/>
        <v/>
      </c>
      <c r="V1066" s="22" t="e">
        <f t="shared" si="193"/>
        <v>#N/A</v>
      </c>
      <c r="W1066" s="22">
        <f>(COUNTIF($V$2:V1066,V1066)=1)*1+W1065</f>
        <v>70</v>
      </c>
      <c r="Y1066" s="22" t="e">
        <f>INDEX($V$2:$V$900,MATCH(ROWS($U$1:U1064),$W$2:$W$900,0))</f>
        <v>#N/A</v>
      </c>
      <c r="AA1066" s="22" t="e">
        <f t="shared" si="194"/>
        <v>#N/A</v>
      </c>
      <c r="AB1066" s="22">
        <f>(COUNTIF($AA$2:AA1066,AA1066)=1)*1+AB1065</f>
        <v>70</v>
      </c>
      <c r="AC1066" s="22" t="e">
        <f>VLOOKUP(AD1066,'licencje PZTS'!$C$4:$K$1486,9,FALSE)</f>
        <v>#N/A</v>
      </c>
      <c r="AD1066" s="22" t="e">
        <f>INDEX($AA$2:$AA$900,MATCH(ROWS($Z$1:Z1063),$AB$2:$AB$3900,0))</f>
        <v>#N/A</v>
      </c>
    </row>
    <row r="1067" spans="2:30" hidden="1" x14ac:dyDescent="0.25">
      <c r="B1067" s="54">
        <f>(COUNTIF($D$24:D1739,D1739)=1)*1+B1066</f>
        <v>51</v>
      </c>
      <c r="C1067" s="60" t="str">
        <f t="shared" si="203"/>
        <v/>
      </c>
      <c r="D1067" s="54" t="str">
        <f>IF(C1067="","",'licencje PZTS'!B1047)</f>
        <v/>
      </c>
      <c r="E1067" s="62" t="str">
        <f>IF(C1067="","",VLOOKUP(F1067,'licencje PZTS'!$G$3:$N$775,8,FALSE))</f>
        <v/>
      </c>
      <c r="F1067" s="62">
        <f>'licencje PZTS'!G1047</f>
        <v>0</v>
      </c>
      <c r="G1067" s="62" t="str">
        <f>IFERROR(VLOOKUP(F1067,'licencje PZTS'!$G$3:$N$775,5,FALSE),"")</f>
        <v/>
      </c>
      <c r="H1067" s="62" t="str">
        <f>IF(G1067="","",'licencje PZTS'!B1047)</f>
        <v/>
      </c>
      <c r="I1067" s="22" t="str">
        <f>IF(G1067="","",VLOOKUP(F1067,'licencje PZTS'!$G$3:$N$1761,8,FALSE))</f>
        <v/>
      </c>
      <c r="J1067" s="22" t="str">
        <f>IFERROR(VLOOKUP(F1067,'licencje PZTS'!$G$3:$N$775,7,FALSE),"")</f>
        <v/>
      </c>
      <c r="K1067" s="62" t="str">
        <f>IFERROR(VLOOKUP(F1067,'licencje PZTS'!$G$3:$N$1761,4,FALSE),"")</f>
        <v/>
      </c>
      <c r="L1067" s="22" t="str">
        <f t="shared" si="196"/>
        <v/>
      </c>
      <c r="M1067" s="22" t="str">
        <f t="shared" si="197"/>
        <v/>
      </c>
      <c r="N1067" s="22" t="str">
        <f t="shared" si="198"/>
        <v/>
      </c>
      <c r="O1067" s="22" t="str">
        <f t="shared" si="199"/>
        <v/>
      </c>
      <c r="P1067" s="22" t="str">
        <f t="shared" si="200"/>
        <v/>
      </c>
      <c r="Q1067" s="22" t="str">
        <f t="shared" si="201"/>
        <v/>
      </c>
      <c r="R1067" s="22" t="str">
        <f t="shared" si="202"/>
        <v/>
      </c>
      <c r="V1067" s="22" t="e">
        <f t="shared" si="193"/>
        <v>#N/A</v>
      </c>
      <c r="W1067" s="22">
        <f>(COUNTIF($V$2:V1067,V1067)=1)*1+W1066</f>
        <v>70</v>
      </c>
      <c r="Y1067" s="22" t="e">
        <f>INDEX($V$2:$V$900,MATCH(ROWS($U$1:U1065),$W$2:$W$900,0))</f>
        <v>#N/A</v>
      </c>
      <c r="AA1067" s="22" t="e">
        <f t="shared" ref="AA1067:AA1098" si="204">VLOOKUP($F$3,$G1758:$I2200,3,FALSE)</f>
        <v>#N/A</v>
      </c>
      <c r="AB1067" s="22">
        <f>(COUNTIF($AA$2:AA1067,AA1067)=1)*1+AB1066</f>
        <v>70</v>
      </c>
      <c r="AC1067" s="22" t="e">
        <f>VLOOKUP(AD1067,'licencje PZTS'!$C$4:$K$1486,9,FALSE)</f>
        <v>#N/A</v>
      </c>
      <c r="AD1067" s="22" t="e">
        <f>INDEX($AA$2:$AA$900,MATCH(ROWS($Z$1:Z1064),$AB$2:$AB$3900,0))</f>
        <v>#N/A</v>
      </c>
    </row>
    <row r="1068" spans="2:30" hidden="1" x14ac:dyDescent="0.25">
      <c r="B1068" s="54">
        <f>(COUNTIF($D$24:D1740,D1740)=1)*1+B1067</f>
        <v>51</v>
      </c>
      <c r="C1068" s="60" t="str">
        <f t="shared" si="203"/>
        <v/>
      </c>
      <c r="D1068" s="54" t="str">
        <f>IF(C1068="","",'licencje PZTS'!B1048)</f>
        <v/>
      </c>
      <c r="E1068" s="62" t="str">
        <f>IF(C1068="","",VLOOKUP(F1068,'licencje PZTS'!$G$3:$N$775,8,FALSE))</f>
        <v/>
      </c>
      <c r="F1068" s="62">
        <f>'licencje PZTS'!G1048</f>
        <v>0</v>
      </c>
      <c r="G1068" s="62" t="str">
        <f>IFERROR(VLOOKUP(F1068,'licencje PZTS'!$G$3:$N$775,5,FALSE),"")</f>
        <v/>
      </c>
      <c r="H1068" s="62" t="str">
        <f>IF(G1068="","",'licencje PZTS'!B1048)</f>
        <v/>
      </c>
      <c r="I1068" s="22" t="str">
        <f>IF(G1068="","",VLOOKUP(F1068,'licencje PZTS'!$G$3:$N$1761,8,FALSE))</f>
        <v/>
      </c>
      <c r="J1068" s="22" t="str">
        <f>IFERROR(VLOOKUP(F1068,'licencje PZTS'!$G$3:$N$775,7,FALSE),"")</f>
        <v/>
      </c>
      <c r="K1068" s="62" t="str">
        <f>IFERROR(VLOOKUP(F1068,'licencje PZTS'!$G$3:$N$1761,4,FALSE),"")</f>
        <v/>
      </c>
      <c r="L1068" s="22" t="str">
        <f t="shared" si="196"/>
        <v/>
      </c>
      <c r="M1068" s="22" t="str">
        <f t="shared" si="197"/>
        <v/>
      </c>
      <c r="N1068" s="22" t="str">
        <f t="shared" si="198"/>
        <v/>
      </c>
      <c r="O1068" s="22" t="str">
        <f t="shared" si="199"/>
        <v/>
      </c>
      <c r="P1068" s="22" t="str">
        <f t="shared" si="200"/>
        <v/>
      </c>
      <c r="Q1068" s="22" t="str">
        <f t="shared" si="201"/>
        <v/>
      </c>
      <c r="R1068" s="22" t="str">
        <f t="shared" si="202"/>
        <v/>
      </c>
      <c r="V1068" s="22" t="e">
        <f t="shared" si="193"/>
        <v>#N/A</v>
      </c>
      <c r="W1068" s="22">
        <f>(COUNTIF($V$2:V1068,V1068)=1)*1+W1067</f>
        <v>70</v>
      </c>
      <c r="Y1068" s="22" t="e">
        <f>INDEX($V$2:$V$900,MATCH(ROWS($U$1:U1066),$W$2:$W$900,0))</f>
        <v>#N/A</v>
      </c>
      <c r="AA1068" s="22" t="e">
        <f t="shared" si="204"/>
        <v>#N/A</v>
      </c>
      <c r="AB1068" s="22">
        <f>(COUNTIF($AA$2:AA1068,AA1068)=1)*1+AB1067</f>
        <v>70</v>
      </c>
      <c r="AC1068" s="22" t="e">
        <f>VLOOKUP(AD1068,'licencje PZTS'!$C$4:$K$1486,9,FALSE)</f>
        <v>#N/A</v>
      </c>
      <c r="AD1068" s="22" t="e">
        <f>INDEX($AA$2:$AA$900,MATCH(ROWS($Z$1:Z1065),$AB$2:$AB$3900,0))</f>
        <v>#N/A</v>
      </c>
    </row>
    <row r="1069" spans="2:30" hidden="1" x14ac:dyDescent="0.25">
      <c r="B1069" s="54">
        <f>(COUNTIF($D$24:D1741,D1741)=1)*1+B1068</f>
        <v>51</v>
      </c>
      <c r="C1069" s="60" t="str">
        <f t="shared" si="203"/>
        <v/>
      </c>
      <c r="D1069" s="54" t="str">
        <f>IF(C1069="","",'licencje PZTS'!B1049)</f>
        <v/>
      </c>
      <c r="E1069" s="62" t="str">
        <f>IF(C1069="","",VLOOKUP(F1069,'licencje PZTS'!$G$3:$N$775,8,FALSE))</f>
        <v/>
      </c>
      <c r="F1069" s="62">
        <f>'licencje PZTS'!G1049</f>
        <v>0</v>
      </c>
      <c r="G1069" s="62" t="str">
        <f>IFERROR(VLOOKUP(F1069,'licencje PZTS'!$G$3:$N$775,5,FALSE),"")</f>
        <v/>
      </c>
      <c r="H1069" s="62"/>
      <c r="J1069" s="22" t="str">
        <f>IFERROR(VLOOKUP(F1069,'licencje PZTS'!$G$3:$N$775,7,FALSE),"")</f>
        <v/>
      </c>
      <c r="K1069" s="62" t="str">
        <f>IFERROR(VLOOKUP(F1069,'licencje PZTS'!$G$3:$N$1761,4,FALSE),"")</f>
        <v/>
      </c>
      <c r="L1069" s="22" t="str">
        <f t="shared" si="196"/>
        <v/>
      </c>
      <c r="M1069" s="22" t="str">
        <f t="shared" si="197"/>
        <v/>
      </c>
      <c r="N1069" s="22" t="str">
        <f t="shared" si="198"/>
        <v/>
      </c>
      <c r="O1069" s="22" t="str">
        <f t="shared" si="199"/>
        <v/>
      </c>
      <c r="P1069" s="22" t="str">
        <f t="shared" si="200"/>
        <v/>
      </c>
      <c r="Q1069" s="22" t="str">
        <f t="shared" si="201"/>
        <v/>
      </c>
      <c r="R1069" s="22" t="str">
        <f t="shared" si="202"/>
        <v/>
      </c>
      <c r="V1069" s="22" t="e">
        <f t="shared" si="193"/>
        <v>#N/A</v>
      </c>
      <c r="W1069" s="22">
        <f>(COUNTIF($V$2:V1069,V1069)=1)*1+W1068</f>
        <v>70</v>
      </c>
      <c r="Y1069" s="22" t="e">
        <f>INDEX($V$2:$V$900,MATCH(ROWS($U$1:U1067),$W$2:$W$900,0))</f>
        <v>#N/A</v>
      </c>
      <c r="AA1069" s="22" t="e">
        <f t="shared" si="204"/>
        <v>#N/A</v>
      </c>
      <c r="AB1069" s="22">
        <f>(COUNTIF($AA$2:AA1069,AA1069)=1)*1+AB1068</f>
        <v>70</v>
      </c>
      <c r="AC1069" s="22" t="e">
        <f>VLOOKUP(AD1069,'licencje PZTS'!$C$4:$K$1486,9,FALSE)</f>
        <v>#N/A</v>
      </c>
      <c r="AD1069" s="22" t="e">
        <f>INDEX($AA$2:$AA$900,MATCH(ROWS($Z$1:Z1066),$AB$2:$AB$3900,0))</f>
        <v>#N/A</v>
      </c>
    </row>
    <row r="1070" spans="2:30" hidden="1" x14ac:dyDescent="0.25">
      <c r="B1070" s="54">
        <f>(COUNTIF($D$24:D1742,D1742)=1)*1+B1069</f>
        <v>51</v>
      </c>
      <c r="C1070" s="60" t="str">
        <f t="shared" si="203"/>
        <v/>
      </c>
      <c r="D1070" s="54" t="str">
        <f>IF(C1070="","",'licencje PZTS'!B1050)</f>
        <v/>
      </c>
      <c r="E1070" s="62" t="str">
        <f>IF(C1070="","",VLOOKUP(F1070,'licencje PZTS'!$G$3:$N$775,8,FALSE))</f>
        <v/>
      </c>
      <c r="F1070" s="62">
        <f>'licencje PZTS'!G1050</f>
        <v>0</v>
      </c>
      <c r="G1070" s="62" t="str">
        <f>IFERROR(VLOOKUP(F1070,'licencje PZTS'!$G$3:$N$775,5,FALSE),"")</f>
        <v/>
      </c>
      <c r="H1070" s="62"/>
      <c r="J1070" s="22" t="str">
        <f>IFERROR(VLOOKUP(F1070,'licencje PZTS'!$G$3:$N$775,7,FALSE),"")</f>
        <v/>
      </c>
      <c r="K1070" s="62" t="str">
        <f>IFERROR(VLOOKUP(F1070,'licencje PZTS'!$G$3:$N$1761,4,FALSE),"")</f>
        <v/>
      </c>
      <c r="L1070" s="22" t="str">
        <f t="shared" si="196"/>
        <v/>
      </c>
      <c r="M1070" s="22" t="str">
        <f t="shared" si="197"/>
        <v/>
      </c>
      <c r="N1070" s="22" t="str">
        <f t="shared" si="198"/>
        <v/>
      </c>
      <c r="O1070" s="22" t="str">
        <f t="shared" si="199"/>
        <v/>
      </c>
      <c r="P1070" s="22" t="str">
        <f t="shared" si="200"/>
        <v/>
      </c>
      <c r="Q1070" s="22" t="str">
        <f t="shared" si="201"/>
        <v/>
      </c>
      <c r="R1070" s="22" t="str">
        <f t="shared" si="202"/>
        <v/>
      </c>
      <c r="V1070" s="22" t="e">
        <f t="shared" si="193"/>
        <v>#N/A</v>
      </c>
      <c r="W1070" s="22">
        <f>(COUNTIF($V$2:V1070,V1070)=1)*1+W1069</f>
        <v>70</v>
      </c>
      <c r="Y1070" s="22" t="e">
        <f>INDEX($V$2:$V$900,MATCH(ROWS($U$1:U1068),$W$2:$W$900,0))</f>
        <v>#N/A</v>
      </c>
      <c r="AA1070" s="22" t="e">
        <f t="shared" si="204"/>
        <v>#N/A</v>
      </c>
      <c r="AB1070" s="22">
        <f>(COUNTIF($AA$2:AA1070,AA1070)=1)*1+AB1069</f>
        <v>70</v>
      </c>
      <c r="AC1070" s="22" t="e">
        <f>VLOOKUP(AD1070,'licencje PZTS'!$C$4:$K$1486,9,FALSE)</f>
        <v>#N/A</v>
      </c>
      <c r="AD1070" s="22" t="e">
        <f>INDEX($AA$2:$AA$900,MATCH(ROWS($Z$1:Z1067),$AB$2:$AB$3900,0))</f>
        <v>#N/A</v>
      </c>
    </row>
    <row r="1071" spans="2:30" hidden="1" x14ac:dyDescent="0.25">
      <c r="B1071" s="54">
        <f>(COUNTIF($D$24:D1743,D1743)=1)*1+B1070</f>
        <v>51</v>
      </c>
      <c r="C1071" s="60" t="str">
        <f t="shared" si="203"/>
        <v/>
      </c>
      <c r="D1071" s="54" t="str">
        <f>IF(C1071="","",'licencje PZTS'!B1051)</f>
        <v/>
      </c>
      <c r="E1071" s="62" t="str">
        <f>IF(C1071="","",VLOOKUP(F1071,'licencje PZTS'!$G$3:$N$775,8,FALSE))</f>
        <v/>
      </c>
      <c r="F1071" s="62">
        <f>'licencje PZTS'!G1051</f>
        <v>0</v>
      </c>
      <c r="G1071" s="62" t="str">
        <f>IFERROR(VLOOKUP(F1071,'licencje PZTS'!$G$3:$N$775,5,FALSE),"")</f>
        <v/>
      </c>
      <c r="H1071" s="62"/>
      <c r="J1071" s="22" t="str">
        <f>IFERROR(VLOOKUP(F1071,'licencje PZTS'!$G$3:$N$775,7,FALSE),"")</f>
        <v/>
      </c>
      <c r="K1071" s="62" t="str">
        <f>IFERROR(VLOOKUP(F1071,'licencje PZTS'!$G$3:$N$1761,4,FALSE),"")</f>
        <v/>
      </c>
      <c r="L1071" s="22" t="str">
        <f t="shared" si="196"/>
        <v/>
      </c>
      <c r="M1071" s="22" t="str">
        <f t="shared" si="197"/>
        <v/>
      </c>
      <c r="N1071" s="22" t="str">
        <f t="shared" si="198"/>
        <v/>
      </c>
      <c r="O1071" s="22" t="str">
        <f t="shared" si="199"/>
        <v/>
      </c>
      <c r="P1071" s="22" t="str">
        <f t="shared" si="200"/>
        <v/>
      </c>
      <c r="Q1071" s="22" t="str">
        <f t="shared" si="201"/>
        <v/>
      </c>
      <c r="R1071" s="22" t="str">
        <f t="shared" si="202"/>
        <v/>
      </c>
      <c r="V1071" s="22" t="e">
        <f t="shared" si="193"/>
        <v>#N/A</v>
      </c>
      <c r="W1071" s="22">
        <f>(COUNTIF($V$2:V1071,V1071)=1)*1+W1070</f>
        <v>70</v>
      </c>
      <c r="Y1071" s="22" t="e">
        <f>INDEX($V$2:$V$900,MATCH(ROWS($U$1:U1069),$W$2:$W$900,0))</f>
        <v>#N/A</v>
      </c>
      <c r="AA1071" s="22" t="e">
        <f t="shared" si="204"/>
        <v>#N/A</v>
      </c>
      <c r="AB1071" s="22">
        <f>(COUNTIF($AA$2:AA1071,AA1071)=1)*1+AB1070</f>
        <v>70</v>
      </c>
      <c r="AC1071" s="22" t="e">
        <f>VLOOKUP(AD1071,'licencje PZTS'!$C$4:$K$1486,9,FALSE)</f>
        <v>#N/A</v>
      </c>
      <c r="AD1071" s="22" t="e">
        <f>INDEX($AA$2:$AA$900,MATCH(ROWS($Z$1:Z1068),$AB$2:$AB$3900,0))</f>
        <v>#N/A</v>
      </c>
    </row>
    <row r="1072" spans="2:30" hidden="1" x14ac:dyDescent="0.25">
      <c r="B1072" s="54">
        <f>(COUNTIF($D$24:D1744,D1744)=1)*1+B1071</f>
        <v>51</v>
      </c>
      <c r="C1072" s="60" t="str">
        <f t="shared" si="203"/>
        <v/>
      </c>
      <c r="D1072" s="54" t="str">
        <f>IF(C1072="","",'licencje PZTS'!B1052)</f>
        <v/>
      </c>
      <c r="E1072" s="62" t="str">
        <f>IF(C1072="","",VLOOKUP(F1072,'licencje PZTS'!$G$3:$N$775,8,FALSE))</f>
        <v/>
      </c>
      <c r="F1072" s="62">
        <f>'licencje PZTS'!G1052</f>
        <v>0</v>
      </c>
      <c r="G1072" s="62" t="str">
        <f>IFERROR(VLOOKUP(F1072,'licencje PZTS'!$G$3:$N$775,5,FALSE),"")</f>
        <v/>
      </c>
      <c r="H1072" s="62"/>
      <c r="J1072" s="22" t="str">
        <f>IFERROR(VLOOKUP(F1072,'licencje PZTS'!$G$3:$N$775,7,FALSE),"")</f>
        <v/>
      </c>
      <c r="K1072" s="62" t="str">
        <f>IFERROR(VLOOKUP(F1072,'licencje PZTS'!$G$3:$N$1761,4,FALSE),"")</f>
        <v/>
      </c>
      <c r="L1072" s="22" t="str">
        <f t="shared" si="196"/>
        <v/>
      </c>
      <c r="M1072" s="22" t="str">
        <f t="shared" si="197"/>
        <v/>
      </c>
      <c r="N1072" s="22" t="str">
        <f t="shared" si="198"/>
        <v/>
      </c>
      <c r="O1072" s="22" t="str">
        <f t="shared" si="199"/>
        <v/>
      </c>
      <c r="P1072" s="22" t="str">
        <f t="shared" si="200"/>
        <v/>
      </c>
      <c r="Q1072" s="22" t="str">
        <f t="shared" si="201"/>
        <v/>
      </c>
      <c r="R1072" s="22" t="str">
        <f t="shared" si="202"/>
        <v/>
      </c>
      <c r="V1072" s="22" t="e">
        <f t="shared" si="193"/>
        <v>#N/A</v>
      </c>
      <c r="W1072" s="22">
        <f>(COUNTIF($V$2:V1072,V1072)=1)*1+W1071</f>
        <v>70</v>
      </c>
      <c r="Y1072" s="22" t="e">
        <f>INDEX($V$2:$V$900,MATCH(ROWS($U$1:U1070),$W$2:$W$900,0))</f>
        <v>#N/A</v>
      </c>
      <c r="AA1072" s="22" t="e">
        <f t="shared" si="204"/>
        <v>#N/A</v>
      </c>
      <c r="AB1072" s="22">
        <f>(COUNTIF($AA$2:AA1072,AA1072)=1)*1+AB1071</f>
        <v>70</v>
      </c>
      <c r="AC1072" s="22" t="e">
        <f>VLOOKUP(AD1072,'licencje PZTS'!$C$4:$K$1486,9,FALSE)</f>
        <v>#N/A</v>
      </c>
      <c r="AD1072" s="22" t="e">
        <f>INDEX($AA$2:$AA$900,MATCH(ROWS($Z$1:Z1069),$AB$2:$AB$3900,0))</f>
        <v>#N/A</v>
      </c>
    </row>
    <row r="1073" spans="2:30" hidden="1" x14ac:dyDescent="0.25">
      <c r="B1073" s="54">
        <f>(COUNTIF($D$24:D1745,D1745)=1)*1+B1072</f>
        <v>51</v>
      </c>
      <c r="C1073" s="60" t="str">
        <f t="shared" si="203"/>
        <v/>
      </c>
      <c r="D1073" s="54" t="str">
        <f>IF(C1073="","",'licencje PZTS'!B1053)</f>
        <v/>
      </c>
      <c r="E1073" s="62" t="str">
        <f>IF(C1073="","",VLOOKUP(F1073,'licencje PZTS'!$G$3:$N$775,8,FALSE))</f>
        <v/>
      </c>
      <c r="F1073" s="62">
        <f>'licencje PZTS'!G1053</f>
        <v>0</v>
      </c>
      <c r="G1073" s="62" t="str">
        <f>IFERROR(VLOOKUP(F1073,'licencje PZTS'!$G$3:$N$775,5,FALSE),"")</f>
        <v/>
      </c>
      <c r="H1073" s="62"/>
      <c r="J1073" s="22" t="str">
        <f>IFERROR(VLOOKUP(F1073,'licencje PZTS'!$G$3:$N$775,7,FALSE),"")</f>
        <v/>
      </c>
      <c r="K1073" s="62" t="str">
        <f>IFERROR(VLOOKUP(F1073,'licencje PZTS'!$G$3:$N$1761,4,FALSE),"")</f>
        <v/>
      </c>
      <c r="L1073" s="22" t="str">
        <f t="shared" si="196"/>
        <v/>
      </c>
      <c r="M1073" s="22" t="str">
        <f t="shared" si="197"/>
        <v/>
      </c>
      <c r="N1073" s="22" t="str">
        <f t="shared" si="198"/>
        <v/>
      </c>
      <c r="O1073" s="22" t="str">
        <f t="shared" si="199"/>
        <v/>
      </c>
      <c r="P1073" s="22" t="str">
        <f t="shared" si="200"/>
        <v/>
      </c>
      <c r="Q1073" s="22" t="str">
        <f t="shared" si="201"/>
        <v/>
      </c>
      <c r="R1073" s="22" t="str">
        <f t="shared" si="202"/>
        <v/>
      </c>
      <c r="V1073" s="22" t="e">
        <f t="shared" si="193"/>
        <v>#N/A</v>
      </c>
      <c r="W1073" s="22">
        <f>(COUNTIF($V$2:V1073,V1073)=1)*1+W1072</f>
        <v>70</v>
      </c>
      <c r="Y1073" s="22" t="e">
        <f>INDEX($V$2:$V$900,MATCH(ROWS($U$1:U1071),$W$2:$W$900,0))</f>
        <v>#N/A</v>
      </c>
      <c r="AA1073" s="22" t="e">
        <f t="shared" si="204"/>
        <v>#N/A</v>
      </c>
      <c r="AB1073" s="22">
        <f>(COUNTIF($AA$2:AA1073,AA1073)=1)*1+AB1072</f>
        <v>70</v>
      </c>
      <c r="AC1073" s="22" t="e">
        <f>VLOOKUP(AD1073,'licencje PZTS'!$C$4:$K$1486,9,FALSE)</f>
        <v>#N/A</v>
      </c>
      <c r="AD1073" s="22" t="e">
        <f>INDEX($AA$2:$AA$900,MATCH(ROWS($Z$1:Z1070),$AB$2:$AB$3900,0))</f>
        <v>#N/A</v>
      </c>
    </row>
    <row r="1074" spans="2:30" hidden="1" x14ac:dyDescent="0.25">
      <c r="B1074" s="54">
        <f>(COUNTIF($D$24:D1746,D1746)=1)*1+B1073</f>
        <v>51</v>
      </c>
      <c r="C1074" s="60" t="str">
        <f t="shared" si="203"/>
        <v/>
      </c>
      <c r="D1074" s="54" t="str">
        <f>IF(C1074="","",'licencje PZTS'!B1054)</f>
        <v/>
      </c>
      <c r="E1074" s="62" t="str">
        <f>IF(C1074="","",VLOOKUP(F1074,'licencje PZTS'!$G$3:$N$775,8,FALSE))</f>
        <v/>
      </c>
      <c r="F1074" s="62">
        <f>'licencje PZTS'!G1054</f>
        <v>0</v>
      </c>
      <c r="G1074" s="62" t="str">
        <f>IFERROR(VLOOKUP(F1074,'licencje PZTS'!$G$3:$N$775,5,FALSE),"")</f>
        <v/>
      </c>
      <c r="H1074" s="62"/>
      <c r="J1074" s="22" t="str">
        <f>IFERROR(VLOOKUP(F1074,'licencje PZTS'!$G$3:$N$775,7,FALSE),"")</f>
        <v/>
      </c>
      <c r="K1074" s="62" t="str">
        <f>IFERROR(VLOOKUP(F1074,'licencje PZTS'!$G$3:$N$1761,4,FALSE),"")</f>
        <v/>
      </c>
      <c r="L1074" s="22" t="str">
        <f t="shared" si="196"/>
        <v/>
      </c>
      <c r="M1074" s="22" t="str">
        <f t="shared" si="197"/>
        <v/>
      </c>
      <c r="N1074" s="22" t="str">
        <f t="shared" si="198"/>
        <v/>
      </c>
      <c r="O1074" s="22" t="str">
        <f t="shared" si="199"/>
        <v/>
      </c>
      <c r="P1074" s="22" t="str">
        <f t="shared" si="200"/>
        <v/>
      </c>
      <c r="Q1074" s="22" t="str">
        <f t="shared" si="201"/>
        <v/>
      </c>
      <c r="R1074" s="22" t="str">
        <f t="shared" si="202"/>
        <v/>
      </c>
      <c r="V1074" s="22" t="e">
        <f t="shared" si="193"/>
        <v>#N/A</v>
      </c>
      <c r="W1074" s="22">
        <f>(COUNTIF($V$2:V1074,V1074)=1)*1+W1073</f>
        <v>70</v>
      </c>
      <c r="Y1074" s="22" t="e">
        <f>INDEX($V$2:$V$900,MATCH(ROWS($U$1:U1072),$W$2:$W$900,0))</f>
        <v>#N/A</v>
      </c>
      <c r="AA1074" s="22" t="e">
        <f t="shared" si="204"/>
        <v>#N/A</v>
      </c>
      <c r="AB1074" s="22">
        <f>(COUNTIF($AA$2:AA1074,AA1074)=1)*1+AB1073</f>
        <v>70</v>
      </c>
      <c r="AC1074" s="22" t="e">
        <f>VLOOKUP(AD1074,'licencje PZTS'!$C$4:$K$1486,9,FALSE)</f>
        <v>#N/A</v>
      </c>
      <c r="AD1074" s="22" t="e">
        <f>INDEX($AA$2:$AA$900,MATCH(ROWS($Z$1:Z1071),$AB$2:$AB$3900,0))</f>
        <v>#N/A</v>
      </c>
    </row>
    <row r="1075" spans="2:30" hidden="1" x14ac:dyDescent="0.25">
      <c r="B1075" s="54">
        <f>(COUNTIF($D$24:D1747,D1747)=1)*1+B1074</f>
        <v>51</v>
      </c>
      <c r="C1075" s="60" t="str">
        <f t="shared" si="203"/>
        <v/>
      </c>
      <c r="D1075" s="54" t="str">
        <f>IF(C1075="","",'licencje PZTS'!B1055)</f>
        <v/>
      </c>
      <c r="E1075" s="62" t="str">
        <f>IF(C1075="","",VLOOKUP(F1075,'licencje PZTS'!$G$3:$N$775,8,FALSE))</f>
        <v/>
      </c>
      <c r="F1075" s="62">
        <f>'licencje PZTS'!G1055</f>
        <v>0</v>
      </c>
      <c r="G1075" s="62" t="str">
        <f>IFERROR(VLOOKUP(F1075,'licencje PZTS'!$G$3:$N$775,5,FALSE),"")</f>
        <v/>
      </c>
      <c r="H1075" s="62"/>
      <c r="J1075" s="22" t="str">
        <f>IFERROR(VLOOKUP(F1075,'licencje PZTS'!$G$3:$N$775,7,FALSE),"")</f>
        <v/>
      </c>
      <c r="K1075" s="62" t="str">
        <f>IFERROR(VLOOKUP(F1075,'licencje PZTS'!$G$3:$N$1761,4,FALSE),"")</f>
        <v/>
      </c>
      <c r="L1075" s="22" t="str">
        <f t="shared" si="196"/>
        <v/>
      </c>
      <c r="M1075" s="22" t="str">
        <f t="shared" si="197"/>
        <v/>
      </c>
      <c r="N1075" s="22" t="str">
        <f t="shared" si="198"/>
        <v/>
      </c>
      <c r="O1075" s="22" t="str">
        <f t="shared" si="199"/>
        <v/>
      </c>
      <c r="P1075" s="22" t="str">
        <f t="shared" si="200"/>
        <v/>
      </c>
      <c r="Q1075" s="22" t="str">
        <f t="shared" si="201"/>
        <v/>
      </c>
      <c r="R1075" s="22" t="str">
        <f t="shared" si="202"/>
        <v/>
      </c>
      <c r="V1075" s="22" t="e">
        <f t="shared" si="193"/>
        <v>#N/A</v>
      </c>
      <c r="W1075" s="22">
        <f>(COUNTIF($V$2:V1075,V1075)=1)*1+W1074</f>
        <v>70</v>
      </c>
      <c r="Y1075" s="22" t="e">
        <f>INDEX($V$2:$V$900,MATCH(ROWS($U$1:U1073),$W$2:$W$900,0))</f>
        <v>#N/A</v>
      </c>
      <c r="AA1075" s="22" t="e">
        <f t="shared" si="204"/>
        <v>#N/A</v>
      </c>
      <c r="AB1075" s="22">
        <f>(COUNTIF($AA$2:AA1075,AA1075)=1)*1+AB1074</f>
        <v>70</v>
      </c>
      <c r="AC1075" s="22" t="e">
        <f>VLOOKUP(AD1075,'licencje PZTS'!$C$4:$K$1486,9,FALSE)</f>
        <v>#N/A</v>
      </c>
      <c r="AD1075" s="22" t="e">
        <f>INDEX($AA$2:$AA$900,MATCH(ROWS($Z$1:Z1072),$AB$2:$AB$3900,0))</f>
        <v>#N/A</v>
      </c>
    </row>
    <row r="1076" spans="2:30" hidden="1" x14ac:dyDescent="0.25">
      <c r="B1076" s="54">
        <f>(COUNTIF($D$24:D1748,D1748)=1)*1+B1075</f>
        <v>51</v>
      </c>
      <c r="C1076" s="60" t="str">
        <f t="shared" si="203"/>
        <v/>
      </c>
      <c r="D1076" s="54" t="str">
        <f>IF(C1076="","",'licencje PZTS'!B1056)</f>
        <v/>
      </c>
      <c r="E1076" s="62" t="str">
        <f>IF(C1076="","",VLOOKUP(F1076,'licencje PZTS'!$G$3:$N$775,8,FALSE))</f>
        <v/>
      </c>
      <c r="F1076" s="62">
        <f>'licencje PZTS'!G1056</f>
        <v>0</v>
      </c>
      <c r="G1076" s="62" t="str">
        <f>IFERROR(VLOOKUP(F1076,'licencje PZTS'!$G$3:$N$775,5,FALSE),"")</f>
        <v/>
      </c>
      <c r="H1076" s="62"/>
      <c r="J1076" s="22" t="str">
        <f>IFERROR(VLOOKUP(F1076,'licencje PZTS'!$G$3:$N$775,7,FALSE),"")</f>
        <v/>
      </c>
      <c r="K1076" s="62" t="str">
        <f>IFERROR(VLOOKUP(F1076,'licencje PZTS'!$G$3:$N$1761,4,FALSE),"")</f>
        <v/>
      </c>
      <c r="L1076" s="22" t="str">
        <f t="shared" si="196"/>
        <v/>
      </c>
      <c r="M1076" s="22" t="str">
        <f t="shared" si="197"/>
        <v/>
      </c>
      <c r="N1076" s="22" t="str">
        <f t="shared" si="198"/>
        <v/>
      </c>
      <c r="O1076" s="22" t="str">
        <f t="shared" si="199"/>
        <v/>
      </c>
      <c r="P1076" s="22" t="str">
        <f t="shared" si="200"/>
        <v/>
      </c>
      <c r="Q1076" s="22" t="str">
        <f t="shared" si="201"/>
        <v/>
      </c>
      <c r="R1076" s="22" t="str">
        <f t="shared" si="202"/>
        <v/>
      </c>
      <c r="V1076" s="22" t="e">
        <f t="shared" si="193"/>
        <v>#N/A</v>
      </c>
      <c r="W1076" s="22">
        <f>(COUNTIF($V$2:V1076,V1076)=1)*1+W1075</f>
        <v>70</v>
      </c>
      <c r="Y1076" s="22" t="e">
        <f>INDEX($V$2:$V$900,MATCH(ROWS($U$1:U1074),$W$2:$W$900,0))</f>
        <v>#N/A</v>
      </c>
      <c r="AA1076" s="22" t="e">
        <f t="shared" si="204"/>
        <v>#N/A</v>
      </c>
      <c r="AB1076" s="22">
        <f>(COUNTIF($AA$2:AA1076,AA1076)=1)*1+AB1075</f>
        <v>70</v>
      </c>
      <c r="AC1076" s="22" t="e">
        <f>VLOOKUP(AD1076,'licencje PZTS'!$C$4:$K$1486,9,FALSE)</f>
        <v>#N/A</v>
      </c>
      <c r="AD1076" s="22" t="e">
        <f>INDEX($AA$2:$AA$900,MATCH(ROWS($Z$1:Z1073),$AB$2:$AB$3900,0))</f>
        <v>#N/A</v>
      </c>
    </row>
    <row r="1077" spans="2:30" hidden="1" x14ac:dyDescent="0.25">
      <c r="B1077" s="54">
        <f>(COUNTIF($D$24:D1749,D1749)=1)*1+B1076</f>
        <v>51</v>
      </c>
      <c r="C1077" s="60" t="str">
        <f t="shared" si="203"/>
        <v/>
      </c>
      <c r="D1077" s="54" t="str">
        <f>IF(C1077="","",'licencje PZTS'!B1057)</f>
        <v/>
      </c>
      <c r="E1077" s="62" t="str">
        <f>IF(C1077="","",VLOOKUP(F1077,'licencje PZTS'!$G$3:$N$775,8,FALSE))</f>
        <v/>
      </c>
      <c r="F1077" s="62">
        <f>'licencje PZTS'!G1057</f>
        <v>0</v>
      </c>
      <c r="G1077" s="62" t="str">
        <f>IFERROR(VLOOKUP(F1077,'licencje PZTS'!$G$3:$N$775,5,FALSE),"")</f>
        <v/>
      </c>
      <c r="H1077" s="62"/>
      <c r="J1077" s="22" t="str">
        <f>IFERROR(VLOOKUP(F1077,'licencje PZTS'!$G$3:$N$775,7,FALSE),"")</f>
        <v/>
      </c>
      <c r="K1077" s="62" t="str">
        <f>IFERROR(VLOOKUP(F1077,'licencje PZTS'!$G$3:$N$1761,4,FALSE),"")</f>
        <v/>
      </c>
      <c r="L1077" s="22" t="str">
        <f t="shared" si="196"/>
        <v/>
      </c>
      <c r="M1077" s="22" t="str">
        <f t="shared" si="197"/>
        <v/>
      </c>
      <c r="N1077" s="22" t="str">
        <f t="shared" si="198"/>
        <v/>
      </c>
      <c r="O1077" s="22" t="str">
        <f t="shared" si="199"/>
        <v/>
      </c>
      <c r="P1077" s="22" t="str">
        <f t="shared" si="200"/>
        <v/>
      </c>
      <c r="Q1077" s="22" t="str">
        <f t="shared" si="201"/>
        <v/>
      </c>
      <c r="R1077" s="22" t="str">
        <f t="shared" si="202"/>
        <v/>
      </c>
      <c r="V1077" s="22" t="e">
        <f t="shared" si="193"/>
        <v>#N/A</v>
      </c>
      <c r="W1077" s="22">
        <f>(COUNTIF($V$2:V1077,V1077)=1)*1+W1076</f>
        <v>70</v>
      </c>
      <c r="Y1077" s="22" t="e">
        <f>INDEX($V$2:$V$900,MATCH(ROWS($U$1:U1075),$W$2:$W$900,0))</f>
        <v>#N/A</v>
      </c>
      <c r="AA1077" s="22" t="e">
        <f t="shared" si="204"/>
        <v>#N/A</v>
      </c>
      <c r="AB1077" s="22">
        <f>(COUNTIF($AA$2:AA1077,AA1077)=1)*1+AB1076</f>
        <v>70</v>
      </c>
      <c r="AC1077" s="22" t="e">
        <f>VLOOKUP(AD1077,'licencje PZTS'!$C$4:$K$1486,9,FALSE)</f>
        <v>#N/A</v>
      </c>
      <c r="AD1077" s="22" t="e">
        <f>INDEX($AA$2:$AA$900,MATCH(ROWS($Z$1:Z1074),$AB$2:$AB$3900,0))</f>
        <v>#N/A</v>
      </c>
    </row>
    <row r="1078" spans="2:30" hidden="1" x14ac:dyDescent="0.25">
      <c r="B1078" s="54">
        <f>(COUNTIF($D$24:D1750,D1750)=1)*1+B1077</f>
        <v>51</v>
      </c>
      <c r="C1078" s="60" t="str">
        <f t="shared" si="203"/>
        <v/>
      </c>
      <c r="D1078" s="54" t="str">
        <f>IF(C1078="","",'licencje PZTS'!B1058)</f>
        <v/>
      </c>
      <c r="E1078" s="62" t="str">
        <f>IF(C1078="","",VLOOKUP(F1078,'licencje PZTS'!$G$3:$N$775,8,FALSE))</f>
        <v/>
      </c>
      <c r="F1078" s="62">
        <f>'licencje PZTS'!G1058</f>
        <v>0</v>
      </c>
      <c r="G1078" s="62" t="str">
        <f>IFERROR(VLOOKUP(F1078,'licencje PZTS'!$G$3:$N$775,5,FALSE),"")</f>
        <v/>
      </c>
      <c r="H1078" s="62"/>
      <c r="J1078" s="22" t="str">
        <f>IFERROR(VLOOKUP(F1078,'licencje PZTS'!$G$3:$N$775,7,FALSE),"")</f>
        <v/>
      </c>
      <c r="K1078" s="62" t="str">
        <f>IFERROR(VLOOKUP(F1078,'licencje PZTS'!$G$3:$N$1761,4,FALSE),"")</f>
        <v/>
      </c>
      <c r="L1078" s="22" t="str">
        <f t="shared" si="196"/>
        <v/>
      </c>
      <c r="M1078" s="22" t="str">
        <f t="shared" si="197"/>
        <v/>
      </c>
      <c r="N1078" s="22" t="str">
        <f t="shared" si="198"/>
        <v/>
      </c>
      <c r="O1078" s="22" t="str">
        <f t="shared" si="199"/>
        <v/>
      </c>
      <c r="P1078" s="22" t="str">
        <f t="shared" si="200"/>
        <v/>
      </c>
      <c r="Q1078" s="22" t="str">
        <f t="shared" si="201"/>
        <v/>
      </c>
      <c r="R1078" s="22" t="str">
        <f t="shared" si="202"/>
        <v/>
      </c>
      <c r="V1078" s="22" t="e">
        <f t="shared" si="193"/>
        <v>#N/A</v>
      </c>
      <c r="W1078" s="22">
        <f>(COUNTIF($V$2:V1078,V1078)=1)*1+W1077</f>
        <v>70</v>
      </c>
      <c r="Y1078" s="22" t="e">
        <f>INDEX($V$2:$V$900,MATCH(ROWS($U$1:U1076),$W$2:$W$900,0))</f>
        <v>#N/A</v>
      </c>
      <c r="AA1078" s="22" t="e">
        <f t="shared" si="204"/>
        <v>#N/A</v>
      </c>
      <c r="AB1078" s="22">
        <f>(COUNTIF($AA$2:AA1078,AA1078)=1)*1+AB1077</f>
        <v>70</v>
      </c>
      <c r="AC1078" s="22" t="e">
        <f>VLOOKUP(AD1078,'licencje PZTS'!$C$4:$K$1486,9,FALSE)</f>
        <v>#N/A</v>
      </c>
      <c r="AD1078" s="22" t="e">
        <f>INDEX($AA$2:$AA$900,MATCH(ROWS($Z$1:Z1075),$AB$2:$AB$3900,0))</f>
        <v>#N/A</v>
      </c>
    </row>
    <row r="1079" spans="2:30" hidden="1" x14ac:dyDescent="0.25">
      <c r="B1079" s="54">
        <f>(COUNTIF($D$24:D1751,D1751)=1)*1+B1078</f>
        <v>51</v>
      </c>
      <c r="C1079" s="60" t="str">
        <f t="shared" si="203"/>
        <v/>
      </c>
      <c r="D1079" s="54" t="str">
        <f>IF(C1079="","",'licencje PZTS'!B1059)</f>
        <v/>
      </c>
      <c r="E1079" s="62" t="str">
        <f>IF(C1079="","",VLOOKUP(F1079,'licencje PZTS'!$G$3:$N$775,8,FALSE))</f>
        <v/>
      </c>
      <c r="F1079" s="62">
        <f>'licencje PZTS'!G1059</f>
        <v>0</v>
      </c>
      <c r="G1079" s="62" t="str">
        <f>IFERROR(VLOOKUP(F1079,'licencje PZTS'!$G$3:$N$775,5,FALSE),"")</f>
        <v/>
      </c>
      <c r="H1079" s="62"/>
      <c r="J1079" s="22" t="str">
        <f>IFERROR(VLOOKUP(F1079,'licencje PZTS'!$G$3:$N$775,7,FALSE),"")</f>
        <v/>
      </c>
      <c r="K1079" s="62" t="str">
        <f>IFERROR(VLOOKUP(F1079,'licencje PZTS'!$G$3:$N$1761,4,FALSE),"")</f>
        <v/>
      </c>
      <c r="L1079" s="22" t="str">
        <f t="shared" si="196"/>
        <v/>
      </c>
      <c r="M1079" s="22" t="str">
        <f t="shared" si="197"/>
        <v/>
      </c>
      <c r="N1079" s="22" t="str">
        <f t="shared" si="198"/>
        <v/>
      </c>
      <c r="O1079" s="22" t="str">
        <f t="shared" si="199"/>
        <v/>
      </c>
      <c r="P1079" s="22" t="str">
        <f t="shared" si="200"/>
        <v/>
      </c>
      <c r="Q1079" s="22" t="str">
        <f t="shared" si="201"/>
        <v/>
      </c>
      <c r="R1079" s="22" t="str">
        <f t="shared" si="202"/>
        <v/>
      </c>
      <c r="V1079" s="22" t="e">
        <f t="shared" si="193"/>
        <v>#N/A</v>
      </c>
      <c r="W1079" s="22">
        <f>(COUNTIF($V$2:V1079,V1079)=1)*1+W1078</f>
        <v>70</v>
      </c>
      <c r="Y1079" s="22" t="e">
        <f>INDEX($V$2:$V$900,MATCH(ROWS($U$1:U1077),$W$2:$W$900,0))</f>
        <v>#N/A</v>
      </c>
      <c r="AA1079" s="22" t="e">
        <f t="shared" si="204"/>
        <v>#N/A</v>
      </c>
      <c r="AB1079" s="22">
        <f>(COUNTIF($AA$2:AA1079,AA1079)=1)*1+AB1078</f>
        <v>70</v>
      </c>
      <c r="AC1079" s="22" t="e">
        <f>VLOOKUP(AD1079,'licencje PZTS'!$C$4:$K$1486,9,FALSE)</f>
        <v>#N/A</v>
      </c>
      <c r="AD1079" s="22" t="e">
        <f>INDEX($AA$2:$AA$900,MATCH(ROWS($Z$1:Z1076),$AB$2:$AB$3900,0))</f>
        <v>#N/A</v>
      </c>
    </row>
    <row r="1080" spans="2:30" hidden="1" x14ac:dyDescent="0.25">
      <c r="B1080" s="54">
        <f>(COUNTIF($D$24:D1752,D1752)=1)*1+B1079</f>
        <v>51</v>
      </c>
      <c r="C1080" s="60" t="str">
        <f t="shared" si="203"/>
        <v/>
      </c>
      <c r="D1080" s="54" t="str">
        <f>IF(C1080="","",'licencje PZTS'!B1060)</f>
        <v/>
      </c>
      <c r="E1080" s="62" t="str">
        <f>IF(C1080="","",VLOOKUP(F1080,'licencje PZTS'!$G$3:$N$775,8,FALSE))</f>
        <v/>
      </c>
      <c r="F1080" s="62">
        <f>'licencje PZTS'!G1060</f>
        <v>0</v>
      </c>
      <c r="G1080" s="62" t="str">
        <f>IFERROR(VLOOKUP(F1080,'licencje PZTS'!$G$3:$N$775,5,FALSE),"")</f>
        <v/>
      </c>
      <c r="H1080" s="62"/>
      <c r="J1080" s="22" t="str">
        <f>IFERROR(VLOOKUP(F1080,'licencje PZTS'!$G$3:$N$775,7,FALSE),"")</f>
        <v/>
      </c>
      <c r="K1080" s="62" t="str">
        <f>IFERROR(VLOOKUP(F1080,'licencje PZTS'!$G$3:$N$1761,4,FALSE),"")</f>
        <v/>
      </c>
      <c r="L1080" s="22" t="str">
        <f t="shared" si="196"/>
        <v/>
      </c>
      <c r="M1080" s="22" t="str">
        <f t="shared" si="197"/>
        <v/>
      </c>
      <c r="N1080" s="22" t="str">
        <f t="shared" si="198"/>
        <v/>
      </c>
      <c r="O1080" s="22" t="str">
        <f t="shared" si="199"/>
        <v/>
      </c>
      <c r="P1080" s="22" t="str">
        <f t="shared" si="200"/>
        <v/>
      </c>
      <c r="Q1080" s="22" t="str">
        <f t="shared" si="201"/>
        <v/>
      </c>
      <c r="R1080" s="22" t="str">
        <f t="shared" si="202"/>
        <v/>
      </c>
      <c r="V1080" s="22" t="e">
        <f t="shared" si="193"/>
        <v>#N/A</v>
      </c>
      <c r="W1080" s="22">
        <f>(COUNTIF($V$2:V1080,V1080)=1)*1+W1079</f>
        <v>70</v>
      </c>
      <c r="Y1080" s="22" t="e">
        <f>INDEX($V$2:$V$900,MATCH(ROWS($U$1:U1078),$W$2:$W$900,0))</f>
        <v>#N/A</v>
      </c>
      <c r="AA1080" s="22" t="e">
        <f t="shared" si="204"/>
        <v>#N/A</v>
      </c>
      <c r="AB1080" s="22">
        <f>(COUNTIF($AA$2:AA1080,AA1080)=1)*1+AB1079</f>
        <v>70</v>
      </c>
      <c r="AC1080" s="22" t="e">
        <f>VLOOKUP(AD1080,'licencje PZTS'!$C$4:$K$1486,9,FALSE)</f>
        <v>#N/A</v>
      </c>
      <c r="AD1080" s="22" t="e">
        <f>INDEX($AA$2:$AA$900,MATCH(ROWS($Z$1:Z1077),$AB$2:$AB$3900,0))</f>
        <v>#N/A</v>
      </c>
    </row>
    <row r="1081" spans="2:30" hidden="1" x14ac:dyDescent="0.25">
      <c r="B1081" s="54">
        <f>(COUNTIF($D$24:D1753,D1753)=1)*1+B1080</f>
        <v>51</v>
      </c>
      <c r="C1081" s="60" t="str">
        <f t="shared" si="203"/>
        <v/>
      </c>
      <c r="D1081" s="54" t="str">
        <f>IF(C1081="","",'licencje PZTS'!B1061)</f>
        <v/>
      </c>
      <c r="E1081" s="62" t="str">
        <f>IF(C1081="","",VLOOKUP(F1081,'licencje PZTS'!$G$3:$N$775,8,FALSE))</f>
        <v/>
      </c>
      <c r="F1081" s="62">
        <f>'licencje PZTS'!G1061</f>
        <v>0</v>
      </c>
      <c r="G1081" s="62" t="str">
        <f>IFERROR(VLOOKUP(F1081,'licencje PZTS'!$G$3:$N$775,5,FALSE),"")</f>
        <v/>
      </c>
      <c r="H1081" s="62"/>
      <c r="J1081" s="22" t="str">
        <f>IFERROR(VLOOKUP(F1081,'licencje PZTS'!$G$3:$N$775,7,FALSE),"")</f>
        <v/>
      </c>
      <c r="K1081" s="62" t="str">
        <f>IFERROR(VLOOKUP(F1081,'licencje PZTS'!$G$3:$N$1761,4,FALSE),"")</f>
        <v/>
      </c>
      <c r="L1081" s="22" t="str">
        <f t="shared" si="196"/>
        <v/>
      </c>
      <c r="M1081" s="22" t="str">
        <f t="shared" si="197"/>
        <v/>
      </c>
      <c r="N1081" s="22" t="str">
        <f t="shared" si="198"/>
        <v/>
      </c>
      <c r="O1081" s="22" t="str">
        <f t="shared" si="199"/>
        <v/>
      </c>
      <c r="P1081" s="22" t="str">
        <f t="shared" si="200"/>
        <v/>
      </c>
      <c r="Q1081" s="22" t="str">
        <f t="shared" si="201"/>
        <v/>
      </c>
      <c r="R1081" s="22" t="str">
        <f t="shared" si="202"/>
        <v/>
      </c>
      <c r="V1081" s="22" t="e">
        <f t="shared" si="193"/>
        <v>#N/A</v>
      </c>
      <c r="W1081" s="22">
        <f>(COUNTIF($V$2:V1081,V1081)=1)*1+W1080</f>
        <v>70</v>
      </c>
      <c r="Y1081" s="22" t="e">
        <f>INDEX($V$2:$V$900,MATCH(ROWS($U$1:U1079),$W$2:$W$900,0))</f>
        <v>#N/A</v>
      </c>
      <c r="AA1081" s="22" t="e">
        <f t="shared" si="204"/>
        <v>#N/A</v>
      </c>
      <c r="AB1081" s="22">
        <f>(COUNTIF($AA$2:AA1081,AA1081)=1)*1+AB1080</f>
        <v>70</v>
      </c>
      <c r="AC1081" s="22" t="e">
        <f>VLOOKUP(AD1081,'licencje PZTS'!$C$4:$K$1486,9,FALSE)</f>
        <v>#N/A</v>
      </c>
      <c r="AD1081" s="22" t="e">
        <f>INDEX($AA$2:$AA$900,MATCH(ROWS($Z$1:Z1078),$AB$2:$AB$3900,0))</f>
        <v>#N/A</v>
      </c>
    </row>
    <row r="1082" spans="2:30" hidden="1" x14ac:dyDescent="0.25">
      <c r="B1082" s="54">
        <f>(COUNTIF($D$24:D1754,D1754)=1)*1+B1081</f>
        <v>51</v>
      </c>
      <c r="C1082" s="60" t="str">
        <f t="shared" si="203"/>
        <v/>
      </c>
      <c r="D1082" s="54" t="str">
        <f>IF(C1082="","",'licencje PZTS'!B1062)</f>
        <v/>
      </c>
      <c r="E1082" s="62" t="str">
        <f>IF(C1082="","",VLOOKUP(F1082,'licencje PZTS'!$G$3:$N$775,8,FALSE))</f>
        <v/>
      </c>
      <c r="F1082" s="62">
        <f>'licencje PZTS'!G1062</f>
        <v>0</v>
      </c>
      <c r="G1082" s="62" t="str">
        <f>IFERROR(VLOOKUP(F1082,'licencje PZTS'!$G$3:$N$775,5,FALSE),"")</f>
        <v/>
      </c>
      <c r="H1082" s="62"/>
      <c r="J1082" s="22" t="str">
        <f>IFERROR(VLOOKUP(F1082,'licencje PZTS'!$G$3:$N$775,7,FALSE),"")</f>
        <v/>
      </c>
      <c r="K1082" s="62" t="str">
        <f>IFERROR(VLOOKUP(F1082,'licencje PZTS'!$G$3:$N$1761,4,FALSE),"")</f>
        <v/>
      </c>
      <c r="L1082" s="22" t="str">
        <f t="shared" si="196"/>
        <v/>
      </c>
      <c r="M1082" s="22" t="str">
        <f t="shared" si="197"/>
        <v/>
      </c>
      <c r="N1082" s="22" t="str">
        <f t="shared" si="198"/>
        <v/>
      </c>
      <c r="O1082" s="22" t="str">
        <f t="shared" si="199"/>
        <v/>
      </c>
      <c r="P1082" s="22" t="str">
        <f t="shared" si="200"/>
        <v/>
      </c>
      <c r="Q1082" s="22" t="str">
        <f t="shared" si="201"/>
        <v/>
      </c>
      <c r="R1082" s="22" t="str">
        <f t="shared" si="202"/>
        <v/>
      </c>
      <c r="V1082" s="22" t="e">
        <f t="shared" si="193"/>
        <v>#N/A</v>
      </c>
      <c r="W1082" s="22">
        <f>(COUNTIF($V$2:V1082,V1082)=1)*1+W1081</f>
        <v>70</v>
      </c>
      <c r="Y1082" s="22" t="e">
        <f>INDEX($V$2:$V$900,MATCH(ROWS($U$1:U1080),$W$2:$W$900,0))</f>
        <v>#N/A</v>
      </c>
      <c r="AA1082" s="22" t="e">
        <f t="shared" si="204"/>
        <v>#N/A</v>
      </c>
      <c r="AB1082" s="22">
        <f>(COUNTIF($AA$2:AA1082,AA1082)=1)*1+AB1081</f>
        <v>70</v>
      </c>
      <c r="AC1082" s="22" t="e">
        <f>VLOOKUP(AD1082,'licencje PZTS'!$C$4:$K$1486,9,FALSE)</f>
        <v>#N/A</v>
      </c>
      <c r="AD1082" s="22" t="e">
        <f>INDEX($AA$2:$AA$900,MATCH(ROWS($Z$1:Z1079),$AB$2:$AB$3900,0))</f>
        <v>#N/A</v>
      </c>
    </row>
    <row r="1083" spans="2:30" hidden="1" x14ac:dyDescent="0.25">
      <c r="B1083" s="54">
        <f>(COUNTIF($D$24:D1755,D1755)=1)*1+B1082</f>
        <v>51</v>
      </c>
      <c r="C1083" s="60" t="str">
        <f t="shared" si="203"/>
        <v/>
      </c>
      <c r="D1083" s="54" t="str">
        <f>IF(C1083="","",'licencje PZTS'!B1063)</f>
        <v/>
      </c>
      <c r="E1083" s="62" t="str">
        <f>IF(C1083="","",VLOOKUP(F1083,'licencje PZTS'!$G$3:$N$775,8,FALSE))</f>
        <v/>
      </c>
      <c r="F1083" s="62">
        <f>'licencje PZTS'!G1063</f>
        <v>0</v>
      </c>
      <c r="G1083" s="62" t="str">
        <f>IFERROR(VLOOKUP(F1083,'licencje PZTS'!$G$3:$N$775,5,FALSE),"")</f>
        <v/>
      </c>
      <c r="H1083" s="62"/>
      <c r="J1083" s="22" t="str">
        <f>IFERROR(VLOOKUP(F1083,'licencje PZTS'!$G$3:$N$775,7,FALSE),"")</f>
        <v/>
      </c>
      <c r="K1083" s="62" t="str">
        <f>IFERROR(VLOOKUP(F1083,'licencje PZTS'!$G$3:$N$1761,4,FALSE),"")</f>
        <v/>
      </c>
      <c r="L1083" s="22" t="str">
        <f t="shared" si="196"/>
        <v/>
      </c>
      <c r="M1083" s="22" t="str">
        <f t="shared" si="197"/>
        <v/>
      </c>
      <c r="N1083" s="22" t="str">
        <f t="shared" si="198"/>
        <v/>
      </c>
      <c r="O1083" s="22" t="str">
        <f t="shared" si="199"/>
        <v/>
      </c>
      <c r="P1083" s="22" t="str">
        <f t="shared" si="200"/>
        <v/>
      </c>
      <c r="Q1083" s="22" t="str">
        <f t="shared" si="201"/>
        <v/>
      </c>
      <c r="R1083" s="22" t="str">
        <f t="shared" si="202"/>
        <v/>
      </c>
      <c r="V1083" s="22" t="e">
        <f t="shared" si="193"/>
        <v>#N/A</v>
      </c>
      <c r="W1083" s="22">
        <f>(COUNTIF($V$2:V1083,V1083)=1)*1+W1082</f>
        <v>70</v>
      </c>
      <c r="Y1083" s="22" t="e">
        <f>INDEX($V$2:$V$900,MATCH(ROWS($U$1:U1081),$W$2:$W$900,0))</f>
        <v>#N/A</v>
      </c>
      <c r="AA1083" s="22" t="e">
        <f t="shared" si="204"/>
        <v>#N/A</v>
      </c>
      <c r="AB1083" s="22">
        <f>(COUNTIF($AA$2:AA1083,AA1083)=1)*1+AB1082</f>
        <v>70</v>
      </c>
      <c r="AC1083" s="22" t="e">
        <f>VLOOKUP(AD1083,'licencje PZTS'!$C$4:$K$1486,9,FALSE)</f>
        <v>#N/A</v>
      </c>
      <c r="AD1083" s="22" t="e">
        <f>INDEX($AA$2:$AA$900,MATCH(ROWS($Z$1:Z1080),$AB$2:$AB$3900,0))</f>
        <v>#N/A</v>
      </c>
    </row>
    <row r="1084" spans="2:30" hidden="1" x14ac:dyDescent="0.25">
      <c r="B1084" s="54">
        <f>(COUNTIF($D$24:D1756,D1756)=1)*1+B1083</f>
        <v>51</v>
      </c>
      <c r="C1084" s="60" t="str">
        <f t="shared" si="203"/>
        <v/>
      </c>
      <c r="D1084" s="54" t="str">
        <f>IF(C1084="","",'licencje PZTS'!B1064)</f>
        <v/>
      </c>
      <c r="E1084" s="62" t="str">
        <f>IF(C1084="","",VLOOKUP(F1084,'licencje PZTS'!$G$3:$N$775,8,FALSE))</f>
        <v/>
      </c>
      <c r="F1084" s="62">
        <f>'licencje PZTS'!G1064</f>
        <v>0</v>
      </c>
      <c r="G1084" s="62" t="str">
        <f>IFERROR(VLOOKUP(F1084,'licencje PZTS'!$G$3:$N$775,5,FALSE),"")</f>
        <v/>
      </c>
      <c r="H1084" s="62"/>
      <c r="J1084" s="22" t="str">
        <f>IFERROR(VLOOKUP(F1084,'licencje PZTS'!$G$3:$N$775,7,FALSE),"")</f>
        <v/>
      </c>
      <c r="K1084" s="62" t="str">
        <f>IFERROR(VLOOKUP(F1084,'licencje PZTS'!$G$3:$N$1761,4,FALSE),"")</f>
        <v/>
      </c>
      <c r="L1084" s="22" t="str">
        <f t="shared" si="196"/>
        <v/>
      </c>
      <c r="M1084" s="22" t="str">
        <f t="shared" si="197"/>
        <v/>
      </c>
      <c r="N1084" s="22" t="str">
        <f t="shared" si="198"/>
        <v/>
      </c>
      <c r="O1084" s="22" t="str">
        <f t="shared" si="199"/>
        <v/>
      </c>
      <c r="P1084" s="22" t="str">
        <f t="shared" si="200"/>
        <v/>
      </c>
      <c r="Q1084" s="22" t="str">
        <f t="shared" si="201"/>
        <v/>
      </c>
      <c r="R1084" s="22" t="str">
        <f t="shared" si="202"/>
        <v/>
      </c>
      <c r="V1084" s="22" t="e">
        <f t="shared" si="193"/>
        <v>#N/A</v>
      </c>
      <c r="W1084" s="22">
        <f>(COUNTIF($V$2:V1084,V1084)=1)*1+W1083</f>
        <v>70</v>
      </c>
      <c r="Y1084" s="22" t="e">
        <f>INDEX($V$2:$V$900,MATCH(ROWS($U$1:U1082),$W$2:$W$900,0))</f>
        <v>#N/A</v>
      </c>
      <c r="AA1084" s="22" t="e">
        <f t="shared" si="204"/>
        <v>#N/A</v>
      </c>
      <c r="AB1084" s="22">
        <f>(COUNTIF($AA$2:AA1084,AA1084)=1)*1+AB1083</f>
        <v>70</v>
      </c>
      <c r="AC1084" s="22" t="e">
        <f>VLOOKUP(AD1084,'licencje PZTS'!$C$4:$K$1486,9,FALSE)</f>
        <v>#N/A</v>
      </c>
      <c r="AD1084" s="22" t="e">
        <f>INDEX($AA$2:$AA$900,MATCH(ROWS($Z$1:Z1081),$AB$2:$AB$3900,0))</f>
        <v>#N/A</v>
      </c>
    </row>
    <row r="1085" spans="2:30" hidden="1" x14ac:dyDescent="0.25">
      <c r="B1085" s="54">
        <f>(COUNTIF($D$24:D1757,D1757)=1)*1+B1084</f>
        <v>51</v>
      </c>
      <c r="C1085" s="60" t="str">
        <f t="shared" si="203"/>
        <v/>
      </c>
      <c r="D1085" s="54" t="str">
        <f>IF(C1085="","",'licencje PZTS'!B1065)</f>
        <v/>
      </c>
      <c r="E1085" s="62" t="str">
        <f>IF(C1085="","",VLOOKUP(F1085,'licencje PZTS'!$G$3:$N$775,8,FALSE))</f>
        <v/>
      </c>
      <c r="F1085" s="62">
        <f>'licencje PZTS'!G1065</f>
        <v>0</v>
      </c>
      <c r="G1085" s="62" t="str">
        <f>IFERROR(VLOOKUP(F1085,'licencje PZTS'!$G$3:$N$775,5,FALSE),"")</f>
        <v/>
      </c>
      <c r="H1085" s="62"/>
      <c r="J1085" s="22" t="str">
        <f>IFERROR(VLOOKUP(F1085,'licencje PZTS'!$G$3:$N$775,7,FALSE),"")</f>
        <v/>
      </c>
      <c r="K1085" s="62" t="str">
        <f>IFERROR(VLOOKUP(F1085,'licencje PZTS'!$G$3:$N$1761,4,FALSE),"")</f>
        <v/>
      </c>
      <c r="L1085" s="22" t="str">
        <f t="shared" si="196"/>
        <v/>
      </c>
      <c r="M1085" s="22" t="str">
        <f t="shared" si="197"/>
        <v/>
      </c>
      <c r="N1085" s="22" t="str">
        <f t="shared" si="198"/>
        <v/>
      </c>
      <c r="O1085" s="22" t="str">
        <f t="shared" si="199"/>
        <v/>
      </c>
      <c r="P1085" s="22" t="str">
        <f t="shared" si="200"/>
        <v/>
      </c>
      <c r="Q1085" s="22" t="str">
        <f t="shared" si="201"/>
        <v/>
      </c>
      <c r="R1085" s="22" t="str">
        <f t="shared" si="202"/>
        <v/>
      </c>
      <c r="V1085" s="22" t="e">
        <f t="shared" si="193"/>
        <v>#N/A</v>
      </c>
      <c r="W1085" s="22">
        <f>(COUNTIF($V$2:V1085,V1085)=1)*1+W1084</f>
        <v>70</v>
      </c>
      <c r="Y1085" s="22" t="e">
        <f>INDEX($V$2:$V$900,MATCH(ROWS($U$1:U1083),$W$2:$W$900,0))</f>
        <v>#N/A</v>
      </c>
      <c r="AA1085" s="22" t="e">
        <f t="shared" si="204"/>
        <v>#N/A</v>
      </c>
      <c r="AB1085" s="22">
        <f>(COUNTIF($AA$2:AA1085,AA1085)=1)*1+AB1084</f>
        <v>70</v>
      </c>
      <c r="AC1085" s="22" t="e">
        <f>VLOOKUP(AD1085,'licencje PZTS'!$C$4:$K$1486,9,FALSE)</f>
        <v>#N/A</v>
      </c>
      <c r="AD1085" s="22" t="e">
        <f>INDEX($AA$2:$AA$900,MATCH(ROWS($Z$1:Z1082),$AB$2:$AB$3900,0))</f>
        <v>#N/A</v>
      </c>
    </row>
    <row r="1086" spans="2:30" hidden="1" x14ac:dyDescent="0.25">
      <c r="B1086" s="54">
        <f>(COUNTIF($D$24:D1758,D1758)=1)*1+B1085</f>
        <v>51</v>
      </c>
      <c r="C1086" s="60" t="str">
        <f t="shared" si="203"/>
        <v/>
      </c>
      <c r="D1086" s="54" t="str">
        <f>IF(C1086="","",'licencje PZTS'!B1066)</f>
        <v/>
      </c>
      <c r="E1086" s="62" t="str">
        <f>IF(C1086="","",VLOOKUP(F1086,'licencje PZTS'!$G$3:$N$775,8,FALSE))</f>
        <v/>
      </c>
      <c r="F1086" s="62">
        <f>'licencje PZTS'!G1066</f>
        <v>0</v>
      </c>
      <c r="G1086" s="62" t="str">
        <f>IFERROR(VLOOKUP(F1086,'licencje PZTS'!$G$3:$N$775,5,FALSE),"")</f>
        <v/>
      </c>
      <c r="H1086" s="62"/>
      <c r="J1086" s="22" t="str">
        <f>IFERROR(VLOOKUP(F1086,'licencje PZTS'!$G$3:$N$775,7,FALSE),"")</f>
        <v/>
      </c>
      <c r="K1086" s="62" t="str">
        <f>IFERROR(VLOOKUP(F1086,'licencje PZTS'!$G$3:$N$1761,4,FALSE),"")</f>
        <v/>
      </c>
      <c r="L1086" s="22" t="str">
        <f t="shared" si="196"/>
        <v/>
      </c>
      <c r="M1086" s="22" t="str">
        <f t="shared" si="197"/>
        <v/>
      </c>
      <c r="N1086" s="22" t="str">
        <f t="shared" si="198"/>
        <v/>
      </c>
      <c r="O1086" s="22" t="str">
        <f t="shared" si="199"/>
        <v/>
      </c>
      <c r="P1086" s="22" t="str">
        <f t="shared" si="200"/>
        <v/>
      </c>
      <c r="Q1086" s="22" t="str">
        <f t="shared" si="201"/>
        <v/>
      </c>
      <c r="R1086" s="22" t="str">
        <f t="shared" si="202"/>
        <v/>
      </c>
      <c r="V1086" s="22" t="e">
        <f t="shared" ref="V1086:V1149" si="205">VLOOKUP($F$3,$C1105:$F5219,3,FALSE)</f>
        <v>#N/A</v>
      </c>
      <c r="W1086" s="22">
        <f>(COUNTIF($V$2:V1086,V1086)=1)*1+W1085</f>
        <v>70</v>
      </c>
      <c r="Y1086" s="22" t="e">
        <f>INDEX($V$2:$V$900,MATCH(ROWS($U$1:U1084),$W$2:$W$900,0))</f>
        <v>#N/A</v>
      </c>
      <c r="AA1086" s="22" t="e">
        <f t="shared" si="204"/>
        <v>#N/A</v>
      </c>
      <c r="AB1086" s="22">
        <f>(COUNTIF($AA$2:AA1086,AA1086)=1)*1+AB1085</f>
        <v>70</v>
      </c>
      <c r="AC1086" s="22" t="e">
        <f>VLOOKUP(AD1086,'licencje PZTS'!$C$4:$K$1486,9,FALSE)</f>
        <v>#N/A</v>
      </c>
      <c r="AD1086" s="22" t="e">
        <f>INDEX($AA$2:$AA$900,MATCH(ROWS($Z$1:Z1083),$AB$2:$AB$3900,0))</f>
        <v>#N/A</v>
      </c>
    </row>
    <row r="1087" spans="2:30" hidden="1" x14ac:dyDescent="0.25">
      <c r="B1087" s="54">
        <f>(COUNTIF($D$24:D1759,D1759)=1)*1+B1086</f>
        <v>51</v>
      </c>
      <c r="C1087" s="60" t="str">
        <f t="shared" si="203"/>
        <v/>
      </c>
      <c r="D1087" s="54" t="str">
        <f>IF(C1087="","",'licencje PZTS'!B1067)</f>
        <v/>
      </c>
      <c r="E1087" s="62" t="str">
        <f>IF(C1087="","",VLOOKUP(F1087,'licencje PZTS'!$G$3:$N$775,8,FALSE))</f>
        <v/>
      </c>
      <c r="F1087" s="62">
        <f>'licencje PZTS'!G1067</f>
        <v>0</v>
      </c>
      <c r="G1087" s="62" t="str">
        <f>IFERROR(VLOOKUP(F1087,'licencje PZTS'!$G$3:$N$775,5,FALSE),"")</f>
        <v/>
      </c>
      <c r="H1087" s="62"/>
      <c r="J1087" s="22" t="str">
        <f>IFERROR(VLOOKUP(F1087,'licencje PZTS'!$G$3:$N$775,7,FALSE),"")</f>
        <v/>
      </c>
      <c r="K1087" s="62" t="str">
        <f>IFERROR(VLOOKUP(F1087,'licencje PZTS'!$G$3:$N$1761,4,FALSE),"")</f>
        <v/>
      </c>
      <c r="L1087" s="22" t="str">
        <f t="shared" si="196"/>
        <v/>
      </c>
      <c r="M1087" s="22" t="str">
        <f t="shared" si="197"/>
        <v/>
      </c>
      <c r="N1087" s="22" t="str">
        <f t="shared" si="198"/>
        <v/>
      </c>
      <c r="O1087" s="22" t="str">
        <f t="shared" si="199"/>
        <v/>
      </c>
      <c r="P1087" s="22" t="str">
        <f t="shared" si="200"/>
        <v/>
      </c>
      <c r="Q1087" s="22" t="str">
        <f t="shared" si="201"/>
        <v/>
      </c>
      <c r="R1087" s="22" t="str">
        <f t="shared" si="202"/>
        <v/>
      </c>
      <c r="V1087" s="22" t="e">
        <f t="shared" si="205"/>
        <v>#N/A</v>
      </c>
      <c r="W1087" s="22">
        <f>(COUNTIF($V$2:V1087,V1087)=1)*1+W1086</f>
        <v>70</v>
      </c>
      <c r="Y1087" s="22" t="e">
        <f>INDEX($V$2:$V$900,MATCH(ROWS($U$1:U1085),$W$2:$W$900,0))</f>
        <v>#N/A</v>
      </c>
      <c r="AA1087" s="22" t="e">
        <f t="shared" si="204"/>
        <v>#N/A</v>
      </c>
      <c r="AB1087" s="22">
        <f>(COUNTIF($AA$2:AA1087,AA1087)=1)*1+AB1086</f>
        <v>70</v>
      </c>
      <c r="AC1087" s="22" t="e">
        <f>VLOOKUP(AD1087,'licencje PZTS'!$C$4:$K$1486,9,FALSE)</f>
        <v>#N/A</v>
      </c>
      <c r="AD1087" s="22" t="e">
        <f>INDEX($AA$2:$AA$900,MATCH(ROWS($Z$1:Z1084),$AB$2:$AB$3900,0))</f>
        <v>#N/A</v>
      </c>
    </row>
    <row r="1088" spans="2:30" hidden="1" x14ac:dyDescent="0.25">
      <c r="B1088" s="54">
        <f>(COUNTIF($D$24:D1760,D1760)=1)*1+B1087</f>
        <v>51</v>
      </c>
      <c r="C1088" s="60" t="str">
        <f t="shared" si="203"/>
        <v/>
      </c>
      <c r="D1088" s="54" t="str">
        <f>IF(C1088="","",'licencje PZTS'!B1068)</f>
        <v/>
      </c>
      <c r="E1088" s="62" t="str">
        <f>IF(C1088="","",VLOOKUP(F1088,'licencje PZTS'!$G$3:$N$775,8,FALSE))</f>
        <v/>
      </c>
      <c r="F1088" s="62">
        <f>'licencje PZTS'!G1068</f>
        <v>0</v>
      </c>
      <c r="G1088" s="62" t="str">
        <f>IFERROR(VLOOKUP(F1088,'licencje PZTS'!$G$3:$N$775,5,FALSE),"")</f>
        <v/>
      </c>
      <c r="H1088" s="62"/>
      <c r="J1088" s="22" t="str">
        <f>IFERROR(VLOOKUP(F1088,'licencje PZTS'!$G$3:$N$775,7,FALSE),"")</f>
        <v/>
      </c>
      <c r="K1088" s="62" t="str">
        <f>IFERROR(VLOOKUP(F1088,'licencje PZTS'!$G$3:$N$1761,4,FALSE),"")</f>
        <v/>
      </c>
      <c r="L1088" s="22" t="str">
        <f t="shared" si="196"/>
        <v/>
      </c>
      <c r="M1088" s="22" t="str">
        <f t="shared" si="197"/>
        <v/>
      </c>
      <c r="N1088" s="22" t="str">
        <f t="shared" si="198"/>
        <v/>
      </c>
      <c r="O1088" s="22" t="str">
        <f t="shared" si="199"/>
        <v/>
      </c>
      <c r="P1088" s="22" t="str">
        <f t="shared" si="200"/>
        <v/>
      </c>
      <c r="Q1088" s="22" t="str">
        <f t="shared" si="201"/>
        <v/>
      </c>
      <c r="R1088" s="22" t="str">
        <f t="shared" si="202"/>
        <v/>
      </c>
      <c r="V1088" s="22" t="e">
        <f t="shared" si="205"/>
        <v>#N/A</v>
      </c>
      <c r="W1088" s="22">
        <f>(COUNTIF($V$2:V1088,V1088)=1)*1+W1087</f>
        <v>70</v>
      </c>
      <c r="Y1088" s="22" t="e">
        <f>INDEX($V$2:$V$900,MATCH(ROWS($U$1:U1086),$W$2:$W$900,0))</f>
        <v>#N/A</v>
      </c>
      <c r="AA1088" s="22" t="e">
        <f t="shared" si="204"/>
        <v>#N/A</v>
      </c>
      <c r="AB1088" s="22">
        <f>(COUNTIF($AA$2:AA1088,AA1088)=1)*1+AB1087</f>
        <v>70</v>
      </c>
      <c r="AC1088" s="22" t="e">
        <f>VLOOKUP(AD1088,'licencje PZTS'!$C$4:$K$1486,9,FALSE)</f>
        <v>#N/A</v>
      </c>
      <c r="AD1088" s="22" t="e">
        <f>INDEX($AA$2:$AA$900,MATCH(ROWS($Z$1:Z1085),$AB$2:$AB$3900,0))</f>
        <v>#N/A</v>
      </c>
    </row>
    <row r="1089" spans="2:30" hidden="1" x14ac:dyDescent="0.25">
      <c r="B1089" s="54">
        <f>(COUNTIF($D$24:D1761,D1761)=1)*1+B1088</f>
        <v>51</v>
      </c>
      <c r="C1089" s="60" t="str">
        <f t="shared" si="203"/>
        <v/>
      </c>
      <c r="D1089" s="54" t="str">
        <f>IF(C1089="","",'licencje PZTS'!B1069)</f>
        <v/>
      </c>
      <c r="E1089" s="62" t="str">
        <f>IF(C1089="","",VLOOKUP(F1089,'licencje PZTS'!$G$3:$N$775,8,FALSE))</f>
        <v/>
      </c>
      <c r="F1089" s="62">
        <f>'licencje PZTS'!G1069</f>
        <v>0</v>
      </c>
      <c r="G1089" s="62" t="str">
        <f>IFERROR(VLOOKUP(F1089,'licencje PZTS'!$G$3:$N$775,5,FALSE),"")</f>
        <v/>
      </c>
      <c r="H1089" s="62"/>
      <c r="J1089" s="22" t="str">
        <f>IFERROR(VLOOKUP(F1089,'licencje PZTS'!$G$3:$N$775,7,FALSE),"")</f>
        <v/>
      </c>
      <c r="K1089" s="62" t="str">
        <f>IFERROR(VLOOKUP(F1089,'licencje PZTS'!$G$3:$N$1761,4,FALSE),"")</f>
        <v/>
      </c>
      <c r="L1089" s="22" t="str">
        <f t="shared" si="196"/>
        <v/>
      </c>
      <c r="M1089" s="22" t="str">
        <f t="shared" si="197"/>
        <v/>
      </c>
      <c r="N1089" s="22" t="str">
        <f t="shared" si="198"/>
        <v/>
      </c>
      <c r="O1089" s="22" t="str">
        <f t="shared" si="199"/>
        <v/>
      </c>
      <c r="P1089" s="22" t="str">
        <f t="shared" si="200"/>
        <v/>
      </c>
      <c r="Q1089" s="22" t="str">
        <f t="shared" si="201"/>
        <v/>
      </c>
      <c r="R1089" s="22" t="str">
        <f t="shared" si="202"/>
        <v/>
      </c>
      <c r="V1089" s="22" t="e">
        <f t="shared" si="205"/>
        <v>#N/A</v>
      </c>
      <c r="W1089" s="22">
        <f>(COUNTIF($V$2:V1089,V1089)=1)*1+W1088</f>
        <v>70</v>
      </c>
      <c r="Y1089" s="22" t="e">
        <f>INDEX($V$2:$V$900,MATCH(ROWS($U$1:U1087),$W$2:$W$900,0))</f>
        <v>#N/A</v>
      </c>
      <c r="AA1089" s="22" t="e">
        <f t="shared" si="204"/>
        <v>#N/A</v>
      </c>
      <c r="AB1089" s="22">
        <f>(COUNTIF($AA$2:AA1089,AA1089)=1)*1+AB1088</f>
        <v>70</v>
      </c>
      <c r="AC1089" s="22" t="e">
        <f>VLOOKUP(AD1089,'licencje PZTS'!$C$4:$K$1486,9,FALSE)</f>
        <v>#N/A</v>
      </c>
      <c r="AD1089" s="22" t="e">
        <f>INDEX($AA$2:$AA$900,MATCH(ROWS($Z$1:Z1086),$AB$2:$AB$3900,0))</f>
        <v>#N/A</v>
      </c>
    </row>
    <row r="1090" spans="2:30" hidden="1" x14ac:dyDescent="0.25">
      <c r="B1090" s="54">
        <f>(COUNTIF($D$24:D1762,D1762)=1)*1+B1089</f>
        <v>51</v>
      </c>
      <c r="C1090" s="60" t="str">
        <f t="shared" si="203"/>
        <v/>
      </c>
      <c r="D1090" s="54" t="str">
        <f>IF(C1090="","",'licencje PZTS'!B1070)</f>
        <v/>
      </c>
      <c r="E1090" s="62" t="str">
        <f>IF(C1090="","",VLOOKUP(F1090,'licencje PZTS'!$G$3:$N$775,8,FALSE))</f>
        <v/>
      </c>
      <c r="F1090" s="62">
        <f>'licencje PZTS'!G1070</f>
        <v>0</v>
      </c>
      <c r="G1090" s="62" t="str">
        <f>IFERROR(VLOOKUP(F1090,'licencje PZTS'!$G$3:$N$775,5,FALSE),"")</f>
        <v/>
      </c>
      <c r="H1090" s="62"/>
      <c r="J1090" s="22" t="str">
        <f>IFERROR(VLOOKUP(F1090,'licencje PZTS'!$G$3:$N$775,7,FALSE),"")</f>
        <v/>
      </c>
      <c r="K1090" s="62" t="str">
        <f>IFERROR(VLOOKUP(F1090,'licencje PZTS'!$G$3:$N$1761,4,FALSE),"")</f>
        <v/>
      </c>
      <c r="L1090" s="22" t="str">
        <f t="shared" si="196"/>
        <v/>
      </c>
      <c r="M1090" s="22" t="str">
        <f t="shared" si="197"/>
        <v/>
      </c>
      <c r="N1090" s="22" t="str">
        <f t="shared" si="198"/>
        <v/>
      </c>
      <c r="O1090" s="22" t="str">
        <f t="shared" si="199"/>
        <v/>
      </c>
      <c r="P1090" s="22" t="str">
        <f t="shared" si="200"/>
        <v/>
      </c>
      <c r="Q1090" s="22" t="str">
        <f t="shared" si="201"/>
        <v/>
      </c>
      <c r="R1090" s="22" t="str">
        <f t="shared" si="202"/>
        <v/>
      </c>
      <c r="V1090" s="22" t="e">
        <f t="shared" si="205"/>
        <v>#N/A</v>
      </c>
      <c r="W1090" s="22">
        <f>(COUNTIF($V$2:V1090,V1090)=1)*1+W1089</f>
        <v>70</v>
      </c>
      <c r="Y1090" s="22" t="e">
        <f>INDEX($V$2:$V$900,MATCH(ROWS($U$1:U1088),$W$2:$W$900,0))</f>
        <v>#N/A</v>
      </c>
      <c r="AA1090" s="22" t="e">
        <f t="shared" si="204"/>
        <v>#N/A</v>
      </c>
      <c r="AB1090" s="22">
        <f>(COUNTIF($AA$2:AA1090,AA1090)=1)*1+AB1089</f>
        <v>70</v>
      </c>
      <c r="AC1090" s="22" t="e">
        <f>VLOOKUP(AD1090,'licencje PZTS'!$C$4:$K$1486,9,FALSE)</f>
        <v>#N/A</v>
      </c>
      <c r="AD1090" s="22" t="e">
        <f>INDEX($AA$2:$AA$900,MATCH(ROWS($Z$1:Z1087),$AB$2:$AB$3900,0))</f>
        <v>#N/A</v>
      </c>
    </row>
    <row r="1091" spans="2:30" hidden="1" x14ac:dyDescent="0.25">
      <c r="B1091" s="54">
        <f>(COUNTIF($D$24:D1763,D1763)=1)*1+B1090</f>
        <v>51</v>
      </c>
      <c r="C1091" s="60" t="str">
        <f t="shared" si="203"/>
        <v/>
      </c>
      <c r="D1091" s="54" t="str">
        <f>IF(C1091="","",'licencje PZTS'!B1071)</f>
        <v/>
      </c>
      <c r="E1091" s="62" t="str">
        <f>IF(C1091="","",VLOOKUP(F1091,'licencje PZTS'!$G$3:$N$775,8,FALSE))</f>
        <v/>
      </c>
      <c r="F1091" s="62">
        <f>'licencje PZTS'!G1071</f>
        <v>0</v>
      </c>
      <c r="G1091" s="62" t="str">
        <f>IFERROR(VLOOKUP(F1091,'licencje PZTS'!$G$3:$N$775,5,FALSE),"")</f>
        <v/>
      </c>
      <c r="H1091" s="62"/>
      <c r="J1091" s="22" t="str">
        <f>IFERROR(VLOOKUP(F1091,'licencje PZTS'!$G$3:$N$775,7,FALSE),"")</f>
        <v/>
      </c>
      <c r="K1091" s="62" t="str">
        <f>IFERROR(VLOOKUP(F1091,'licencje PZTS'!$G$3:$N$1761,4,FALSE),"")</f>
        <v/>
      </c>
      <c r="L1091" s="22" t="str">
        <f t="shared" si="196"/>
        <v/>
      </c>
      <c r="M1091" s="22" t="str">
        <f t="shared" si="197"/>
        <v/>
      </c>
      <c r="N1091" s="22" t="str">
        <f t="shared" si="198"/>
        <v/>
      </c>
      <c r="O1091" s="22" t="str">
        <f t="shared" si="199"/>
        <v/>
      </c>
      <c r="P1091" s="22" t="str">
        <f t="shared" si="200"/>
        <v/>
      </c>
      <c r="Q1091" s="22" t="str">
        <f t="shared" si="201"/>
        <v/>
      </c>
      <c r="R1091" s="22" t="str">
        <f t="shared" si="202"/>
        <v/>
      </c>
      <c r="V1091" s="22" t="e">
        <f t="shared" si="205"/>
        <v>#N/A</v>
      </c>
      <c r="W1091" s="22">
        <f>(COUNTIF($V$2:V1091,V1091)=1)*1+W1090</f>
        <v>70</v>
      </c>
      <c r="Y1091" s="22" t="e">
        <f>INDEX($V$2:$V$900,MATCH(ROWS($U$1:U1089),$W$2:$W$900,0))</f>
        <v>#N/A</v>
      </c>
      <c r="AA1091" s="22" t="e">
        <f t="shared" si="204"/>
        <v>#N/A</v>
      </c>
      <c r="AB1091" s="22">
        <f>(COUNTIF($AA$2:AA1091,AA1091)=1)*1+AB1090</f>
        <v>70</v>
      </c>
      <c r="AC1091" s="22" t="e">
        <f>VLOOKUP(AD1091,'licencje PZTS'!$C$4:$K$1486,9,FALSE)</f>
        <v>#N/A</v>
      </c>
      <c r="AD1091" s="22" t="e">
        <f>INDEX($AA$2:$AA$900,MATCH(ROWS($Z$1:Z1088),$AB$2:$AB$3900,0))</f>
        <v>#N/A</v>
      </c>
    </row>
    <row r="1092" spans="2:30" hidden="1" x14ac:dyDescent="0.25">
      <c r="B1092" s="54">
        <f>(COUNTIF($D$24:D1764,D1764)=1)*1+B1091</f>
        <v>51</v>
      </c>
      <c r="C1092" s="60" t="str">
        <f t="shared" si="203"/>
        <v/>
      </c>
      <c r="D1092" s="54" t="str">
        <f>IF(C1092="","",'licencje PZTS'!B1072)</f>
        <v/>
      </c>
      <c r="E1092" s="62" t="str">
        <f>IF(C1092="","",VLOOKUP(F1092,'licencje PZTS'!$G$3:$N$775,8,FALSE))</f>
        <v/>
      </c>
      <c r="F1092" s="62">
        <f>'licencje PZTS'!G1072</f>
        <v>0</v>
      </c>
      <c r="G1092" s="62" t="str">
        <f>IFERROR(VLOOKUP(F1092,'licencje PZTS'!$G$3:$N$775,5,FALSE),"")</f>
        <v/>
      </c>
      <c r="H1092" s="62"/>
      <c r="J1092" s="22" t="str">
        <f>IFERROR(VLOOKUP(F1092,'licencje PZTS'!$G$3:$N$775,7,FALSE),"")</f>
        <v/>
      </c>
      <c r="K1092" s="62" t="str">
        <f>IFERROR(VLOOKUP(F1092,'licencje PZTS'!$G$3:$N$1761,4,FALSE),"")</f>
        <v/>
      </c>
      <c r="L1092" s="22" t="str">
        <f t="shared" si="196"/>
        <v/>
      </c>
      <c r="M1092" s="22" t="str">
        <f t="shared" si="197"/>
        <v/>
      </c>
      <c r="N1092" s="22" t="str">
        <f t="shared" si="198"/>
        <v/>
      </c>
      <c r="O1092" s="22" t="str">
        <f t="shared" si="199"/>
        <v/>
      </c>
      <c r="P1092" s="22" t="str">
        <f t="shared" si="200"/>
        <v/>
      </c>
      <c r="Q1092" s="22" t="str">
        <f t="shared" si="201"/>
        <v/>
      </c>
      <c r="R1092" s="22" t="str">
        <f t="shared" si="202"/>
        <v/>
      </c>
      <c r="V1092" s="22" t="e">
        <f t="shared" si="205"/>
        <v>#N/A</v>
      </c>
      <c r="W1092" s="22">
        <f>(COUNTIF($V$2:V1092,V1092)=1)*1+W1091</f>
        <v>70</v>
      </c>
      <c r="Y1092" s="22" t="e">
        <f>INDEX($V$2:$V$900,MATCH(ROWS($U$1:U1090),$W$2:$W$900,0))</f>
        <v>#N/A</v>
      </c>
      <c r="AA1092" s="22" t="e">
        <f t="shared" si="204"/>
        <v>#N/A</v>
      </c>
      <c r="AB1092" s="22">
        <f>(COUNTIF($AA$2:AA1092,AA1092)=1)*1+AB1091</f>
        <v>70</v>
      </c>
      <c r="AC1092" s="22" t="e">
        <f>VLOOKUP(AD1092,'licencje PZTS'!$C$4:$K$1486,9,FALSE)</f>
        <v>#N/A</v>
      </c>
      <c r="AD1092" s="22" t="e">
        <f>INDEX($AA$2:$AA$900,MATCH(ROWS($Z$1:Z1089),$AB$2:$AB$3900,0))</f>
        <v>#N/A</v>
      </c>
    </row>
    <row r="1093" spans="2:30" hidden="1" x14ac:dyDescent="0.25">
      <c r="B1093" s="54">
        <f>(COUNTIF($D$24:D1765,D1765)=1)*1+B1092</f>
        <v>51</v>
      </c>
      <c r="C1093" s="60" t="str">
        <f t="shared" si="203"/>
        <v/>
      </c>
      <c r="D1093" s="54" t="str">
        <f>IF(C1093="","",'licencje PZTS'!B1073)</f>
        <v/>
      </c>
      <c r="E1093" s="62" t="str">
        <f>IF(C1093="","",VLOOKUP(F1093,'licencje PZTS'!$G$3:$N$775,8,FALSE))</f>
        <v/>
      </c>
      <c r="F1093" s="62">
        <f>'licencje PZTS'!G1073</f>
        <v>0</v>
      </c>
      <c r="G1093" s="62" t="str">
        <f>IFERROR(VLOOKUP(F1093,'licencje PZTS'!$G$3:$N$775,5,FALSE),"")</f>
        <v/>
      </c>
      <c r="H1093" s="62"/>
      <c r="J1093" s="22" t="str">
        <f>IFERROR(VLOOKUP(F1093,'licencje PZTS'!$G$3:$N$775,7,FALSE),"")</f>
        <v/>
      </c>
      <c r="K1093" s="62" t="str">
        <f>IFERROR(VLOOKUP(F1093,'licencje PZTS'!$G$3:$N$1761,4,FALSE),"")</f>
        <v/>
      </c>
      <c r="L1093" s="22" t="str">
        <f t="shared" si="196"/>
        <v/>
      </c>
      <c r="M1093" s="22" t="str">
        <f t="shared" si="197"/>
        <v/>
      </c>
      <c r="N1093" s="22" t="str">
        <f t="shared" si="198"/>
        <v/>
      </c>
      <c r="O1093" s="22" t="str">
        <f t="shared" si="199"/>
        <v/>
      </c>
      <c r="P1093" s="22" t="str">
        <f t="shared" si="200"/>
        <v/>
      </c>
      <c r="Q1093" s="22" t="str">
        <f t="shared" si="201"/>
        <v/>
      </c>
      <c r="R1093" s="22" t="str">
        <f t="shared" si="202"/>
        <v/>
      </c>
      <c r="V1093" s="22" t="e">
        <f t="shared" si="205"/>
        <v>#N/A</v>
      </c>
      <c r="W1093" s="22">
        <f>(COUNTIF($V$2:V1093,V1093)=1)*1+W1092</f>
        <v>70</v>
      </c>
      <c r="Y1093" s="22" t="e">
        <f>INDEX($V$2:$V$900,MATCH(ROWS($U$1:U1091),$W$2:$W$900,0))</f>
        <v>#N/A</v>
      </c>
      <c r="AA1093" s="22" t="e">
        <f t="shared" si="204"/>
        <v>#N/A</v>
      </c>
      <c r="AB1093" s="22">
        <f>(COUNTIF($AA$2:AA1093,AA1093)=1)*1+AB1092</f>
        <v>70</v>
      </c>
      <c r="AC1093" s="22" t="e">
        <f>VLOOKUP(AD1093,'licencje PZTS'!$C$4:$K$1486,9,FALSE)</f>
        <v>#N/A</v>
      </c>
      <c r="AD1093" s="22" t="e">
        <f>INDEX($AA$2:$AA$900,MATCH(ROWS($Z$1:Z1090),$AB$2:$AB$3900,0))</f>
        <v>#N/A</v>
      </c>
    </row>
    <row r="1094" spans="2:30" hidden="1" x14ac:dyDescent="0.25">
      <c r="B1094" s="54">
        <f>(COUNTIF($D$24:D1766,D1766)=1)*1+B1093</f>
        <v>51</v>
      </c>
      <c r="C1094" s="60" t="str">
        <f t="shared" si="203"/>
        <v/>
      </c>
      <c r="D1094" s="54" t="str">
        <f>IF(C1094="","",'licencje PZTS'!B1074)</f>
        <v/>
      </c>
      <c r="E1094" s="62" t="str">
        <f>IF(C1094="","",VLOOKUP(F1094,'licencje PZTS'!$G$3:$N$775,8,FALSE))</f>
        <v/>
      </c>
      <c r="F1094" s="62">
        <f>'licencje PZTS'!G1074</f>
        <v>0</v>
      </c>
      <c r="G1094" s="62" t="str">
        <f>IFERROR(VLOOKUP(F1094,'licencje PZTS'!$G$3:$N$775,5,FALSE),"")</f>
        <v/>
      </c>
      <c r="H1094" s="62"/>
      <c r="J1094" s="22" t="str">
        <f>IFERROR(VLOOKUP(F1094,'licencje PZTS'!$G$3:$N$775,7,FALSE),"")</f>
        <v/>
      </c>
      <c r="K1094" s="62" t="str">
        <f>IFERROR(VLOOKUP(F1094,'licencje PZTS'!$G$3:$N$1761,4,FALSE),"")</f>
        <v/>
      </c>
      <c r="L1094" s="22" t="str">
        <f t="shared" si="196"/>
        <v/>
      </c>
      <c r="M1094" s="22" t="str">
        <f t="shared" si="197"/>
        <v/>
      </c>
      <c r="N1094" s="22" t="str">
        <f t="shared" si="198"/>
        <v/>
      </c>
      <c r="O1094" s="22" t="str">
        <f t="shared" si="199"/>
        <v/>
      </c>
      <c r="P1094" s="22" t="str">
        <f t="shared" si="200"/>
        <v/>
      </c>
      <c r="Q1094" s="22" t="str">
        <f t="shared" si="201"/>
        <v/>
      </c>
      <c r="R1094" s="22" t="str">
        <f t="shared" si="202"/>
        <v/>
      </c>
      <c r="V1094" s="22" t="e">
        <f t="shared" si="205"/>
        <v>#N/A</v>
      </c>
      <c r="W1094" s="22">
        <f>(COUNTIF($V$2:V1094,V1094)=1)*1+W1093</f>
        <v>70</v>
      </c>
      <c r="Y1094" s="22" t="e">
        <f>INDEX($V$2:$V$900,MATCH(ROWS($U$1:U1092),$W$2:$W$900,0))</f>
        <v>#N/A</v>
      </c>
      <c r="AA1094" s="22" t="e">
        <f t="shared" si="204"/>
        <v>#N/A</v>
      </c>
      <c r="AB1094" s="22">
        <f>(COUNTIF($AA$2:AA1094,AA1094)=1)*1+AB1093</f>
        <v>70</v>
      </c>
      <c r="AC1094" s="22" t="e">
        <f>VLOOKUP(AD1094,'licencje PZTS'!$C$4:$K$1486,9,FALSE)</f>
        <v>#N/A</v>
      </c>
      <c r="AD1094" s="22" t="e">
        <f>INDEX($AA$2:$AA$900,MATCH(ROWS($Z$1:Z1091),$AB$2:$AB$3900,0))</f>
        <v>#N/A</v>
      </c>
    </row>
    <row r="1095" spans="2:30" hidden="1" x14ac:dyDescent="0.25">
      <c r="B1095" s="54">
        <f>(COUNTIF($D$24:D1767,D1767)=1)*1+B1094</f>
        <v>51</v>
      </c>
      <c r="C1095" s="60" t="str">
        <f t="shared" si="203"/>
        <v/>
      </c>
      <c r="D1095" s="54" t="str">
        <f>IF(C1095="","",'licencje PZTS'!B1075)</f>
        <v/>
      </c>
      <c r="E1095" s="62" t="str">
        <f>IF(C1095="","",VLOOKUP(F1095,'licencje PZTS'!$G$3:$N$775,8,FALSE))</f>
        <v/>
      </c>
      <c r="F1095" s="62">
        <f>'licencje PZTS'!G1075</f>
        <v>0</v>
      </c>
      <c r="G1095" s="62" t="str">
        <f>IFERROR(VLOOKUP(F1095,'licencje PZTS'!$G$3:$N$775,5,FALSE),"")</f>
        <v/>
      </c>
      <c r="H1095" s="62"/>
      <c r="J1095" s="22" t="str">
        <f>IFERROR(VLOOKUP(F1095,'licencje PZTS'!$G$3:$N$775,7,FALSE),"")</f>
        <v/>
      </c>
      <c r="K1095" s="62" t="str">
        <f>IFERROR(VLOOKUP(F1095,'licencje PZTS'!$G$3:$N$1761,4,FALSE),"")</f>
        <v/>
      </c>
      <c r="L1095" s="22" t="str">
        <f t="shared" si="196"/>
        <v/>
      </c>
      <c r="M1095" s="22" t="str">
        <f t="shared" si="197"/>
        <v/>
      </c>
      <c r="N1095" s="22" t="str">
        <f t="shared" si="198"/>
        <v/>
      </c>
      <c r="O1095" s="22" t="str">
        <f t="shared" si="199"/>
        <v/>
      </c>
      <c r="P1095" s="22" t="str">
        <f t="shared" si="200"/>
        <v/>
      </c>
      <c r="Q1095" s="22" t="str">
        <f t="shared" si="201"/>
        <v/>
      </c>
      <c r="R1095" s="22" t="str">
        <f t="shared" si="202"/>
        <v/>
      </c>
      <c r="V1095" s="22" t="e">
        <f t="shared" si="205"/>
        <v>#N/A</v>
      </c>
      <c r="W1095" s="22">
        <f>(COUNTIF($V$2:V1095,V1095)=1)*1+W1094</f>
        <v>70</v>
      </c>
      <c r="Y1095" s="22" t="e">
        <f>INDEX($V$2:$V$900,MATCH(ROWS($U$1:U1093),$W$2:$W$900,0))</f>
        <v>#N/A</v>
      </c>
      <c r="AA1095" s="22" t="e">
        <f t="shared" si="204"/>
        <v>#N/A</v>
      </c>
      <c r="AB1095" s="22">
        <f>(COUNTIF($AA$2:AA1095,AA1095)=1)*1+AB1094</f>
        <v>70</v>
      </c>
      <c r="AC1095" s="22" t="e">
        <f>VLOOKUP(AD1095,'licencje PZTS'!$C$4:$K$1486,9,FALSE)</f>
        <v>#N/A</v>
      </c>
      <c r="AD1095" s="22" t="e">
        <f>INDEX($AA$2:$AA$900,MATCH(ROWS($Z$1:Z1092),$AB$2:$AB$3900,0))</f>
        <v>#N/A</v>
      </c>
    </row>
    <row r="1096" spans="2:30" hidden="1" x14ac:dyDescent="0.25">
      <c r="B1096" s="54">
        <f>(COUNTIF($D$24:D1768,D1768)=1)*1+B1095</f>
        <v>51</v>
      </c>
      <c r="C1096" s="60" t="str">
        <f t="shared" si="203"/>
        <v/>
      </c>
      <c r="D1096" s="54" t="str">
        <f>IF(C1096="","",'licencje PZTS'!B1076)</f>
        <v/>
      </c>
      <c r="E1096" s="62" t="str">
        <f>IF(C1096="","",VLOOKUP(F1096,'licencje PZTS'!$G$3:$N$775,8,FALSE))</f>
        <v/>
      </c>
      <c r="F1096" s="62">
        <f>'licencje PZTS'!G1076</f>
        <v>0</v>
      </c>
      <c r="G1096" s="62" t="str">
        <f>IFERROR(VLOOKUP(F1096,'licencje PZTS'!$G$3:$N$775,5,FALSE),"")</f>
        <v/>
      </c>
      <c r="H1096" s="62"/>
      <c r="J1096" s="22" t="str">
        <f>IFERROR(VLOOKUP(F1096,'licencje PZTS'!$G$3:$N$775,7,FALSE),"")</f>
        <v/>
      </c>
      <c r="K1096" s="62" t="str">
        <f>IFERROR(VLOOKUP(F1096,'licencje PZTS'!$G$3:$N$1761,4,FALSE),"")</f>
        <v/>
      </c>
      <c r="L1096" s="22" t="str">
        <f t="shared" si="196"/>
        <v/>
      </c>
      <c r="M1096" s="22" t="str">
        <f t="shared" si="197"/>
        <v/>
      </c>
      <c r="N1096" s="22" t="str">
        <f t="shared" si="198"/>
        <v/>
      </c>
      <c r="O1096" s="22" t="str">
        <f t="shared" si="199"/>
        <v/>
      </c>
      <c r="P1096" s="22" t="str">
        <f t="shared" si="200"/>
        <v/>
      </c>
      <c r="Q1096" s="22" t="str">
        <f t="shared" si="201"/>
        <v/>
      </c>
      <c r="R1096" s="22" t="str">
        <f t="shared" si="202"/>
        <v/>
      </c>
      <c r="V1096" s="22" t="e">
        <f t="shared" si="205"/>
        <v>#N/A</v>
      </c>
      <c r="W1096" s="22">
        <f>(COUNTIF($V$2:V1096,V1096)=1)*1+W1095</f>
        <v>70</v>
      </c>
      <c r="Y1096" s="22" t="e">
        <f>INDEX($V$2:$V$900,MATCH(ROWS($U$1:U1094),$W$2:$W$900,0))</f>
        <v>#N/A</v>
      </c>
      <c r="AA1096" s="22" t="e">
        <f t="shared" si="204"/>
        <v>#N/A</v>
      </c>
      <c r="AB1096" s="22">
        <f>(COUNTIF($AA$2:AA1096,AA1096)=1)*1+AB1095</f>
        <v>70</v>
      </c>
      <c r="AC1096" s="22" t="e">
        <f>VLOOKUP(AD1096,'licencje PZTS'!$C$4:$K$1486,9,FALSE)</f>
        <v>#N/A</v>
      </c>
      <c r="AD1096" s="22" t="e">
        <f>INDEX($AA$2:$AA$900,MATCH(ROWS($Z$1:Z1093),$AB$2:$AB$3900,0))</f>
        <v>#N/A</v>
      </c>
    </row>
    <row r="1097" spans="2:30" hidden="1" x14ac:dyDescent="0.25">
      <c r="B1097" s="54">
        <f>(COUNTIF($D$24:D1769,D1769)=1)*1+B1096</f>
        <v>51</v>
      </c>
      <c r="C1097" s="60" t="str">
        <f t="shared" si="203"/>
        <v/>
      </c>
      <c r="D1097" s="54" t="str">
        <f>IF(C1097="","",'licencje PZTS'!B1077)</f>
        <v/>
      </c>
      <c r="E1097" s="62" t="str">
        <f>IF(C1097="","",VLOOKUP(F1097,'licencje PZTS'!$G$3:$N$775,8,FALSE))</f>
        <v/>
      </c>
      <c r="F1097" s="62">
        <f>'licencje PZTS'!G1077</f>
        <v>0</v>
      </c>
      <c r="G1097" s="62" t="str">
        <f>IFERROR(VLOOKUP(F1097,'licencje PZTS'!$G$3:$N$775,5,FALSE),"")</f>
        <v/>
      </c>
      <c r="H1097" s="62"/>
      <c r="J1097" s="22" t="str">
        <f>IFERROR(VLOOKUP(F1097,'licencje PZTS'!$G$3:$N$775,7,FALSE),"")</f>
        <v/>
      </c>
      <c r="K1097" s="62" t="str">
        <f>IFERROR(VLOOKUP(F1097,'licencje PZTS'!$G$3:$N$1761,4,FALSE),"")</f>
        <v/>
      </c>
      <c r="L1097" s="22" t="str">
        <f t="shared" si="196"/>
        <v/>
      </c>
      <c r="M1097" s="22" t="str">
        <f t="shared" si="197"/>
        <v/>
      </c>
      <c r="N1097" s="22" t="str">
        <f t="shared" si="198"/>
        <v/>
      </c>
      <c r="O1097" s="22" t="str">
        <f t="shared" si="199"/>
        <v/>
      </c>
      <c r="P1097" s="22" t="str">
        <f t="shared" si="200"/>
        <v/>
      </c>
      <c r="Q1097" s="22" t="str">
        <f t="shared" si="201"/>
        <v/>
      </c>
      <c r="R1097" s="22" t="str">
        <f t="shared" si="202"/>
        <v/>
      </c>
      <c r="V1097" s="22" t="e">
        <f t="shared" si="205"/>
        <v>#N/A</v>
      </c>
      <c r="W1097" s="22">
        <f>(COUNTIF($V$2:V1097,V1097)=1)*1+W1096</f>
        <v>70</v>
      </c>
      <c r="Y1097" s="22" t="e">
        <f>INDEX($V$2:$V$900,MATCH(ROWS($U$1:U1095),$W$2:$W$900,0))</f>
        <v>#N/A</v>
      </c>
      <c r="AA1097" s="22" t="e">
        <f t="shared" si="204"/>
        <v>#N/A</v>
      </c>
      <c r="AB1097" s="22">
        <f>(COUNTIF($AA$2:AA1097,AA1097)=1)*1+AB1096</f>
        <v>70</v>
      </c>
      <c r="AC1097" s="22" t="e">
        <f>VLOOKUP(AD1097,'licencje PZTS'!$C$4:$K$1486,9,FALSE)</f>
        <v>#N/A</v>
      </c>
      <c r="AD1097" s="22" t="e">
        <f>INDEX($AA$2:$AA$900,MATCH(ROWS($Z$1:Z1094),$AB$2:$AB$3900,0))</f>
        <v>#N/A</v>
      </c>
    </row>
    <row r="1098" spans="2:30" hidden="1" x14ac:dyDescent="0.25">
      <c r="B1098" s="54">
        <f>(COUNTIF($D$24:D1770,D1770)=1)*1+B1097</f>
        <v>51</v>
      </c>
      <c r="C1098" s="60" t="str">
        <f t="shared" si="203"/>
        <v/>
      </c>
      <c r="D1098" s="54" t="str">
        <f>IF(C1098="","",'licencje PZTS'!B1078)</f>
        <v/>
      </c>
      <c r="E1098" s="62" t="str">
        <f>IF(C1098="","",VLOOKUP(F1098,'licencje PZTS'!$G$3:$N$775,8,FALSE))</f>
        <v/>
      </c>
      <c r="F1098" s="62">
        <f>'licencje PZTS'!G1078</f>
        <v>0</v>
      </c>
      <c r="G1098" s="62" t="str">
        <f>IFERROR(VLOOKUP(F1098,'licencje PZTS'!$G$3:$N$775,5,FALSE),"")</f>
        <v/>
      </c>
      <c r="H1098" s="62"/>
      <c r="J1098" s="22" t="str">
        <f>IFERROR(VLOOKUP(F1098,'licencje PZTS'!$G$3:$N$775,7,FALSE),"")</f>
        <v/>
      </c>
      <c r="K1098" s="62" t="str">
        <f>IFERROR(VLOOKUP(F1098,'licencje PZTS'!$G$3:$N$1761,4,FALSE),"")</f>
        <v/>
      </c>
      <c r="L1098" s="22" t="str">
        <f t="shared" si="196"/>
        <v/>
      </c>
      <c r="M1098" s="22" t="str">
        <f t="shared" si="197"/>
        <v/>
      </c>
      <c r="N1098" s="22" t="str">
        <f t="shared" si="198"/>
        <v/>
      </c>
      <c r="O1098" s="22" t="str">
        <f t="shared" si="199"/>
        <v/>
      </c>
      <c r="P1098" s="22" t="str">
        <f t="shared" si="200"/>
        <v/>
      </c>
      <c r="Q1098" s="22" t="str">
        <f t="shared" si="201"/>
        <v/>
      </c>
      <c r="R1098" s="22" t="str">
        <f t="shared" si="202"/>
        <v/>
      </c>
      <c r="V1098" s="22" t="e">
        <f t="shared" si="205"/>
        <v>#N/A</v>
      </c>
      <c r="W1098" s="22">
        <f>(COUNTIF($V$2:V1098,V1098)=1)*1+W1097</f>
        <v>70</v>
      </c>
      <c r="Y1098" s="22" t="e">
        <f>INDEX($V$2:$V$900,MATCH(ROWS($U$1:U1096),$W$2:$W$900,0))</f>
        <v>#N/A</v>
      </c>
      <c r="AA1098" s="22" t="e">
        <f t="shared" si="204"/>
        <v>#N/A</v>
      </c>
      <c r="AB1098" s="22">
        <f>(COUNTIF($AA$2:AA1098,AA1098)=1)*1+AB1097</f>
        <v>70</v>
      </c>
      <c r="AC1098" s="22" t="e">
        <f>VLOOKUP(AD1098,'licencje PZTS'!$C$4:$K$1486,9,FALSE)</f>
        <v>#N/A</v>
      </c>
      <c r="AD1098" s="22" t="e">
        <f>INDEX($AA$2:$AA$900,MATCH(ROWS($Z$1:Z1095),$AB$2:$AB$3900,0))</f>
        <v>#N/A</v>
      </c>
    </row>
    <row r="1099" spans="2:30" hidden="1" x14ac:dyDescent="0.25">
      <c r="B1099" s="54">
        <f>(COUNTIF($D$24:D1771,D1771)=1)*1+B1098</f>
        <v>51</v>
      </c>
      <c r="C1099" s="60" t="str">
        <f t="shared" si="203"/>
        <v/>
      </c>
      <c r="D1099" s="54" t="str">
        <f>IF(C1099="","",'licencje PZTS'!B1079)</f>
        <v/>
      </c>
      <c r="E1099" s="62" t="str">
        <f>IF(C1099="","",VLOOKUP(F1099,'licencje PZTS'!$G$3:$N$775,8,FALSE))</f>
        <v/>
      </c>
      <c r="F1099" s="62">
        <f>'licencje PZTS'!G1079</f>
        <v>0</v>
      </c>
      <c r="G1099" s="62" t="str">
        <f>IFERROR(VLOOKUP(F1099,'licencje PZTS'!$G$3:$N$775,5,FALSE),"")</f>
        <v/>
      </c>
      <c r="H1099" s="62"/>
      <c r="J1099" s="22" t="str">
        <f>IFERROR(VLOOKUP(F1099,'licencje PZTS'!$G$3:$N$775,7,FALSE),"")</f>
        <v/>
      </c>
      <c r="K1099" s="62" t="str">
        <f>IFERROR(VLOOKUP(F1099,'licencje PZTS'!$G$3:$N$1761,4,FALSE),"")</f>
        <v/>
      </c>
      <c r="L1099" s="22" t="str">
        <f t="shared" si="196"/>
        <v/>
      </c>
      <c r="M1099" s="22" t="str">
        <f t="shared" si="197"/>
        <v/>
      </c>
      <c r="N1099" s="22" t="str">
        <f t="shared" si="198"/>
        <v/>
      </c>
      <c r="O1099" s="22" t="str">
        <f t="shared" si="199"/>
        <v/>
      </c>
      <c r="P1099" s="22" t="str">
        <f t="shared" si="200"/>
        <v/>
      </c>
      <c r="Q1099" s="22" t="str">
        <f t="shared" si="201"/>
        <v/>
      </c>
      <c r="R1099" s="22" t="str">
        <f t="shared" si="202"/>
        <v/>
      </c>
      <c r="V1099" s="22" t="e">
        <f t="shared" si="205"/>
        <v>#N/A</v>
      </c>
      <c r="W1099" s="22">
        <f>(COUNTIF($V$2:V1099,V1099)=1)*1+W1098</f>
        <v>70</v>
      </c>
      <c r="Y1099" s="22" t="e">
        <f>INDEX($V$2:$V$900,MATCH(ROWS($U$1:U1097),$W$2:$W$900,0))</f>
        <v>#N/A</v>
      </c>
      <c r="AA1099" s="22" t="e">
        <f t="shared" ref="AA1099:AA1128" si="206">VLOOKUP($F$3,$G1790:$I2232,3,FALSE)</f>
        <v>#N/A</v>
      </c>
      <c r="AB1099" s="22">
        <f>(COUNTIF($AA$2:AA1099,AA1099)=1)*1+AB1098</f>
        <v>70</v>
      </c>
      <c r="AC1099" s="22" t="e">
        <f>VLOOKUP(AD1099,'licencje PZTS'!$C$4:$K$1486,9,FALSE)</f>
        <v>#N/A</v>
      </c>
      <c r="AD1099" s="22" t="e">
        <f>INDEX($AA$2:$AA$900,MATCH(ROWS($Z$1:Z1096),$AB$2:$AB$900,0))</f>
        <v>#N/A</v>
      </c>
    </row>
    <row r="1100" spans="2:30" hidden="1" x14ac:dyDescent="0.25">
      <c r="B1100" s="54">
        <f>(COUNTIF($D$24:D1772,D1772)=1)*1+B1099</f>
        <v>51</v>
      </c>
      <c r="C1100" s="60" t="str">
        <f t="shared" si="203"/>
        <v/>
      </c>
      <c r="D1100" s="54" t="str">
        <f>IF(C1100="","",'licencje PZTS'!B1080)</f>
        <v/>
      </c>
      <c r="E1100" s="62" t="str">
        <f>IF(C1100="","",VLOOKUP(F1100,'licencje PZTS'!$G$3:$N$775,8,FALSE))</f>
        <v/>
      </c>
      <c r="F1100" s="62">
        <f>'licencje PZTS'!G1080</f>
        <v>0</v>
      </c>
      <c r="G1100" s="62" t="str">
        <f>IFERROR(VLOOKUP(F1100,'licencje PZTS'!$G$3:$N$775,5,FALSE),"")</f>
        <v/>
      </c>
      <c r="H1100" s="62"/>
      <c r="J1100" s="22" t="str">
        <f>IFERROR(VLOOKUP(F1100,'licencje PZTS'!$G$3:$N$775,7,FALSE),"")</f>
        <v/>
      </c>
      <c r="K1100" s="62" t="str">
        <f>IFERROR(VLOOKUP(F1100,'licencje PZTS'!$G$3:$N$1761,4,FALSE),"")</f>
        <v/>
      </c>
      <c r="L1100" s="22" t="str">
        <f t="shared" si="196"/>
        <v/>
      </c>
      <c r="M1100" s="22" t="str">
        <f t="shared" si="197"/>
        <v/>
      </c>
      <c r="N1100" s="22" t="str">
        <f t="shared" si="198"/>
        <v/>
      </c>
      <c r="O1100" s="22" t="str">
        <f t="shared" si="199"/>
        <v/>
      </c>
      <c r="P1100" s="22" t="str">
        <f t="shared" si="200"/>
        <v/>
      </c>
      <c r="Q1100" s="22" t="str">
        <f t="shared" si="201"/>
        <v/>
      </c>
      <c r="R1100" s="22" t="str">
        <f t="shared" si="202"/>
        <v/>
      </c>
      <c r="V1100" s="22" t="e">
        <f t="shared" si="205"/>
        <v>#N/A</v>
      </c>
      <c r="W1100" s="22">
        <f>(COUNTIF($V$2:V1100,V1100)=1)*1+W1099</f>
        <v>70</v>
      </c>
      <c r="Y1100" s="22" t="e">
        <f>INDEX($V$2:$V$900,MATCH(ROWS($U$1:U1098),$W$2:$W$900,0))</f>
        <v>#N/A</v>
      </c>
      <c r="AA1100" s="22" t="e">
        <f t="shared" si="206"/>
        <v>#N/A</v>
      </c>
      <c r="AB1100" s="22">
        <f>(COUNTIF($AA$2:AA1100,AA1100)=1)*1+AB1099</f>
        <v>70</v>
      </c>
      <c r="AC1100" s="22" t="e">
        <f>VLOOKUP(AD1100,'licencje PZTS'!$C$4:$K$1486,9,FALSE)</f>
        <v>#N/A</v>
      </c>
      <c r="AD1100" s="22" t="e">
        <f>INDEX($AA$2:$AA$900,MATCH(ROWS($Z$1:Z1097),$AB$2:$AB$900,0))</f>
        <v>#N/A</v>
      </c>
    </row>
    <row r="1101" spans="2:30" hidden="1" x14ac:dyDescent="0.25">
      <c r="B1101" s="54">
        <f>(COUNTIF($D$24:D1773,D1773)=1)*1+B1100</f>
        <v>51</v>
      </c>
      <c r="C1101" s="60" t="str">
        <f t="shared" si="203"/>
        <v/>
      </c>
      <c r="D1101" s="54" t="str">
        <f>IF(C1101="","",'licencje PZTS'!B1081)</f>
        <v/>
      </c>
      <c r="E1101" s="62" t="str">
        <f>IF(C1101="","",VLOOKUP(F1101,'licencje PZTS'!$G$3:$N$775,8,FALSE))</f>
        <v/>
      </c>
      <c r="F1101" s="62">
        <f>'licencje PZTS'!G1081</f>
        <v>0</v>
      </c>
      <c r="G1101" s="62" t="str">
        <f>IFERROR(VLOOKUP(F1101,'licencje PZTS'!$G$3:$N$775,5,FALSE),"")</f>
        <v/>
      </c>
      <c r="H1101" s="62"/>
      <c r="J1101" s="22" t="str">
        <f>IFERROR(VLOOKUP(F1101,'licencje PZTS'!$G$3:$N$775,7,FALSE),"")</f>
        <v/>
      </c>
      <c r="K1101" s="62" t="str">
        <f>IFERROR(VLOOKUP(F1101,'licencje PZTS'!$G$3:$N$1761,4,FALSE),"")</f>
        <v/>
      </c>
      <c r="L1101" s="22" t="str">
        <f t="shared" si="196"/>
        <v/>
      </c>
      <c r="M1101" s="22" t="str">
        <f t="shared" si="197"/>
        <v/>
      </c>
      <c r="N1101" s="22" t="str">
        <f t="shared" si="198"/>
        <v/>
      </c>
      <c r="O1101" s="22" t="str">
        <f t="shared" si="199"/>
        <v/>
      </c>
      <c r="P1101" s="22" t="str">
        <f t="shared" si="200"/>
        <v/>
      </c>
      <c r="Q1101" s="22" t="str">
        <f t="shared" si="201"/>
        <v/>
      </c>
      <c r="R1101" s="22" t="str">
        <f t="shared" si="202"/>
        <v/>
      </c>
      <c r="V1101" s="22" t="e">
        <f t="shared" si="205"/>
        <v>#N/A</v>
      </c>
      <c r="W1101" s="22">
        <f>(COUNTIF($V$2:V1101,V1101)=1)*1+W1100</f>
        <v>70</v>
      </c>
      <c r="Y1101" s="22" t="e">
        <f>INDEX($V$2:$V$900,MATCH(ROWS($U$1:U1099),$W$2:$W$900,0))</f>
        <v>#N/A</v>
      </c>
      <c r="AA1101" s="22" t="e">
        <f t="shared" si="206"/>
        <v>#N/A</v>
      </c>
      <c r="AB1101" s="22">
        <f>(COUNTIF($AA$2:AA1101,AA1101)=1)*1+AB1100</f>
        <v>70</v>
      </c>
      <c r="AC1101" s="22" t="e">
        <f>VLOOKUP(AD1101,'licencje PZTS'!$C$4:$K$1486,9,FALSE)</f>
        <v>#N/A</v>
      </c>
      <c r="AD1101" s="22" t="e">
        <f>INDEX($AA$2:$AA$900,MATCH(ROWS($Z$1:Z1098),$AB$2:$AB$900,0))</f>
        <v>#N/A</v>
      </c>
    </row>
    <row r="1102" spans="2:30" hidden="1" x14ac:dyDescent="0.25">
      <c r="B1102" s="54">
        <f>(COUNTIF($D$24:D1774,D1774)=1)*1+B1101</f>
        <v>51</v>
      </c>
      <c r="C1102" s="60" t="str">
        <f t="shared" si="203"/>
        <v/>
      </c>
      <c r="D1102" s="54" t="str">
        <f>IF(C1102="","",'licencje PZTS'!B1082)</f>
        <v/>
      </c>
      <c r="E1102" s="62" t="str">
        <f>IF(C1102="","",VLOOKUP(F1102,'licencje PZTS'!$G$3:$N$775,8,FALSE))</f>
        <v/>
      </c>
      <c r="F1102" s="62">
        <f>'licencje PZTS'!G1082</f>
        <v>0</v>
      </c>
      <c r="G1102" s="62" t="str">
        <f>IFERROR(VLOOKUP(F1102,'licencje PZTS'!$G$3:$N$775,5,FALSE),"")</f>
        <v/>
      </c>
      <c r="H1102" s="62"/>
      <c r="J1102" s="22" t="str">
        <f>IFERROR(VLOOKUP(F1102,'licencje PZTS'!$G$3:$N$775,7,FALSE),"")</f>
        <v/>
      </c>
      <c r="K1102" s="62" t="str">
        <f>IFERROR(VLOOKUP(F1102,'licencje PZTS'!$G$3:$N$1761,4,FALSE),"")</f>
        <v/>
      </c>
      <c r="L1102" s="22" t="str">
        <f t="shared" si="196"/>
        <v/>
      </c>
      <c r="M1102" s="22" t="str">
        <f t="shared" si="197"/>
        <v/>
      </c>
      <c r="N1102" s="22" t="str">
        <f t="shared" si="198"/>
        <v/>
      </c>
      <c r="O1102" s="22" t="str">
        <f t="shared" si="199"/>
        <v/>
      </c>
      <c r="P1102" s="22" t="str">
        <f t="shared" si="200"/>
        <v/>
      </c>
      <c r="Q1102" s="22" t="str">
        <f t="shared" si="201"/>
        <v/>
      </c>
      <c r="R1102" s="22" t="str">
        <f t="shared" si="202"/>
        <v/>
      </c>
      <c r="V1102" s="22" t="e">
        <f t="shared" si="205"/>
        <v>#N/A</v>
      </c>
      <c r="W1102" s="22">
        <f>(COUNTIF($V$2:V1102,V1102)=1)*1+W1101</f>
        <v>70</v>
      </c>
      <c r="Y1102" s="22" t="e">
        <f>INDEX($V$2:$V$900,MATCH(ROWS($U$1:U1100),$W$2:$W$900,0))</f>
        <v>#N/A</v>
      </c>
      <c r="AA1102" s="22" t="e">
        <f t="shared" si="206"/>
        <v>#N/A</v>
      </c>
      <c r="AB1102" s="22">
        <f>(COUNTIF($AA$2:AA1102,AA1102)=1)*1+AB1101</f>
        <v>70</v>
      </c>
      <c r="AC1102" s="22" t="e">
        <f>VLOOKUP(AD1102,'licencje PZTS'!$C$4:$K$1486,9,FALSE)</f>
        <v>#N/A</v>
      </c>
      <c r="AD1102" s="22" t="e">
        <f>INDEX($AA$2:$AA$900,MATCH(ROWS($Z$1:Z1099),$AB$2:$AB$900,0))</f>
        <v>#N/A</v>
      </c>
    </row>
    <row r="1103" spans="2:30" hidden="1" x14ac:dyDescent="0.25">
      <c r="B1103" s="54">
        <f>(COUNTIF($D$24:D1775,D1775)=1)*1+B1102</f>
        <v>51</v>
      </c>
      <c r="C1103" s="60" t="str">
        <f t="shared" si="203"/>
        <v/>
      </c>
      <c r="D1103" s="54" t="str">
        <f>IF(C1103="","",'licencje PZTS'!B1083)</f>
        <v/>
      </c>
      <c r="E1103" s="62" t="str">
        <f>IF(C1103="","",VLOOKUP(F1103,'licencje PZTS'!$G$3:$N$775,8,FALSE))</f>
        <v/>
      </c>
      <c r="F1103" s="62">
        <f>'licencje PZTS'!G1083</f>
        <v>0</v>
      </c>
      <c r="G1103" s="62" t="str">
        <f>IFERROR(VLOOKUP(F1103,'licencje PZTS'!$G$3:$N$775,5,FALSE),"")</f>
        <v/>
      </c>
      <c r="H1103" s="62"/>
      <c r="J1103" s="22" t="str">
        <f>IFERROR(VLOOKUP(F1103,'licencje PZTS'!$G$3:$N$775,7,FALSE),"")</f>
        <v/>
      </c>
      <c r="K1103" s="62" t="str">
        <f>IFERROR(VLOOKUP(F1103,'licencje PZTS'!$G$3:$N$1761,4,FALSE),"")</f>
        <v/>
      </c>
      <c r="L1103" s="22" t="str">
        <f t="shared" si="196"/>
        <v/>
      </c>
      <c r="M1103" s="22" t="str">
        <f t="shared" si="197"/>
        <v/>
      </c>
      <c r="N1103" s="22" t="str">
        <f t="shared" si="198"/>
        <v/>
      </c>
      <c r="O1103" s="22" t="str">
        <f t="shared" si="199"/>
        <v/>
      </c>
      <c r="P1103" s="22" t="str">
        <f t="shared" si="200"/>
        <v/>
      </c>
      <c r="Q1103" s="22" t="str">
        <f t="shared" si="201"/>
        <v/>
      </c>
      <c r="R1103" s="22" t="str">
        <f t="shared" si="202"/>
        <v/>
      </c>
      <c r="V1103" s="22" t="e">
        <f t="shared" si="205"/>
        <v>#N/A</v>
      </c>
      <c r="W1103" s="22">
        <f>(COUNTIF($V$2:V1103,V1103)=1)*1+W1102</f>
        <v>70</v>
      </c>
      <c r="Y1103" s="22" t="e">
        <f>INDEX($V$2:$V$900,MATCH(ROWS($U$1:U1101),$W$2:$W$900,0))</f>
        <v>#N/A</v>
      </c>
      <c r="AA1103" s="22" t="e">
        <f t="shared" si="206"/>
        <v>#N/A</v>
      </c>
      <c r="AB1103" s="22">
        <f>(COUNTIF($AA$2:AA1103,AA1103)=1)*1+AB1102</f>
        <v>70</v>
      </c>
      <c r="AC1103" s="22" t="e">
        <f>VLOOKUP(AD1103,'licencje PZTS'!$C$4:$K$1486,9,FALSE)</f>
        <v>#N/A</v>
      </c>
      <c r="AD1103" s="22" t="e">
        <f>INDEX($AA$2:$AA$900,MATCH(ROWS($Z$1:Z1100),$AB$2:$AB$900,0))</f>
        <v>#N/A</v>
      </c>
    </row>
    <row r="1104" spans="2:30" hidden="1" x14ac:dyDescent="0.25">
      <c r="B1104" s="54">
        <f>(COUNTIF($D$24:D1776,D1776)=1)*1+B1103</f>
        <v>51</v>
      </c>
      <c r="C1104" s="60" t="str">
        <f t="shared" si="203"/>
        <v/>
      </c>
      <c r="D1104" s="54" t="str">
        <f>IF(C1104="","",'licencje PZTS'!B1084)</f>
        <v/>
      </c>
      <c r="E1104" s="62" t="str">
        <f>IF(C1104="","",VLOOKUP(F1104,'licencje PZTS'!$G$3:$N$775,8,FALSE))</f>
        <v/>
      </c>
      <c r="F1104" s="62">
        <f>'licencje PZTS'!G1084</f>
        <v>0</v>
      </c>
      <c r="G1104" s="62" t="str">
        <f>IFERROR(VLOOKUP(F1104,'licencje PZTS'!$G$3:$N$775,5,FALSE),"")</f>
        <v/>
      </c>
      <c r="H1104" s="62"/>
      <c r="J1104" s="22" t="str">
        <f>IFERROR(VLOOKUP(F1104,'licencje PZTS'!$G$3:$N$775,7,FALSE),"")</f>
        <v/>
      </c>
      <c r="K1104" s="62" t="str">
        <f>IFERROR(VLOOKUP(F1104,'licencje PZTS'!$G$3:$N$1761,4,FALSE),"")</f>
        <v/>
      </c>
      <c r="L1104" s="22" t="str">
        <f t="shared" si="196"/>
        <v/>
      </c>
      <c r="M1104" s="22" t="str">
        <f t="shared" si="197"/>
        <v/>
      </c>
      <c r="N1104" s="22" t="str">
        <f t="shared" si="198"/>
        <v/>
      </c>
      <c r="O1104" s="22" t="str">
        <f t="shared" si="199"/>
        <v/>
      </c>
      <c r="P1104" s="22" t="str">
        <f t="shared" si="200"/>
        <v/>
      </c>
      <c r="Q1104" s="22" t="str">
        <f t="shared" si="201"/>
        <v/>
      </c>
      <c r="R1104" s="22" t="str">
        <f t="shared" si="202"/>
        <v/>
      </c>
      <c r="V1104" s="22" t="e">
        <f t="shared" si="205"/>
        <v>#N/A</v>
      </c>
      <c r="W1104" s="22">
        <f>(COUNTIF($V$2:V1104,V1104)=1)*1+W1103</f>
        <v>70</v>
      </c>
      <c r="Y1104" s="22" t="e">
        <f>INDEX($V$2:$V$900,MATCH(ROWS($U$1:U1102),$W$2:$W$900,0))</f>
        <v>#N/A</v>
      </c>
      <c r="AA1104" s="22" t="e">
        <f t="shared" si="206"/>
        <v>#N/A</v>
      </c>
      <c r="AB1104" s="22">
        <f>(COUNTIF($AA$2:AA1104,AA1104)=1)*1+AB1103</f>
        <v>70</v>
      </c>
      <c r="AC1104" s="22" t="e">
        <f>VLOOKUP(AD1104,'licencje PZTS'!$C$4:$K$1486,9,FALSE)</f>
        <v>#N/A</v>
      </c>
      <c r="AD1104" s="22" t="e">
        <f>INDEX($AA$2:$AA$900,MATCH(ROWS($Z$1:Z1101),$AB$2:$AB$900,0))</f>
        <v>#N/A</v>
      </c>
    </row>
    <row r="1105" spans="2:30" hidden="1" x14ac:dyDescent="0.25">
      <c r="B1105" s="54">
        <f>(COUNTIF($D$24:D1777,D1777)=1)*1+B1104</f>
        <v>51</v>
      </c>
      <c r="C1105" s="60" t="str">
        <f t="shared" si="203"/>
        <v/>
      </c>
      <c r="D1105" s="54" t="str">
        <f>IF(C1105="","",'licencje PZTS'!B1085)</f>
        <v/>
      </c>
      <c r="E1105" s="62" t="str">
        <f>IF(C1105="","",VLOOKUP(F1105,'licencje PZTS'!$G$3:$N$775,8,FALSE))</f>
        <v/>
      </c>
      <c r="F1105" s="62">
        <f>'licencje PZTS'!G1085</f>
        <v>0</v>
      </c>
      <c r="G1105" s="62" t="str">
        <f>IFERROR(VLOOKUP(F1105,'licencje PZTS'!$G$3:$N$775,5,FALSE),"")</f>
        <v/>
      </c>
      <c r="H1105" s="62"/>
      <c r="J1105" s="22" t="str">
        <f>IFERROR(VLOOKUP(F1105,'licencje PZTS'!$G$3:$N$775,7,FALSE),"")</f>
        <v/>
      </c>
      <c r="K1105" s="62" t="str">
        <f>IFERROR(VLOOKUP(F1105,'licencje PZTS'!$G$3:$N$1761,4,FALSE),"")</f>
        <v/>
      </c>
      <c r="L1105" s="22" t="str">
        <f t="shared" si="196"/>
        <v/>
      </c>
      <c r="M1105" s="22" t="str">
        <f t="shared" si="197"/>
        <v/>
      </c>
      <c r="N1105" s="22" t="str">
        <f t="shared" si="198"/>
        <v/>
      </c>
      <c r="O1105" s="22" t="str">
        <f t="shared" si="199"/>
        <v/>
      </c>
      <c r="P1105" s="22" t="str">
        <f t="shared" si="200"/>
        <v/>
      </c>
      <c r="Q1105" s="22" t="str">
        <f t="shared" si="201"/>
        <v/>
      </c>
      <c r="R1105" s="22" t="str">
        <f t="shared" si="202"/>
        <v/>
      </c>
      <c r="V1105" s="22" t="e">
        <f t="shared" si="205"/>
        <v>#N/A</v>
      </c>
      <c r="W1105" s="22">
        <f>(COUNTIF($V$2:V1105,V1105)=1)*1+W1104</f>
        <v>70</v>
      </c>
      <c r="Y1105" s="22" t="e">
        <f>INDEX($V$2:$V$900,MATCH(ROWS($U$1:U1103),$W$2:$W$900,0))</f>
        <v>#N/A</v>
      </c>
      <c r="AA1105" s="22" t="e">
        <f t="shared" si="206"/>
        <v>#N/A</v>
      </c>
      <c r="AB1105" s="22">
        <f>(COUNTIF($AA$2:AA1105,AA1105)=1)*1+AB1104</f>
        <v>70</v>
      </c>
      <c r="AC1105" s="22" t="e">
        <f>VLOOKUP(AD1105,'licencje PZTS'!$C$4:$K$1486,9,FALSE)</f>
        <v>#N/A</v>
      </c>
      <c r="AD1105" s="22" t="e">
        <f>INDEX($AA$2:$AA$900,MATCH(ROWS($Z$1:Z1102),$AB$2:$AB$900,0))</f>
        <v>#N/A</v>
      </c>
    </row>
    <row r="1106" spans="2:30" hidden="1" x14ac:dyDescent="0.25">
      <c r="B1106" s="54">
        <f>(COUNTIF($D$24:D1778,D1778)=1)*1+B1105</f>
        <v>51</v>
      </c>
      <c r="C1106" s="60" t="str">
        <f t="shared" si="203"/>
        <v/>
      </c>
      <c r="D1106" s="54" t="str">
        <f>IF(C1106="","",'licencje PZTS'!B1086)</f>
        <v/>
      </c>
      <c r="E1106" s="62" t="str">
        <f>IF(C1106="","",VLOOKUP(F1106,'licencje PZTS'!$G$3:$N$775,8,FALSE))</f>
        <v/>
      </c>
      <c r="F1106" s="62">
        <f>'licencje PZTS'!G1086</f>
        <v>0</v>
      </c>
      <c r="G1106" s="62" t="str">
        <f>IFERROR(VLOOKUP(F1106,'licencje PZTS'!$G$3:$N$775,5,FALSE),"")</f>
        <v/>
      </c>
      <c r="H1106" s="62"/>
      <c r="J1106" s="22" t="str">
        <f>IFERROR(VLOOKUP(F1106,'licencje PZTS'!$G$3:$N$775,7,FALSE),"")</f>
        <v/>
      </c>
      <c r="K1106" s="62" t="str">
        <f>IFERROR(VLOOKUP(F1106,'licencje PZTS'!$G$3:$N$1761,4,FALSE),"")</f>
        <v/>
      </c>
      <c r="L1106" s="22" t="str">
        <f t="shared" si="196"/>
        <v/>
      </c>
      <c r="M1106" s="22" t="str">
        <f t="shared" si="197"/>
        <v/>
      </c>
      <c r="N1106" s="22" t="str">
        <f t="shared" si="198"/>
        <v/>
      </c>
      <c r="O1106" s="22" t="str">
        <f t="shared" si="199"/>
        <v/>
      </c>
      <c r="P1106" s="22" t="str">
        <f t="shared" si="200"/>
        <v/>
      </c>
      <c r="Q1106" s="22" t="str">
        <f t="shared" si="201"/>
        <v/>
      </c>
      <c r="R1106" s="22" t="str">
        <f t="shared" si="202"/>
        <v/>
      </c>
      <c r="V1106" s="22" t="e">
        <f t="shared" si="205"/>
        <v>#N/A</v>
      </c>
      <c r="W1106" s="22">
        <f>(COUNTIF($V$2:V1106,V1106)=1)*1+W1105</f>
        <v>70</v>
      </c>
      <c r="Y1106" s="22" t="e">
        <f>INDEX($V$2:$V$900,MATCH(ROWS($U$1:U1104),$W$2:$W$900,0))</f>
        <v>#N/A</v>
      </c>
      <c r="AA1106" s="22" t="e">
        <f t="shared" si="206"/>
        <v>#N/A</v>
      </c>
      <c r="AB1106" s="22">
        <f>(COUNTIF($AA$2:AA1106,AA1106)=1)*1+AB1105</f>
        <v>70</v>
      </c>
      <c r="AC1106" s="22" t="e">
        <f>VLOOKUP(AD1106,'licencje PZTS'!$C$4:$K$1486,9,FALSE)</f>
        <v>#N/A</v>
      </c>
      <c r="AD1106" s="22" t="e">
        <f>INDEX($AA$2:$AA$900,MATCH(ROWS($Z$1:Z1103),$AB$2:$AB$900,0))</f>
        <v>#N/A</v>
      </c>
    </row>
    <row r="1107" spans="2:30" hidden="1" x14ac:dyDescent="0.25">
      <c r="B1107" s="54">
        <f>(COUNTIF($D$24:D1779,D1779)=1)*1+B1106</f>
        <v>51</v>
      </c>
      <c r="C1107" s="60" t="str">
        <f t="shared" si="203"/>
        <v/>
      </c>
      <c r="D1107" s="54" t="str">
        <f>IF(C1107="","",'licencje PZTS'!B1087)</f>
        <v/>
      </c>
      <c r="E1107" s="62" t="str">
        <f>IF(C1107="","",VLOOKUP(F1107,'licencje PZTS'!$G$3:$N$775,8,FALSE))</f>
        <v/>
      </c>
      <c r="F1107" s="62">
        <f>'licencje PZTS'!G1087</f>
        <v>0</v>
      </c>
      <c r="G1107" s="62" t="str">
        <f>IFERROR(VLOOKUP(F1107,'licencje PZTS'!$G$3:$N$775,5,FALSE),"")</f>
        <v/>
      </c>
      <c r="H1107" s="62"/>
      <c r="J1107" s="22" t="str">
        <f>IFERROR(VLOOKUP(F1107,'licencje PZTS'!$G$3:$N$775,7,FALSE),"")</f>
        <v/>
      </c>
      <c r="K1107" s="62" t="str">
        <f>IFERROR(VLOOKUP(F1107,'licencje PZTS'!$G$3:$N$1761,4,FALSE),"")</f>
        <v/>
      </c>
      <c r="L1107" s="22" t="str">
        <f t="shared" si="196"/>
        <v/>
      </c>
      <c r="M1107" s="22" t="str">
        <f t="shared" si="197"/>
        <v/>
      </c>
      <c r="N1107" s="22" t="str">
        <f t="shared" si="198"/>
        <v/>
      </c>
      <c r="O1107" s="22" t="str">
        <f t="shared" si="199"/>
        <v/>
      </c>
      <c r="P1107" s="22" t="str">
        <f t="shared" si="200"/>
        <v/>
      </c>
      <c r="Q1107" s="22" t="str">
        <f t="shared" si="201"/>
        <v/>
      </c>
      <c r="R1107" s="22" t="str">
        <f t="shared" si="202"/>
        <v/>
      </c>
      <c r="V1107" s="22" t="e">
        <f t="shared" si="205"/>
        <v>#N/A</v>
      </c>
      <c r="W1107" s="22">
        <f>(COUNTIF($V$2:V1107,V1107)=1)*1+W1106</f>
        <v>70</v>
      </c>
      <c r="Y1107" s="22" t="e">
        <f>INDEX($V$2:$V$900,MATCH(ROWS($U$1:U1105),$W$2:$W$900,0))</f>
        <v>#N/A</v>
      </c>
      <c r="AA1107" s="22" t="e">
        <f t="shared" si="206"/>
        <v>#N/A</v>
      </c>
      <c r="AB1107" s="22">
        <f>(COUNTIF($AA$2:AA1107,AA1107)=1)*1+AB1106</f>
        <v>70</v>
      </c>
      <c r="AC1107" s="22" t="e">
        <f>VLOOKUP(AD1107,'licencje PZTS'!$C$4:$K$1486,9,FALSE)</f>
        <v>#N/A</v>
      </c>
      <c r="AD1107" s="22" t="e">
        <f>INDEX($AA$2:$AA$900,MATCH(ROWS($Z$1:Z1104),$AB$2:$AB$900,0))</f>
        <v>#N/A</v>
      </c>
    </row>
    <row r="1108" spans="2:30" hidden="1" x14ac:dyDescent="0.25">
      <c r="B1108" s="54">
        <f>(COUNTIF($D$24:D1780,D1780)=1)*1+B1107</f>
        <v>51</v>
      </c>
      <c r="C1108" s="60" t="str">
        <f t="shared" si="203"/>
        <v/>
      </c>
      <c r="D1108" s="54" t="str">
        <f>IF(C1108="","",'licencje PZTS'!B1088)</f>
        <v/>
      </c>
      <c r="E1108" s="62" t="str">
        <f>IF(C1108="","",VLOOKUP(F1108,'licencje PZTS'!$G$3:$N$775,8,FALSE))</f>
        <v/>
      </c>
      <c r="F1108" s="62">
        <f>'licencje PZTS'!G1088</f>
        <v>0</v>
      </c>
      <c r="G1108" s="62" t="str">
        <f>IFERROR(VLOOKUP(F1108,'licencje PZTS'!$G$3:$N$775,5,FALSE),"")</f>
        <v/>
      </c>
      <c r="H1108" s="62"/>
      <c r="J1108" s="22" t="str">
        <f>IFERROR(VLOOKUP(F1108,'licencje PZTS'!$G$3:$N$775,7,FALSE),"")</f>
        <v/>
      </c>
      <c r="K1108" s="62" t="str">
        <f>IFERROR(VLOOKUP(F1108,'licencje PZTS'!$G$3:$N$1761,4,FALSE),"")</f>
        <v/>
      </c>
      <c r="L1108" s="22" t="str">
        <f t="shared" si="196"/>
        <v/>
      </c>
      <c r="M1108" s="22" t="str">
        <f t="shared" si="197"/>
        <v/>
      </c>
      <c r="N1108" s="22" t="str">
        <f t="shared" si="198"/>
        <v/>
      </c>
      <c r="O1108" s="22" t="str">
        <f t="shared" si="199"/>
        <v/>
      </c>
      <c r="P1108" s="22" t="str">
        <f t="shared" si="200"/>
        <v/>
      </c>
      <c r="Q1108" s="22" t="str">
        <f t="shared" si="201"/>
        <v/>
      </c>
      <c r="R1108" s="22" t="str">
        <f t="shared" si="202"/>
        <v/>
      </c>
      <c r="V1108" s="22" t="e">
        <f t="shared" si="205"/>
        <v>#N/A</v>
      </c>
      <c r="W1108" s="22">
        <f>(COUNTIF($V$2:V1108,V1108)=1)*1+W1107</f>
        <v>70</v>
      </c>
      <c r="Y1108" s="22" t="e">
        <f>INDEX($V$2:$V$900,MATCH(ROWS($U$1:U1106),$W$2:$W$900,0))</f>
        <v>#N/A</v>
      </c>
      <c r="AA1108" s="22" t="e">
        <f t="shared" si="206"/>
        <v>#N/A</v>
      </c>
      <c r="AB1108" s="22">
        <f>(COUNTIF($AA$2:AA1108,AA1108)=1)*1+AB1107</f>
        <v>70</v>
      </c>
      <c r="AC1108" s="22" t="e">
        <f>VLOOKUP(AD1108,'licencje PZTS'!$C$4:$K$1486,9,FALSE)</f>
        <v>#N/A</v>
      </c>
      <c r="AD1108" s="22" t="e">
        <f>INDEX($AA$2:$AA$900,MATCH(ROWS($Z$1:Z1105),$AB$2:$AB$900,0))</f>
        <v>#N/A</v>
      </c>
    </row>
    <row r="1109" spans="2:30" hidden="1" x14ac:dyDescent="0.25">
      <c r="B1109" s="54">
        <f>(COUNTIF($D$24:D1781,D1781)=1)*1+B1108</f>
        <v>51</v>
      </c>
      <c r="C1109" s="60" t="str">
        <f t="shared" si="203"/>
        <v/>
      </c>
      <c r="D1109" s="54" t="str">
        <f>IF(C1109="","",'licencje PZTS'!B1089)</f>
        <v/>
      </c>
      <c r="E1109" s="62" t="str">
        <f>IF(C1109="","",VLOOKUP(F1109,'licencje PZTS'!$G$3:$N$775,8,FALSE))</f>
        <v/>
      </c>
      <c r="F1109" s="62">
        <f>'licencje PZTS'!G1089</f>
        <v>0</v>
      </c>
      <c r="G1109" s="62" t="str">
        <f>IFERROR(VLOOKUP(F1109,'licencje PZTS'!$G$3:$N$775,5,FALSE),"")</f>
        <v/>
      </c>
      <c r="H1109" s="62"/>
      <c r="J1109" s="22" t="str">
        <f>IFERROR(VLOOKUP(F1109,'licencje PZTS'!$G$3:$N$775,7,FALSE),"")</f>
        <v/>
      </c>
      <c r="K1109" s="62" t="str">
        <f>IFERROR(VLOOKUP(F1109,'licencje PZTS'!$G$3:$N$1761,4,FALSE),"")</f>
        <v/>
      </c>
      <c r="L1109" s="22" t="str">
        <f t="shared" si="196"/>
        <v/>
      </c>
      <c r="M1109" s="22" t="str">
        <f t="shared" si="197"/>
        <v/>
      </c>
      <c r="N1109" s="22" t="str">
        <f t="shared" si="198"/>
        <v/>
      </c>
      <c r="O1109" s="22" t="str">
        <f t="shared" si="199"/>
        <v/>
      </c>
      <c r="P1109" s="22" t="str">
        <f t="shared" si="200"/>
        <v/>
      </c>
      <c r="Q1109" s="22" t="str">
        <f t="shared" si="201"/>
        <v/>
      </c>
      <c r="R1109" s="22" t="str">
        <f t="shared" si="202"/>
        <v/>
      </c>
      <c r="V1109" s="22" t="e">
        <f t="shared" si="205"/>
        <v>#N/A</v>
      </c>
      <c r="W1109" s="22">
        <f>(COUNTIF($V$2:V1109,V1109)=1)*1+W1108</f>
        <v>70</v>
      </c>
      <c r="Y1109" s="22" t="e">
        <f>INDEX($V$2:$V$900,MATCH(ROWS($U$1:U1107),$W$2:$W$900,0))</f>
        <v>#N/A</v>
      </c>
      <c r="AA1109" s="22" t="e">
        <f t="shared" si="206"/>
        <v>#N/A</v>
      </c>
      <c r="AB1109" s="22">
        <f>(COUNTIF($AA$2:AA1109,AA1109)=1)*1+AB1108</f>
        <v>70</v>
      </c>
      <c r="AC1109" s="22" t="e">
        <f>VLOOKUP(AD1109,'licencje PZTS'!$C$4:$K$1486,9,FALSE)</f>
        <v>#N/A</v>
      </c>
      <c r="AD1109" s="22" t="e">
        <f>INDEX($AA$2:$AA$900,MATCH(ROWS($Z$1:Z1106),$AB$2:$AB$900,0))</f>
        <v>#N/A</v>
      </c>
    </row>
    <row r="1110" spans="2:30" hidden="1" x14ac:dyDescent="0.25">
      <c r="B1110" s="54">
        <f>(COUNTIF($D$24:D1782,D1782)=1)*1+B1109</f>
        <v>51</v>
      </c>
      <c r="C1110" s="60" t="str">
        <f t="shared" si="203"/>
        <v/>
      </c>
      <c r="D1110" s="54" t="str">
        <f>IF(C1110="","",'licencje PZTS'!B1090)</f>
        <v/>
      </c>
      <c r="E1110" s="62" t="str">
        <f>IF(C1110="","",VLOOKUP(F1110,'licencje PZTS'!$G$3:$N$775,8,FALSE))</f>
        <v/>
      </c>
      <c r="F1110" s="62">
        <f>'licencje PZTS'!G1090</f>
        <v>0</v>
      </c>
      <c r="G1110" s="62" t="str">
        <f>IFERROR(VLOOKUP(F1110,'licencje PZTS'!$G$3:$N$775,5,FALSE),"")</f>
        <v/>
      </c>
      <c r="H1110" s="62"/>
      <c r="J1110" s="22" t="str">
        <f>IFERROR(VLOOKUP(F1110,'licencje PZTS'!$G$3:$N$775,7,FALSE),"")</f>
        <v/>
      </c>
      <c r="K1110" s="62" t="str">
        <f>IFERROR(VLOOKUP(F1110,'licencje PZTS'!$G$3:$N$1761,4,FALSE),"")</f>
        <v/>
      </c>
      <c r="L1110" s="22" t="str">
        <f t="shared" si="196"/>
        <v/>
      </c>
      <c r="M1110" s="22" t="str">
        <f t="shared" si="197"/>
        <v/>
      </c>
      <c r="N1110" s="22" t="str">
        <f t="shared" si="198"/>
        <v/>
      </c>
      <c r="O1110" s="22" t="str">
        <f t="shared" si="199"/>
        <v/>
      </c>
      <c r="P1110" s="22" t="str">
        <f t="shared" si="200"/>
        <v/>
      </c>
      <c r="Q1110" s="22" t="str">
        <f t="shared" si="201"/>
        <v/>
      </c>
      <c r="R1110" s="22" t="str">
        <f t="shared" si="202"/>
        <v/>
      </c>
      <c r="V1110" s="22" t="e">
        <f t="shared" si="205"/>
        <v>#N/A</v>
      </c>
      <c r="W1110" s="22">
        <f>(COUNTIF($V$2:V1110,V1110)=1)*1+W1109</f>
        <v>70</v>
      </c>
      <c r="Y1110" s="22" t="e">
        <f>INDEX($V$2:$V$900,MATCH(ROWS($U$1:U1108),$W$2:$W$900,0))</f>
        <v>#N/A</v>
      </c>
      <c r="AA1110" s="22" t="e">
        <f t="shared" si="206"/>
        <v>#N/A</v>
      </c>
      <c r="AB1110" s="22">
        <f>(COUNTIF($AA$2:AA1110,AA1110)=1)*1+AB1109</f>
        <v>70</v>
      </c>
      <c r="AC1110" s="22" t="e">
        <f>VLOOKUP(AD1110,'licencje PZTS'!$C$4:$K$1486,9,FALSE)</f>
        <v>#N/A</v>
      </c>
      <c r="AD1110" s="22" t="e">
        <f>INDEX($AA$2:$AA$900,MATCH(ROWS($Z$1:Z1107),$AB$2:$AB$900,0))</f>
        <v>#N/A</v>
      </c>
    </row>
    <row r="1111" spans="2:30" hidden="1" x14ac:dyDescent="0.25">
      <c r="B1111" s="54">
        <f>(COUNTIF($D$24:D1783,D1783)=1)*1+B1110</f>
        <v>51</v>
      </c>
      <c r="C1111" s="60" t="str">
        <f t="shared" ref="C1111:C1136" si="207">IF(AND($E$3="Żak",OR(L1111="Skrzat",M1111="Żak")),"Żak",IF(AND($E$3="Młodzik",OR(L1111="Skrzat",M1111="Żak",N1111="Młodzik")),"Młodzik",IF(AND($E$3="Kadet",OR(L1111="Skrzat",M1111="Żak",N1111="Młodzik",O1111="Kadet")),"Kadet",IF(AND($E$3="Junior",OR(L1111="Skrzat",M1111="Żak",N1111="Młodzik",O1111="Kadet",P1111="Junior")),"Junior",IF(AND($E$3="Młodzieżowiec",OR(L1111="Skrzat",M1111="Żak",N1111="Młodzik",O1111="Kadet",P1111="Junior",Q1111="Młodzieżowiec")),"Młodzieżowiec",IF(AND($E$3="Senior",OR(L1111="Skrzat",M1111="Żak",N1111="Młodzik",O1111="Kadet",P1111="Junior",R1111="Senior")),"Senior",""))))))</f>
        <v/>
      </c>
      <c r="D1111" s="54" t="str">
        <f>IF(C1111="","",'licencje PZTS'!B1091)</f>
        <v/>
      </c>
      <c r="E1111" s="62" t="str">
        <f>IF(C1111="","",VLOOKUP(F1111,'licencje PZTS'!$G$3:$N$775,8,FALSE))</f>
        <v/>
      </c>
      <c r="F1111" s="62">
        <f>'licencje PZTS'!G1091</f>
        <v>0</v>
      </c>
      <c r="G1111" s="62" t="str">
        <f>IFERROR(VLOOKUP(F1111,'licencje PZTS'!$G$3:$N$775,5,FALSE),"")</f>
        <v/>
      </c>
      <c r="H1111" s="62"/>
      <c r="J1111" s="22" t="str">
        <f>IFERROR(VLOOKUP(F1111,'licencje PZTS'!$G$3:$N$775,7,FALSE),"")</f>
        <v/>
      </c>
      <c r="K1111" s="62" t="str">
        <f>IFERROR(VLOOKUP(F1111,'licencje PZTS'!$G$3:$N$1761,4,FALSE),"")</f>
        <v/>
      </c>
      <c r="L1111" s="22" t="str">
        <f t="shared" ref="L1111:L1136" si="208">IFERROR(IF($G$1-K1111&lt;=8,"Skrzat",IF($G$1-K1111&gt;8,"Nie dotyczy")),"")</f>
        <v/>
      </c>
      <c r="M1111" s="22" t="str">
        <f t="shared" ref="M1111:M1136" si="209">IFERROR(IF($G$1-K1111&lt;=10,"Żak",IF($G$1-K1111&gt;10,"Nie dotyczy")),"")</f>
        <v/>
      </c>
      <c r="N1111" s="22" t="str">
        <f t="shared" ref="N1111:N1136" si="210">IFERROR(IF($G$1-K1111&lt;=12,"Młodzik",IF($G$1-K1111&gt;12,"Nie dotyczy")),"")</f>
        <v/>
      </c>
      <c r="O1111" s="22" t="str">
        <f t="shared" ref="O1111:O1136" si="211">IFERROR(IF($G$1-K1111&lt;=14,"Kadet",IF($G$1-K1111&gt;14,"Nie dotyczy")),"")</f>
        <v/>
      </c>
      <c r="P1111" s="22" t="str">
        <f t="shared" ref="P1111:P1136" si="212">IFERROR(IF($G$1-K1111&lt;=17,"Junior",IF($G$1-K1111&gt;17,"Nie dotyczy")),"")</f>
        <v/>
      </c>
      <c r="Q1111" s="22" t="str">
        <f t="shared" ref="Q1111:Q1136" si="213">IFERROR(IF($G$1-K1111&lt;=20,"Młodzieżowiec",IF($G$1-K1111&gt;20,"Nie dotyczy")),"")</f>
        <v/>
      </c>
      <c r="R1111" s="22" t="str">
        <f t="shared" ref="R1111:R1136" si="214">IFERROR(IF($G$1-K1111&gt;=7,"Senior",IF($G$1-K1111&lt;8,"Nie dotyczy")),"")</f>
        <v/>
      </c>
      <c r="V1111" s="22" t="e">
        <f t="shared" si="205"/>
        <v>#N/A</v>
      </c>
      <c r="W1111" s="22">
        <f>(COUNTIF($V$2:V1111,V1111)=1)*1+W1110</f>
        <v>70</v>
      </c>
      <c r="Y1111" s="22" t="e">
        <f>INDEX($V$2:$V$900,MATCH(ROWS($U$1:U1109),$W$2:$W$900,0))</f>
        <v>#N/A</v>
      </c>
      <c r="AA1111" s="22" t="e">
        <f t="shared" si="206"/>
        <v>#N/A</v>
      </c>
      <c r="AB1111" s="22">
        <f>(COUNTIF($AA$2:AA1111,AA1111)=1)*1+AB1110</f>
        <v>70</v>
      </c>
      <c r="AC1111" s="22" t="e">
        <f>VLOOKUP(AD1111,'licencje PZTS'!$C$4:$K$1486,9,FALSE)</f>
        <v>#N/A</v>
      </c>
      <c r="AD1111" s="22" t="e">
        <f>INDEX($AA$2:$AA$900,MATCH(ROWS($Z$1:Z1108),$AB$2:$AB$900,0))</f>
        <v>#N/A</v>
      </c>
    </row>
    <row r="1112" spans="2:30" hidden="1" x14ac:dyDescent="0.25">
      <c r="B1112" s="54">
        <f>(COUNTIF($D$24:D1784,D1784)=1)*1+B1111</f>
        <v>51</v>
      </c>
      <c r="C1112" s="60" t="str">
        <f t="shared" si="207"/>
        <v/>
      </c>
      <c r="D1112" s="54" t="str">
        <f>IF(C1112="","",'licencje PZTS'!B1092)</f>
        <v/>
      </c>
      <c r="E1112" s="62" t="str">
        <f>IF(C1112="","",VLOOKUP(F1112,'licencje PZTS'!$G$3:$N$775,8,FALSE))</f>
        <v/>
      </c>
      <c r="F1112" s="62">
        <f>'licencje PZTS'!G1092</f>
        <v>0</v>
      </c>
      <c r="G1112" s="62" t="str">
        <f>IFERROR(VLOOKUP(F1112,'licencje PZTS'!$G$3:$N$775,5,FALSE),"")</f>
        <v/>
      </c>
      <c r="H1112" s="62"/>
      <c r="J1112" s="22" t="str">
        <f>IFERROR(VLOOKUP(F1112,'licencje PZTS'!$G$3:$N$775,7,FALSE),"")</f>
        <v/>
      </c>
      <c r="K1112" s="62" t="str">
        <f>IFERROR(VLOOKUP(F1112,'licencje PZTS'!$G$3:$N$1761,4,FALSE),"")</f>
        <v/>
      </c>
      <c r="L1112" s="22" t="str">
        <f t="shared" si="208"/>
        <v/>
      </c>
      <c r="M1112" s="22" t="str">
        <f t="shared" si="209"/>
        <v/>
      </c>
      <c r="N1112" s="22" t="str">
        <f t="shared" si="210"/>
        <v/>
      </c>
      <c r="O1112" s="22" t="str">
        <f t="shared" si="211"/>
        <v/>
      </c>
      <c r="P1112" s="22" t="str">
        <f t="shared" si="212"/>
        <v/>
      </c>
      <c r="Q1112" s="22" t="str">
        <f t="shared" si="213"/>
        <v/>
      </c>
      <c r="R1112" s="22" t="str">
        <f t="shared" si="214"/>
        <v/>
      </c>
      <c r="V1112" s="22" t="e">
        <f t="shared" si="205"/>
        <v>#N/A</v>
      </c>
      <c r="W1112" s="22">
        <f>(COUNTIF($V$2:V1112,V1112)=1)*1+W1111</f>
        <v>70</v>
      </c>
      <c r="Y1112" s="22" t="e">
        <f>INDEX($V$2:$V$900,MATCH(ROWS($U$1:U1110),$W$2:$W$900,0))</f>
        <v>#N/A</v>
      </c>
      <c r="AA1112" s="22" t="e">
        <f t="shared" si="206"/>
        <v>#N/A</v>
      </c>
      <c r="AB1112" s="22">
        <f>(COUNTIF($AA$2:AA1112,AA1112)=1)*1+AB1111</f>
        <v>70</v>
      </c>
      <c r="AC1112" s="22" t="e">
        <f>VLOOKUP(AD1112,'licencje PZTS'!$C$4:$K$1486,9,FALSE)</f>
        <v>#N/A</v>
      </c>
      <c r="AD1112" s="22" t="e">
        <f>INDEX($AA$2:$AA$900,MATCH(ROWS($Z$1:Z1109),$AB$2:$AB$900,0))</f>
        <v>#N/A</v>
      </c>
    </row>
    <row r="1113" spans="2:30" hidden="1" x14ac:dyDescent="0.25">
      <c r="B1113" s="54">
        <f>(COUNTIF($D$24:D1785,D1785)=1)*1+B1112</f>
        <v>51</v>
      </c>
      <c r="C1113" s="60" t="str">
        <f t="shared" si="207"/>
        <v/>
      </c>
      <c r="D1113" s="54" t="str">
        <f>IF(C1113="","",'licencje PZTS'!B1093)</f>
        <v/>
      </c>
      <c r="E1113" s="62" t="str">
        <f>IF(C1113="","",VLOOKUP(F1113,'licencje PZTS'!$G$3:$N$775,8,FALSE))</f>
        <v/>
      </c>
      <c r="F1113" s="62">
        <f>'licencje PZTS'!G1093</f>
        <v>0</v>
      </c>
      <c r="G1113" s="62" t="str">
        <f>IFERROR(VLOOKUP(F1113,'licencje PZTS'!$G$3:$N$775,5,FALSE),"")</f>
        <v/>
      </c>
      <c r="H1113" s="62"/>
      <c r="J1113" s="22" t="str">
        <f>IFERROR(VLOOKUP(F1113,'licencje PZTS'!$G$3:$N$775,7,FALSE),"")</f>
        <v/>
      </c>
      <c r="K1113" s="62" t="str">
        <f>IFERROR(VLOOKUP(F1113,'licencje PZTS'!$G$3:$N$1761,4,FALSE),"")</f>
        <v/>
      </c>
      <c r="L1113" s="22" t="str">
        <f t="shared" si="208"/>
        <v/>
      </c>
      <c r="M1113" s="22" t="str">
        <f t="shared" si="209"/>
        <v/>
      </c>
      <c r="N1113" s="22" t="str">
        <f t="shared" si="210"/>
        <v/>
      </c>
      <c r="O1113" s="22" t="str">
        <f t="shared" si="211"/>
        <v/>
      </c>
      <c r="P1113" s="22" t="str">
        <f t="shared" si="212"/>
        <v/>
      </c>
      <c r="Q1113" s="22" t="str">
        <f t="shared" si="213"/>
        <v/>
      </c>
      <c r="R1113" s="22" t="str">
        <f t="shared" si="214"/>
        <v/>
      </c>
      <c r="V1113" s="22" t="e">
        <f t="shared" si="205"/>
        <v>#N/A</v>
      </c>
      <c r="W1113" s="22">
        <f>(COUNTIF($V$2:V1113,V1113)=1)*1+W1112</f>
        <v>70</v>
      </c>
      <c r="Y1113" s="22" t="e">
        <f>INDEX($V$2:$V$900,MATCH(ROWS($U$1:U1111),$W$2:$W$900,0))</f>
        <v>#N/A</v>
      </c>
      <c r="AA1113" s="22" t="e">
        <f t="shared" si="206"/>
        <v>#N/A</v>
      </c>
      <c r="AB1113" s="22">
        <f>(COUNTIF($AA$2:AA1113,AA1113)=1)*1+AB1112</f>
        <v>70</v>
      </c>
      <c r="AC1113" s="22" t="e">
        <f>VLOOKUP(AD1113,'licencje PZTS'!$C$4:$K$1486,9,FALSE)</f>
        <v>#N/A</v>
      </c>
      <c r="AD1113" s="22" t="e">
        <f>INDEX($AA$2:$AA$900,MATCH(ROWS($Z$1:Z1110),$AB$2:$AB$900,0))</f>
        <v>#N/A</v>
      </c>
    </row>
    <row r="1114" spans="2:30" hidden="1" x14ac:dyDescent="0.25">
      <c r="B1114" s="54">
        <f>(COUNTIF($D$24:D1786,D1786)=1)*1+B1113</f>
        <v>51</v>
      </c>
      <c r="C1114" s="60" t="str">
        <f t="shared" si="207"/>
        <v/>
      </c>
      <c r="D1114" s="54" t="str">
        <f>IF(C1114="","",'licencje PZTS'!B1094)</f>
        <v/>
      </c>
      <c r="E1114" s="62" t="str">
        <f>IF(C1114="","",VLOOKUP(F1114,'licencje PZTS'!$G$3:$N$775,8,FALSE))</f>
        <v/>
      </c>
      <c r="F1114" s="62">
        <f>'licencje PZTS'!G1094</f>
        <v>0</v>
      </c>
      <c r="G1114" s="62" t="str">
        <f>IFERROR(VLOOKUP(F1114,'licencje PZTS'!$G$3:$N$775,5,FALSE),"")</f>
        <v/>
      </c>
      <c r="H1114" s="62"/>
      <c r="J1114" s="22" t="str">
        <f>IFERROR(VLOOKUP(F1114,'licencje PZTS'!$G$3:$N$775,7,FALSE),"")</f>
        <v/>
      </c>
      <c r="K1114" s="62" t="str">
        <f>IFERROR(VLOOKUP(F1114,'licencje PZTS'!$G$3:$N$1761,4,FALSE),"")</f>
        <v/>
      </c>
      <c r="L1114" s="22" t="str">
        <f t="shared" si="208"/>
        <v/>
      </c>
      <c r="M1114" s="22" t="str">
        <f t="shared" si="209"/>
        <v/>
      </c>
      <c r="N1114" s="22" t="str">
        <f t="shared" si="210"/>
        <v/>
      </c>
      <c r="O1114" s="22" t="str">
        <f t="shared" si="211"/>
        <v/>
      </c>
      <c r="P1114" s="22" t="str">
        <f t="shared" si="212"/>
        <v/>
      </c>
      <c r="Q1114" s="22" t="str">
        <f t="shared" si="213"/>
        <v/>
      </c>
      <c r="R1114" s="22" t="str">
        <f t="shared" si="214"/>
        <v/>
      </c>
      <c r="V1114" s="22" t="e">
        <f t="shared" si="205"/>
        <v>#N/A</v>
      </c>
      <c r="W1114" s="22">
        <f>(COUNTIF($V$2:V1114,V1114)=1)*1+W1113</f>
        <v>70</v>
      </c>
      <c r="Y1114" s="22" t="e">
        <f>INDEX($V$2:$V$900,MATCH(ROWS($U$1:U1112),$W$2:$W$900,0))</f>
        <v>#N/A</v>
      </c>
      <c r="AA1114" s="22" t="e">
        <f t="shared" si="206"/>
        <v>#N/A</v>
      </c>
      <c r="AB1114" s="22">
        <f>(COUNTIF($AA$2:AA1114,AA1114)=1)*1+AB1113</f>
        <v>70</v>
      </c>
      <c r="AC1114" s="22" t="e">
        <f>VLOOKUP(AD1114,'licencje PZTS'!$C$4:$K$1486,9,FALSE)</f>
        <v>#N/A</v>
      </c>
      <c r="AD1114" s="22" t="e">
        <f>INDEX($AA$2:$AA$900,MATCH(ROWS($Z$1:Z1111),$AB$2:$AB$900,0))</f>
        <v>#N/A</v>
      </c>
    </row>
    <row r="1115" spans="2:30" hidden="1" x14ac:dyDescent="0.25">
      <c r="B1115" s="54">
        <f>(COUNTIF($D$24:D1787,D1787)=1)*1+B1114</f>
        <v>51</v>
      </c>
      <c r="C1115" s="60" t="str">
        <f t="shared" si="207"/>
        <v/>
      </c>
      <c r="D1115" s="54" t="str">
        <f>IF(C1115="","",'licencje PZTS'!B1095)</f>
        <v/>
      </c>
      <c r="E1115" s="62" t="str">
        <f>IF(C1115="","",VLOOKUP(F1115,'licencje PZTS'!$G$3:$N$775,8,FALSE))</f>
        <v/>
      </c>
      <c r="F1115" s="62">
        <f>'licencje PZTS'!G1095</f>
        <v>0</v>
      </c>
      <c r="G1115" s="62" t="str">
        <f>IFERROR(VLOOKUP(F1115,'licencje PZTS'!$G$3:$N$775,5,FALSE),"")</f>
        <v/>
      </c>
      <c r="H1115" s="62"/>
      <c r="J1115" s="22" t="str">
        <f>IFERROR(VLOOKUP(F1115,'licencje PZTS'!$G$3:$N$775,7,FALSE),"")</f>
        <v/>
      </c>
      <c r="K1115" s="62" t="str">
        <f>IFERROR(VLOOKUP(F1115,'licencje PZTS'!$G$3:$N$1761,4,FALSE),"")</f>
        <v/>
      </c>
      <c r="L1115" s="22" t="str">
        <f t="shared" si="208"/>
        <v/>
      </c>
      <c r="M1115" s="22" t="str">
        <f t="shared" si="209"/>
        <v/>
      </c>
      <c r="N1115" s="22" t="str">
        <f t="shared" si="210"/>
        <v/>
      </c>
      <c r="O1115" s="22" t="str">
        <f t="shared" si="211"/>
        <v/>
      </c>
      <c r="P1115" s="22" t="str">
        <f t="shared" si="212"/>
        <v/>
      </c>
      <c r="Q1115" s="22" t="str">
        <f t="shared" si="213"/>
        <v/>
      </c>
      <c r="R1115" s="22" t="str">
        <f t="shared" si="214"/>
        <v/>
      </c>
      <c r="V1115" s="22" t="e">
        <f t="shared" si="205"/>
        <v>#N/A</v>
      </c>
      <c r="W1115" s="22">
        <f>(COUNTIF($V$2:V1115,V1115)=1)*1+W1114</f>
        <v>70</v>
      </c>
      <c r="Y1115" s="22" t="e">
        <f>INDEX($V$2:$V$900,MATCH(ROWS($U$1:U1113),$W$2:$W$900,0))</f>
        <v>#N/A</v>
      </c>
      <c r="AA1115" s="22" t="e">
        <f t="shared" si="206"/>
        <v>#N/A</v>
      </c>
      <c r="AB1115" s="22">
        <f>(COUNTIF($AA$2:AA1115,AA1115)=1)*1+AB1114</f>
        <v>70</v>
      </c>
      <c r="AC1115" s="22" t="e">
        <f>VLOOKUP(AD1115,'licencje PZTS'!$C$4:$K$1486,9,FALSE)</f>
        <v>#N/A</v>
      </c>
      <c r="AD1115" s="22" t="e">
        <f>INDEX($AA$2:$AA$900,MATCH(ROWS($Z$1:Z1112),$AB$2:$AB$900,0))</f>
        <v>#N/A</v>
      </c>
    </row>
    <row r="1116" spans="2:30" hidden="1" x14ac:dyDescent="0.25">
      <c r="B1116" s="54">
        <f>(COUNTIF($D$24:D1788,D1788)=1)*1+B1115</f>
        <v>51</v>
      </c>
      <c r="C1116" s="60" t="str">
        <f t="shared" si="207"/>
        <v/>
      </c>
      <c r="D1116" s="54" t="str">
        <f>IF(C1116="","",'licencje PZTS'!B1096)</f>
        <v/>
      </c>
      <c r="E1116" s="62" t="str">
        <f>IF(C1116="","",VLOOKUP(F1116,'licencje PZTS'!$G$3:$N$775,8,FALSE))</f>
        <v/>
      </c>
      <c r="F1116" s="62">
        <f>'licencje PZTS'!G1096</f>
        <v>0</v>
      </c>
      <c r="G1116" s="62" t="str">
        <f>IFERROR(VLOOKUP(F1116,'licencje PZTS'!$G$3:$N$775,5,FALSE),"")</f>
        <v/>
      </c>
      <c r="H1116" s="62"/>
      <c r="J1116" s="22" t="str">
        <f>IFERROR(VLOOKUP(F1116,'licencje PZTS'!$G$3:$N$775,7,FALSE),"")</f>
        <v/>
      </c>
      <c r="K1116" s="62" t="str">
        <f>IFERROR(VLOOKUP(F1116,'licencje PZTS'!$G$3:$N$1761,4,FALSE),"")</f>
        <v/>
      </c>
      <c r="L1116" s="22" t="str">
        <f t="shared" si="208"/>
        <v/>
      </c>
      <c r="M1116" s="22" t="str">
        <f t="shared" si="209"/>
        <v/>
      </c>
      <c r="N1116" s="22" t="str">
        <f t="shared" si="210"/>
        <v/>
      </c>
      <c r="O1116" s="22" t="str">
        <f t="shared" si="211"/>
        <v/>
      </c>
      <c r="P1116" s="22" t="str">
        <f t="shared" si="212"/>
        <v/>
      </c>
      <c r="Q1116" s="22" t="str">
        <f t="shared" si="213"/>
        <v/>
      </c>
      <c r="R1116" s="22" t="str">
        <f t="shared" si="214"/>
        <v/>
      </c>
      <c r="V1116" s="22" t="e">
        <f t="shared" si="205"/>
        <v>#N/A</v>
      </c>
      <c r="W1116" s="22">
        <f>(COUNTIF($V$2:V1116,V1116)=1)*1+W1115</f>
        <v>70</v>
      </c>
      <c r="Y1116" s="22" t="e">
        <f>INDEX($V$2:$V$900,MATCH(ROWS($U$1:U1114),$W$2:$W$900,0))</f>
        <v>#N/A</v>
      </c>
      <c r="AA1116" s="22" t="e">
        <f t="shared" si="206"/>
        <v>#N/A</v>
      </c>
      <c r="AB1116" s="22">
        <f>(COUNTIF($AA$2:AA1116,AA1116)=1)*1+AB1115</f>
        <v>70</v>
      </c>
      <c r="AC1116" s="22" t="e">
        <f>VLOOKUP(AD1116,'licencje PZTS'!$C$4:$K$1486,9,FALSE)</f>
        <v>#N/A</v>
      </c>
      <c r="AD1116" s="22" t="e">
        <f>INDEX($AA$2:$AA$900,MATCH(ROWS($Z$1:Z1113),$AB$2:$AB$900,0))</f>
        <v>#N/A</v>
      </c>
    </row>
    <row r="1117" spans="2:30" hidden="1" x14ac:dyDescent="0.25">
      <c r="B1117" s="54">
        <f>(COUNTIF($D$24:D1789,D1789)=1)*1+B1116</f>
        <v>51</v>
      </c>
      <c r="C1117" s="60" t="str">
        <f t="shared" si="207"/>
        <v/>
      </c>
      <c r="D1117" s="54" t="str">
        <f>IF(C1117="","",'licencje PZTS'!B1097)</f>
        <v/>
      </c>
      <c r="E1117" s="62" t="str">
        <f>IF(C1117="","",VLOOKUP(F1117,'licencje PZTS'!$G$3:$N$775,8,FALSE))</f>
        <v/>
      </c>
      <c r="F1117" s="62">
        <f>'licencje PZTS'!G1097</f>
        <v>0</v>
      </c>
      <c r="G1117" s="62" t="str">
        <f>IFERROR(VLOOKUP(F1117,'licencje PZTS'!$G$3:$N$775,5,FALSE),"")</f>
        <v/>
      </c>
      <c r="H1117" s="62"/>
      <c r="J1117" s="22" t="str">
        <f>IFERROR(VLOOKUP(F1117,'licencje PZTS'!$G$3:$N$775,7,FALSE),"")</f>
        <v/>
      </c>
      <c r="K1117" s="62" t="str">
        <f>IFERROR(VLOOKUP(F1117,'licencje PZTS'!$G$3:$N$1761,4,FALSE),"")</f>
        <v/>
      </c>
      <c r="L1117" s="22" t="str">
        <f t="shared" si="208"/>
        <v/>
      </c>
      <c r="M1117" s="22" t="str">
        <f t="shared" si="209"/>
        <v/>
      </c>
      <c r="N1117" s="22" t="str">
        <f t="shared" si="210"/>
        <v/>
      </c>
      <c r="O1117" s="22" t="str">
        <f t="shared" si="211"/>
        <v/>
      </c>
      <c r="P1117" s="22" t="str">
        <f t="shared" si="212"/>
        <v/>
      </c>
      <c r="Q1117" s="22" t="str">
        <f t="shared" si="213"/>
        <v/>
      </c>
      <c r="R1117" s="22" t="str">
        <f t="shared" si="214"/>
        <v/>
      </c>
      <c r="V1117" s="22" t="e">
        <f t="shared" si="205"/>
        <v>#N/A</v>
      </c>
      <c r="W1117" s="22">
        <f>(COUNTIF($V$2:V1117,V1117)=1)*1+W1116</f>
        <v>70</v>
      </c>
      <c r="Y1117" s="22" t="e">
        <f>INDEX($V$2:$V$900,MATCH(ROWS($U$1:U1115),$W$2:$W$900,0))</f>
        <v>#N/A</v>
      </c>
      <c r="AA1117" s="22" t="e">
        <f t="shared" si="206"/>
        <v>#N/A</v>
      </c>
      <c r="AB1117" s="22">
        <f>(COUNTIF($AA$2:AA1117,AA1117)=1)*1+AB1116</f>
        <v>70</v>
      </c>
      <c r="AC1117" s="22" t="e">
        <f>VLOOKUP(AD1117,'licencje PZTS'!$C$4:$K$1486,9,FALSE)</f>
        <v>#N/A</v>
      </c>
      <c r="AD1117" s="22" t="e">
        <f>INDEX($AA$2:$AA$900,MATCH(ROWS($Z$1:Z1114),$AB$2:$AB$900,0))</f>
        <v>#N/A</v>
      </c>
    </row>
    <row r="1118" spans="2:30" hidden="1" x14ac:dyDescent="0.25">
      <c r="B1118" s="54">
        <f>(COUNTIF($D$24:D1790,D1790)=1)*1+B1117</f>
        <v>51</v>
      </c>
      <c r="C1118" s="60" t="str">
        <f t="shared" si="207"/>
        <v/>
      </c>
      <c r="D1118" s="54" t="str">
        <f>IF(C1118="","",'licencje PZTS'!B1098)</f>
        <v/>
      </c>
      <c r="E1118" s="62" t="str">
        <f>IF(C1118="","",VLOOKUP(F1118,'licencje PZTS'!$G$3:$N$775,8,FALSE))</f>
        <v/>
      </c>
      <c r="F1118" s="62">
        <f>'licencje PZTS'!G1098</f>
        <v>0</v>
      </c>
      <c r="G1118" s="62" t="str">
        <f>IFERROR(VLOOKUP(F1118,'licencje PZTS'!$G$3:$N$775,5,FALSE),"")</f>
        <v/>
      </c>
      <c r="H1118" s="62"/>
      <c r="J1118" s="22" t="str">
        <f>IFERROR(VLOOKUP(F1118,'licencje PZTS'!$G$3:$N$775,7,FALSE),"")</f>
        <v/>
      </c>
      <c r="K1118" s="62" t="str">
        <f>IFERROR(VLOOKUP(F1118,'licencje PZTS'!$G$3:$N$1761,4,FALSE),"")</f>
        <v/>
      </c>
      <c r="L1118" s="22" t="str">
        <f t="shared" si="208"/>
        <v/>
      </c>
      <c r="M1118" s="22" t="str">
        <f t="shared" si="209"/>
        <v/>
      </c>
      <c r="N1118" s="22" t="str">
        <f t="shared" si="210"/>
        <v/>
      </c>
      <c r="O1118" s="22" t="str">
        <f t="shared" si="211"/>
        <v/>
      </c>
      <c r="P1118" s="22" t="str">
        <f t="shared" si="212"/>
        <v/>
      </c>
      <c r="Q1118" s="22" t="str">
        <f t="shared" si="213"/>
        <v/>
      </c>
      <c r="R1118" s="22" t="str">
        <f t="shared" si="214"/>
        <v/>
      </c>
      <c r="V1118" s="22" t="e">
        <f t="shared" si="205"/>
        <v>#N/A</v>
      </c>
      <c r="W1118" s="22">
        <f>(COUNTIF($V$2:V1118,V1118)=1)*1+W1117</f>
        <v>70</v>
      </c>
      <c r="Y1118" s="22" t="e">
        <f>INDEX($V$2:$V$900,MATCH(ROWS($U$1:U1116),$W$2:$W$900,0))</f>
        <v>#N/A</v>
      </c>
      <c r="AA1118" s="22" t="e">
        <f t="shared" si="206"/>
        <v>#N/A</v>
      </c>
      <c r="AB1118" s="22">
        <f>(COUNTIF($AA$2:AA1118,AA1118)=1)*1+AB1117</f>
        <v>70</v>
      </c>
      <c r="AC1118" s="22" t="e">
        <f>VLOOKUP(AD1118,'licencje PZTS'!$C$4:$K$1486,9,FALSE)</f>
        <v>#N/A</v>
      </c>
      <c r="AD1118" s="22" t="e">
        <f>INDEX($AA$2:$AA$900,MATCH(ROWS($Z$1:Z1115),$AB$2:$AB$900,0))</f>
        <v>#N/A</v>
      </c>
    </row>
    <row r="1119" spans="2:30" hidden="1" x14ac:dyDescent="0.25">
      <c r="B1119" s="54">
        <f>(COUNTIF($D$24:D1791,D1791)=1)*1+B1118</f>
        <v>51</v>
      </c>
      <c r="C1119" s="60" t="str">
        <f t="shared" si="207"/>
        <v/>
      </c>
      <c r="D1119" s="54" t="str">
        <f>IF(C1119="","",'licencje PZTS'!B1099)</f>
        <v/>
      </c>
      <c r="E1119" s="62" t="str">
        <f>IF(C1119="","",VLOOKUP(F1119,'licencje PZTS'!$G$3:$N$775,8,FALSE))</f>
        <v/>
      </c>
      <c r="F1119" s="62">
        <f>'licencje PZTS'!G1099</f>
        <v>0</v>
      </c>
      <c r="G1119" s="62" t="str">
        <f>IFERROR(VLOOKUP(F1119,'licencje PZTS'!$G$3:$N$775,5,FALSE),"")</f>
        <v/>
      </c>
      <c r="H1119" s="62"/>
      <c r="J1119" s="22" t="str">
        <f>IFERROR(VLOOKUP(F1119,'licencje PZTS'!$G$3:$N$775,7,FALSE),"")</f>
        <v/>
      </c>
      <c r="K1119" s="62" t="str">
        <f>IFERROR(VLOOKUP(F1119,'licencje PZTS'!$G$3:$N$1761,4,FALSE),"")</f>
        <v/>
      </c>
      <c r="L1119" s="22" t="str">
        <f t="shared" si="208"/>
        <v/>
      </c>
      <c r="M1119" s="22" t="str">
        <f t="shared" si="209"/>
        <v/>
      </c>
      <c r="N1119" s="22" t="str">
        <f t="shared" si="210"/>
        <v/>
      </c>
      <c r="O1119" s="22" t="str">
        <f t="shared" si="211"/>
        <v/>
      </c>
      <c r="P1119" s="22" t="str">
        <f t="shared" si="212"/>
        <v/>
      </c>
      <c r="Q1119" s="22" t="str">
        <f t="shared" si="213"/>
        <v/>
      </c>
      <c r="R1119" s="22" t="str">
        <f t="shared" si="214"/>
        <v/>
      </c>
      <c r="V1119" s="22" t="e">
        <f t="shared" si="205"/>
        <v>#N/A</v>
      </c>
      <c r="W1119" s="22">
        <f>(COUNTIF($V$2:V1119,V1119)=1)*1+W1118</f>
        <v>70</v>
      </c>
      <c r="Y1119" s="22" t="e">
        <f>INDEX($V$2:$V$900,MATCH(ROWS($U$1:U1117),$W$2:$W$900,0))</f>
        <v>#N/A</v>
      </c>
      <c r="AA1119" s="22" t="e">
        <f t="shared" si="206"/>
        <v>#N/A</v>
      </c>
      <c r="AC1119" s="22" t="e">
        <f>VLOOKUP(AD1119,'licencje PZTS'!$C$4:$K$486,9,FALSE)</f>
        <v>#N/A</v>
      </c>
      <c r="AD1119" s="22" t="e">
        <f>INDEX($AA$2:$AA$900,MATCH(ROWS($Z$1:Z1116),$AB$2:$AB$900,0))</f>
        <v>#N/A</v>
      </c>
    </row>
    <row r="1120" spans="2:30" hidden="1" x14ac:dyDescent="0.25">
      <c r="B1120" s="54">
        <f>(COUNTIF($D$24:D1792,D1792)=1)*1+B1119</f>
        <v>51</v>
      </c>
      <c r="C1120" s="60" t="str">
        <f t="shared" si="207"/>
        <v/>
      </c>
      <c r="D1120" s="54" t="str">
        <f>IF(C1120="","",'licencje PZTS'!B1100)</f>
        <v/>
      </c>
      <c r="E1120" s="62" t="str">
        <f>IF(C1120="","",VLOOKUP(F1120,'licencje PZTS'!$G$3:$N$775,8,FALSE))</f>
        <v/>
      </c>
      <c r="F1120" s="62">
        <f>'licencje PZTS'!G1100</f>
        <v>0</v>
      </c>
      <c r="G1120" s="62" t="str">
        <f>IFERROR(VLOOKUP(F1120,'licencje PZTS'!$G$3:$N$775,5,FALSE),"")</f>
        <v/>
      </c>
      <c r="H1120" s="62"/>
      <c r="J1120" s="22" t="str">
        <f>IFERROR(VLOOKUP(F1120,'licencje PZTS'!$G$3:$N$775,7,FALSE),"")</f>
        <v/>
      </c>
      <c r="K1120" s="62" t="str">
        <f>IFERROR(VLOOKUP(F1120,'licencje PZTS'!$G$3:$N$1761,4,FALSE),"")</f>
        <v/>
      </c>
      <c r="L1120" s="22" t="str">
        <f t="shared" si="208"/>
        <v/>
      </c>
      <c r="M1120" s="22" t="str">
        <f t="shared" si="209"/>
        <v/>
      </c>
      <c r="N1120" s="22" t="str">
        <f t="shared" si="210"/>
        <v/>
      </c>
      <c r="O1120" s="22" t="str">
        <f t="shared" si="211"/>
        <v/>
      </c>
      <c r="P1120" s="22" t="str">
        <f t="shared" si="212"/>
        <v/>
      </c>
      <c r="Q1120" s="22" t="str">
        <f t="shared" si="213"/>
        <v/>
      </c>
      <c r="R1120" s="22" t="str">
        <f t="shared" si="214"/>
        <v/>
      </c>
      <c r="V1120" s="22" t="e">
        <f t="shared" si="205"/>
        <v>#N/A</v>
      </c>
      <c r="W1120" s="22">
        <f>(COUNTIF($V$2:V1120,V1120)=1)*1+W1119</f>
        <v>70</v>
      </c>
      <c r="Y1120" s="22" t="e">
        <f>INDEX($V$2:$V$900,MATCH(ROWS($U$1:U1118),$W$2:$W$900,0))</f>
        <v>#N/A</v>
      </c>
      <c r="AA1120" s="22" t="e">
        <f t="shared" si="206"/>
        <v>#N/A</v>
      </c>
      <c r="AC1120" s="22" t="e">
        <f>VLOOKUP(AD1120,'licencje PZTS'!$C$4:$K$486,9,FALSE)</f>
        <v>#N/A</v>
      </c>
      <c r="AD1120" s="22" t="e">
        <f>INDEX($AA$2:$AA$900,MATCH(ROWS($Z$1:Z1117),$AB$2:$AB$900,0))</f>
        <v>#N/A</v>
      </c>
    </row>
    <row r="1121" spans="2:30" hidden="1" x14ac:dyDescent="0.25">
      <c r="B1121" s="54">
        <f>(COUNTIF($D$24:D1793,D1793)=1)*1+B1120</f>
        <v>51</v>
      </c>
      <c r="C1121" s="60" t="str">
        <f t="shared" si="207"/>
        <v/>
      </c>
      <c r="D1121" s="54" t="str">
        <f>IF(C1121="","",'licencje PZTS'!B1101)</f>
        <v/>
      </c>
      <c r="E1121" s="62" t="str">
        <f>IF(C1121="","",VLOOKUP(F1121,'licencje PZTS'!$G$3:$N$775,8,FALSE))</f>
        <v/>
      </c>
      <c r="F1121" s="62">
        <f>'licencje PZTS'!G1101</f>
        <v>0</v>
      </c>
      <c r="G1121" s="62" t="str">
        <f>IFERROR(VLOOKUP(F1121,'licencje PZTS'!$G$3:$N$775,5,FALSE),"")</f>
        <v/>
      </c>
      <c r="H1121" s="62"/>
      <c r="J1121" s="22" t="str">
        <f>IFERROR(VLOOKUP(F1121,'licencje PZTS'!$G$3:$N$775,7,FALSE),"")</f>
        <v/>
      </c>
      <c r="K1121" s="62" t="str">
        <f>IFERROR(VLOOKUP(F1121,'licencje PZTS'!$G$3:$N$1761,4,FALSE),"")</f>
        <v/>
      </c>
      <c r="L1121" s="22" t="str">
        <f t="shared" si="208"/>
        <v/>
      </c>
      <c r="M1121" s="22" t="str">
        <f t="shared" si="209"/>
        <v/>
      </c>
      <c r="N1121" s="22" t="str">
        <f t="shared" si="210"/>
        <v/>
      </c>
      <c r="O1121" s="22" t="str">
        <f t="shared" si="211"/>
        <v/>
      </c>
      <c r="P1121" s="22" t="str">
        <f t="shared" si="212"/>
        <v/>
      </c>
      <c r="Q1121" s="22" t="str">
        <f t="shared" si="213"/>
        <v/>
      </c>
      <c r="R1121" s="22" t="str">
        <f t="shared" si="214"/>
        <v/>
      </c>
      <c r="V1121" s="22" t="e">
        <f t="shared" si="205"/>
        <v>#N/A</v>
      </c>
      <c r="W1121" s="22">
        <f>(COUNTIF($V$2:V1121,V1121)=1)*1+W1120</f>
        <v>70</v>
      </c>
      <c r="Y1121" s="22" t="e">
        <f>INDEX($V$2:$V$900,MATCH(ROWS($U$1:U1119),$W$2:$W$900,0))</f>
        <v>#N/A</v>
      </c>
      <c r="AA1121" s="22" t="e">
        <f t="shared" si="206"/>
        <v>#N/A</v>
      </c>
      <c r="AC1121" s="22" t="e">
        <f>VLOOKUP(AD1121,'licencje PZTS'!$C$4:$K$486,9,FALSE)</f>
        <v>#N/A</v>
      </c>
      <c r="AD1121" s="22" t="e">
        <f>INDEX($AA$2:$AA$900,MATCH(ROWS($Z$1:Z1118),$AB$2:$AB$900,0))</f>
        <v>#N/A</v>
      </c>
    </row>
    <row r="1122" spans="2:30" hidden="1" x14ac:dyDescent="0.25">
      <c r="B1122" s="54">
        <f>(COUNTIF($D$24:D1794,D1794)=1)*1+B1121</f>
        <v>51</v>
      </c>
      <c r="C1122" s="60" t="str">
        <f t="shared" si="207"/>
        <v/>
      </c>
      <c r="D1122" s="54" t="str">
        <f>IF(C1122="","",'licencje PZTS'!B1102)</f>
        <v/>
      </c>
      <c r="E1122" s="62" t="str">
        <f>IF(C1122="","",VLOOKUP(F1122,'licencje PZTS'!$G$3:$N$775,8,FALSE))</f>
        <v/>
      </c>
      <c r="F1122" s="62">
        <f>'licencje PZTS'!G1102</f>
        <v>0</v>
      </c>
      <c r="G1122" s="62" t="str">
        <f>IFERROR(VLOOKUP(F1122,'licencje PZTS'!$G$3:$N$775,5,FALSE),"")</f>
        <v/>
      </c>
      <c r="H1122" s="62"/>
      <c r="J1122" s="22" t="str">
        <f>IFERROR(VLOOKUP(F1122,'licencje PZTS'!$G$3:$N$775,7,FALSE),"")</f>
        <v/>
      </c>
      <c r="K1122" s="62" t="str">
        <f>IFERROR(VLOOKUP(F1122,'licencje PZTS'!$G$3:$N$1761,4,FALSE),"")</f>
        <v/>
      </c>
      <c r="L1122" s="22" t="str">
        <f t="shared" si="208"/>
        <v/>
      </c>
      <c r="M1122" s="22" t="str">
        <f t="shared" si="209"/>
        <v/>
      </c>
      <c r="N1122" s="22" t="str">
        <f t="shared" si="210"/>
        <v/>
      </c>
      <c r="O1122" s="22" t="str">
        <f t="shared" si="211"/>
        <v/>
      </c>
      <c r="P1122" s="22" t="str">
        <f t="shared" si="212"/>
        <v/>
      </c>
      <c r="Q1122" s="22" t="str">
        <f t="shared" si="213"/>
        <v/>
      </c>
      <c r="R1122" s="22" t="str">
        <f t="shared" si="214"/>
        <v/>
      </c>
      <c r="V1122" s="22" t="e">
        <f t="shared" si="205"/>
        <v>#N/A</v>
      </c>
      <c r="W1122" s="22">
        <f>(COUNTIF($V$2:V1122,V1122)=1)*1+W1121</f>
        <v>70</v>
      </c>
      <c r="Y1122" s="22" t="e">
        <f>INDEX($V$2:$V$900,MATCH(ROWS($U$1:U1120),$W$2:$W$900,0))</f>
        <v>#N/A</v>
      </c>
      <c r="AA1122" s="22" t="e">
        <f t="shared" si="206"/>
        <v>#N/A</v>
      </c>
      <c r="AC1122" s="22" t="e">
        <f>VLOOKUP(AD1122,'licencje PZTS'!$C$4:$K$486,9,FALSE)</f>
        <v>#N/A</v>
      </c>
      <c r="AD1122" s="22" t="e">
        <f>INDEX($AA$2:$AA$900,MATCH(ROWS($Z$1:Z1119),$AB$2:$AB$900,0))</f>
        <v>#N/A</v>
      </c>
    </row>
    <row r="1123" spans="2:30" hidden="1" x14ac:dyDescent="0.25">
      <c r="B1123" s="54">
        <f>(COUNTIF($D$24:D1795,D1795)=1)*1+B1122</f>
        <v>51</v>
      </c>
      <c r="C1123" s="60" t="str">
        <f t="shared" si="207"/>
        <v/>
      </c>
      <c r="D1123" s="54" t="str">
        <f>IF(C1123="","",'licencje PZTS'!B1103)</f>
        <v/>
      </c>
      <c r="E1123" s="62" t="str">
        <f>IF(C1123="","",VLOOKUP(F1123,'licencje PZTS'!$G$3:$N$775,8,FALSE))</f>
        <v/>
      </c>
      <c r="F1123" s="62">
        <f>'licencje PZTS'!G1103</f>
        <v>0</v>
      </c>
      <c r="G1123" s="62" t="str">
        <f>IFERROR(VLOOKUP(F1123,'licencje PZTS'!$G$3:$N$775,5,FALSE),"")</f>
        <v/>
      </c>
      <c r="H1123" s="62"/>
      <c r="J1123" s="22" t="str">
        <f>IFERROR(VLOOKUP(F1123,'licencje PZTS'!$G$3:$N$775,7,FALSE),"")</f>
        <v/>
      </c>
      <c r="K1123" s="62" t="str">
        <f>IFERROR(VLOOKUP(F1123,'licencje PZTS'!$G$3:$N$1761,4,FALSE),"")</f>
        <v/>
      </c>
      <c r="L1123" s="22" t="str">
        <f t="shared" si="208"/>
        <v/>
      </c>
      <c r="M1123" s="22" t="str">
        <f t="shared" si="209"/>
        <v/>
      </c>
      <c r="N1123" s="22" t="str">
        <f t="shared" si="210"/>
        <v/>
      </c>
      <c r="O1123" s="22" t="str">
        <f t="shared" si="211"/>
        <v/>
      </c>
      <c r="P1123" s="22" t="str">
        <f t="shared" si="212"/>
        <v/>
      </c>
      <c r="Q1123" s="22" t="str">
        <f t="shared" si="213"/>
        <v/>
      </c>
      <c r="R1123" s="22" t="str">
        <f t="shared" si="214"/>
        <v/>
      </c>
      <c r="V1123" s="22" t="e">
        <f t="shared" si="205"/>
        <v>#N/A</v>
      </c>
      <c r="W1123" s="22">
        <f>(COUNTIF($V$2:V1123,V1123)=1)*1+W1122</f>
        <v>70</v>
      </c>
      <c r="Y1123" s="22" t="e">
        <f>INDEX($V$2:$V$900,MATCH(ROWS($U$1:U1121),$W$2:$W$900,0))</f>
        <v>#N/A</v>
      </c>
      <c r="AA1123" s="22" t="e">
        <f t="shared" si="206"/>
        <v>#N/A</v>
      </c>
      <c r="AC1123" s="22" t="e">
        <f>VLOOKUP(AD1123,'licencje PZTS'!$C$4:$K$486,9,FALSE)</f>
        <v>#N/A</v>
      </c>
      <c r="AD1123" s="22" t="e">
        <f>INDEX($AA$2:$AA$900,MATCH(ROWS($Z$1:Z1120),$AB$2:$AB$900,0))</f>
        <v>#N/A</v>
      </c>
    </row>
    <row r="1124" spans="2:30" hidden="1" x14ac:dyDescent="0.25">
      <c r="B1124" s="54">
        <f>(COUNTIF($D$24:D1796,D1796)=1)*1+B1123</f>
        <v>51</v>
      </c>
      <c r="C1124" s="60" t="str">
        <f t="shared" si="207"/>
        <v/>
      </c>
      <c r="D1124" s="54" t="str">
        <f>IF(C1124="","",'licencje PZTS'!B1104)</f>
        <v/>
      </c>
      <c r="E1124" s="62" t="str">
        <f>IF(C1124="","",VLOOKUP(F1124,'licencje PZTS'!$G$3:$N$775,8,FALSE))</f>
        <v/>
      </c>
      <c r="F1124" s="62">
        <f>'licencje PZTS'!G1104</f>
        <v>0</v>
      </c>
      <c r="G1124" s="62" t="str">
        <f>IFERROR(VLOOKUP(F1124,'licencje PZTS'!$G$3:$N$775,5,FALSE),"")</f>
        <v/>
      </c>
      <c r="H1124" s="62"/>
      <c r="J1124" s="22" t="str">
        <f>IFERROR(VLOOKUP(F1124,'licencje PZTS'!$G$3:$N$775,7,FALSE),"")</f>
        <v/>
      </c>
      <c r="K1124" s="62" t="str">
        <f>IFERROR(VLOOKUP(F1124,'licencje PZTS'!$G$3:$N$1761,4,FALSE),"")</f>
        <v/>
      </c>
      <c r="L1124" s="22" t="str">
        <f t="shared" si="208"/>
        <v/>
      </c>
      <c r="M1124" s="22" t="str">
        <f t="shared" si="209"/>
        <v/>
      </c>
      <c r="N1124" s="22" t="str">
        <f t="shared" si="210"/>
        <v/>
      </c>
      <c r="O1124" s="22" t="str">
        <f t="shared" si="211"/>
        <v/>
      </c>
      <c r="P1124" s="22" t="str">
        <f t="shared" si="212"/>
        <v/>
      </c>
      <c r="Q1124" s="22" t="str">
        <f t="shared" si="213"/>
        <v/>
      </c>
      <c r="R1124" s="22" t="str">
        <f t="shared" si="214"/>
        <v/>
      </c>
      <c r="V1124" s="22" t="e">
        <f t="shared" si="205"/>
        <v>#N/A</v>
      </c>
      <c r="W1124" s="22">
        <f>(COUNTIF($V$2:V1124,V1124)=1)*1+W1123</f>
        <v>70</v>
      </c>
      <c r="Y1124" s="22" t="e">
        <f>INDEX($V$2:$V$900,MATCH(ROWS($U$1:U1122),$W$2:$W$900,0))</f>
        <v>#N/A</v>
      </c>
      <c r="AA1124" s="22" t="e">
        <f t="shared" si="206"/>
        <v>#N/A</v>
      </c>
      <c r="AC1124" s="22" t="e">
        <f>VLOOKUP(AD1124,'licencje PZTS'!$C$4:$K$486,9,FALSE)</f>
        <v>#N/A</v>
      </c>
      <c r="AD1124" s="22" t="e">
        <f>INDEX($AA$2:$AA$900,MATCH(ROWS($Z$1:Z1121),$AB$2:$AB$900,0))</f>
        <v>#N/A</v>
      </c>
    </row>
    <row r="1125" spans="2:30" hidden="1" x14ac:dyDescent="0.25">
      <c r="B1125" s="54">
        <f>(COUNTIF($D$24:D1797,D1797)=1)*1+B1124</f>
        <v>51</v>
      </c>
      <c r="C1125" s="60" t="str">
        <f t="shared" si="207"/>
        <v/>
      </c>
      <c r="D1125" s="54" t="str">
        <f>IF(C1125="","",'licencje PZTS'!B1105)</f>
        <v/>
      </c>
      <c r="E1125" s="62" t="str">
        <f>IF(C1125="","",VLOOKUP(F1125,'licencje PZTS'!$G$3:$N$775,8,FALSE))</f>
        <v/>
      </c>
      <c r="F1125" s="62">
        <f>'licencje PZTS'!G1105</f>
        <v>0</v>
      </c>
      <c r="G1125" s="62" t="str">
        <f>IFERROR(VLOOKUP(F1125,'licencje PZTS'!$G$3:$N$775,5,FALSE),"")</f>
        <v/>
      </c>
      <c r="H1125" s="62"/>
      <c r="J1125" s="22" t="str">
        <f>IFERROR(VLOOKUP(F1125,'licencje PZTS'!$G$3:$N$775,7,FALSE),"")</f>
        <v/>
      </c>
      <c r="K1125" s="62" t="str">
        <f>IFERROR(VLOOKUP(F1125,'licencje PZTS'!$G$3:$N$1761,4,FALSE),"")</f>
        <v/>
      </c>
      <c r="L1125" s="22" t="str">
        <f t="shared" si="208"/>
        <v/>
      </c>
      <c r="M1125" s="22" t="str">
        <f t="shared" si="209"/>
        <v/>
      </c>
      <c r="N1125" s="22" t="str">
        <f t="shared" si="210"/>
        <v/>
      </c>
      <c r="O1125" s="22" t="str">
        <f t="shared" si="211"/>
        <v/>
      </c>
      <c r="P1125" s="22" t="str">
        <f t="shared" si="212"/>
        <v/>
      </c>
      <c r="Q1125" s="22" t="str">
        <f t="shared" si="213"/>
        <v/>
      </c>
      <c r="R1125" s="22" t="str">
        <f t="shared" si="214"/>
        <v/>
      </c>
      <c r="V1125" s="22" t="e">
        <f t="shared" si="205"/>
        <v>#N/A</v>
      </c>
      <c r="W1125" s="22">
        <f>(COUNTIF($V$2:V1125,V1125)=1)*1+W1124</f>
        <v>70</v>
      </c>
      <c r="Y1125" s="22" t="e">
        <f>INDEX($V$2:$V$900,MATCH(ROWS($U$1:U1123),$W$2:$W$900,0))</f>
        <v>#N/A</v>
      </c>
      <c r="AA1125" s="22" t="e">
        <f t="shared" si="206"/>
        <v>#N/A</v>
      </c>
    </row>
    <row r="1126" spans="2:30" hidden="1" x14ac:dyDescent="0.25">
      <c r="B1126" s="54">
        <f>(COUNTIF($D$24:D1798,D1798)=1)*1+B1125</f>
        <v>51</v>
      </c>
      <c r="C1126" s="60" t="str">
        <f t="shared" si="207"/>
        <v/>
      </c>
      <c r="D1126" s="54" t="str">
        <f>IF(C1126="","",'licencje PZTS'!B1106)</f>
        <v/>
      </c>
      <c r="E1126" s="62" t="str">
        <f>IF(C1126="","",VLOOKUP(F1126,'licencje PZTS'!$G$3:$N$775,8,FALSE))</f>
        <v/>
      </c>
      <c r="F1126" s="62">
        <f>'licencje PZTS'!G1106</f>
        <v>0</v>
      </c>
      <c r="G1126" s="62" t="str">
        <f>IFERROR(VLOOKUP(F1126,'licencje PZTS'!$G$3:$N$775,5,FALSE),"")</f>
        <v/>
      </c>
      <c r="H1126" s="62"/>
      <c r="J1126" s="22" t="str">
        <f>IFERROR(VLOOKUP(F1126,'licencje PZTS'!$G$3:$N$775,7,FALSE),"")</f>
        <v/>
      </c>
      <c r="K1126" s="62" t="str">
        <f>IFERROR(VLOOKUP(F1126,'licencje PZTS'!$G$3:$N$1761,4,FALSE),"")</f>
        <v/>
      </c>
      <c r="L1126" s="22" t="str">
        <f t="shared" si="208"/>
        <v/>
      </c>
      <c r="M1126" s="22" t="str">
        <f t="shared" si="209"/>
        <v/>
      </c>
      <c r="N1126" s="22" t="str">
        <f t="shared" si="210"/>
        <v/>
      </c>
      <c r="O1126" s="22" t="str">
        <f t="shared" si="211"/>
        <v/>
      </c>
      <c r="P1126" s="22" t="str">
        <f t="shared" si="212"/>
        <v/>
      </c>
      <c r="Q1126" s="22" t="str">
        <f t="shared" si="213"/>
        <v/>
      </c>
      <c r="R1126" s="22" t="str">
        <f t="shared" si="214"/>
        <v/>
      </c>
      <c r="V1126" s="22" t="e">
        <f t="shared" si="205"/>
        <v>#N/A</v>
      </c>
      <c r="W1126" s="22">
        <f>(COUNTIF($V$2:V1126,V1126)=1)*1+W1125</f>
        <v>70</v>
      </c>
      <c r="Y1126" s="22" t="e">
        <f>INDEX($V$2:$V$900,MATCH(ROWS($U$1:U1124),$W$2:$W$900,0))</f>
        <v>#N/A</v>
      </c>
      <c r="AA1126" s="22" t="e">
        <f t="shared" si="206"/>
        <v>#N/A</v>
      </c>
    </row>
    <row r="1127" spans="2:30" hidden="1" x14ac:dyDescent="0.25">
      <c r="B1127" s="54">
        <f>(COUNTIF($D$24:D1799,D1799)=1)*1+B1126</f>
        <v>51</v>
      </c>
      <c r="C1127" s="60" t="str">
        <f t="shared" si="207"/>
        <v/>
      </c>
      <c r="D1127" s="54" t="str">
        <f>IF(C1127="","",'licencje PZTS'!B1107)</f>
        <v/>
      </c>
      <c r="E1127" s="62" t="str">
        <f>IF(C1127="","",VLOOKUP(F1127,'licencje PZTS'!$G$3:$N$775,8,FALSE))</f>
        <v/>
      </c>
      <c r="F1127" s="62">
        <f>'licencje PZTS'!G1107</f>
        <v>0</v>
      </c>
      <c r="G1127" s="62" t="str">
        <f>IFERROR(VLOOKUP(F1127,'licencje PZTS'!$G$3:$N$775,5,FALSE),"")</f>
        <v/>
      </c>
      <c r="H1127" s="62"/>
      <c r="J1127" s="22" t="str">
        <f>IFERROR(VLOOKUP(F1127,'licencje PZTS'!$G$3:$N$775,7,FALSE),"")</f>
        <v/>
      </c>
      <c r="K1127" s="62" t="str">
        <f>IFERROR(VLOOKUP(F1127,'licencje PZTS'!$G$3:$N$1761,4,FALSE),"")</f>
        <v/>
      </c>
      <c r="L1127" s="22" t="str">
        <f t="shared" si="208"/>
        <v/>
      </c>
      <c r="M1127" s="22" t="str">
        <f t="shared" si="209"/>
        <v/>
      </c>
      <c r="N1127" s="22" t="str">
        <f t="shared" si="210"/>
        <v/>
      </c>
      <c r="O1127" s="22" t="str">
        <f t="shared" si="211"/>
        <v/>
      </c>
      <c r="P1127" s="22" t="str">
        <f t="shared" si="212"/>
        <v/>
      </c>
      <c r="Q1127" s="22" t="str">
        <f t="shared" si="213"/>
        <v/>
      </c>
      <c r="R1127" s="22" t="str">
        <f t="shared" si="214"/>
        <v/>
      </c>
      <c r="V1127" s="22" t="e">
        <f t="shared" si="205"/>
        <v>#N/A</v>
      </c>
      <c r="W1127" s="22">
        <f>(COUNTIF($V$2:V1127,V1127)=1)*1+W1126</f>
        <v>70</v>
      </c>
      <c r="Y1127" s="22" t="e">
        <f>INDEX($V$2:$V$900,MATCH(ROWS($U$1:U1125),$W$2:$W$900,0))</f>
        <v>#N/A</v>
      </c>
      <c r="AA1127" s="22" t="e">
        <f t="shared" si="206"/>
        <v>#N/A</v>
      </c>
    </row>
    <row r="1128" spans="2:30" hidden="1" x14ac:dyDescent="0.25">
      <c r="B1128" s="54">
        <f>(COUNTIF($D$24:D1800,D1800)=1)*1+B1127</f>
        <v>51</v>
      </c>
      <c r="C1128" s="60" t="str">
        <f t="shared" si="207"/>
        <v/>
      </c>
      <c r="D1128" s="54" t="str">
        <f>IF(C1128="","",'licencje PZTS'!B1108)</f>
        <v/>
      </c>
      <c r="E1128" s="62" t="str">
        <f>IF(C1128="","",VLOOKUP(F1128,'licencje PZTS'!$G$3:$N$775,8,FALSE))</f>
        <v/>
      </c>
      <c r="F1128" s="62">
        <f>'licencje PZTS'!G1108</f>
        <v>0</v>
      </c>
      <c r="G1128" s="62" t="str">
        <f>IFERROR(VLOOKUP(F1128,'licencje PZTS'!$G$3:$N$775,5,FALSE),"")</f>
        <v/>
      </c>
      <c r="H1128" s="62"/>
      <c r="J1128" s="22" t="str">
        <f>IFERROR(VLOOKUP(F1128,'licencje PZTS'!$G$3:$N$775,7,FALSE),"")</f>
        <v/>
      </c>
      <c r="K1128" s="62" t="str">
        <f>IFERROR(VLOOKUP(F1128,'licencje PZTS'!$G$3:$N$1761,4,FALSE),"")</f>
        <v/>
      </c>
      <c r="L1128" s="22" t="str">
        <f t="shared" si="208"/>
        <v/>
      </c>
      <c r="M1128" s="22" t="str">
        <f t="shared" si="209"/>
        <v/>
      </c>
      <c r="N1128" s="22" t="str">
        <f t="shared" si="210"/>
        <v/>
      </c>
      <c r="O1128" s="22" t="str">
        <f t="shared" si="211"/>
        <v/>
      </c>
      <c r="P1128" s="22" t="str">
        <f t="shared" si="212"/>
        <v/>
      </c>
      <c r="Q1128" s="22" t="str">
        <f t="shared" si="213"/>
        <v/>
      </c>
      <c r="R1128" s="22" t="str">
        <f t="shared" si="214"/>
        <v/>
      </c>
      <c r="V1128" s="22" t="e">
        <f t="shared" si="205"/>
        <v>#N/A</v>
      </c>
      <c r="W1128" s="22">
        <f>(COUNTIF($V$2:V1128,V1128)=1)*1+W1127</f>
        <v>70</v>
      </c>
      <c r="Y1128" s="22" t="e">
        <f>INDEX($V$2:$V$900,MATCH(ROWS($U$1:U1126),$W$2:$W$900,0))</f>
        <v>#N/A</v>
      </c>
      <c r="AA1128" s="22" t="e">
        <f t="shared" si="206"/>
        <v>#N/A</v>
      </c>
    </row>
    <row r="1129" spans="2:30" hidden="1" x14ac:dyDescent="0.25">
      <c r="B1129" s="54">
        <f>(COUNTIF($D$24:D1801,D1801)=1)*1+B1128</f>
        <v>51</v>
      </c>
      <c r="C1129" s="60" t="str">
        <f t="shared" si="207"/>
        <v/>
      </c>
      <c r="D1129" s="54" t="str">
        <f>IF(C1129="","",'licencje PZTS'!B1109)</f>
        <v/>
      </c>
      <c r="E1129" s="62" t="str">
        <f>IF(C1129="","",VLOOKUP(F1129,'licencje PZTS'!$G$3:$N$775,8,FALSE))</f>
        <v/>
      </c>
      <c r="F1129" s="62">
        <f>'licencje PZTS'!G1109</f>
        <v>0</v>
      </c>
      <c r="G1129" s="62" t="str">
        <f>IFERROR(VLOOKUP(F1129,'licencje PZTS'!$G$3:$N$775,5,FALSE),"")</f>
        <v/>
      </c>
      <c r="H1129" s="62"/>
      <c r="J1129" s="22" t="str">
        <f>IFERROR(VLOOKUP(F1129,'licencje PZTS'!$G$3:$N$775,7,FALSE),"")</f>
        <v/>
      </c>
      <c r="K1129" s="62" t="str">
        <f>IFERROR(VLOOKUP(F1129,'licencje PZTS'!$G$3:$N$1761,4,FALSE),"")</f>
        <v/>
      </c>
      <c r="L1129" s="22" t="str">
        <f t="shared" si="208"/>
        <v/>
      </c>
      <c r="M1129" s="22" t="str">
        <f t="shared" si="209"/>
        <v/>
      </c>
      <c r="N1129" s="22" t="str">
        <f t="shared" si="210"/>
        <v/>
      </c>
      <c r="O1129" s="22" t="str">
        <f t="shared" si="211"/>
        <v/>
      </c>
      <c r="P1129" s="22" t="str">
        <f t="shared" si="212"/>
        <v/>
      </c>
      <c r="Q1129" s="22" t="str">
        <f t="shared" si="213"/>
        <v/>
      </c>
      <c r="R1129" s="22" t="str">
        <f t="shared" si="214"/>
        <v/>
      </c>
      <c r="V1129" s="22" t="e">
        <f t="shared" si="205"/>
        <v>#N/A</v>
      </c>
      <c r="W1129" s="22">
        <f>(COUNTIF($V$2:V1129,V1129)=1)*1+W1128</f>
        <v>70</v>
      </c>
      <c r="Y1129" s="22" t="e">
        <f>INDEX($V$2:$V$900,MATCH(ROWS($U$1:U1127),$W$2:$W$900,0))</f>
        <v>#N/A</v>
      </c>
    </row>
    <row r="1130" spans="2:30" hidden="1" x14ac:dyDescent="0.25">
      <c r="B1130" s="54">
        <f>(COUNTIF($D$24:D1802,D1802)=1)*1+B1129</f>
        <v>51</v>
      </c>
      <c r="C1130" s="60" t="str">
        <f t="shared" si="207"/>
        <v/>
      </c>
      <c r="D1130" s="54" t="str">
        <f>IF(C1130="","",'licencje PZTS'!B1110)</f>
        <v/>
      </c>
      <c r="E1130" s="62" t="str">
        <f>IF(C1130="","",VLOOKUP(F1130,'licencje PZTS'!$G$3:$N$775,8,FALSE))</f>
        <v/>
      </c>
      <c r="F1130" s="62">
        <f>'licencje PZTS'!G1110</f>
        <v>0</v>
      </c>
      <c r="G1130" s="62" t="str">
        <f>IFERROR(VLOOKUP(F1130,'licencje PZTS'!$G$3:$N$775,5,FALSE),"")</f>
        <v/>
      </c>
      <c r="H1130" s="62"/>
      <c r="J1130" s="22" t="str">
        <f>IFERROR(VLOOKUP(F1130,'licencje PZTS'!$G$3:$N$775,7,FALSE),"")</f>
        <v/>
      </c>
      <c r="K1130" s="62" t="str">
        <f>IFERROR(VLOOKUP(F1130,'licencje PZTS'!$G$3:$N$1761,4,FALSE),"")</f>
        <v/>
      </c>
      <c r="L1130" s="22" t="str">
        <f t="shared" si="208"/>
        <v/>
      </c>
      <c r="M1130" s="22" t="str">
        <f t="shared" si="209"/>
        <v/>
      </c>
      <c r="N1130" s="22" t="str">
        <f t="shared" si="210"/>
        <v/>
      </c>
      <c r="O1130" s="22" t="str">
        <f t="shared" si="211"/>
        <v/>
      </c>
      <c r="P1130" s="22" t="str">
        <f t="shared" si="212"/>
        <v/>
      </c>
      <c r="Q1130" s="22" t="str">
        <f t="shared" si="213"/>
        <v/>
      </c>
      <c r="R1130" s="22" t="str">
        <f t="shared" si="214"/>
        <v/>
      </c>
      <c r="V1130" s="22" t="e">
        <f t="shared" si="205"/>
        <v>#N/A</v>
      </c>
      <c r="W1130" s="22">
        <f>(COUNTIF($V$2:V1130,V1130)=1)*1+W1129</f>
        <v>70</v>
      </c>
      <c r="Y1130" s="22" t="e">
        <f>INDEX($V$2:$V$900,MATCH(ROWS($U$1:U1128),$W$2:$W$900,0))</f>
        <v>#N/A</v>
      </c>
    </row>
    <row r="1131" spans="2:30" hidden="1" x14ac:dyDescent="0.25">
      <c r="B1131" s="54">
        <f>(COUNTIF($D$24:D1803,D1803)=1)*1+B1130</f>
        <v>51</v>
      </c>
      <c r="C1131" s="60" t="str">
        <f t="shared" si="207"/>
        <v/>
      </c>
      <c r="D1131" s="54" t="str">
        <f>IF(C1131="","",'licencje PZTS'!B1111)</f>
        <v/>
      </c>
      <c r="E1131" s="62" t="str">
        <f>IF(C1131="","",VLOOKUP(F1131,'licencje PZTS'!$G$3:$N$775,8,FALSE))</f>
        <v/>
      </c>
      <c r="F1131" s="62">
        <f>'licencje PZTS'!G1111</f>
        <v>0</v>
      </c>
      <c r="G1131" s="62" t="str">
        <f>IFERROR(VLOOKUP(F1131,'licencje PZTS'!$G$3:$N$775,5,FALSE),"")</f>
        <v/>
      </c>
      <c r="H1131" s="62"/>
      <c r="J1131" s="22" t="str">
        <f>IFERROR(VLOOKUP(F1131,'licencje PZTS'!$G$3:$N$775,7,FALSE),"")</f>
        <v/>
      </c>
      <c r="K1131" s="62" t="str">
        <f>IFERROR(VLOOKUP(F1131,'licencje PZTS'!$G$3:$N$1761,4,FALSE),"")</f>
        <v/>
      </c>
      <c r="L1131" s="22" t="str">
        <f t="shared" si="208"/>
        <v/>
      </c>
      <c r="M1131" s="22" t="str">
        <f t="shared" si="209"/>
        <v/>
      </c>
      <c r="N1131" s="22" t="str">
        <f t="shared" si="210"/>
        <v/>
      </c>
      <c r="O1131" s="22" t="str">
        <f t="shared" si="211"/>
        <v/>
      </c>
      <c r="P1131" s="22" t="str">
        <f t="shared" si="212"/>
        <v/>
      </c>
      <c r="Q1131" s="22" t="str">
        <f t="shared" si="213"/>
        <v/>
      </c>
      <c r="R1131" s="22" t="str">
        <f t="shared" si="214"/>
        <v/>
      </c>
      <c r="V1131" s="22" t="e">
        <f t="shared" si="205"/>
        <v>#N/A</v>
      </c>
      <c r="W1131" s="22">
        <f>(COUNTIF($V$2:V1131,V1131)=1)*1+W1130</f>
        <v>70</v>
      </c>
      <c r="Y1131" s="22" t="e">
        <f>INDEX($V$2:$V$900,MATCH(ROWS($U$1:U1129),$W$2:$W$900,0))</f>
        <v>#N/A</v>
      </c>
    </row>
    <row r="1132" spans="2:30" hidden="1" x14ac:dyDescent="0.25">
      <c r="B1132" s="54">
        <f>(COUNTIF($D$24:D1804,D1804)=1)*1+B1131</f>
        <v>51</v>
      </c>
      <c r="C1132" s="60" t="str">
        <f t="shared" si="207"/>
        <v/>
      </c>
      <c r="D1132" s="54" t="str">
        <f>IF(C1132="","",'licencje PZTS'!B1112)</f>
        <v/>
      </c>
      <c r="E1132" s="62" t="str">
        <f>IF(C1132="","",VLOOKUP(F1132,'licencje PZTS'!$G$3:$N$775,8,FALSE))</f>
        <v/>
      </c>
      <c r="F1132" s="62">
        <f>'licencje PZTS'!G1112</f>
        <v>0</v>
      </c>
      <c r="G1132" s="62" t="str">
        <f>IFERROR(VLOOKUP(F1132,'licencje PZTS'!$G$3:$N$775,5,FALSE),"")</f>
        <v/>
      </c>
      <c r="H1132" s="62"/>
      <c r="J1132" s="22" t="str">
        <f>IFERROR(VLOOKUP(F1132,'licencje PZTS'!$G$3:$N$775,7,FALSE),"")</f>
        <v/>
      </c>
      <c r="K1132" s="62" t="str">
        <f>IFERROR(VLOOKUP(F1132,'licencje PZTS'!$G$3:$N$1761,4,FALSE),"")</f>
        <v/>
      </c>
      <c r="L1132" s="22" t="str">
        <f t="shared" si="208"/>
        <v/>
      </c>
      <c r="M1132" s="22" t="str">
        <f t="shared" si="209"/>
        <v/>
      </c>
      <c r="N1132" s="22" t="str">
        <f t="shared" si="210"/>
        <v/>
      </c>
      <c r="O1132" s="22" t="str">
        <f t="shared" si="211"/>
        <v/>
      </c>
      <c r="P1132" s="22" t="str">
        <f t="shared" si="212"/>
        <v/>
      </c>
      <c r="Q1132" s="22" t="str">
        <f t="shared" si="213"/>
        <v/>
      </c>
      <c r="R1132" s="22" t="str">
        <f t="shared" si="214"/>
        <v/>
      </c>
      <c r="V1132" s="22" t="e">
        <f t="shared" si="205"/>
        <v>#N/A</v>
      </c>
      <c r="W1132" s="22">
        <f>(COUNTIF($V$2:V1132,V1132)=1)*1+W1131</f>
        <v>70</v>
      </c>
      <c r="Y1132" s="22" t="e">
        <f>INDEX($V$2:$V$900,MATCH(ROWS($U$1:U1130),$W$2:$W$900,0))</f>
        <v>#N/A</v>
      </c>
    </row>
    <row r="1133" spans="2:30" hidden="1" x14ac:dyDescent="0.25">
      <c r="B1133" s="54">
        <f>(COUNTIF($D$24:D1805,D1805)=1)*1+B1132</f>
        <v>51</v>
      </c>
      <c r="C1133" s="60" t="str">
        <f t="shared" si="207"/>
        <v/>
      </c>
      <c r="D1133" s="54" t="str">
        <f>IF(C1133="","",'licencje PZTS'!B1113)</f>
        <v/>
      </c>
      <c r="E1133" s="62" t="str">
        <f>IF(C1133="","",VLOOKUP(F1133,'licencje PZTS'!$G$3:$N$775,8,FALSE))</f>
        <v/>
      </c>
      <c r="F1133" s="62">
        <f>'licencje PZTS'!G1113</f>
        <v>0</v>
      </c>
      <c r="G1133" s="62" t="str">
        <f>IFERROR(VLOOKUP(F1133,'licencje PZTS'!$G$3:$N$775,5,FALSE),"")</f>
        <v/>
      </c>
      <c r="H1133" s="62"/>
      <c r="J1133" s="22" t="str">
        <f>IFERROR(VLOOKUP(F1133,'licencje PZTS'!$G$3:$N$775,7,FALSE),"")</f>
        <v/>
      </c>
      <c r="K1133" s="62" t="str">
        <f>IFERROR(VLOOKUP(F1133,'licencje PZTS'!$G$3:$N$1761,4,FALSE),"")</f>
        <v/>
      </c>
      <c r="L1133" s="22" t="str">
        <f t="shared" si="208"/>
        <v/>
      </c>
      <c r="M1133" s="22" t="str">
        <f t="shared" si="209"/>
        <v/>
      </c>
      <c r="N1133" s="22" t="str">
        <f t="shared" si="210"/>
        <v/>
      </c>
      <c r="O1133" s="22" t="str">
        <f t="shared" si="211"/>
        <v/>
      </c>
      <c r="P1133" s="22" t="str">
        <f t="shared" si="212"/>
        <v/>
      </c>
      <c r="Q1133" s="22" t="str">
        <f t="shared" si="213"/>
        <v/>
      </c>
      <c r="R1133" s="22" t="str">
        <f t="shared" si="214"/>
        <v/>
      </c>
      <c r="V1133" s="22" t="e">
        <f t="shared" si="205"/>
        <v>#N/A</v>
      </c>
      <c r="W1133" s="22">
        <f>(COUNTIF($V$2:V1133,V1133)=1)*1+W1132</f>
        <v>70</v>
      </c>
      <c r="Y1133" s="22" t="e">
        <f>INDEX($V$2:$V$900,MATCH(ROWS($U$1:U1131),$W$2:$W$900,0))</f>
        <v>#N/A</v>
      </c>
    </row>
    <row r="1134" spans="2:30" hidden="1" x14ac:dyDescent="0.25">
      <c r="B1134" s="54">
        <f>(COUNTIF($D$24:D1806,D1806)=1)*1+B1133</f>
        <v>51</v>
      </c>
      <c r="C1134" s="60" t="str">
        <f t="shared" si="207"/>
        <v/>
      </c>
      <c r="D1134" s="54" t="str">
        <f>IF(C1134="","",'licencje PZTS'!B1114)</f>
        <v/>
      </c>
      <c r="E1134" s="62" t="str">
        <f>IF(C1134="","",VLOOKUP(F1134,'licencje PZTS'!$G$3:$N$775,8,FALSE))</f>
        <v/>
      </c>
      <c r="F1134" s="62">
        <f>'licencje PZTS'!G1114</f>
        <v>0</v>
      </c>
      <c r="G1134" s="62" t="str">
        <f>IFERROR(VLOOKUP(F1134,'licencje PZTS'!$G$3:$N$775,5,FALSE),"")</f>
        <v/>
      </c>
      <c r="H1134" s="62"/>
      <c r="J1134" s="22" t="str">
        <f>IFERROR(VLOOKUP(F1134,'licencje PZTS'!$G$3:$N$775,7,FALSE),"")</f>
        <v/>
      </c>
      <c r="K1134" s="62" t="str">
        <f>IFERROR(VLOOKUP(F1134,'licencje PZTS'!$G$3:$N$1761,4,FALSE),"")</f>
        <v/>
      </c>
      <c r="L1134" s="22" t="str">
        <f t="shared" si="208"/>
        <v/>
      </c>
      <c r="M1134" s="22" t="str">
        <f t="shared" si="209"/>
        <v/>
      </c>
      <c r="N1134" s="22" t="str">
        <f t="shared" si="210"/>
        <v/>
      </c>
      <c r="O1134" s="22" t="str">
        <f t="shared" si="211"/>
        <v/>
      </c>
      <c r="P1134" s="22" t="str">
        <f t="shared" si="212"/>
        <v/>
      </c>
      <c r="Q1134" s="22" t="str">
        <f t="shared" si="213"/>
        <v/>
      </c>
      <c r="R1134" s="22" t="str">
        <f t="shared" si="214"/>
        <v/>
      </c>
      <c r="V1134" s="22" t="e">
        <f t="shared" si="205"/>
        <v>#N/A</v>
      </c>
      <c r="W1134" s="22">
        <f>(COUNTIF($V$2:V1134,V1134)=1)*1+W1133</f>
        <v>70</v>
      </c>
      <c r="Y1134" s="22" t="e">
        <f>INDEX($V$2:$V$900,MATCH(ROWS($U$1:U1132),$W$2:$W$900,0))</f>
        <v>#N/A</v>
      </c>
    </row>
    <row r="1135" spans="2:30" hidden="1" x14ac:dyDescent="0.25">
      <c r="B1135" s="54">
        <f>(COUNTIF($D$24:D1807,D1807)=1)*1+B1134</f>
        <v>51</v>
      </c>
      <c r="C1135" s="60" t="str">
        <f t="shared" si="207"/>
        <v/>
      </c>
      <c r="D1135" s="54" t="str">
        <f>IF(C1135="","",'licencje PZTS'!B1115)</f>
        <v/>
      </c>
      <c r="E1135" s="62" t="str">
        <f>IF(C1135="","",VLOOKUP(F1135,'licencje PZTS'!$G$3:$N$775,8,FALSE))</f>
        <v/>
      </c>
      <c r="F1135" s="62">
        <f>'licencje PZTS'!G1115</f>
        <v>0</v>
      </c>
      <c r="G1135" s="62" t="str">
        <f>IFERROR(VLOOKUP(F1135,'licencje PZTS'!$G$3:$N$775,5,FALSE),"")</f>
        <v/>
      </c>
      <c r="H1135" s="62"/>
      <c r="J1135" s="22" t="str">
        <f>IFERROR(VLOOKUP(F1135,'licencje PZTS'!$G$3:$N$775,7,FALSE),"")</f>
        <v/>
      </c>
      <c r="K1135" s="62" t="str">
        <f>IFERROR(VLOOKUP(F1135,'licencje PZTS'!$G$3:$N$1761,4,FALSE),"")</f>
        <v/>
      </c>
      <c r="L1135" s="22" t="str">
        <f t="shared" si="208"/>
        <v/>
      </c>
      <c r="M1135" s="22" t="str">
        <f t="shared" si="209"/>
        <v/>
      </c>
      <c r="N1135" s="22" t="str">
        <f t="shared" si="210"/>
        <v/>
      </c>
      <c r="O1135" s="22" t="str">
        <f t="shared" si="211"/>
        <v/>
      </c>
      <c r="P1135" s="22" t="str">
        <f t="shared" si="212"/>
        <v/>
      </c>
      <c r="Q1135" s="22" t="str">
        <f t="shared" si="213"/>
        <v/>
      </c>
      <c r="R1135" s="22" t="str">
        <f t="shared" si="214"/>
        <v/>
      </c>
      <c r="V1135" s="22" t="e">
        <f t="shared" si="205"/>
        <v>#N/A</v>
      </c>
      <c r="W1135" s="22">
        <f>(COUNTIF($V$2:V1135,V1135)=1)*1+W1134</f>
        <v>70</v>
      </c>
      <c r="Y1135" s="22" t="e">
        <f>INDEX($V$2:$V$900,MATCH(ROWS($U$1:U1133),$W$2:$W$900,0))</f>
        <v>#N/A</v>
      </c>
    </row>
    <row r="1136" spans="2:30" hidden="1" x14ac:dyDescent="0.25">
      <c r="B1136" s="54">
        <f>(COUNTIF($D$24:D1808,D1808)=1)*1+B1135</f>
        <v>51</v>
      </c>
      <c r="C1136" s="60" t="str">
        <f t="shared" si="207"/>
        <v/>
      </c>
      <c r="D1136" s="54" t="str">
        <f>IF(C1136="","",'licencje PZTS'!B1116)</f>
        <v/>
      </c>
      <c r="E1136" s="62" t="str">
        <f>IF(C1136="","",VLOOKUP(F1136,'licencje PZTS'!$G$3:$N$775,8,FALSE))</f>
        <v/>
      </c>
      <c r="F1136" s="62">
        <f>'licencje PZTS'!G1116</f>
        <v>0</v>
      </c>
      <c r="G1136" s="62" t="str">
        <f>IFERROR(VLOOKUP(F1136,'licencje PZTS'!$G$3:$N$775,5,FALSE),"")</f>
        <v/>
      </c>
      <c r="H1136" s="62"/>
      <c r="J1136" s="22" t="str">
        <f>IFERROR(VLOOKUP(F1136,'licencje PZTS'!$G$3:$N$775,7,FALSE),"")</f>
        <v/>
      </c>
      <c r="K1136" s="62" t="str">
        <f>IFERROR(VLOOKUP(F1136,'licencje PZTS'!$G$3:$N$1761,4,FALSE),"")</f>
        <v/>
      </c>
      <c r="L1136" s="22" t="str">
        <f t="shared" si="208"/>
        <v/>
      </c>
      <c r="M1136" s="22" t="str">
        <f t="shared" si="209"/>
        <v/>
      </c>
      <c r="N1136" s="22" t="str">
        <f t="shared" si="210"/>
        <v/>
      </c>
      <c r="O1136" s="22" t="str">
        <f t="shared" si="211"/>
        <v/>
      </c>
      <c r="P1136" s="22" t="str">
        <f t="shared" si="212"/>
        <v/>
      </c>
      <c r="Q1136" s="22" t="str">
        <f t="shared" si="213"/>
        <v/>
      </c>
      <c r="R1136" s="22" t="str">
        <f t="shared" si="214"/>
        <v/>
      </c>
      <c r="V1136" s="22" t="e">
        <f t="shared" si="205"/>
        <v>#N/A</v>
      </c>
      <c r="W1136" s="22">
        <f>(COUNTIF($V$2:V1136,V1136)=1)*1+W1135</f>
        <v>70</v>
      </c>
      <c r="Y1136" s="22" t="e">
        <f>INDEX($V$2:$V$900,MATCH(ROWS($U$1:U1134),$W$2:$W$900,0))</f>
        <v>#N/A</v>
      </c>
    </row>
    <row r="1137" spans="2:22" hidden="1" x14ac:dyDescent="0.25">
      <c r="B1137" s="54">
        <f>(COUNTIF($D$24:D1809,D1809)=1)*1+B1136</f>
        <v>51</v>
      </c>
      <c r="C1137" s="60" t="str">
        <f t="shared" ref="C1137:C1138" si="215">IF(AND($F$3="Skrzat",OR(L1137="Skrzat")),"Skrzat",IF(AND($F$3="Żak",OR(L1137="Skrzat",M1137="Żak")),"Żak",IF(AND($F$3="Młodzik",OR(L1137="Skrzat",M1137="Żak",N1137="Młodzik")),"Młodzik",IF(AND($F$3="Kadet",OR(L1137="nie",M1137="nie",N1137="nie",O1137="Kadet")),"Kadet",IF(AND($F$3="Junior",OR(L1137="nie",M1137="nie",N1137="nie",O1137="nie",P1137="Junior")),"Junior",IF(AND($F$3="Młodzieżowiec",OR(L1137="nie",M1137="nie",N1137="nie",O1137="nie",P1137="nie",S1137="Młodzieżowiec")),"Młodzieżowiec",IF(AND($F$3="Senior",OR(L1137="Skrzat",M1137="Żak",N1137="Młodzik",O1137="Kadet",P1137="Junior",S1137="Młodzieżowiec",Q1137="Senior")),"Senior",IF(AND($F$3="Weteran",OR(L1137="Nie",M1137="Nie",N1137="Nie",O1137="Nie",P1137="Nie",R1137="Weteran")),"Weteran",""))))))))</f>
        <v/>
      </c>
      <c r="D1137" s="54" t="str">
        <f>IF(C1137="","",'licencje PZTS'!B445)</f>
        <v/>
      </c>
      <c r="E1137" s="63" t="str">
        <f>IF(C1137="","",VLOOKUP(F1137,'licencje PZTS'!$G$3:$N$775,8,FALSE))</f>
        <v/>
      </c>
      <c r="F1137" s="22">
        <f>'licencje PZTS'!G445</f>
        <v>53631</v>
      </c>
      <c r="G1137" s="62" t="str">
        <f t="shared" ref="G1137:G1138" si="216">IF(AND($F$3="Skrzat",OR(L1137="Skrzat")),"Skrzat",IF(AND($F$3="Żak",OR(L1137="Skrzat",M1137="Żak")),"Żak",IF(AND($F$3="Młodzik",OR(L1137="Skrzat",M1137="Żak",N1137="Młodzik")),"Młodzik",IF(AND($F$3="Kadet",OR(L1137="nie",M1137="nie",N1137="nie",O1137="Kadet")),"Kadet",IF(AND($F$3="Junior",OR(L1137="nie",M1137="nie",N1137="nie",O1137="nie",P1137="Junior")),"Junior",IF(AND($F$3="Młodzieżowiec",OR(L1137="nie",M1137="nie",N1137="nie",O1137="nie",P1137="nie",S1137="Młodzieżowiec")),"Młodzieżowiec",IF(AND($F$3="Senior",OR(L1137="Skrzat",M1137="Żak",N1137="Młodzik",O1137="Kadet",P1137="Junior",S1137="Młodzieżowiec",Q1137="Senior")),"Senior",IF(AND($F$3="Weteran",OR(L1137="Nie",M1137="Nie",N1137="Nie",O1137="Nie",P1137="Nie",R1137="Weteran")),"Weteran",""))))))))</f>
        <v/>
      </c>
      <c r="V1137" s="22" t="e">
        <f t="shared" si="205"/>
        <v>#N/A</v>
      </c>
    </row>
    <row r="1138" spans="2:22" hidden="1" x14ac:dyDescent="0.25">
      <c r="B1138" s="54">
        <f>(COUNTIF($D$24:D1810,D1810)=1)*1+B1137</f>
        <v>51</v>
      </c>
      <c r="C1138" s="60" t="str">
        <f t="shared" si="215"/>
        <v/>
      </c>
      <c r="D1138" s="54" t="str">
        <f>IF(C1138="","",'licencje PZTS'!B446)</f>
        <v/>
      </c>
      <c r="E1138" s="63" t="str">
        <f>IF(C1138="","",VLOOKUP(F1138,'licencje PZTS'!$G$3:$N$775,8,FALSE))</f>
        <v/>
      </c>
      <c r="F1138" s="22">
        <f>'licencje PZTS'!G446</f>
        <v>51099</v>
      </c>
      <c r="G1138" s="62" t="str">
        <f t="shared" si="216"/>
        <v/>
      </c>
      <c r="V1138" s="22" t="e">
        <f t="shared" si="205"/>
        <v>#N/A</v>
      </c>
    </row>
    <row r="1139" spans="2:22" hidden="1" x14ac:dyDescent="0.25">
      <c r="B1139" s="54">
        <f>(COUNTIF($D$24:D1811,D1811)=1)*1+B1138</f>
        <v>51</v>
      </c>
      <c r="C1139" s="60" t="str">
        <f t="shared" ref="C1139" si="217">IF(AND($F$3="Skrzat",OR(L1139="Skrzat")),"Skrzat",IF(AND($F$3="Żak",OR(L1139="Skrzat",M1139="Żak")),"Żak",IF(AND($F$3="Młodzik",OR(L1139="Skrzat",M1139="Żak",N1139="Młodzik")),"Młodzik",IF(AND($F$3="Kadet",OR(L1139="nie",M1139="nie",N1139="nie",O1139="Kadet")),"Kadet",IF(AND($F$3="Junior",OR(L1139="nie",M1139="nie",N1139="nie",O1139="nie",P1139="Junior")),"Junior",IF(AND($F$3="Młodzieżowiec",OR(L1139="nie",M1139="nie",N1139="nie",O1139="nie",P1139="nie",S1139="Młodzieżowiec")),"Młodzieżowiec",IF(AND($F$3="Senior",OR(L1139="Skrzat",M1139="Żak",N1139="Młodzik",O1139="Kadet",P1139="Junior",S1139="Młodzieżowiec",Q1139="Senior")),"Senior",IF(AND($F$3="Weteran",OR(L1139="Nie",M1139="Nie",N1139="Nie",O1139="Nie",P1139="Nie",R1139="Weteran")),"Weteran",""))))))))</f>
        <v/>
      </c>
      <c r="D1139" s="54" t="str">
        <f>IF(C1139="","",'licencje PZTS'!B447)</f>
        <v/>
      </c>
      <c r="E1139" s="63" t="str">
        <f>IF(C1139="","",VLOOKUP(F1139,'licencje PZTS'!$G$3:$N$775,8,FALSE))</f>
        <v/>
      </c>
      <c r="F1139" s="22">
        <f>'licencje PZTS'!G447</f>
        <v>53635</v>
      </c>
      <c r="G1139" s="62" t="str">
        <f t="shared" ref="G1139" si="218">IF(AND($F$3="Skrzat",OR(L1139="Skrzat")),"Skrzat",IF(AND($F$3="Żak",OR(L1139="Skrzat",M1139="Żak")),"Żak",IF(AND($F$3="Młodzik",OR(L1139="Skrzat",M1139="Żak",N1139="Młodzik")),"Młodzik",IF(AND($F$3="Kadet",OR(L1139="nie",M1139="nie",N1139="nie",O1139="Kadet")),"Kadet",IF(AND($F$3="Junior",OR(L1139="nie",M1139="nie",N1139="nie",O1139="nie",P1139="Junior")),"Junior",IF(AND($F$3="Młodzieżowiec",OR(L1139="nie",M1139="nie",N1139="nie",O1139="nie",P1139="nie",S1139="Młodzieżowiec")),"Młodzieżowiec",IF(AND($F$3="Senior",OR(L1139="Skrzat",M1139="Żak",N1139="Młodzik",O1139="Kadet",P1139="Junior",S1139="Młodzieżowiec",Q1139="Senior")),"Senior",IF(AND($F$3="Weteran",OR(L1139="Nie",M1139="Nie",N1139="Nie",O1139="Nie",P1139="Nie",R1139="Weteran")),"Weteran",""))))))))</f>
        <v/>
      </c>
      <c r="V1139" s="22" t="e">
        <f t="shared" si="205"/>
        <v>#N/A</v>
      </c>
    </row>
    <row r="1140" spans="2:22" hidden="1" x14ac:dyDescent="0.25">
      <c r="B1140" s="54">
        <f>(COUNTIF($D$24:D1812,D1812)=1)*1+B1139</f>
        <v>51</v>
      </c>
      <c r="C1140" s="60" t="str">
        <f t="shared" ref="C1140:C1152" si="219">IF(AND($F$3="Skrzat",OR(L1140="Skrzat")),"Skrzat",IF(AND($F$3="Żak",OR(L1140="Skrzat",M1140="Żak")),"Żak",IF(AND($F$3="Młodzik",OR(L1140="Skrzat",M1140="Żak",N1140="Młodzik")),"Młodzik",IF(AND($F$3="Kadet",OR(L1140="nie",M1140="nie",N1140="nie",O1140="Kadet")),"Kadet",IF(AND($F$3="Junior",OR(L1140="nie",M1140="nie",N1140="nie",O1140="nie",P1140="Junior")),"Junior",IF(AND($F$3="Młodzieżowiec",OR(L1140="nie",M1140="nie",N1140="nie",O1140="nie",P1140="nie",S1140="Młodzieżowiec")),"Młodzieżowiec",IF(AND($F$3="Senior",OR(L1140="Skrzat",M1140="Żak",N1140="Młodzik",O1140="Kadet",P1140="Junior",S1140="Młodzieżowiec",Q1140="Senior")),"Senior",IF(AND($F$3="Weteran",OR(L1140="Nie",M1140="Nie",N1140="Nie",O1140="Nie",P1140="Nie",R1140="Weteran")),"Weteran",""))))))))</f>
        <v/>
      </c>
      <c r="D1140" s="54" t="str">
        <f>IF(C1140="","",'licencje PZTS'!B448)</f>
        <v/>
      </c>
      <c r="E1140" s="63" t="str">
        <f>IF(C1140="","",VLOOKUP(F1140,'licencje PZTS'!$G$3:$N$775,8,FALSE))</f>
        <v/>
      </c>
      <c r="F1140" s="22">
        <f>'licencje PZTS'!G448</f>
        <v>53632</v>
      </c>
      <c r="V1140" s="22" t="e">
        <f t="shared" si="205"/>
        <v>#N/A</v>
      </c>
    </row>
    <row r="1141" spans="2:22" hidden="1" x14ac:dyDescent="0.25">
      <c r="B1141" s="54">
        <f>(COUNTIF($D$24:D1813,D1813)=1)*1+B1140</f>
        <v>51</v>
      </c>
      <c r="C1141" s="60" t="str">
        <f t="shared" si="219"/>
        <v/>
      </c>
      <c r="D1141" s="54" t="str">
        <f>IF(C1141="","",'licencje PZTS'!B449)</f>
        <v/>
      </c>
      <c r="E1141" s="63" t="str">
        <f>IF(C1141="","",VLOOKUP(F1141,'licencje PZTS'!$G$3:$N$775,8,FALSE))</f>
        <v/>
      </c>
      <c r="F1141" s="22">
        <f>'licencje PZTS'!G449</f>
        <v>53633</v>
      </c>
      <c r="V1141" s="22" t="e">
        <f t="shared" si="205"/>
        <v>#N/A</v>
      </c>
    </row>
    <row r="1142" spans="2:22" hidden="1" x14ac:dyDescent="0.25">
      <c r="B1142" s="54">
        <f>(COUNTIF($D$24:D1814,D1814)=1)*1+B1141</f>
        <v>51</v>
      </c>
      <c r="C1142" s="60" t="str">
        <f t="shared" si="219"/>
        <v/>
      </c>
      <c r="D1142" s="54" t="str">
        <f>IF(C1142="","",'licencje PZTS'!B450)</f>
        <v/>
      </c>
      <c r="E1142" s="63" t="str">
        <f>IF(C1142="","",VLOOKUP(F1142,'licencje PZTS'!$G$3:$N$775,8,FALSE))</f>
        <v/>
      </c>
      <c r="F1142" s="22">
        <f>'licencje PZTS'!G450</f>
        <v>53931</v>
      </c>
      <c r="V1142" s="22" t="e">
        <f t="shared" si="205"/>
        <v>#N/A</v>
      </c>
    </row>
    <row r="1143" spans="2:22" hidden="1" x14ac:dyDescent="0.25">
      <c r="B1143" s="54">
        <f>(COUNTIF($D$24:D1815,D1815)=1)*1+B1142</f>
        <v>51</v>
      </c>
      <c r="C1143" s="60" t="str">
        <f t="shared" si="219"/>
        <v/>
      </c>
      <c r="D1143" s="54" t="str">
        <f>IF(C1143="","",'licencje PZTS'!B451)</f>
        <v/>
      </c>
      <c r="E1143" s="63" t="str">
        <f>IF(C1143="","",VLOOKUP(F1143,'licencje PZTS'!$G$3:$N$775,8,FALSE))</f>
        <v/>
      </c>
      <c r="F1143" s="22">
        <f>'licencje PZTS'!G451</f>
        <v>53932</v>
      </c>
      <c r="V1143" s="22" t="e">
        <f t="shared" si="205"/>
        <v>#N/A</v>
      </c>
    </row>
    <row r="1144" spans="2:22" hidden="1" x14ac:dyDescent="0.25">
      <c r="B1144" s="54">
        <f>(COUNTIF($D$24:D1816,D1816)=1)*1+B1143</f>
        <v>51</v>
      </c>
      <c r="C1144" s="60" t="str">
        <f t="shared" si="219"/>
        <v/>
      </c>
      <c r="D1144" s="54" t="str">
        <f>IF(C1144="","",'licencje PZTS'!B452)</f>
        <v/>
      </c>
      <c r="E1144" s="63" t="str">
        <f>IF(C1144="","",VLOOKUP(F1144,'licencje PZTS'!$G$3:$N$775,8,FALSE))</f>
        <v/>
      </c>
      <c r="F1144" s="22">
        <f>'licencje PZTS'!G452</f>
        <v>61608</v>
      </c>
      <c r="V1144" s="22" t="e">
        <f t="shared" si="205"/>
        <v>#N/A</v>
      </c>
    </row>
    <row r="1145" spans="2:22" hidden="1" x14ac:dyDescent="0.25">
      <c r="B1145" s="54">
        <f>(COUNTIF($D$24:D1817,D1817)=1)*1+B1144</f>
        <v>51</v>
      </c>
      <c r="C1145" s="60" t="str">
        <f t="shared" si="219"/>
        <v/>
      </c>
      <c r="D1145" s="54" t="str">
        <f>IF(C1145="","",'licencje PZTS'!B453)</f>
        <v/>
      </c>
      <c r="E1145" s="63" t="str">
        <f>IF(C1145="","",VLOOKUP(F1145,'licencje PZTS'!$G$3:$N$775,8,FALSE))</f>
        <v/>
      </c>
      <c r="F1145" s="22">
        <f>'licencje PZTS'!G453</f>
        <v>61541</v>
      </c>
      <c r="V1145" s="22" t="e">
        <f t="shared" si="205"/>
        <v>#N/A</v>
      </c>
    </row>
    <row r="1146" spans="2:22" hidden="1" x14ac:dyDescent="0.25">
      <c r="B1146" s="54">
        <f>(COUNTIF($D$24:D1818,D1818)=1)*1+B1145</f>
        <v>51</v>
      </c>
      <c r="C1146" s="60" t="str">
        <f t="shared" si="219"/>
        <v/>
      </c>
      <c r="D1146" s="54" t="str">
        <f>IF(C1146="","",'licencje PZTS'!B454)</f>
        <v/>
      </c>
      <c r="E1146" s="63" t="str">
        <f>IF(C1146="","",VLOOKUP(F1146,'licencje PZTS'!$G$3:$N$775,8,FALSE))</f>
        <v/>
      </c>
      <c r="F1146" s="22">
        <f>'licencje PZTS'!G454</f>
        <v>60825</v>
      </c>
      <c r="V1146" s="22" t="e">
        <f t="shared" si="205"/>
        <v>#N/A</v>
      </c>
    </row>
    <row r="1147" spans="2:22" hidden="1" x14ac:dyDescent="0.25">
      <c r="B1147" s="54">
        <f>(COUNTIF($D$24:D1819,D1819)=1)*1+B1146</f>
        <v>51</v>
      </c>
      <c r="C1147" s="60" t="str">
        <f t="shared" si="219"/>
        <v/>
      </c>
      <c r="D1147" s="54" t="str">
        <f>IF(C1147="","",'licencje PZTS'!B455)</f>
        <v/>
      </c>
      <c r="E1147" s="63" t="str">
        <f>IF(C1147="","",VLOOKUP(F1147,'licencje PZTS'!$G$3:$N$775,8,FALSE))</f>
        <v/>
      </c>
      <c r="F1147" s="22">
        <f>'licencje PZTS'!G455</f>
        <v>60824</v>
      </c>
      <c r="V1147" s="22" t="e">
        <f t="shared" si="205"/>
        <v>#N/A</v>
      </c>
    </row>
    <row r="1148" spans="2:22" hidden="1" x14ac:dyDescent="0.25">
      <c r="B1148" s="54">
        <f>(COUNTIF($D$24:D1820,D1820)=1)*1+B1147</f>
        <v>51</v>
      </c>
      <c r="C1148" s="60" t="str">
        <f t="shared" si="219"/>
        <v/>
      </c>
      <c r="D1148" s="54" t="str">
        <f>IF(C1148="","",'licencje PZTS'!B456)</f>
        <v/>
      </c>
      <c r="E1148" s="63" t="str">
        <f>IF(C1148="","",VLOOKUP(F1148,'licencje PZTS'!$G$3:$N$775,8,FALSE))</f>
        <v/>
      </c>
      <c r="F1148" s="22">
        <f>'licencje PZTS'!G456</f>
        <v>54231</v>
      </c>
      <c r="V1148" s="22" t="e">
        <f t="shared" si="205"/>
        <v>#N/A</v>
      </c>
    </row>
    <row r="1149" spans="2:22" hidden="1" x14ac:dyDescent="0.25">
      <c r="B1149" s="54">
        <f>(COUNTIF($D$24:D1821,D1821)=1)*1+B1148</f>
        <v>51</v>
      </c>
      <c r="C1149" s="60" t="str">
        <f t="shared" si="219"/>
        <v/>
      </c>
      <c r="D1149" s="54" t="str">
        <f>IF(C1149="","",'licencje PZTS'!B457)</f>
        <v/>
      </c>
      <c r="E1149" s="63" t="str">
        <f>IF(C1149="","",VLOOKUP(F1149,'licencje PZTS'!$G$3:$N$775,8,FALSE))</f>
        <v/>
      </c>
      <c r="F1149" s="22">
        <f>'licencje PZTS'!G457</f>
        <v>52583</v>
      </c>
      <c r="V1149" s="22" t="e">
        <f t="shared" si="205"/>
        <v>#N/A</v>
      </c>
    </row>
    <row r="1150" spans="2:22" hidden="1" x14ac:dyDescent="0.25">
      <c r="B1150" s="54">
        <f>(COUNTIF($D$24:D1822,D1822)=1)*1+B1149</f>
        <v>51</v>
      </c>
      <c r="C1150" s="60" t="str">
        <f t="shared" si="219"/>
        <v/>
      </c>
      <c r="D1150" s="54" t="str">
        <f>IF(C1150="","",'licencje PZTS'!B458)</f>
        <v/>
      </c>
      <c r="E1150" s="63" t="str">
        <f>IF(C1150="","",VLOOKUP(F1150,'licencje PZTS'!$G$3:$N$775,8,FALSE))</f>
        <v/>
      </c>
      <c r="F1150" s="22">
        <f>'licencje PZTS'!G458</f>
        <v>60243</v>
      </c>
      <c r="V1150" s="22" t="e">
        <f t="shared" ref="V1150:V1213" si="220">VLOOKUP($F$3,$C1169:$F5283,3,FALSE)</f>
        <v>#N/A</v>
      </c>
    </row>
    <row r="1151" spans="2:22" hidden="1" x14ac:dyDescent="0.25">
      <c r="B1151" s="54">
        <f>(COUNTIF($D$24:D1823,D1823)=1)*1+B1150</f>
        <v>51</v>
      </c>
      <c r="C1151" s="60" t="str">
        <f t="shared" si="219"/>
        <v/>
      </c>
      <c r="D1151" s="54" t="str">
        <f>IF(C1151="","",'licencje PZTS'!B459)</f>
        <v/>
      </c>
      <c r="E1151" s="63" t="str">
        <f>IF(C1151="","",VLOOKUP(F1151,'licencje PZTS'!$G$3:$N$775,8,FALSE))</f>
        <v/>
      </c>
      <c r="F1151" s="22">
        <f>'licencje PZTS'!G459</f>
        <v>59574</v>
      </c>
      <c r="V1151" s="22" t="e">
        <f t="shared" si="220"/>
        <v>#N/A</v>
      </c>
    </row>
    <row r="1152" spans="2:22" hidden="1" x14ac:dyDescent="0.25">
      <c r="B1152" s="54">
        <f>(COUNTIF($D$24:D1824,D1824)=1)*1+B1151</f>
        <v>51</v>
      </c>
      <c r="C1152" s="60" t="str">
        <f t="shared" si="219"/>
        <v/>
      </c>
      <c r="D1152" s="54" t="str">
        <f>IF(C1152="","",'licencje PZTS'!B460)</f>
        <v/>
      </c>
      <c r="E1152" s="63" t="str">
        <f>IF(C1152="","",VLOOKUP(F1152,'licencje PZTS'!$G$3:$N$775,8,FALSE))</f>
        <v/>
      </c>
      <c r="F1152" s="22">
        <f>'licencje PZTS'!G460</f>
        <v>54693</v>
      </c>
      <c r="V1152" s="22" t="e">
        <f t="shared" si="220"/>
        <v>#N/A</v>
      </c>
    </row>
    <row r="1153" spans="2:22" hidden="1" x14ac:dyDescent="0.25">
      <c r="B1153" s="54">
        <f>(COUNTIF($D$24:D1825,D1825)=1)*1+B1152</f>
        <v>51</v>
      </c>
      <c r="C1153" s="60" t="str">
        <f t="shared" ref="C1153:C1179" si="221">IF(AND($F$3="Skrzat",OR(L1153="Skrzat")),"Skrzat",IF(AND($F$3="Żak",OR(L1153="Skrzat",M1153="Żak")),"Żak",IF(AND($F$3="Młodzik",OR(L1153="Skrzat",M1153="Żak",N1153="Młodzik")),"Młodzik",IF(AND($F$3="Kadet",OR(L1153="nie",M1153="nie",N1153="nie",O1153="Kadet")),"Kadet",IF(AND($F$3="Junior",OR(L1153="nie",M1153="nie",N1153="nie",O1153="nie",P1153="Junior")),"Junior",IF(AND($F$3="Młodzieżowiec",OR(L1153="nie",M1153="nie",N1153="nie",O1153="nie",P1153="nie",S1153="Młodzieżowiec")),"Młodzieżowiec",IF(AND($F$3="Senior",OR(L1153="Skrzat",M1153="Żak",N1153="Młodzik",O1153="Kadet",P1153="Junior",S1153="Młodzieżowiec",Q1153="Senior")),"Senior",IF(AND($F$3="Weteran",OR(L1153="Nie",M1153="Nie",N1153="Nie",O1153="Nie",P1153="Nie",R1153="Weteran")),"Weteran",""))))))))</f>
        <v/>
      </c>
      <c r="D1153" s="54" t="str">
        <f>IF(C1153="","",'licencje PZTS'!B461)</f>
        <v/>
      </c>
      <c r="E1153" s="63" t="str">
        <f>IF(C1153="","",VLOOKUP(F1153,'licencje PZTS'!$G$3:$N$775,8,FALSE))</f>
        <v/>
      </c>
      <c r="F1153" s="22">
        <f>'licencje PZTS'!G461</f>
        <v>59281</v>
      </c>
      <c r="V1153" s="22" t="e">
        <f t="shared" si="220"/>
        <v>#N/A</v>
      </c>
    </row>
    <row r="1154" spans="2:22" hidden="1" x14ac:dyDescent="0.25">
      <c r="B1154" s="54">
        <f>(COUNTIF($D$24:D1826,D1826)=1)*1+B1153</f>
        <v>51</v>
      </c>
      <c r="C1154" s="60" t="str">
        <f t="shared" si="221"/>
        <v/>
      </c>
      <c r="D1154" s="54" t="str">
        <f>IF(C1154="","",'licencje PZTS'!B462)</f>
        <v/>
      </c>
      <c r="E1154" s="63" t="str">
        <f>IF(C1154="","",VLOOKUP(F1154,'licencje PZTS'!$G$3:$N$775,8,FALSE))</f>
        <v/>
      </c>
      <c r="F1154" s="22">
        <f>'licencje PZTS'!G462</f>
        <v>46685</v>
      </c>
      <c r="V1154" s="22" t="e">
        <f t="shared" si="220"/>
        <v>#N/A</v>
      </c>
    </row>
    <row r="1155" spans="2:22" hidden="1" x14ac:dyDescent="0.25">
      <c r="B1155" s="54">
        <f>(COUNTIF($D$24:D1827,D1827)=1)*1+B1154</f>
        <v>51</v>
      </c>
      <c r="C1155" s="60" t="str">
        <f t="shared" si="221"/>
        <v/>
      </c>
      <c r="D1155" s="54" t="str">
        <f>IF(C1155="","",'licencje PZTS'!B463)</f>
        <v/>
      </c>
      <c r="E1155" s="63" t="str">
        <f>IF(C1155="","",VLOOKUP(F1155,'licencje PZTS'!$G$3:$N$775,8,FALSE))</f>
        <v/>
      </c>
      <c r="F1155" s="22">
        <f>'licencje PZTS'!G463</f>
        <v>54609</v>
      </c>
      <c r="V1155" s="22" t="e">
        <f t="shared" si="220"/>
        <v>#N/A</v>
      </c>
    </row>
    <row r="1156" spans="2:22" hidden="1" x14ac:dyDescent="0.25">
      <c r="B1156" s="54">
        <f>(COUNTIF($D$24:D1828,D1828)=1)*1+B1155</f>
        <v>51</v>
      </c>
      <c r="C1156" s="60" t="str">
        <f t="shared" si="221"/>
        <v/>
      </c>
      <c r="D1156" s="54" t="str">
        <f>IF(C1156="","",'licencje PZTS'!B464)</f>
        <v/>
      </c>
      <c r="E1156" s="63" t="str">
        <f>IF(C1156="","",VLOOKUP(F1156,'licencje PZTS'!$G$3:$N$775,8,FALSE))</f>
        <v/>
      </c>
      <c r="F1156" s="22">
        <f>'licencje PZTS'!G464</f>
        <v>49624</v>
      </c>
      <c r="V1156" s="22" t="e">
        <f t="shared" si="220"/>
        <v>#N/A</v>
      </c>
    </row>
    <row r="1157" spans="2:22" hidden="1" x14ac:dyDescent="0.25">
      <c r="B1157" s="54">
        <f>(COUNTIF($D$24:D1829,D1829)=1)*1+B1156</f>
        <v>51</v>
      </c>
      <c r="C1157" s="60" t="str">
        <f t="shared" si="221"/>
        <v/>
      </c>
      <c r="D1157" s="54" t="str">
        <f>IF(C1157="","",'licencje PZTS'!B465)</f>
        <v/>
      </c>
      <c r="E1157" s="63" t="str">
        <f>IF(C1157="","",VLOOKUP(F1157,'licencje PZTS'!$G$3:$N$775,8,FALSE))</f>
        <v/>
      </c>
      <c r="F1157" s="22">
        <f>'licencje PZTS'!G465</f>
        <v>53115</v>
      </c>
      <c r="V1157" s="22" t="e">
        <f t="shared" si="220"/>
        <v>#N/A</v>
      </c>
    </row>
    <row r="1158" spans="2:22" hidden="1" x14ac:dyDescent="0.25">
      <c r="B1158" s="54">
        <f>(COUNTIF($D$24:D1830,D1830)=1)*1+B1157</f>
        <v>51</v>
      </c>
      <c r="C1158" s="60" t="str">
        <f t="shared" si="221"/>
        <v/>
      </c>
      <c r="D1158" s="54" t="str">
        <f>IF(C1158="","",'licencje PZTS'!B466)</f>
        <v/>
      </c>
      <c r="E1158" s="63" t="str">
        <f>IF(C1158="","",VLOOKUP(F1158,'licencje PZTS'!$G$3:$N$775,8,FALSE))</f>
        <v/>
      </c>
      <c r="F1158" s="22">
        <f>'licencje PZTS'!G466</f>
        <v>53120</v>
      </c>
      <c r="V1158" s="22" t="e">
        <f t="shared" si="220"/>
        <v>#N/A</v>
      </c>
    </row>
    <row r="1159" spans="2:22" hidden="1" x14ac:dyDescent="0.25">
      <c r="B1159" s="54">
        <f>(COUNTIF($D$24:D1831,D1831)=1)*1+B1158</f>
        <v>51</v>
      </c>
      <c r="C1159" s="60" t="str">
        <f t="shared" si="221"/>
        <v/>
      </c>
      <c r="D1159" s="54" t="str">
        <f>IF(C1159="","",'licencje PZTS'!B467)</f>
        <v/>
      </c>
      <c r="E1159" s="63" t="str">
        <f>IF(C1159="","",VLOOKUP(F1159,'licencje PZTS'!$G$3:$N$775,8,FALSE))</f>
        <v/>
      </c>
      <c r="F1159" s="22">
        <f>'licencje PZTS'!G467</f>
        <v>57802</v>
      </c>
      <c r="V1159" s="22" t="e">
        <f t="shared" si="220"/>
        <v>#N/A</v>
      </c>
    </row>
    <row r="1160" spans="2:22" hidden="1" x14ac:dyDescent="0.25">
      <c r="B1160" s="54">
        <f>(COUNTIF($D$24:D1832,D1832)=1)*1+B1159</f>
        <v>51</v>
      </c>
      <c r="C1160" s="60" t="str">
        <f t="shared" si="221"/>
        <v/>
      </c>
      <c r="D1160" s="54" t="str">
        <f>IF(C1160="","",'licencje PZTS'!B468)</f>
        <v/>
      </c>
      <c r="E1160" s="63" t="str">
        <f>IF(C1160="","",VLOOKUP(F1160,'licencje PZTS'!$G$3:$N$775,8,FALSE))</f>
        <v/>
      </c>
      <c r="F1160" s="22">
        <f>'licencje PZTS'!G468</f>
        <v>53114</v>
      </c>
      <c r="V1160" s="22" t="e">
        <f t="shared" si="220"/>
        <v>#N/A</v>
      </c>
    </row>
    <row r="1161" spans="2:22" hidden="1" x14ac:dyDescent="0.25">
      <c r="B1161" s="54">
        <f>(COUNTIF($D$24:D1833,D1833)=1)*1+B1160</f>
        <v>51</v>
      </c>
      <c r="C1161" s="60" t="str">
        <f t="shared" si="221"/>
        <v/>
      </c>
      <c r="D1161" s="54" t="str">
        <f>IF(C1161="","",'licencje PZTS'!B469)</f>
        <v/>
      </c>
      <c r="E1161" s="63" t="str">
        <f>IF(C1161="","",VLOOKUP(F1161,'licencje PZTS'!$G$3:$N$775,8,FALSE))</f>
        <v/>
      </c>
      <c r="F1161" s="22">
        <f>'licencje PZTS'!G469</f>
        <v>57803</v>
      </c>
      <c r="V1161" s="22" t="e">
        <f t="shared" si="220"/>
        <v>#N/A</v>
      </c>
    </row>
    <row r="1162" spans="2:22" hidden="1" x14ac:dyDescent="0.25">
      <c r="B1162" s="54">
        <f>(COUNTIF($D$24:D1834,D1834)=1)*1+B1161</f>
        <v>51</v>
      </c>
      <c r="C1162" s="60" t="str">
        <f t="shared" si="221"/>
        <v/>
      </c>
      <c r="D1162" s="54" t="str">
        <f>IF(C1162="","",'licencje PZTS'!B470)</f>
        <v/>
      </c>
      <c r="E1162" s="63" t="str">
        <f>IF(C1162="","",VLOOKUP(F1162,'licencje PZTS'!$G$3:$N$775,8,FALSE))</f>
        <v/>
      </c>
      <c r="F1162" s="22">
        <f>'licencje PZTS'!G470</f>
        <v>53118</v>
      </c>
      <c r="V1162" s="22" t="e">
        <f t="shared" si="220"/>
        <v>#N/A</v>
      </c>
    </row>
    <row r="1163" spans="2:22" hidden="1" x14ac:dyDescent="0.25">
      <c r="B1163" s="54">
        <f>(COUNTIF($D$24:D1835,D1835)=1)*1+B1162</f>
        <v>51</v>
      </c>
      <c r="C1163" s="60" t="str">
        <f t="shared" si="221"/>
        <v/>
      </c>
      <c r="D1163" s="54" t="str">
        <f>IF(C1163="","",'licencje PZTS'!B471)</f>
        <v/>
      </c>
      <c r="E1163" s="63" t="str">
        <f>IF(C1163="","",VLOOKUP(F1163,'licencje PZTS'!$G$3:$N$775,8,FALSE))</f>
        <v/>
      </c>
      <c r="F1163" s="22">
        <f>'licencje PZTS'!G471</f>
        <v>53119</v>
      </c>
      <c r="V1163" s="22" t="e">
        <f t="shared" si="220"/>
        <v>#N/A</v>
      </c>
    </row>
    <row r="1164" spans="2:22" hidden="1" x14ac:dyDescent="0.25">
      <c r="B1164" s="54">
        <f>(COUNTIF($D$24:D1836,D1836)=1)*1+B1163</f>
        <v>51</v>
      </c>
      <c r="C1164" s="60" t="str">
        <f t="shared" si="221"/>
        <v/>
      </c>
      <c r="D1164" s="54" t="str">
        <f>IF(C1164="","",'licencje PZTS'!B472)</f>
        <v/>
      </c>
      <c r="E1164" s="63" t="str">
        <f>IF(C1164="","",VLOOKUP(F1164,'licencje PZTS'!$G$3:$N$775,8,FALSE))</f>
        <v/>
      </c>
      <c r="F1164" s="22">
        <f>'licencje PZTS'!G472</f>
        <v>49625</v>
      </c>
      <c r="V1164" s="22" t="e">
        <f t="shared" si="220"/>
        <v>#N/A</v>
      </c>
    </row>
    <row r="1165" spans="2:22" hidden="1" x14ac:dyDescent="0.25">
      <c r="B1165" s="54">
        <f>(COUNTIF($D$24:D1837,D1837)=1)*1+B1164</f>
        <v>51</v>
      </c>
      <c r="C1165" s="60" t="str">
        <f t="shared" si="221"/>
        <v/>
      </c>
      <c r="D1165" s="54" t="str">
        <f>IF(C1165="","",'licencje PZTS'!B473)</f>
        <v/>
      </c>
      <c r="E1165" s="63" t="str">
        <f>IF(C1165="","",VLOOKUP(F1165,'licencje PZTS'!$G$3:$N$775,8,FALSE))</f>
        <v/>
      </c>
      <c r="F1165" s="22">
        <f>'licencje PZTS'!G473</f>
        <v>53116</v>
      </c>
      <c r="V1165" s="22" t="e">
        <f t="shared" si="220"/>
        <v>#N/A</v>
      </c>
    </row>
    <row r="1166" spans="2:22" hidden="1" x14ac:dyDescent="0.25">
      <c r="B1166" s="54">
        <f>(COUNTIF($D$24:D1838,D1838)=1)*1+B1165</f>
        <v>51</v>
      </c>
      <c r="C1166" s="60" t="str">
        <f t="shared" si="221"/>
        <v/>
      </c>
      <c r="D1166" s="54" t="str">
        <f>IF(C1166="","",'licencje PZTS'!B474)</f>
        <v/>
      </c>
      <c r="E1166" s="63" t="str">
        <f>IF(C1166="","",VLOOKUP(F1166,'licencje PZTS'!$G$3:$N$775,8,FALSE))</f>
        <v/>
      </c>
      <c r="F1166" s="22">
        <f>'licencje PZTS'!G474</f>
        <v>53685</v>
      </c>
      <c r="V1166" s="22" t="e">
        <f t="shared" si="220"/>
        <v>#N/A</v>
      </c>
    </row>
    <row r="1167" spans="2:22" hidden="1" x14ac:dyDescent="0.25">
      <c r="B1167" s="54">
        <f>(COUNTIF($D$24:D1839,D1839)=1)*1+B1166</f>
        <v>51</v>
      </c>
      <c r="C1167" s="60" t="str">
        <f t="shared" si="221"/>
        <v/>
      </c>
      <c r="D1167" s="54" t="str">
        <f>IF(C1167="","",'licencje PZTS'!B475)</f>
        <v/>
      </c>
      <c r="E1167" s="63" t="str">
        <f>IF(C1167="","",VLOOKUP(F1167,'licencje PZTS'!$G$3:$N$775,8,FALSE))</f>
        <v/>
      </c>
      <c r="F1167" s="22">
        <f>'licencje PZTS'!G475</f>
        <v>53686</v>
      </c>
      <c r="V1167" s="22" t="e">
        <f t="shared" si="220"/>
        <v>#N/A</v>
      </c>
    </row>
    <row r="1168" spans="2:22" hidden="1" x14ac:dyDescent="0.25">
      <c r="B1168" s="54">
        <f>(COUNTIF($D$24:D1840,D1840)=1)*1+B1167</f>
        <v>51</v>
      </c>
      <c r="C1168" s="60" t="str">
        <f t="shared" si="221"/>
        <v/>
      </c>
      <c r="D1168" s="54" t="str">
        <f>IF(C1168="","",'licencje PZTS'!B476)</f>
        <v/>
      </c>
      <c r="E1168" s="63" t="str">
        <f>IF(C1168="","",VLOOKUP(F1168,'licencje PZTS'!$G$3:$N$775,8,FALSE))</f>
        <v/>
      </c>
      <c r="F1168" s="22">
        <f>'licencje PZTS'!G476</f>
        <v>56631</v>
      </c>
      <c r="V1168" s="22" t="e">
        <f t="shared" si="220"/>
        <v>#N/A</v>
      </c>
    </row>
    <row r="1169" spans="2:22" hidden="1" x14ac:dyDescent="0.25">
      <c r="B1169" s="54">
        <f>(COUNTIF($D$24:D1841,D1841)=1)*1+B1168</f>
        <v>51</v>
      </c>
      <c r="C1169" s="60" t="str">
        <f t="shared" si="221"/>
        <v/>
      </c>
      <c r="D1169" s="54" t="str">
        <f>IF(C1169="","",'licencje PZTS'!B477)</f>
        <v/>
      </c>
      <c r="E1169" s="63" t="str">
        <f>IF(C1169="","",VLOOKUP(F1169,'licencje PZTS'!$G$3:$N$775,8,FALSE))</f>
        <v/>
      </c>
      <c r="F1169" s="22">
        <f>'licencje PZTS'!G477</f>
        <v>61574</v>
      </c>
      <c r="V1169" s="22" t="e">
        <f t="shared" si="220"/>
        <v>#N/A</v>
      </c>
    </row>
    <row r="1170" spans="2:22" hidden="1" x14ac:dyDescent="0.25">
      <c r="B1170" s="54">
        <f>(COUNTIF($D$24:D1842,D1842)=1)*1+B1169</f>
        <v>51</v>
      </c>
      <c r="C1170" s="60" t="str">
        <f t="shared" si="221"/>
        <v/>
      </c>
      <c r="D1170" s="54" t="str">
        <f>IF(C1170="","",'licencje PZTS'!B478)</f>
        <v/>
      </c>
      <c r="E1170" s="63" t="str">
        <f>IF(C1170="","",VLOOKUP(F1170,'licencje PZTS'!$G$3:$N$775,8,FALSE))</f>
        <v/>
      </c>
      <c r="F1170" s="22">
        <f>'licencje PZTS'!G478</f>
        <v>61219</v>
      </c>
      <c r="V1170" s="22" t="e">
        <f t="shared" si="220"/>
        <v>#N/A</v>
      </c>
    </row>
    <row r="1171" spans="2:22" hidden="1" x14ac:dyDescent="0.25">
      <c r="B1171" s="54">
        <f>(COUNTIF($D$24:D1843,D1843)=1)*1+B1170</f>
        <v>51</v>
      </c>
      <c r="C1171" s="60" t="str">
        <f t="shared" si="221"/>
        <v/>
      </c>
      <c r="D1171" s="54" t="str">
        <f>IF(C1171="","",'licencje PZTS'!B479)</f>
        <v/>
      </c>
      <c r="E1171" s="63" t="str">
        <f>IF(C1171="","",VLOOKUP(F1171,'licencje PZTS'!$G$3:$N$775,8,FALSE))</f>
        <v/>
      </c>
      <c r="F1171" s="22">
        <f>'licencje PZTS'!G479</f>
        <v>57019</v>
      </c>
      <c r="V1171" s="22" t="e">
        <f t="shared" si="220"/>
        <v>#N/A</v>
      </c>
    </row>
    <row r="1172" spans="2:22" hidden="1" x14ac:dyDescent="0.25">
      <c r="B1172" s="54">
        <f>(COUNTIF($D$24:D1844,D1844)=1)*1+B1171</f>
        <v>51</v>
      </c>
      <c r="C1172" s="60" t="str">
        <f t="shared" si="221"/>
        <v/>
      </c>
      <c r="D1172" s="54" t="str">
        <f>IF(C1172="","",'licencje PZTS'!B480)</f>
        <v/>
      </c>
      <c r="E1172" s="63" t="str">
        <f>IF(C1172="","",VLOOKUP(F1172,'licencje PZTS'!$G$3:$N$775,8,FALSE))</f>
        <v/>
      </c>
      <c r="F1172" s="22">
        <f>'licencje PZTS'!G480</f>
        <v>57018</v>
      </c>
      <c r="V1172" s="22" t="e">
        <f t="shared" si="220"/>
        <v>#N/A</v>
      </c>
    </row>
    <row r="1173" spans="2:22" hidden="1" x14ac:dyDescent="0.25">
      <c r="B1173" s="54">
        <f>(COUNTIF($D$24:D1845,D1845)=1)*1+B1172</f>
        <v>51</v>
      </c>
      <c r="C1173" s="60" t="str">
        <f t="shared" si="221"/>
        <v/>
      </c>
      <c r="D1173" s="54" t="str">
        <f>IF(C1173="","",'licencje PZTS'!B481)</f>
        <v/>
      </c>
      <c r="E1173" s="63" t="str">
        <f>IF(C1173="","",VLOOKUP(F1173,'licencje PZTS'!$G$3:$N$775,8,FALSE))</f>
        <v/>
      </c>
      <c r="F1173" s="22">
        <f>'licencje PZTS'!G481</f>
        <v>60797</v>
      </c>
      <c r="V1173" s="22" t="e">
        <f t="shared" si="220"/>
        <v>#N/A</v>
      </c>
    </row>
    <row r="1174" spans="2:22" hidden="1" x14ac:dyDescent="0.25">
      <c r="B1174" s="54">
        <f>(COUNTIF($D$24:D1846,D1846)=1)*1+B1173</f>
        <v>51</v>
      </c>
      <c r="C1174" s="60" t="str">
        <f t="shared" si="221"/>
        <v/>
      </c>
      <c r="D1174" s="54" t="str">
        <f>IF(C1174="","",'licencje PZTS'!B482)</f>
        <v/>
      </c>
      <c r="E1174" s="63" t="str">
        <f>IF(C1174="","",VLOOKUP(F1174,'licencje PZTS'!$G$3:$N$775,8,FALSE))</f>
        <v/>
      </c>
      <c r="F1174" s="22">
        <f>'licencje PZTS'!G482</f>
        <v>57014</v>
      </c>
      <c r="V1174" s="22" t="e">
        <f t="shared" si="220"/>
        <v>#N/A</v>
      </c>
    </row>
    <row r="1175" spans="2:22" hidden="1" x14ac:dyDescent="0.25">
      <c r="B1175" s="54">
        <f>(COUNTIF($D$24:D1847,D1847)=1)*1+B1174</f>
        <v>51</v>
      </c>
      <c r="C1175" s="60" t="str">
        <f t="shared" si="221"/>
        <v/>
      </c>
      <c r="D1175" s="54" t="str">
        <f>IF(C1175="","",'licencje PZTS'!B483)</f>
        <v/>
      </c>
      <c r="E1175" s="63" t="str">
        <f>IF(C1175="","",VLOOKUP(F1175,'licencje PZTS'!$G$3:$N$775,8,FALSE))</f>
        <v/>
      </c>
      <c r="F1175" s="22">
        <f>'licencje PZTS'!G483</f>
        <v>57945</v>
      </c>
      <c r="V1175" s="22" t="e">
        <f t="shared" si="220"/>
        <v>#N/A</v>
      </c>
    </row>
    <row r="1176" spans="2:22" hidden="1" x14ac:dyDescent="0.25">
      <c r="B1176" s="54">
        <f>(COUNTIF($D$24:D1848,D1848)=1)*1+B1175</f>
        <v>51</v>
      </c>
      <c r="C1176" s="60" t="str">
        <f t="shared" si="221"/>
        <v/>
      </c>
      <c r="D1176" s="54" t="str">
        <f>IF(C1176="","",'licencje PZTS'!B484)</f>
        <v/>
      </c>
      <c r="E1176" s="63" t="str">
        <f>IF(C1176="","",VLOOKUP(F1176,'licencje PZTS'!$G$3:$N$775,8,FALSE))</f>
        <v/>
      </c>
      <c r="F1176" s="22">
        <f>'licencje PZTS'!G484</f>
        <v>57944</v>
      </c>
      <c r="V1176" s="22" t="e">
        <f t="shared" si="220"/>
        <v>#N/A</v>
      </c>
    </row>
    <row r="1177" spans="2:22" hidden="1" x14ac:dyDescent="0.25">
      <c r="B1177" s="54">
        <f>(COUNTIF($D$24:D1849,D1849)=1)*1+B1176</f>
        <v>51</v>
      </c>
      <c r="C1177" s="60" t="str">
        <f t="shared" si="221"/>
        <v/>
      </c>
      <c r="D1177" s="54" t="str">
        <f>IF(C1177="","",'licencje PZTS'!B485)</f>
        <v/>
      </c>
      <c r="E1177" s="63" t="str">
        <f>IF(C1177="","",VLOOKUP(F1177,'licencje PZTS'!$G$3:$N$775,8,FALSE))</f>
        <v/>
      </c>
      <c r="F1177" s="22">
        <f>'licencje PZTS'!G485</f>
        <v>60039</v>
      </c>
      <c r="V1177" s="22" t="e">
        <f t="shared" si="220"/>
        <v>#N/A</v>
      </c>
    </row>
    <row r="1178" spans="2:22" hidden="1" x14ac:dyDescent="0.25">
      <c r="B1178" s="54">
        <f>(COUNTIF($D$24:D1850,D1850)=1)*1+B1177</f>
        <v>51</v>
      </c>
      <c r="C1178" s="60" t="str">
        <f t="shared" si="221"/>
        <v/>
      </c>
      <c r="D1178" s="54" t="str">
        <f>IF(C1178="","",'licencje PZTS'!B486)</f>
        <v/>
      </c>
      <c r="E1178" s="63" t="str">
        <f>IF(C1178="","",VLOOKUP(F1178,'licencje PZTS'!$G$3:$N$775,8,FALSE))</f>
        <v/>
      </c>
      <c r="F1178" s="22">
        <f>'licencje PZTS'!G486</f>
        <v>56086</v>
      </c>
      <c r="V1178" s="22" t="e">
        <f t="shared" si="220"/>
        <v>#N/A</v>
      </c>
    </row>
    <row r="1179" spans="2:22" hidden="1" x14ac:dyDescent="0.25">
      <c r="B1179" s="54">
        <f>(COUNTIF($D$24:D1851,D1851)=1)*1+B1178</f>
        <v>51</v>
      </c>
      <c r="C1179" s="60" t="str">
        <f t="shared" si="221"/>
        <v/>
      </c>
      <c r="D1179" s="54" t="str">
        <f>IF(C1179="","",'licencje PZTS'!B487)</f>
        <v/>
      </c>
      <c r="E1179" s="63" t="str">
        <f>IF(C1179="","",VLOOKUP(F1179,'licencje PZTS'!$G$3:$N$775,8,FALSE))</f>
        <v/>
      </c>
      <c r="F1179" s="22">
        <f>'licencje PZTS'!G487</f>
        <v>50966</v>
      </c>
      <c r="V1179" s="22" t="e">
        <f t="shared" si="220"/>
        <v>#N/A</v>
      </c>
    </row>
    <row r="1180" spans="2:22" hidden="1" x14ac:dyDescent="0.25">
      <c r="B1180" s="54">
        <f>(COUNTIF($D$24:D1852,D1852)=1)*1+B1179</f>
        <v>51</v>
      </c>
      <c r="V1180" s="22" t="e">
        <f t="shared" si="220"/>
        <v>#N/A</v>
      </c>
    </row>
    <row r="1181" spans="2:22" hidden="1" x14ac:dyDescent="0.25">
      <c r="B1181" s="54">
        <f>(COUNTIF($D$24:D1853,D1853)=1)*1+B1180</f>
        <v>51</v>
      </c>
      <c r="V1181" s="22" t="e">
        <f t="shared" si="220"/>
        <v>#N/A</v>
      </c>
    </row>
    <row r="1182" spans="2:22" hidden="1" x14ac:dyDescent="0.25">
      <c r="B1182" s="54">
        <f>(COUNTIF($D$24:D1854,D1854)=1)*1+B1181</f>
        <v>51</v>
      </c>
      <c r="V1182" s="22" t="e">
        <f t="shared" si="220"/>
        <v>#N/A</v>
      </c>
    </row>
    <row r="1183" spans="2:22" hidden="1" x14ac:dyDescent="0.25">
      <c r="B1183" s="54">
        <f>(COUNTIF($D$24:D1855,D1855)=1)*1+B1182</f>
        <v>51</v>
      </c>
      <c r="V1183" s="22" t="e">
        <f t="shared" si="220"/>
        <v>#N/A</v>
      </c>
    </row>
    <row r="1184" spans="2:22" hidden="1" x14ac:dyDescent="0.25">
      <c r="B1184" s="54">
        <f>(COUNTIF($D$24:D1856,D1856)=1)*1+B1183</f>
        <v>51</v>
      </c>
      <c r="V1184" s="22" t="e">
        <f t="shared" si="220"/>
        <v>#N/A</v>
      </c>
    </row>
    <row r="1185" spans="2:22" hidden="1" x14ac:dyDescent="0.25">
      <c r="B1185" s="54">
        <f>(COUNTIF($D$24:D1857,D1857)=1)*1+B1184</f>
        <v>51</v>
      </c>
      <c r="V1185" s="22" t="e">
        <f t="shared" si="220"/>
        <v>#N/A</v>
      </c>
    </row>
    <row r="1186" spans="2:22" hidden="1" x14ac:dyDescent="0.25">
      <c r="B1186" s="54">
        <f>(COUNTIF($D$24:D1858,D1858)=1)*1+B1185</f>
        <v>51</v>
      </c>
      <c r="V1186" s="22" t="e">
        <f t="shared" si="220"/>
        <v>#N/A</v>
      </c>
    </row>
    <row r="1187" spans="2:22" hidden="1" x14ac:dyDescent="0.25">
      <c r="B1187" s="54">
        <f>(COUNTIF($D$24:D1859,D1859)=1)*1+B1186</f>
        <v>51</v>
      </c>
      <c r="V1187" s="22" t="e">
        <f t="shared" si="220"/>
        <v>#N/A</v>
      </c>
    </row>
    <row r="1188" spans="2:22" hidden="1" x14ac:dyDescent="0.25">
      <c r="B1188" s="54">
        <f>(COUNTIF($D$24:D1860,D1860)=1)*1+B1187</f>
        <v>51</v>
      </c>
      <c r="V1188" s="22" t="e">
        <f t="shared" si="220"/>
        <v>#N/A</v>
      </c>
    </row>
    <row r="1189" spans="2:22" hidden="1" x14ac:dyDescent="0.25">
      <c r="B1189" s="54">
        <f>(COUNTIF($D$24:D1861,D1861)=1)*1+B1188</f>
        <v>51</v>
      </c>
      <c r="V1189" s="22" t="e">
        <f t="shared" si="220"/>
        <v>#N/A</v>
      </c>
    </row>
    <row r="1190" spans="2:22" hidden="1" x14ac:dyDescent="0.25">
      <c r="B1190" s="54">
        <f>(COUNTIF($D$24:D1862,D1862)=1)*1+B1189</f>
        <v>51</v>
      </c>
      <c r="V1190" s="22" t="e">
        <f t="shared" si="220"/>
        <v>#N/A</v>
      </c>
    </row>
    <row r="1191" spans="2:22" hidden="1" x14ac:dyDescent="0.25">
      <c r="B1191" s="54">
        <f>(COUNTIF($D$24:D1863,D1863)=1)*1+B1190</f>
        <v>51</v>
      </c>
      <c r="V1191" s="22" t="e">
        <f t="shared" si="220"/>
        <v>#N/A</v>
      </c>
    </row>
    <row r="1192" spans="2:22" hidden="1" x14ac:dyDescent="0.25">
      <c r="B1192" s="54">
        <f>(COUNTIF($D$24:D1864,D1864)=1)*1+B1191</f>
        <v>51</v>
      </c>
      <c r="V1192" s="22" t="e">
        <f t="shared" si="220"/>
        <v>#N/A</v>
      </c>
    </row>
    <row r="1193" spans="2:22" hidden="1" x14ac:dyDescent="0.25">
      <c r="B1193" s="54">
        <f>(COUNTIF($D$24:D1865,D1865)=1)*1+B1192</f>
        <v>51</v>
      </c>
      <c r="V1193" s="22" t="e">
        <f t="shared" si="220"/>
        <v>#N/A</v>
      </c>
    </row>
    <row r="1194" spans="2:22" hidden="1" x14ac:dyDescent="0.25">
      <c r="B1194" s="54">
        <f>(COUNTIF($D$24:D1866,D1866)=1)*1+B1193</f>
        <v>51</v>
      </c>
      <c r="V1194" s="22" t="e">
        <f t="shared" si="220"/>
        <v>#N/A</v>
      </c>
    </row>
    <row r="1195" spans="2:22" hidden="1" x14ac:dyDescent="0.25">
      <c r="B1195" s="54">
        <f>(COUNTIF($D$24:D1867,D1867)=1)*1+B1194</f>
        <v>51</v>
      </c>
      <c r="V1195" s="22" t="e">
        <f t="shared" si="220"/>
        <v>#N/A</v>
      </c>
    </row>
    <row r="1196" spans="2:22" hidden="1" x14ac:dyDescent="0.25">
      <c r="B1196" s="54">
        <f>(COUNTIF($D$24:D1868,D1868)=1)*1+B1195</f>
        <v>51</v>
      </c>
      <c r="V1196" s="22" t="e">
        <f t="shared" si="220"/>
        <v>#N/A</v>
      </c>
    </row>
    <row r="1197" spans="2:22" hidden="1" x14ac:dyDescent="0.25">
      <c r="B1197" s="54">
        <f>(COUNTIF($D$24:D1869,D1869)=1)*1+B1196</f>
        <v>51</v>
      </c>
      <c r="V1197" s="22" t="e">
        <f t="shared" si="220"/>
        <v>#N/A</v>
      </c>
    </row>
    <row r="1198" spans="2:22" hidden="1" x14ac:dyDescent="0.25">
      <c r="B1198" s="54">
        <f>(COUNTIF($D$24:D1870,D1870)=1)*1+B1197</f>
        <v>51</v>
      </c>
      <c r="V1198" s="22" t="e">
        <f t="shared" si="220"/>
        <v>#N/A</v>
      </c>
    </row>
    <row r="1199" spans="2:22" hidden="1" x14ac:dyDescent="0.25">
      <c r="B1199" s="54">
        <f>(COUNTIF($D$24:D1871,D1871)=1)*1+B1198</f>
        <v>51</v>
      </c>
      <c r="V1199" s="22" t="e">
        <f t="shared" si="220"/>
        <v>#N/A</v>
      </c>
    </row>
    <row r="1200" spans="2:22" hidden="1" x14ac:dyDescent="0.25">
      <c r="B1200" s="54">
        <f>(COUNTIF($D$24:D1872,D1872)=1)*1+B1199</f>
        <v>51</v>
      </c>
      <c r="V1200" s="22" t="e">
        <f t="shared" si="220"/>
        <v>#N/A</v>
      </c>
    </row>
    <row r="1201" spans="2:22" hidden="1" x14ac:dyDescent="0.25">
      <c r="B1201" s="54">
        <f>(COUNTIF($D$24:D1873,D1873)=1)*1+B1200</f>
        <v>51</v>
      </c>
      <c r="V1201" s="22" t="e">
        <f t="shared" si="220"/>
        <v>#N/A</v>
      </c>
    </row>
    <row r="1202" spans="2:22" hidden="1" x14ac:dyDescent="0.25">
      <c r="B1202" s="54">
        <f>(COUNTIF($D$24:D1874,D1874)=1)*1+B1201</f>
        <v>51</v>
      </c>
      <c r="V1202" s="22" t="e">
        <f t="shared" si="220"/>
        <v>#N/A</v>
      </c>
    </row>
    <row r="1203" spans="2:22" hidden="1" x14ac:dyDescent="0.25">
      <c r="B1203" s="54">
        <f>(COUNTIF($D$24:D1875,D1875)=1)*1+B1202</f>
        <v>51</v>
      </c>
      <c r="V1203" s="22" t="e">
        <f t="shared" si="220"/>
        <v>#N/A</v>
      </c>
    </row>
    <row r="1204" spans="2:22" hidden="1" x14ac:dyDescent="0.25">
      <c r="B1204" s="54">
        <f>(COUNTIF($D$24:D1876,D1876)=1)*1+B1203</f>
        <v>51</v>
      </c>
      <c r="V1204" s="22" t="e">
        <f t="shared" si="220"/>
        <v>#N/A</v>
      </c>
    </row>
    <row r="1205" spans="2:22" hidden="1" x14ac:dyDescent="0.25">
      <c r="B1205" s="54">
        <f>(COUNTIF($D$24:D1877,D1877)=1)*1+B1204</f>
        <v>51</v>
      </c>
      <c r="V1205" s="22" t="e">
        <f t="shared" si="220"/>
        <v>#N/A</v>
      </c>
    </row>
    <row r="1206" spans="2:22" hidden="1" x14ac:dyDescent="0.25">
      <c r="B1206" s="54">
        <f>(COUNTIF($D$24:D1878,D1878)=1)*1+B1205</f>
        <v>51</v>
      </c>
      <c r="V1206" s="22" t="e">
        <f t="shared" si="220"/>
        <v>#N/A</v>
      </c>
    </row>
    <row r="1207" spans="2:22" hidden="1" x14ac:dyDescent="0.25">
      <c r="B1207" s="54">
        <f>(COUNTIF($D$24:D1879,D1879)=1)*1+B1206</f>
        <v>51</v>
      </c>
      <c r="V1207" s="22" t="e">
        <f t="shared" si="220"/>
        <v>#N/A</v>
      </c>
    </row>
    <row r="1208" spans="2:22" hidden="1" x14ac:dyDescent="0.25">
      <c r="B1208" s="54">
        <f>(COUNTIF($D$24:D1880,D1880)=1)*1+B1207</f>
        <v>51</v>
      </c>
      <c r="V1208" s="22" t="e">
        <f t="shared" si="220"/>
        <v>#N/A</v>
      </c>
    </row>
    <row r="1209" spans="2:22" hidden="1" x14ac:dyDescent="0.25">
      <c r="B1209" s="54">
        <f>(COUNTIF($D$24:D1881,D1881)=1)*1+B1208</f>
        <v>51</v>
      </c>
      <c r="V1209" s="22" t="e">
        <f t="shared" si="220"/>
        <v>#N/A</v>
      </c>
    </row>
    <row r="1210" spans="2:22" hidden="1" x14ac:dyDescent="0.25">
      <c r="B1210" s="54">
        <f>(COUNTIF($D$24:D1882,D1882)=1)*1+B1209</f>
        <v>51</v>
      </c>
      <c r="V1210" s="22" t="e">
        <f t="shared" si="220"/>
        <v>#N/A</v>
      </c>
    </row>
    <row r="1211" spans="2:22" hidden="1" x14ac:dyDescent="0.25">
      <c r="B1211" s="54">
        <f>(COUNTIF($D$24:D1883,D1883)=1)*1+B1210</f>
        <v>51</v>
      </c>
      <c r="V1211" s="22" t="e">
        <f t="shared" si="220"/>
        <v>#N/A</v>
      </c>
    </row>
    <row r="1212" spans="2:22" hidden="1" x14ac:dyDescent="0.25">
      <c r="B1212" s="54">
        <f>(COUNTIF($D$24:D1884,D1884)=1)*1+B1211</f>
        <v>51</v>
      </c>
      <c r="V1212" s="22" t="e">
        <f t="shared" si="220"/>
        <v>#N/A</v>
      </c>
    </row>
    <row r="1213" spans="2:22" hidden="1" x14ac:dyDescent="0.25">
      <c r="B1213" s="54">
        <f>(COUNTIF($D$24:D1885,D1885)=1)*1+B1212</f>
        <v>51</v>
      </c>
      <c r="V1213" s="22" t="e">
        <f t="shared" si="220"/>
        <v>#N/A</v>
      </c>
    </row>
    <row r="1214" spans="2:22" hidden="1" x14ac:dyDescent="0.25">
      <c r="B1214" s="54">
        <f>(COUNTIF($D$24:D1886,D1886)=1)*1+B1213</f>
        <v>51</v>
      </c>
      <c r="V1214" s="22" t="e">
        <f t="shared" ref="V1214:V1277" si="222">VLOOKUP($F$3,$C1233:$F5347,3,FALSE)</f>
        <v>#N/A</v>
      </c>
    </row>
    <row r="1215" spans="2:22" hidden="1" x14ac:dyDescent="0.25">
      <c r="B1215" s="54">
        <f>(COUNTIF($D$24:D1887,D1887)=1)*1+B1214</f>
        <v>51</v>
      </c>
      <c r="V1215" s="22" t="e">
        <f t="shared" si="222"/>
        <v>#N/A</v>
      </c>
    </row>
    <row r="1216" spans="2:22" hidden="1" x14ac:dyDescent="0.25">
      <c r="B1216" s="54">
        <f>(COUNTIF($D$24:D1888,D1888)=1)*1+B1215</f>
        <v>51</v>
      </c>
      <c r="V1216" s="22" t="e">
        <f t="shared" si="222"/>
        <v>#N/A</v>
      </c>
    </row>
    <row r="1217" spans="2:22" hidden="1" x14ac:dyDescent="0.25">
      <c r="B1217" s="54">
        <f>(COUNTIF($D$24:D1889,D1889)=1)*1+B1216</f>
        <v>51</v>
      </c>
      <c r="V1217" s="22" t="e">
        <f t="shared" si="222"/>
        <v>#N/A</v>
      </c>
    </row>
    <row r="1218" spans="2:22" hidden="1" x14ac:dyDescent="0.25">
      <c r="B1218" s="54">
        <f>(COUNTIF($D$24:D1890,D1890)=1)*1+B1217</f>
        <v>51</v>
      </c>
      <c r="V1218" s="22" t="e">
        <f t="shared" si="222"/>
        <v>#N/A</v>
      </c>
    </row>
    <row r="1219" spans="2:22" hidden="1" x14ac:dyDescent="0.25">
      <c r="B1219" s="54">
        <f>(COUNTIF($D$24:D1891,D1891)=1)*1+B1218</f>
        <v>51</v>
      </c>
      <c r="V1219" s="22" t="e">
        <f t="shared" si="222"/>
        <v>#N/A</v>
      </c>
    </row>
    <row r="1220" spans="2:22" hidden="1" x14ac:dyDescent="0.25">
      <c r="B1220" s="54">
        <f>(COUNTIF($D$24:D1892,D1892)=1)*1+B1219</f>
        <v>51</v>
      </c>
      <c r="V1220" s="22" t="e">
        <f t="shared" si="222"/>
        <v>#N/A</v>
      </c>
    </row>
    <row r="1221" spans="2:22" hidden="1" x14ac:dyDescent="0.25">
      <c r="B1221" s="54">
        <f>(COUNTIF($D$24:D1893,D1893)=1)*1+B1220</f>
        <v>51</v>
      </c>
      <c r="V1221" s="22" t="e">
        <f t="shared" si="222"/>
        <v>#N/A</v>
      </c>
    </row>
    <row r="1222" spans="2:22" hidden="1" x14ac:dyDescent="0.25">
      <c r="B1222" s="54">
        <f>(COUNTIF($D$24:D1894,D1894)=1)*1+B1221</f>
        <v>51</v>
      </c>
      <c r="V1222" s="22" t="e">
        <f t="shared" si="222"/>
        <v>#N/A</v>
      </c>
    </row>
    <row r="1223" spans="2:22" hidden="1" x14ac:dyDescent="0.25">
      <c r="B1223" s="54">
        <f>(COUNTIF($D$24:D1895,D1895)=1)*1+B1222</f>
        <v>51</v>
      </c>
      <c r="V1223" s="22" t="e">
        <f t="shared" si="222"/>
        <v>#N/A</v>
      </c>
    </row>
    <row r="1224" spans="2:22" hidden="1" x14ac:dyDescent="0.25">
      <c r="B1224" s="54">
        <f>(COUNTIF($D$24:D1896,D1896)=1)*1+B1223</f>
        <v>51</v>
      </c>
      <c r="V1224" s="22" t="e">
        <f t="shared" si="222"/>
        <v>#N/A</v>
      </c>
    </row>
    <row r="1225" spans="2:22" hidden="1" x14ac:dyDescent="0.25">
      <c r="B1225" s="54">
        <f>(COUNTIF($D$24:D1897,D1897)=1)*1+B1224</f>
        <v>51</v>
      </c>
      <c r="V1225" s="22" t="e">
        <f t="shared" si="222"/>
        <v>#N/A</v>
      </c>
    </row>
    <row r="1226" spans="2:22" hidden="1" x14ac:dyDescent="0.25">
      <c r="B1226" s="54">
        <f>(COUNTIF($D$24:D1898,D1898)=1)*1+B1225</f>
        <v>51</v>
      </c>
      <c r="V1226" s="22" t="e">
        <f t="shared" si="222"/>
        <v>#N/A</v>
      </c>
    </row>
    <row r="1227" spans="2:22" hidden="1" x14ac:dyDescent="0.25">
      <c r="B1227" s="54">
        <f>(COUNTIF($D$24:D1899,D1899)=1)*1+B1226</f>
        <v>51</v>
      </c>
      <c r="V1227" s="22" t="e">
        <f t="shared" si="222"/>
        <v>#N/A</v>
      </c>
    </row>
    <row r="1228" spans="2:22" hidden="1" x14ac:dyDescent="0.25">
      <c r="B1228" s="54">
        <f>(COUNTIF($D$24:D1900,D1900)=1)*1+B1227</f>
        <v>51</v>
      </c>
      <c r="V1228" s="22" t="e">
        <f t="shared" si="222"/>
        <v>#N/A</v>
      </c>
    </row>
    <row r="1229" spans="2:22" hidden="1" x14ac:dyDescent="0.25">
      <c r="B1229" s="54">
        <f>(COUNTIF($D$24:D1901,D1901)=1)*1+B1228</f>
        <v>51</v>
      </c>
      <c r="V1229" s="22" t="e">
        <f t="shared" si="222"/>
        <v>#N/A</v>
      </c>
    </row>
    <row r="1230" spans="2:22" hidden="1" x14ac:dyDescent="0.25">
      <c r="B1230" s="54">
        <f>(COUNTIF($D$24:D1902,D1902)=1)*1+B1229</f>
        <v>51</v>
      </c>
      <c r="V1230" s="22" t="e">
        <f t="shared" si="222"/>
        <v>#N/A</v>
      </c>
    </row>
    <row r="1231" spans="2:22" hidden="1" x14ac:dyDescent="0.25">
      <c r="B1231" s="54">
        <f>(COUNTIF($D$24:D1903,D1903)=1)*1+B1230</f>
        <v>51</v>
      </c>
      <c r="V1231" s="22" t="e">
        <f t="shared" si="222"/>
        <v>#N/A</v>
      </c>
    </row>
    <row r="1232" spans="2:22" hidden="1" x14ac:dyDescent="0.25">
      <c r="B1232" s="54">
        <f>(COUNTIF($D$24:D1904,D1904)=1)*1+B1231</f>
        <v>51</v>
      </c>
      <c r="V1232" s="22" t="e">
        <f t="shared" si="222"/>
        <v>#N/A</v>
      </c>
    </row>
    <row r="1233" spans="2:22" hidden="1" x14ac:dyDescent="0.25">
      <c r="B1233" s="54">
        <f>(COUNTIF($D$24:D1905,D1905)=1)*1+B1232</f>
        <v>51</v>
      </c>
      <c r="V1233" s="22" t="e">
        <f t="shared" si="222"/>
        <v>#N/A</v>
      </c>
    </row>
    <row r="1234" spans="2:22" hidden="1" x14ac:dyDescent="0.25">
      <c r="B1234" s="54">
        <f>(COUNTIF($D$24:D1906,D1906)=1)*1+B1233</f>
        <v>51</v>
      </c>
      <c r="V1234" s="22" t="e">
        <f t="shared" si="222"/>
        <v>#N/A</v>
      </c>
    </row>
    <row r="1235" spans="2:22" hidden="1" x14ac:dyDescent="0.25">
      <c r="B1235" s="54">
        <f>(COUNTIF($D$24:D1907,D1907)=1)*1+B1234</f>
        <v>51</v>
      </c>
      <c r="V1235" s="22" t="e">
        <f t="shared" si="222"/>
        <v>#N/A</v>
      </c>
    </row>
    <row r="1236" spans="2:22" hidden="1" x14ac:dyDescent="0.25">
      <c r="B1236" s="54">
        <f>(COUNTIF($D$24:D1908,D1908)=1)*1+B1235</f>
        <v>51</v>
      </c>
      <c r="V1236" s="22" t="e">
        <f t="shared" si="222"/>
        <v>#N/A</v>
      </c>
    </row>
    <row r="1237" spans="2:22" hidden="1" x14ac:dyDescent="0.25">
      <c r="B1237" s="54">
        <f>(COUNTIF($D$24:D1909,D1909)=1)*1+B1236</f>
        <v>51</v>
      </c>
      <c r="V1237" s="22" t="e">
        <f t="shared" si="222"/>
        <v>#N/A</v>
      </c>
    </row>
    <row r="1238" spans="2:22" hidden="1" x14ac:dyDescent="0.25">
      <c r="B1238" s="54">
        <f>(COUNTIF($D$24:D1910,D1910)=1)*1+B1237</f>
        <v>51</v>
      </c>
      <c r="V1238" s="22" t="e">
        <f t="shared" si="222"/>
        <v>#N/A</v>
      </c>
    </row>
    <row r="1239" spans="2:22" hidden="1" x14ac:dyDescent="0.25">
      <c r="B1239" s="54">
        <f>(COUNTIF($D$24:D1911,D1911)=1)*1+B1238</f>
        <v>51</v>
      </c>
      <c r="V1239" s="22" t="e">
        <f t="shared" si="222"/>
        <v>#N/A</v>
      </c>
    </row>
    <row r="1240" spans="2:22" hidden="1" x14ac:dyDescent="0.25">
      <c r="B1240" s="54">
        <f>(COUNTIF($D$24:D1912,D1912)=1)*1+B1239</f>
        <v>51</v>
      </c>
      <c r="V1240" s="22" t="e">
        <f t="shared" si="222"/>
        <v>#N/A</v>
      </c>
    </row>
    <row r="1241" spans="2:22" hidden="1" x14ac:dyDescent="0.25">
      <c r="B1241" s="54">
        <f>(COUNTIF($D$24:D1913,D1913)=1)*1+B1240</f>
        <v>51</v>
      </c>
      <c r="V1241" s="22" t="e">
        <f t="shared" si="222"/>
        <v>#N/A</v>
      </c>
    </row>
    <row r="1242" spans="2:22" hidden="1" x14ac:dyDescent="0.25">
      <c r="B1242" s="54">
        <f>(COUNTIF($D$24:D1914,D1914)=1)*1+B1241</f>
        <v>51</v>
      </c>
      <c r="V1242" s="22" t="e">
        <f t="shared" si="222"/>
        <v>#N/A</v>
      </c>
    </row>
    <row r="1243" spans="2:22" hidden="1" x14ac:dyDescent="0.25">
      <c r="B1243" s="54">
        <f>(COUNTIF($D$24:D1915,D1915)=1)*1+B1242</f>
        <v>51</v>
      </c>
      <c r="V1243" s="22" t="e">
        <f t="shared" si="222"/>
        <v>#N/A</v>
      </c>
    </row>
    <row r="1244" spans="2:22" hidden="1" x14ac:dyDescent="0.25">
      <c r="B1244" s="54">
        <f>(COUNTIF($D$24:D1916,D1916)=1)*1+B1243</f>
        <v>51</v>
      </c>
      <c r="V1244" s="22" t="e">
        <f t="shared" si="222"/>
        <v>#N/A</v>
      </c>
    </row>
    <row r="1245" spans="2:22" hidden="1" x14ac:dyDescent="0.25">
      <c r="B1245" s="54">
        <f>(COUNTIF($D$24:D1917,D1917)=1)*1+B1244</f>
        <v>51</v>
      </c>
      <c r="V1245" s="22" t="e">
        <f t="shared" si="222"/>
        <v>#N/A</v>
      </c>
    </row>
    <row r="1246" spans="2:22" hidden="1" x14ac:dyDescent="0.25">
      <c r="B1246" s="54">
        <f>(COUNTIF($D$24:D1918,D1918)=1)*1+B1245</f>
        <v>51</v>
      </c>
      <c r="V1246" s="22" t="e">
        <f t="shared" si="222"/>
        <v>#N/A</v>
      </c>
    </row>
    <row r="1247" spans="2:22" hidden="1" x14ac:dyDescent="0.25">
      <c r="B1247" s="54">
        <f>(COUNTIF($D$24:D1919,D1919)=1)*1+B1246</f>
        <v>51</v>
      </c>
      <c r="V1247" s="22" t="e">
        <f t="shared" si="222"/>
        <v>#N/A</v>
      </c>
    </row>
    <row r="1248" spans="2:22" hidden="1" x14ac:dyDescent="0.25">
      <c r="B1248" s="54">
        <f>(COUNTIF($D$24:D1920,D1920)=1)*1+B1247</f>
        <v>51</v>
      </c>
      <c r="V1248" s="22" t="e">
        <f t="shared" si="222"/>
        <v>#N/A</v>
      </c>
    </row>
    <row r="1249" spans="2:22" hidden="1" x14ac:dyDescent="0.25">
      <c r="B1249" s="54">
        <f>(COUNTIF($D$24:D1921,D1921)=1)*1+B1248</f>
        <v>51</v>
      </c>
      <c r="V1249" s="22" t="e">
        <f t="shared" si="222"/>
        <v>#N/A</v>
      </c>
    </row>
    <row r="1250" spans="2:22" hidden="1" x14ac:dyDescent="0.25">
      <c r="B1250" s="54">
        <f>(COUNTIF($D$24:D1922,D1922)=1)*1+B1249</f>
        <v>51</v>
      </c>
      <c r="V1250" s="22" t="e">
        <f t="shared" si="222"/>
        <v>#N/A</v>
      </c>
    </row>
    <row r="1251" spans="2:22" hidden="1" x14ac:dyDescent="0.25">
      <c r="B1251" s="54">
        <f>(COUNTIF($D$24:D1923,D1923)=1)*1+B1250</f>
        <v>51</v>
      </c>
      <c r="V1251" s="22" t="e">
        <f t="shared" si="222"/>
        <v>#N/A</v>
      </c>
    </row>
    <row r="1252" spans="2:22" hidden="1" x14ac:dyDescent="0.25">
      <c r="B1252" s="54">
        <f>(COUNTIF($D$24:D1924,D1924)=1)*1+B1251</f>
        <v>51</v>
      </c>
      <c r="V1252" s="22" t="e">
        <f t="shared" si="222"/>
        <v>#N/A</v>
      </c>
    </row>
    <row r="1253" spans="2:22" hidden="1" x14ac:dyDescent="0.25">
      <c r="B1253" s="54">
        <f>(COUNTIF($D$24:D1925,D1925)=1)*1+B1252</f>
        <v>51</v>
      </c>
      <c r="V1253" s="22" t="e">
        <f t="shared" si="222"/>
        <v>#N/A</v>
      </c>
    </row>
    <row r="1254" spans="2:22" hidden="1" x14ac:dyDescent="0.25">
      <c r="B1254" s="54">
        <f>(COUNTIF($D$24:D1926,D1926)=1)*1+B1253</f>
        <v>51</v>
      </c>
      <c r="V1254" s="22" t="e">
        <f t="shared" si="222"/>
        <v>#N/A</v>
      </c>
    </row>
    <row r="1255" spans="2:22" hidden="1" x14ac:dyDescent="0.25">
      <c r="B1255" s="54">
        <f>(COUNTIF($D$24:D1927,D1927)=1)*1+B1254</f>
        <v>51</v>
      </c>
      <c r="V1255" s="22" t="e">
        <f t="shared" si="222"/>
        <v>#N/A</v>
      </c>
    </row>
    <row r="1256" spans="2:22" hidden="1" x14ac:dyDescent="0.25">
      <c r="B1256" s="54">
        <f>(COUNTIF($D$24:D1928,D1928)=1)*1+B1255</f>
        <v>51</v>
      </c>
      <c r="V1256" s="22" t="e">
        <f t="shared" si="222"/>
        <v>#N/A</v>
      </c>
    </row>
    <row r="1257" spans="2:22" hidden="1" x14ac:dyDescent="0.25">
      <c r="B1257" s="54">
        <f>(COUNTIF($D$24:D1929,D1929)=1)*1+B1256</f>
        <v>51</v>
      </c>
      <c r="V1257" s="22" t="e">
        <f t="shared" si="222"/>
        <v>#N/A</v>
      </c>
    </row>
    <row r="1258" spans="2:22" hidden="1" x14ac:dyDescent="0.25">
      <c r="B1258" s="54">
        <f>(COUNTIF($D$24:D1930,D1930)=1)*1+B1257</f>
        <v>51</v>
      </c>
      <c r="V1258" s="22" t="e">
        <f t="shared" si="222"/>
        <v>#N/A</v>
      </c>
    </row>
    <row r="1259" spans="2:22" hidden="1" x14ac:dyDescent="0.25">
      <c r="B1259" s="54">
        <f>(COUNTIF($D$24:D1931,D1931)=1)*1+B1258</f>
        <v>51</v>
      </c>
      <c r="V1259" s="22" t="e">
        <f t="shared" si="222"/>
        <v>#N/A</v>
      </c>
    </row>
    <row r="1260" spans="2:22" hidden="1" x14ac:dyDescent="0.25">
      <c r="B1260" s="54">
        <f>(COUNTIF($D$24:D1932,D1932)=1)*1+B1259</f>
        <v>51</v>
      </c>
      <c r="V1260" s="22" t="e">
        <f t="shared" si="222"/>
        <v>#N/A</v>
      </c>
    </row>
    <row r="1261" spans="2:22" hidden="1" x14ac:dyDescent="0.25">
      <c r="B1261" s="54">
        <f>(COUNTIF($D$24:D1933,D1933)=1)*1+B1260</f>
        <v>51</v>
      </c>
      <c r="V1261" s="22" t="e">
        <f t="shared" si="222"/>
        <v>#N/A</v>
      </c>
    </row>
    <row r="1262" spans="2:22" hidden="1" x14ac:dyDescent="0.25">
      <c r="B1262" s="54">
        <f>(COUNTIF($D$24:D1934,D1934)=1)*1+B1261</f>
        <v>51</v>
      </c>
      <c r="V1262" s="22" t="e">
        <f t="shared" si="222"/>
        <v>#N/A</v>
      </c>
    </row>
    <row r="1263" spans="2:22" hidden="1" x14ac:dyDescent="0.25">
      <c r="B1263" s="54">
        <f>(COUNTIF($D$24:D1935,D1935)=1)*1+B1262</f>
        <v>51</v>
      </c>
      <c r="V1263" s="22" t="e">
        <f t="shared" si="222"/>
        <v>#N/A</v>
      </c>
    </row>
    <row r="1264" spans="2:22" hidden="1" x14ac:dyDescent="0.25">
      <c r="B1264" s="54">
        <f>(COUNTIF($D$24:D1936,D1936)=1)*1+B1263</f>
        <v>51</v>
      </c>
      <c r="V1264" s="22" t="e">
        <f t="shared" si="222"/>
        <v>#N/A</v>
      </c>
    </row>
    <row r="1265" spans="2:22" hidden="1" x14ac:dyDescent="0.25">
      <c r="B1265" s="54">
        <f>(COUNTIF($D$24:D1937,D1937)=1)*1+B1264</f>
        <v>51</v>
      </c>
      <c r="V1265" s="22" t="e">
        <f t="shared" si="222"/>
        <v>#N/A</v>
      </c>
    </row>
    <row r="1266" spans="2:22" hidden="1" x14ac:dyDescent="0.25">
      <c r="B1266" s="54">
        <f>(COUNTIF($D$24:D1938,D1938)=1)*1+B1265</f>
        <v>51</v>
      </c>
      <c r="V1266" s="22" t="e">
        <f t="shared" si="222"/>
        <v>#N/A</v>
      </c>
    </row>
    <row r="1267" spans="2:22" hidden="1" x14ac:dyDescent="0.25">
      <c r="B1267" s="54">
        <f>(COUNTIF($D$24:D1939,D1939)=1)*1+B1266</f>
        <v>51</v>
      </c>
      <c r="V1267" s="22" t="e">
        <f t="shared" si="222"/>
        <v>#N/A</v>
      </c>
    </row>
    <row r="1268" spans="2:22" hidden="1" x14ac:dyDescent="0.25">
      <c r="B1268" s="54">
        <f>(COUNTIF($D$24:D1940,D1940)=1)*1+B1267</f>
        <v>51</v>
      </c>
      <c r="V1268" s="22" t="e">
        <f t="shared" si="222"/>
        <v>#N/A</v>
      </c>
    </row>
    <row r="1269" spans="2:22" hidden="1" x14ac:dyDescent="0.25">
      <c r="B1269" s="54">
        <f>(COUNTIF($D$24:D1941,D1941)=1)*1+B1268</f>
        <v>51</v>
      </c>
      <c r="V1269" s="22" t="e">
        <f t="shared" si="222"/>
        <v>#N/A</v>
      </c>
    </row>
    <row r="1270" spans="2:22" hidden="1" x14ac:dyDescent="0.25">
      <c r="B1270" s="54">
        <f>(COUNTIF($D$24:D1942,D1942)=1)*1+B1269</f>
        <v>51</v>
      </c>
      <c r="V1270" s="22" t="e">
        <f t="shared" si="222"/>
        <v>#N/A</v>
      </c>
    </row>
    <row r="1271" spans="2:22" hidden="1" x14ac:dyDescent="0.25">
      <c r="B1271" s="54">
        <f>(COUNTIF($D$24:D1943,D1943)=1)*1+B1270</f>
        <v>51</v>
      </c>
      <c r="V1271" s="22" t="e">
        <f t="shared" si="222"/>
        <v>#N/A</v>
      </c>
    </row>
    <row r="1272" spans="2:22" hidden="1" x14ac:dyDescent="0.25">
      <c r="B1272" s="54">
        <f>(COUNTIF($D$24:D1944,D1944)=1)*1+B1271</f>
        <v>51</v>
      </c>
      <c r="V1272" s="22" t="e">
        <f t="shared" si="222"/>
        <v>#N/A</v>
      </c>
    </row>
    <row r="1273" spans="2:22" hidden="1" x14ac:dyDescent="0.25">
      <c r="B1273" s="54">
        <f>(COUNTIF($D$24:D1945,D1945)=1)*1+B1272</f>
        <v>51</v>
      </c>
      <c r="V1273" s="22" t="e">
        <f t="shared" si="222"/>
        <v>#N/A</v>
      </c>
    </row>
    <row r="1274" spans="2:22" hidden="1" x14ac:dyDescent="0.25">
      <c r="B1274" s="54">
        <f>(COUNTIF($D$24:D1946,D1946)=1)*1+B1273</f>
        <v>51</v>
      </c>
      <c r="V1274" s="22" t="e">
        <f t="shared" si="222"/>
        <v>#N/A</v>
      </c>
    </row>
    <row r="1275" spans="2:22" hidden="1" x14ac:dyDescent="0.25">
      <c r="B1275" s="54">
        <f>(COUNTIF($D$24:D1947,D1947)=1)*1+B1274</f>
        <v>51</v>
      </c>
      <c r="V1275" s="22" t="e">
        <f t="shared" si="222"/>
        <v>#N/A</v>
      </c>
    </row>
    <row r="1276" spans="2:22" hidden="1" x14ac:dyDescent="0.25">
      <c r="B1276" s="54">
        <f>(COUNTIF($D$24:D1948,D1948)=1)*1+B1275</f>
        <v>51</v>
      </c>
      <c r="V1276" s="22" t="e">
        <f t="shared" si="222"/>
        <v>#N/A</v>
      </c>
    </row>
    <row r="1277" spans="2:22" hidden="1" x14ac:dyDescent="0.25">
      <c r="B1277" s="54">
        <f>(COUNTIF($D$24:D1949,D1949)=1)*1+B1276</f>
        <v>51</v>
      </c>
      <c r="V1277" s="22" t="e">
        <f t="shared" si="222"/>
        <v>#N/A</v>
      </c>
    </row>
    <row r="1278" spans="2:22" hidden="1" x14ac:dyDescent="0.25">
      <c r="B1278" s="54">
        <f>(COUNTIF($D$24:D1950,D1950)=1)*1+B1277</f>
        <v>51</v>
      </c>
      <c r="V1278" s="22" t="e">
        <f t="shared" ref="V1278:V1341" si="223">VLOOKUP($F$3,$C1297:$F5411,3,FALSE)</f>
        <v>#N/A</v>
      </c>
    </row>
    <row r="1279" spans="2:22" hidden="1" x14ac:dyDescent="0.25">
      <c r="B1279" s="54">
        <f>(COUNTIF($D$24:D1951,D1951)=1)*1+B1278</f>
        <v>51</v>
      </c>
      <c r="V1279" s="22" t="e">
        <f t="shared" si="223"/>
        <v>#N/A</v>
      </c>
    </row>
    <row r="1280" spans="2:22" hidden="1" x14ac:dyDescent="0.25">
      <c r="B1280" s="54">
        <f>(COUNTIF($D$24:D1952,D1952)=1)*1+B1279</f>
        <v>51</v>
      </c>
      <c r="V1280" s="22" t="e">
        <f t="shared" si="223"/>
        <v>#N/A</v>
      </c>
    </row>
    <row r="1281" spans="2:22" hidden="1" x14ac:dyDescent="0.25">
      <c r="B1281" s="54">
        <f>(COUNTIF($D$24:D1953,D1953)=1)*1+B1280</f>
        <v>51</v>
      </c>
      <c r="V1281" s="22" t="e">
        <f t="shared" si="223"/>
        <v>#N/A</v>
      </c>
    </row>
    <row r="1282" spans="2:22" hidden="1" x14ac:dyDescent="0.25">
      <c r="B1282" s="54">
        <f>(COUNTIF($D$24:D1954,D1954)=1)*1+B1281</f>
        <v>51</v>
      </c>
      <c r="V1282" s="22" t="e">
        <f t="shared" si="223"/>
        <v>#N/A</v>
      </c>
    </row>
    <row r="1283" spans="2:22" hidden="1" x14ac:dyDescent="0.25">
      <c r="B1283" s="54">
        <f>(COUNTIF($D$24:D1955,D1955)=1)*1+B1282</f>
        <v>51</v>
      </c>
      <c r="V1283" s="22" t="e">
        <f t="shared" si="223"/>
        <v>#N/A</v>
      </c>
    </row>
    <row r="1284" spans="2:22" hidden="1" x14ac:dyDescent="0.25">
      <c r="B1284" s="54">
        <f>(COUNTIF($D$24:D1956,D1956)=1)*1+B1283</f>
        <v>51</v>
      </c>
      <c r="V1284" s="22" t="e">
        <f t="shared" si="223"/>
        <v>#N/A</v>
      </c>
    </row>
    <row r="1285" spans="2:22" hidden="1" x14ac:dyDescent="0.25">
      <c r="B1285" s="54">
        <f>(COUNTIF($D$24:D1957,D1957)=1)*1+B1284</f>
        <v>51</v>
      </c>
      <c r="V1285" s="22" t="e">
        <f t="shared" si="223"/>
        <v>#N/A</v>
      </c>
    </row>
    <row r="1286" spans="2:22" hidden="1" x14ac:dyDescent="0.25">
      <c r="B1286" s="54">
        <f>(COUNTIF($D$24:D1958,D1958)=1)*1+B1285</f>
        <v>51</v>
      </c>
      <c r="V1286" s="22" t="e">
        <f t="shared" si="223"/>
        <v>#N/A</v>
      </c>
    </row>
    <row r="1287" spans="2:22" hidden="1" x14ac:dyDescent="0.25">
      <c r="B1287" s="54">
        <f>(COUNTIF($D$24:D1959,D1959)=1)*1+B1286</f>
        <v>51</v>
      </c>
      <c r="V1287" s="22" t="e">
        <f t="shared" si="223"/>
        <v>#N/A</v>
      </c>
    </row>
    <row r="1288" spans="2:22" hidden="1" x14ac:dyDescent="0.25">
      <c r="B1288" s="54">
        <f>(COUNTIF($D$24:D1960,D1960)=1)*1+B1287</f>
        <v>51</v>
      </c>
      <c r="V1288" s="22" t="e">
        <f t="shared" si="223"/>
        <v>#N/A</v>
      </c>
    </row>
    <row r="1289" spans="2:22" hidden="1" x14ac:dyDescent="0.25">
      <c r="B1289" s="54">
        <f>(COUNTIF($D$24:D1961,D1961)=1)*1+B1288</f>
        <v>51</v>
      </c>
      <c r="V1289" s="22" t="e">
        <f t="shared" si="223"/>
        <v>#N/A</v>
      </c>
    </row>
    <row r="1290" spans="2:22" hidden="1" x14ac:dyDescent="0.25">
      <c r="B1290" s="54">
        <f>(COUNTIF($D$24:D1962,D1962)=1)*1+B1289</f>
        <v>51</v>
      </c>
      <c r="V1290" s="22" t="e">
        <f t="shared" si="223"/>
        <v>#N/A</v>
      </c>
    </row>
    <row r="1291" spans="2:22" hidden="1" x14ac:dyDescent="0.25">
      <c r="B1291" s="54">
        <f>(COUNTIF($D$24:D1963,D1963)=1)*1+B1290</f>
        <v>51</v>
      </c>
      <c r="V1291" s="22" t="e">
        <f t="shared" si="223"/>
        <v>#N/A</v>
      </c>
    </row>
    <row r="1292" spans="2:22" hidden="1" x14ac:dyDescent="0.25">
      <c r="B1292" s="54">
        <f>(COUNTIF($D$24:D1964,D1964)=1)*1+B1291</f>
        <v>51</v>
      </c>
      <c r="V1292" s="22" t="e">
        <f t="shared" si="223"/>
        <v>#N/A</v>
      </c>
    </row>
    <row r="1293" spans="2:22" hidden="1" x14ac:dyDescent="0.25">
      <c r="B1293" s="54">
        <f>(COUNTIF($D$24:D1965,D1965)=1)*1+B1292</f>
        <v>51</v>
      </c>
      <c r="V1293" s="22" t="e">
        <f t="shared" si="223"/>
        <v>#N/A</v>
      </c>
    </row>
    <row r="1294" spans="2:22" hidden="1" x14ac:dyDescent="0.25">
      <c r="B1294" s="54">
        <f>(COUNTIF($D$24:D1966,D1966)=1)*1+B1293</f>
        <v>51</v>
      </c>
      <c r="V1294" s="22" t="e">
        <f t="shared" si="223"/>
        <v>#N/A</v>
      </c>
    </row>
    <row r="1295" spans="2:22" hidden="1" x14ac:dyDescent="0.25">
      <c r="B1295" s="54">
        <f>(COUNTIF($D$24:D1967,D1967)=1)*1+B1294</f>
        <v>51</v>
      </c>
      <c r="V1295" s="22" t="e">
        <f t="shared" si="223"/>
        <v>#N/A</v>
      </c>
    </row>
    <row r="1296" spans="2:22" hidden="1" x14ac:dyDescent="0.25">
      <c r="B1296" s="54">
        <f>(COUNTIF($D$24:D1968,D1968)=1)*1+B1295</f>
        <v>51</v>
      </c>
      <c r="V1296" s="22" t="e">
        <f t="shared" si="223"/>
        <v>#N/A</v>
      </c>
    </row>
    <row r="1297" spans="2:22" hidden="1" x14ac:dyDescent="0.25">
      <c r="B1297" s="54">
        <f>(COUNTIF($D$24:D1969,D1969)=1)*1+B1296</f>
        <v>51</v>
      </c>
      <c r="V1297" s="22" t="e">
        <f t="shared" si="223"/>
        <v>#N/A</v>
      </c>
    </row>
    <row r="1298" spans="2:22" hidden="1" x14ac:dyDescent="0.25">
      <c r="B1298" s="54">
        <f>(COUNTIF($D$24:D1970,D1970)=1)*1+B1297</f>
        <v>51</v>
      </c>
      <c r="V1298" s="22" t="e">
        <f t="shared" si="223"/>
        <v>#N/A</v>
      </c>
    </row>
    <row r="1299" spans="2:22" hidden="1" x14ac:dyDescent="0.25">
      <c r="B1299" s="54">
        <f>(COUNTIF($D$24:D1971,D1971)=1)*1+B1298</f>
        <v>51</v>
      </c>
      <c r="V1299" s="22" t="e">
        <f t="shared" si="223"/>
        <v>#N/A</v>
      </c>
    </row>
    <row r="1300" spans="2:22" hidden="1" x14ac:dyDescent="0.25">
      <c r="B1300" s="54">
        <f>(COUNTIF($D$24:D1972,D1972)=1)*1+B1299</f>
        <v>51</v>
      </c>
      <c r="V1300" s="22" t="e">
        <f t="shared" si="223"/>
        <v>#N/A</v>
      </c>
    </row>
    <row r="1301" spans="2:22" hidden="1" x14ac:dyDescent="0.25">
      <c r="B1301" s="54">
        <f>(COUNTIF($D$24:D1973,D1973)=1)*1+B1300</f>
        <v>51</v>
      </c>
      <c r="V1301" s="22" t="e">
        <f t="shared" si="223"/>
        <v>#N/A</v>
      </c>
    </row>
    <row r="1302" spans="2:22" hidden="1" x14ac:dyDescent="0.25">
      <c r="B1302" s="54">
        <f>(COUNTIF($D$24:D1974,D1974)=1)*1+B1301</f>
        <v>51</v>
      </c>
      <c r="V1302" s="22" t="e">
        <f t="shared" si="223"/>
        <v>#N/A</v>
      </c>
    </row>
    <row r="1303" spans="2:22" hidden="1" x14ac:dyDescent="0.25">
      <c r="B1303" s="54">
        <f>(COUNTIF($D$24:D1975,D1975)=1)*1+B1302</f>
        <v>51</v>
      </c>
      <c r="V1303" s="22" t="e">
        <f t="shared" si="223"/>
        <v>#N/A</v>
      </c>
    </row>
    <row r="1304" spans="2:22" hidden="1" x14ac:dyDescent="0.25">
      <c r="B1304" s="54">
        <f>(COUNTIF($D$24:D1976,D1976)=1)*1+B1303</f>
        <v>51</v>
      </c>
      <c r="V1304" s="22" t="e">
        <f t="shared" si="223"/>
        <v>#N/A</v>
      </c>
    </row>
    <row r="1305" spans="2:22" hidden="1" x14ac:dyDescent="0.25">
      <c r="B1305" s="54">
        <f>(COUNTIF($D$24:D1977,D1977)=1)*1+B1304</f>
        <v>51</v>
      </c>
      <c r="V1305" s="22" t="e">
        <f t="shared" si="223"/>
        <v>#N/A</v>
      </c>
    </row>
    <row r="1306" spans="2:22" hidden="1" x14ac:dyDescent="0.25">
      <c r="B1306" s="54">
        <f>(COUNTIF($D$24:D1978,D1978)=1)*1+B1305</f>
        <v>51</v>
      </c>
      <c r="V1306" s="22" t="e">
        <f t="shared" si="223"/>
        <v>#N/A</v>
      </c>
    </row>
    <row r="1307" spans="2:22" hidden="1" x14ac:dyDescent="0.25">
      <c r="B1307" s="54">
        <f>(COUNTIF($D$24:D1979,D1979)=1)*1+B1306</f>
        <v>51</v>
      </c>
      <c r="V1307" s="22" t="e">
        <f t="shared" si="223"/>
        <v>#N/A</v>
      </c>
    </row>
    <row r="1308" spans="2:22" hidden="1" x14ac:dyDescent="0.25">
      <c r="B1308" s="54">
        <f>(COUNTIF($D$24:D1980,D1980)=1)*1+B1307</f>
        <v>51</v>
      </c>
      <c r="V1308" s="22" t="e">
        <f t="shared" si="223"/>
        <v>#N/A</v>
      </c>
    </row>
    <row r="1309" spans="2:22" hidden="1" x14ac:dyDescent="0.25">
      <c r="B1309" s="54">
        <f>(COUNTIF($D$24:D1981,D1981)=1)*1+B1308</f>
        <v>51</v>
      </c>
      <c r="V1309" s="22" t="e">
        <f t="shared" si="223"/>
        <v>#N/A</v>
      </c>
    </row>
    <row r="1310" spans="2:22" hidden="1" x14ac:dyDescent="0.25">
      <c r="B1310" s="54">
        <f>(COUNTIF($D$24:D1982,D1982)=1)*1+B1309</f>
        <v>51</v>
      </c>
      <c r="V1310" s="22" t="e">
        <f t="shared" si="223"/>
        <v>#N/A</v>
      </c>
    </row>
    <row r="1311" spans="2:22" hidden="1" x14ac:dyDescent="0.25">
      <c r="B1311" s="54">
        <f>(COUNTIF($D$24:D1983,D1983)=1)*1+B1310</f>
        <v>51</v>
      </c>
      <c r="V1311" s="22" t="e">
        <f t="shared" si="223"/>
        <v>#N/A</v>
      </c>
    </row>
    <row r="1312" spans="2:22" hidden="1" x14ac:dyDescent="0.25">
      <c r="B1312" s="54">
        <f>(COUNTIF($D$24:D1984,D1984)=1)*1+B1311</f>
        <v>51</v>
      </c>
      <c r="V1312" s="22" t="e">
        <f t="shared" si="223"/>
        <v>#N/A</v>
      </c>
    </row>
    <row r="1313" spans="2:22" hidden="1" x14ac:dyDescent="0.25">
      <c r="B1313" s="54">
        <f>(COUNTIF($D$24:D1985,D1985)=1)*1+B1312</f>
        <v>51</v>
      </c>
      <c r="V1313" s="22" t="e">
        <f t="shared" si="223"/>
        <v>#N/A</v>
      </c>
    </row>
    <row r="1314" spans="2:22" hidden="1" x14ac:dyDescent="0.25">
      <c r="B1314" s="54">
        <f>(COUNTIF($D$24:D1986,D1986)=1)*1+B1313</f>
        <v>51</v>
      </c>
      <c r="V1314" s="22" t="e">
        <f t="shared" si="223"/>
        <v>#N/A</v>
      </c>
    </row>
    <row r="1315" spans="2:22" hidden="1" x14ac:dyDescent="0.25">
      <c r="B1315" s="54">
        <f>(COUNTIF($D$24:D1987,D1987)=1)*1+B1314</f>
        <v>51</v>
      </c>
      <c r="V1315" s="22" t="e">
        <f t="shared" si="223"/>
        <v>#N/A</v>
      </c>
    </row>
    <row r="1316" spans="2:22" hidden="1" x14ac:dyDescent="0.25">
      <c r="B1316" s="54">
        <f>(COUNTIF($D$24:D1988,D1988)=1)*1+B1315</f>
        <v>51</v>
      </c>
      <c r="V1316" s="22" t="e">
        <f t="shared" si="223"/>
        <v>#N/A</v>
      </c>
    </row>
    <row r="1317" spans="2:22" hidden="1" x14ac:dyDescent="0.25">
      <c r="B1317" s="54">
        <f>(COUNTIF($D$24:D1989,D1989)=1)*1+B1316</f>
        <v>51</v>
      </c>
      <c r="V1317" s="22" t="e">
        <f t="shared" si="223"/>
        <v>#N/A</v>
      </c>
    </row>
    <row r="1318" spans="2:22" hidden="1" x14ac:dyDescent="0.25">
      <c r="B1318" s="54">
        <f>(COUNTIF($D$24:D1990,D1990)=1)*1+B1317</f>
        <v>51</v>
      </c>
      <c r="V1318" s="22" t="e">
        <f t="shared" si="223"/>
        <v>#N/A</v>
      </c>
    </row>
    <row r="1319" spans="2:22" hidden="1" x14ac:dyDescent="0.25">
      <c r="B1319" s="54">
        <f>(COUNTIF($D$24:D1991,D1991)=1)*1+B1318</f>
        <v>51</v>
      </c>
      <c r="V1319" s="22" t="e">
        <f t="shared" si="223"/>
        <v>#N/A</v>
      </c>
    </row>
    <row r="1320" spans="2:22" hidden="1" x14ac:dyDescent="0.25">
      <c r="B1320" s="54">
        <f>(COUNTIF($D$24:D1992,D1992)=1)*1+B1319</f>
        <v>51</v>
      </c>
      <c r="V1320" s="22" t="e">
        <f t="shared" si="223"/>
        <v>#N/A</v>
      </c>
    </row>
    <row r="1321" spans="2:22" hidden="1" x14ac:dyDescent="0.25">
      <c r="B1321" s="54">
        <f>(COUNTIF($D$24:D1993,D1993)=1)*1+B1320</f>
        <v>51</v>
      </c>
      <c r="V1321" s="22" t="e">
        <f t="shared" si="223"/>
        <v>#N/A</v>
      </c>
    </row>
    <row r="1322" spans="2:22" hidden="1" x14ac:dyDescent="0.25">
      <c r="B1322" s="54">
        <f>(COUNTIF($D$24:D1994,D1994)=1)*1+B1321</f>
        <v>51</v>
      </c>
      <c r="V1322" s="22" t="e">
        <f t="shared" si="223"/>
        <v>#N/A</v>
      </c>
    </row>
    <row r="1323" spans="2:22" hidden="1" x14ac:dyDescent="0.25">
      <c r="B1323" s="54">
        <f>(COUNTIF($D$24:D1995,D1995)=1)*1+B1322</f>
        <v>51</v>
      </c>
      <c r="V1323" s="22" t="e">
        <f t="shared" si="223"/>
        <v>#N/A</v>
      </c>
    </row>
    <row r="1324" spans="2:22" hidden="1" x14ac:dyDescent="0.25">
      <c r="B1324" s="54">
        <f>(COUNTIF($D$24:D1996,D1996)=1)*1+B1323</f>
        <v>51</v>
      </c>
      <c r="V1324" s="22" t="e">
        <f t="shared" si="223"/>
        <v>#N/A</v>
      </c>
    </row>
    <row r="1325" spans="2:22" hidden="1" x14ac:dyDescent="0.25">
      <c r="B1325" s="54">
        <f>(COUNTIF($D$24:D1997,D1997)=1)*1+B1324</f>
        <v>51</v>
      </c>
      <c r="V1325" s="22" t="e">
        <f t="shared" si="223"/>
        <v>#N/A</v>
      </c>
    </row>
    <row r="1326" spans="2:22" hidden="1" x14ac:dyDescent="0.25">
      <c r="B1326" s="54">
        <f>(COUNTIF($D$24:D1998,D1998)=1)*1+B1325</f>
        <v>51</v>
      </c>
      <c r="V1326" s="22" t="e">
        <f t="shared" si="223"/>
        <v>#N/A</v>
      </c>
    </row>
    <row r="1327" spans="2:22" hidden="1" x14ac:dyDescent="0.25">
      <c r="B1327" s="54">
        <f>(COUNTIF($D$24:D1999,D1999)=1)*1+B1326</f>
        <v>51</v>
      </c>
      <c r="V1327" s="22" t="e">
        <f t="shared" si="223"/>
        <v>#N/A</v>
      </c>
    </row>
    <row r="1328" spans="2:22" hidden="1" x14ac:dyDescent="0.25">
      <c r="B1328" s="54">
        <f>(COUNTIF($D$24:D2000,D2000)=1)*1+B1327</f>
        <v>51</v>
      </c>
      <c r="V1328" s="22" t="e">
        <f t="shared" si="223"/>
        <v>#N/A</v>
      </c>
    </row>
    <row r="1329" spans="2:22" hidden="1" x14ac:dyDescent="0.25">
      <c r="B1329" s="54">
        <f>(COUNTIF($D$24:D2001,D2001)=1)*1+B1328</f>
        <v>51</v>
      </c>
      <c r="V1329" s="22" t="e">
        <f t="shared" si="223"/>
        <v>#N/A</v>
      </c>
    </row>
    <row r="1330" spans="2:22" hidden="1" x14ac:dyDescent="0.25">
      <c r="B1330" s="54">
        <f>(COUNTIF($D$24:D2002,D2002)=1)*1+B1329</f>
        <v>51</v>
      </c>
      <c r="V1330" s="22" t="e">
        <f t="shared" si="223"/>
        <v>#N/A</v>
      </c>
    </row>
    <row r="1331" spans="2:22" hidden="1" x14ac:dyDescent="0.25">
      <c r="B1331" s="54">
        <f>(COUNTIF($D$24:D2003,D2003)=1)*1+B1330</f>
        <v>51</v>
      </c>
      <c r="V1331" s="22" t="e">
        <f t="shared" si="223"/>
        <v>#N/A</v>
      </c>
    </row>
    <row r="1332" spans="2:22" hidden="1" x14ac:dyDescent="0.25">
      <c r="B1332" s="54">
        <f>(COUNTIF($D$24:D2004,D2004)=1)*1+B1331</f>
        <v>51</v>
      </c>
      <c r="V1332" s="22" t="e">
        <f t="shared" si="223"/>
        <v>#N/A</v>
      </c>
    </row>
    <row r="1333" spans="2:22" hidden="1" x14ac:dyDescent="0.25">
      <c r="B1333" s="54">
        <f>(COUNTIF($D$24:D2005,D2005)=1)*1+B1332</f>
        <v>51</v>
      </c>
      <c r="V1333" s="22" t="e">
        <f t="shared" si="223"/>
        <v>#N/A</v>
      </c>
    </row>
    <row r="1334" spans="2:22" hidden="1" x14ac:dyDescent="0.25">
      <c r="B1334" s="54">
        <f>(COUNTIF($D$24:D2006,D2006)=1)*1+B1333</f>
        <v>51</v>
      </c>
      <c r="V1334" s="22" t="e">
        <f t="shared" si="223"/>
        <v>#N/A</v>
      </c>
    </row>
    <row r="1335" spans="2:22" hidden="1" x14ac:dyDescent="0.25">
      <c r="B1335" s="54">
        <f>(COUNTIF($D$24:D2007,D2007)=1)*1+B1334</f>
        <v>51</v>
      </c>
      <c r="V1335" s="22" t="e">
        <f t="shared" si="223"/>
        <v>#N/A</v>
      </c>
    </row>
    <row r="1336" spans="2:22" hidden="1" x14ac:dyDescent="0.25">
      <c r="B1336" s="54">
        <f>(COUNTIF($D$24:D2008,D2008)=1)*1+B1335</f>
        <v>51</v>
      </c>
      <c r="V1336" s="22" t="e">
        <f t="shared" si="223"/>
        <v>#N/A</v>
      </c>
    </row>
    <row r="1337" spans="2:22" hidden="1" x14ac:dyDescent="0.25">
      <c r="B1337" s="54">
        <f>(COUNTIF($D$24:D2009,D2009)=1)*1+B1336</f>
        <v>51</v>
      </c>
      <c r="V1337" s="22" t="e">
        <f t="shared" si="223"/>
        <v>#N/A</v>
      </c>
    </row>
    <row r="1338" spans="2:22" hidden="1" x14ac:dyDescent="0.25">
      <c r="B1338" s="54">
        <f>(COUNTIF($D$24:D2010,D2010)=1)*1+B1337</f>
        <v>51</v>
      </c>
      <c r="V1338" s="22" t="e">
        <f t="shared" si="223"/>
        <v>#N/A</v>
      </c>
    </row>
    <row r="1339" spans="2:22" hidden="1" x14ac:dyDescent="0.25">
      <c r="B1339" s="54">
        <f>(COUNTIF($D$24:D2011,D2011)=1)*1+B1338</f>
        <v>51</v>
      </c>
      <c r="V1339" s="22" t="e">
        <f t="shared" si="223"/>
        <v>#N/A</v>
      </c>
    </row>
    <row r="1340" spans="2:22" hidden="1" x14ac:dyDescent="0.25">
      <c r="B1340" s="54">
        <f>(COUNTIF($D$24:D2012,D2012)=1)*1+B1339</f>
        <v>51</v>
      </c>
      <c r="V1340" s="22" t="e">
        <f t="shared" si="223"/>
        <v>#N/A</v>
      </c>
    </row>
    <row r="1341" spans="2:22" hidden="1" x14ac:dyDescent="0.25">
      <c r="B1341" s="54">
        <f>(COUNTIF($D$24:D2013,D2013)=1)*1+B1340</f>
        <v>51</v>
      </c>
      <c r="V1341" s="22" t="e">
        <f t="shared" si="223"/>
        <v>#N/A</v>
      </c>
    </row>
    <row r="1342" spans="2:22" hidden="1" x14ac:dyDescent="0.25">
      <c r="B1342" s="54">
        <f>(COUNTIF($D$24:D2014,D2014)=1)*1+B1341</f>
        <v>51</v>
      </c>
      <c r="V1342" s="22" t="e">
        <f t="shared" ref="V1342:V1356" si="224">VLOOKUP($F$3,$C1361:$F5475,3,FALSE)</f>
        <v>#N/A</v>
      </c>
    </row>
    <row r="1343" spans="2:22" hidden="1" x14ac:dyDescent="0.25">
      <c r="B1343" s="54">
        <f>(COUNTIF($D$24:D2015,D2015)=1)*1+B1342</f>
        <v>51</v>
      </c>
      <c r="V1343" s="22" t="e">
        <f t="shared" si="224"/>
        <v>#N/A</v>
      </c>
    </row>
    <row r="1344" spans="2:22" hidden="1" x14ac:dyDescent="0.25">
      <c r="B1344" s="54">
        <f>(COUNTIF($D$24:D2016,D2016)=1)*1+B1343</f>
        <v>51</v>
      </c>
      <c r="V1344" s="22" t="e">
        <f t="shared" si="224"/>
        <v>#N/A</v>
      </c>
    </row>
    <row r="1345" spans="2:22" hidden="1" x14ac:dyDescent="0.25">
      <c r="B1345" s="54">
        <f>(COUNTIF($D$24:D2017,D2017)=1)*1+B1344</f>
        <v>51</v>
      </c>
      <c r="V1345" s="22" t="e">
        <f t="shared" si="224"/>
        <v>#N/A</v>
      </c>
    </row>
    <row r="1346" spans="2:22" hidden="1" x14ac:dyDescent="0.25">
      <c r="B1346" s="54">
        <f>(COUNTIF($D$24:D2018,D2018)=1)*1+B1345</f>
        <v>51</v>
      </c>
      <c r="V1346" s="22" t="e">
        <f t="shared" si="224"/>
        <v>#N/A</v>
      </c>
    </row>
    <row r="1347" spans="2:22" hidden="1" x14ac:dyDescent="0.25">
      <c r="B1347" s="54">
        <f>(COUNTIF($D$24:D2019,D2019)=1)*1+B1346</f>
        <v>51</v>
      </c>
      <c r="V1347" s="22" t="e">
        <f t="shared" si="224"/>
        <v>#N/A</v>
      </c>
    </row>
    <row r="1348" spans="2:22" hidden="1" x14ac:dyDescent="0.25">
      <c r="B1348" s="54">
        <f>(COUNTIF($D$24:D2020,D2020)=1)*1+B1347</f>
        <v>51</v>
      </c>
      <c r="V1348" s="22" t="e">
        <f t="shared" si="224"/>
        <v>#N/A</v>
      </c>
    </row>
    <row r="1349" spans="2:22" hidden="1" x14ac:dyDescent="0.25">
      <c r="B1349" s="54">
        <f>(COUNTIF($D$24:D2021,D2021)=1)*1+B1348</f>
        <v>51</v>
      </c>
      <c r="V1349" s="22" t="e">
        <f t="shared" si="224"/>
        <v>#N/A</v>
      </c>
    </row>
    <row r="1350" spans="2:22" hidden="1" x14ac:dyDescent="0.25">
      <c r="B1350" s="54">
        <f>(COUNTIF($D$24:D2022,D2022)=1)*1+B1349</f>
        <v>51</v>
      </c>
      <c r="V1350" s="22" t="e">
        <f t="shared" si="224"/>
        <v>#N/A</v>
      </c>
    </row>
    <row r="1351" spans="2:22" hidden="1" x14ac:dyDescent="0.25">
      <c r="B1351" s="54">
        <f>(COUNTIF($D$24:D2023,D2023)=1)*1+B1350</f>
        <v>51</v>
      </c>
      <c r="V1351" s="22" t="e">
        <f t="shared" si="224"/>
        <v>#N/A</v>
      </c>
    </row>
    <row r="1352" spans="2:22" hidden="1" x14ac:dyDescent="0.25">
      <c r="B1352" s="54">
        <f>(COUNTIF($D$24:D2024,D2024)=1)*1+B1351</f>
        <v>51</v>
      </c>
      <c r="V1352" s="22" t="e">
        <f t="shared" si="224"/>
        <v>#N/A</v>
      </c>
    </row>
    <row r="1353" spans="2:22" hidden="1" x14ac:dyDescent="0.25">
      <c r="B1353" s="54">
        <f>(COUNTIF($D$24:D2025,D2025)=1)*1+B1352</f>
        <v>51</v>
      </c>
      <c r="V1353" s="22" t="e">
        <f t="shared" si="224"/>
        <v>#N/A</v>
      </c>
    </row>
    <row r="1354" spans="2:22" hidden="1" x14ac:dyDescent="0.25">
      <c r="B1354" s="54">
        <f>(COUNTIF($D$24:D2026,D2026)=1)*1+B1353</f>
        <v>51</v>
      </c>
      <c r="V1354" s="22" t="e">
        <f t="shared" si="224"/>
        <v>#N/A</v>
      </c>
    </row>
    <row r="1355" spans="2:22" hidden="1" x14ac:dyDescent="0.25">
      <c r="B1355" s="54">
        <f>(COUNTIF($D$24:D2027,D2027)=1)*1+B1354</f>
        <v>51</v>
      </c>
      <c r="V1355" s="22" t="e">
        <f t="shared" si="224"/>
        <v>#N/A</v>
      </c>
    </row>
    <row r="1356" spans="2:22" hidden="1" x14ac:dyDescent="0.25">
      <c r="B1356" s="54">
        <f>(COUNTIF($D$24:D2028,D2028)=1)*1+B1355</f>
        <v>51</v>
      </c>
      <c r="V1356" s="22" t="e">
        <f t="shared" si="224"/>
        <v>#N/A</v>
      </c>
    </row>
    <row r="1357" spans="2:22" hidden="1" x14ac:dyDescent="0.25">
      <c r="B1357" s="54">
        <f>(COUNTIF($D$24:D2029,D2029)=1)*1+B1356</f>
        <v>51</v>
      </c>
    </row>
    <row r="1358" spans="2:22" hidden="1" x14ac:dyDescent="0.25">
      <c r="B1358" s="54">
        <f>(COUNTIF($D$24:D2030,D2030)=1)*1+B1357</f>
        <v>51</v>
      </c>
    </row>
    <row r="1359" spans="2:22" hidden="1" x14ac:dyDescent="0.25">
      <c r="B1359" s="54">
        <f>(COUNTIF($D$24:D2031,D2031)=1)*1+B1358</f>
        <v>51</v>
      </c>
    </row>
    <row r="1360" spans="2:22" hidden="1" x14ac:dyDescent="0.25">
      <c r="B1360" s="54">
        <f>(COUNTIF($D$24:D2032,D2032)=1)*1+B1359</f>
        <v>51</v>
      </c>
    </row>
    <row r="1361" spans="2:6" hidden="1" x14ac:dyDescent="0.25">
      <c r="B1361" s="54">
        <f>(COUNTIF($D$24:D2033,D2033)=1)*1+B1360</f>
        <v>51</v>
      </c>
    </row>
    <row r="1362" spans="2:6" hidden="1" x14ac:dyDescent="0.25">
      <c r="B1362" s="54">
        <f>(COUNTIF($D$24:D2034,D2034)=1)*1+B1361</f>
        <v>51</v>
      </c>
    </row>
    <row r="1363" spans="2:6" hidden="1" x14ac:dyDescent="0.25">
      <c r="B1363" s="54">
        <f>(COUNTIF($D$24:D2035,D2035)=1)*1+B1362</f>
        <v>51</v>
      </c>
    </row>
    <row r="1364" spans="2:6" hidden="1" x14ac:dyDescent="0.25">
      <c r="B1364" s="54">
        <f>(COUNTIF($D$24:D2036,D2036)=1)*1+B1363</f>
        <v>51</v>
      </c>
    </row>
    <row r="1365" spans="2:6" hidden="1" x14ac:dyDescent="0.25">
      <c r="B1365" s="54">
        <f>(COUNTIF($D$24:D2037,D2037)=1)*1+B1364</f>
        <v>51</v>
      </c>
    </row>
    <row r="1372" spans="2:6" x14ac:dyDescent="0.25">
      <c r="F1372" s="9"/>
    </row>
  </sheetData>
  <sheetProtection algorithmName="SHA-512" hashValue="JhoSpNl1B9m1+fsN6gqZqc/lpYyQ9ecp51XrTABg3We2yH+IYVBmVZvhY+xsn8jcvRjdef9ovNAmaY/VVXhAow==" saltValue="t37+2apP9betPt3TlPeZYg==" spinCount="100000" sheet="1" objects="1" scenarios="1"/>
  <mergeCells count="6">
    <mergeCell ref="C1:E1"/>
    <mergeCell ref="D21:E21"/>
    <mergeCell ref="AG1:AM1"/>
    <mergeCell ref="AP1:AV1"/>
    <mergeCell ref="AG14:AM14"/>
    <mergeCell ref="AG15:AM15"/>
  </mergeCells>
  <phoneticPr fontId="4" type="noConversion"/>
  <conditionalFormatting sqref="E5:G19">
    <cfRule type="containsErrors" dxfId="32" priority="1">
      <formula>ISERROR(E5)</formula>
    </cfRule>
  </conditionalFormatting>
  <dataValidations count="45">
    <dataValidation type="list" allowBlank="1" showInputMessage="1" showErrorMessage="1" sqref="D3 AI3:AI12 AR3:AR12 AU3:AU12 AL3:AL12" xr:uid="{05346EE2-6675-49AB-8141-393E253BD1DA}">
      <formula1>Klub</formula1>
    </dataValidation>
    <dataValidation type="list" allowBlank="1" showInputMessage="1" showErrorMessage="1" sqref="F3" xr:uid="{818E2836-253B-4E98-8A56-D2431BA4392A}">
      <formula1>$O$2:$O$10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$N$2:$N$5</formula1>
    </dataValidation>
    <dataValidation type="list" allowBlank="1" showInputMessage="1" showErrorMessage="1" sqref="AH3" xr:uid="{2332395E-7CFB-482E-A81E-30B0D022295B}">
      <formula1>debel1.1</formula1>
    </dataValidation>
    <dataValidation type="list" allowBlank="1" showInputMessage="1" showErrorMessage="1" sqref="AH4" xr:uid="{A83AA61B-2B44-4696-B1F1-8614AB91049E}">
      <formula1>debel1.2</formula1>
    </dataValidation>
    <dataValidation type="list" allowBlank="1" showInputMessage="1" showErrorMessage="1" sqref="AH5" xr:uid="{792730AE-884B-4066-9E05-0D98D4F9DDE0}">
      <formula1>debel1.3</formula1>
    </dataValidation>
    <dataValidation type="list" allowBlank="1" showInputMessage="1" showErrorMessage="1" sqref="AH6" xr:uid="{A9249DA0-CF52-4774-B2AE-98AFDC5FC7EE}">
      <formula1>debel1.4</formula1>
    </dataValidation>
    <dataValidation type="list" allowBlank="1" showInputMessage="1" showErrorMessage="1" sqref="AH7" xr:uid="{43F848EB-5B81-4E27-97B0-13604C322DE5}">
      <formula1>debel1.5</formula1>
    </dataValidation>
    <dataValidation type="list" allowBlank="1" showInputMessage="1" showErrorMessage="1" sqref="AH8" xr:uid="{B1EE8D0C-F02C-4597-BBFE-B23166A8783A}">
      <formula1>debel1.6</formula1>
    </dataValidation>
    <dataValidation type="list" allowBlank="1" showInputMessage="1" showErrorMessage="1" sqref="AH9" xr:uid="{C85829E3-6049-4F95-B22F-36CCF1B68AAE}">
      <formula1>debel1.7</formula1>
    </dataValidation>
    <dataValidation type="list" allowBlank="1" showInputMessage="1" showErrorMessage="1" sqref="AH10" xr:uid="{3A531E99-CC7A-4270-8F80-9786FC06FE92}">
      <formula1>debel1.8</formula1>
    </dataValidation>
    <dataValidation type="list" allowBlank="1" showInputMessage="1" showErrorMessage="1" sqref="AH11" xr:uid="{D3C81883-4437-4898-961A-0A5AB75D72E5}">
      <formula1>debel1.9</formula1>
    </dataValidation>
    <dataValidation type="list" allowBlank="1" showInputMessage="1" showErrorMessage="1" sqref="AH12" xr:uid="{143FC88A-DE97-4067-A562-FF5A30D4F2FA}">
      <formula1>debel1.10</formula1>
    </dataValidation>
    <dataValidation type="list" allowBlank="1" showInputMessage="1" showErrorMessage="1" sqref="AK3" xr:uid="{3B1081C0-A060-4A1A-A7E9-1EDE215108BF}">
      <formula1>debel2.1</formula1>
    </dataValidation>
    <dataValidation type="list" allowBlank="1" showInputMessage="1" showErrorMessage="1" sqref="AK4" xr:uid="{086449EC-F6F9-473E-BB08-B3DD4C562350}">
      <formula1>debel2.2</formula1>
    </dataValidation>
    <dataValidation type="list" allowBlank="1" showInputMessage="1" showErrorMessage="1" sqref="AK5" xr:uid="{58C671ED-9FD3-4AD7-84BA-3977CCB4880D}">
      <formula1>debel2.3</formula1>
    </dataValidation>
    <dataValidation type="list" allowBlank="1" showInputMessage="1" showErrorMessage="1" sqref="AK6" xr:uid="{7FA473D4-2ADB-4DEA-B9ED-C1C146C3B3BE}">
      <formula1>debel2.4</formula1>
    </dataValidation>
    <dataValidation type="list" allowBlank="1" showInputMessage="1" showErrorMessage="1" sqref="AK7" xr:uid="{6C05D2FE-E782-4660-AD2F-43845578FC40}">
      <formula1>debel2.5</formula1>
    </dataValidation>
    <dataValidation type="list" allowBlank="1" showInputMessage="1" showErrorMessage="1" sqref="AK8" xr:uid="{D6E48F0F-B460-4D5D-9487-C7E2DBD72E88}">
      <formula1>debel2.6</formula1>
    </dataValidation>
    <dataValidation type="list" allowBlank="1" showInputMessage="1" showErrorMessage="1" sqref="AK9" xr:uid="{8D7F0433-71AF-471F-9440-592C0F1E1B6E}">
      <formula1>debel2.7</formula1>
    </dataValidation>
    <dataValidation type="list" allowBlank="1" showInputMessage="1" showErrorMessage="1" sqref="AK10" xr:uid="{E71F118B-0D8A-4574-A39B-89CB0EC00290}">
      <formula1>debel2.8</formula1>
    </dataValidation>
    <dataValidation type="list" allowBlank="1" showInputMessage="1" showErrorMessage="1" sqref="AK11" xr:uid="{BFE127A7-45C6-43DF-A71B-42A5FB21BD23}">
      <formula1>debel2.9</formula1>
    </dataValidation>
    <dataValidation type="list" allowBlank="1" showInputMessage="1" showErrorMessage="1" sqref="AK12" xr:uid="{88484D86-6F15-4557-B477-4BAAE53E7465}">
      <formula1>debel2.10</formula1>
    </dataValidation>
    <dataValidation type="list" allowBlank="1" showInputMessage="1" showErrorMessage="1" sqref="AQ3" xr:uid="{770896AE-12F7-4A31-BCEC-D08290A0785B}">
      <formula1>mix1.1</formula1>
    </dataValidation>
    <dataValidation type="list" allowBlank="1" showInputMessage="1" showErrorMessage="1" sqref="AQ4" xr:uid="{5024392A-1819-4DCE-B420-EB0429EBC621}">
      <formula1>mix1.2</formula1>
    </dataValidation>
    <dataValidation type="list" allowBlank="1" showInputMessage="1" showErrorMessage="1" sqref="AQ5" xr:uid="{4FACD653-5197-453B-959C-0099483DE77B}">
      <formula1>mix1.3</formula1>
    </dataValidation>
    <dataValidation type="list" allowBlank="1" showInputMessage="1" showErrorMessage="1" sqref="AQ6" xr:uid="{31567770-3CA5-472E-928D-05DEBFD66E85}">
      <formula1>mix1.4</formula1>
    </dataValidation>
    <dataValidation type="list" allowBlank="1" showInputMessage="1" showErrorMessage="1" sqref="AQ7" xr:uid="{C3D0762B-C2EC-4400-B9F5-463ADD4C1BCB}">
      <formula1>mix1.5</formula1>
    </dataValidation>
    <dataValidation type="list" allowBlank="1" showInputMessage="1" showErrorMessage="1" sqref="AQ8" xr:uid="{76B8CF22-D3A1-4911-8E50-D318AE79BCF0}">
      <formula1>mix1.6</formula1>
    </dataValidation>
    <dataValidation type="list" allowBlank="1" showInputMessage="1" showErrorMessage="1" sqref="AQ9" xr:uid="{57832192-AB97-4CE1-AD3D-75C8F22A2A51}">
      <formula1>mix1.7</formula1>
    </dataValidation>
    <dataValidation type="list" allowBlank="1" showInputMessage="1" showErrorMessage="1" sqref="AQ10" xr:uid="{2EC8D2BA-F35C-414B-8D5C-9EB1E80A0B10}">
      <formula1>mix1.8</formula1>
    </dataValidation>
    <dataValidation type="list" allowBlank="1" showInputMessage="1" showErrorMessage="1" sqref="AQ11" xr:uid="{19129B48-135E-4B78-AD87-2D7E58094EAB}">
      <formula1>mix1.9</formula1>
    </dataValidation>
    <dataValidation type="list" allowBlank="1" showInputMessage="1" showErrorMessage="1" sqref="AQ12" xr:uid="{889F1149-1EC2-4FCC-97E5-FFDD6DE7AF3A}">
      <formula1>mix1.10</formula1>
    </dataValidation>
    <dataValidation type="list" allowBlank="1" showInputMessage="1" showErrorMessage="1" sqref="AT3" xr:uid="{A13CAFE7-EF23-41B3-A138-FCC69451E29F}">
      <formula1>mix2.1</formula1>
    </dataValidation>
    <dataValidation type="list" allowBlank="1" showInputMessage="1" showErrorMessage="1" sqref="AT4" xr:uid="{6A574745-0485-4891-9CEE-FEC2D8543A27}">
      <formula1>mix2.2</formula1>
    </dataValidation>
    <dataValidation type="list" allowBlank="1" showInputMessage="1" showErrorMessage="1" sqref="AT5" xr:uid="{DB490DDD-7E23-4D51-BE95-DF13A4B2B116}">
      <formula1>mix2.3</formula1>
    </dataValidation>
    <dataValidation type="list" allowBlank="1" showInputMessage="1" showErrorMessage="1" sqref="AT6" xr:uid="{85923983-62FD-465A-B1E6-1FFE1EF0BE2E}">
      <formula1>mix2.4</formula1>
    </dataValidation>
    <dataValidation type="list" allowBlank="1" showInputMessage="1" showErrorMessage="1" sqref="AT7" xr:uid="{04C472FF-137D-405A-8207-BBA677ADDE6E}">
      <formula1>mix2.5</formula1>
    </dataValidation>
    <dataValidation type="list" allowBlank="1" showInputMessage="1" showErrorMessage="1" sqref="AT8" xr:uid="{4637EC6A-56A9-48DB-9D11-6A7E65823F21}">
      <formula1>mix2.6</formula1>
    </dataValidation>
    <dataValidation type="list" allowBlank="1" showInputMessage="1" showErrorMessage="1" sqref="AT9" xr:uid="{0D6FAF96-0DBF-4429-B4D5-BF058618B5B3}">
      <formula1>mix2.7</formula1>
    </dataValidation>
    <dataValidation type="list" allowBlank="1" showInputMessage="1" showErrorMessage="1" sqref="AT10" xr:uid="{B3AD1F1A-C6B4-4081-AB55-16643E99BB33}">
      <formula1>mix2.8</formula1>
    </dataValidation>
    <dataValidation type="list" allowBlank="1" showInputMessage="1" showErrorMessage="1" sqref="AT11" xr:uid="{439943EF-EB6D-4D74-AA3E-35662784027D}">
      <formula1>mix2.9</formula1>
    </dataValidation>
    <dataValidation type="list" allowBlank="1" showInputMessage="1" showErrorMessage="1" sqref="AT12" xr:uid="{8D5D0431-542E-409A-8130-6561D764B3EB}">
      <formula1>mix2.10</formula1>
    </dataValidation>
  </dataValidations>
  <hyperlinks>
    <hyperlink ref="D20" r:id="rId1" xr:uid="{DB8B3E99-155A-4F2D-96C6-B2758539D35F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T775"/>
  <sheetViews>
    <sheetView topLeftCell="A430" zoomScale="75" zoomScaleNormal="75" workbookViewId="0">
      <selection activeCell="Q78" sqref="Q78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10.375" customWidth="1"/>
    <col min="13" max="13" width="8.875" customWidth="1"/>
    <col min="14" max="14" width="21.25" customWidth="1"/>
    <col min="18" max="18" width="46.75" bestFit="1" customWidth="1"/>
    <col min="19" max="19" width="21.75" bestFit="1" customWidth="1"/>
  </cols>
  <sheetData>
    <row r="2" spans="1:19" x14ac:dyDescent="0.25">
      <c r="A2" s="1"/>
      <c r="B2" s="109" t="s">
        <v>206</v>
      </c>
      <c r="C2" s="109"/>
      <c r="D2" s="110" t="s">
        <v>207</v>
      </c>
      <c r="E2" s="111"/>
      <c r="F2" s="111"/>
      <c r="G2" s="111"/>
      <c r="H2" s="111"/>
      <c r="I2" s="111"/>
      <c r="J2" s="111"/>
      <c r="K2" s="111"/>
      <c r="L2" s="1"/>
      <c r="M2" s="1"/>
    </row>
    <row r="3" spans="1:19" x14ac:dyDescent="0.25">
      <c r="A3" s="4" t="s">
        <v>5</v>
      </c>
      <c r="B3" s="4" t="s">
        <v>219</v>
      </c>
      <c r="C3" s="3" t="s">
        <v>1</v>
      </c>
      <c r="D3" s="2" t="s">
        <v>2</v>
      </c>
      <c r="E3" s="2" t="s">
        <v>3</v>
      </c>
      <c r="F3" s="2" t="s">
        <v>204</v>
      </c>
      <c r="G3" s="2" t="s">
        <v>6</v>
      </c>
      <c r="H3" s="2" t="s">
        <v>7</v>
      </c>
      <c r="I3" s="2" t="s">
        <v>8</v>
      </c>
      <c r="J3" s="2" t="s">
        <v>205</v>
      </c>
      <c r="K3" s="2" t="s">
        <v>125</v>
      </c>
      <c r="L3" s="2" t="s">
        <v>117</v>
      </c>
      <c r="M3" s="7" t="s">
        <v>4</v>
      </c>
      <c r="N3" s="3" t="s">
        <v>220</v>
      </c>
    </row>
    <row r="4" spans="1:19" x14ac:dyDescent="0.25">
      <c r="A4" s="4">
        <v>1</v>
      </c>
      <c r="B4" s="4" t="str">
        <f t="shared" ref="B4:B67" si="0">K4</f>
        <v>"AKS Mikołów"</v>
      </c>
      <c r="C4" s="5" t="str">
        <f>Tabela1[[#This Row],[Nazwisko i Imię3]]</f>
        <v>Wildner Kamil</v>
      </c>
      <c r="D4" s="5">
        <v>11100</v>
      </c>
      <c r="E4" s="5" t="s">
        <v>16</v>
      </c>
      <c r="F4" s="6">
        <v>44484</v>
      </c>
      <c r="G4" s="5">
        <v>60556</v>
      </c>
      <c r="H4" s="5" t="s">
        <v>441</v>
      </c>
      <c r="I4" s="5" t="s">
        <v>85</v>
      </c>
      <c r="J4" s="5">
        <v>2009</v>
      </c>
      <c r="K4" s="5" t="s">
        <v>315</v>
      </c>
      <c r="L4" s="5" t="s">
        <v>256</v>
      </c>
      <c r="M4" s="1" t="str">
        <f t="shared" ref="M4:M67" si="1">IF(I4="","",IF(RIGHT(I4,1)="a","K","M"))</f>
        <v>M</v>
      </c>
      <c r="N4" t="str">
        <f t="shared" ref="N4:N67" si="2">H4&amp;" "&amp;I4</f>
        <v>Wildner Kamil</v>
      </c>
      <c r="Q4">
        <v>1</v>
      </c>
      <c r="R4" t="s">
        <v>315</v>
      </c>
      <c r="S4">
        <v>1</v>
      </c>
    </row>
    <row r="5" spans="1:19" x14ac:dyDescent="0.25">
      <c r="A5" s="4">
        <v>2</v>
      </c>
      <c r="B5" s="4" t="str">
        <f t="shared" si="0"/>
        <v>"AKS Mikołów"</v>
      </c>
      <c r="C5" s="5" t="str">
        <f>Tabela1[[#This Row],[Nazwisko i Imię3]]</f>
        <v>Sobczyk Piotr</v>
      </c>
      <c r="D5" s="5">
        <v>11099</v>
      </c>
      <c r="E5" s="5" t="s">
        <v>16</v>
      </c>
      <c r="F5" s="6">
        <v>44484</v>
      </c>
      <c r="G5" s="5">
        <v>60555</v>
      </c>
      <c r="H5" s="5" t="s">
        <v>28</v>
      </c>
      <c r="I5" s="5" t="s">
        <v>48</v>
      </c>
      <c r="J5" s="5">
        <v>2009</v>
      </c>
      <c r="K5" s="5" t="s">
        <v>315</v>
      </c>
      <c r="L5" s="5" t="s">
        <v>256</v>
      </c>
      <c r="M5" s="1" t="str">
        <f t="shared" si="1"/>
        <v>M</v>
      </c>
      <c r="N5" t="str">
        <f t="shared" si="2"/>
        <v>Sobczyk Piotr</v>
      </c>
      <c r="Q5">
        <v>24</v>
      </c>
      <c r="R5" t="s">
        <v>331</v>
      </c>
      <c r="S5">
        <v>24</v>
      </c>
    </row>
    <row r="6" spans="1:19" x14ac:dyDescent="0.25">
      <c r="A6" s="4">
        <v>3</v>
      </c>
      <c r="B6" s="4" t="str">
        <f t="shared" si="0"/>
        <v>"AKS Mikołów"</v>
      </c>
      <c r="C6" s="5" t="str">
        <f>Tabela1[[#This Row],[Nazwisko i Imię3]]</f>
        <v>Mełech Bartosz</v>
      </c>
      <c r="D6" s="5">
        <v>7964</v>
      </c>
      <c r="E6" s="5" t="s">
        <v>16</v>
      </c>
      <c r="F6" s="6">
        <v>44431</v>
      </c>
      <c r="G6" s="5">
        <v>50129</v>
      </c>
      <c r="H6" s="5" t="s">
        <v>364</v>
      </c>
      <c r="I6" s="5" t="s">
        <v>40</v>
      </c>
      <c r="J6" s="5">
        <v>2009</v>
      </c>
      <c r="K6" s="5" t="s">
        <v>315</v>
      </c>
      <c r="L6" s="5" t="s">
        <v>256</v>
      </c>
      <c r="M6" s="1" t="str">
        <f t="shared" si="1"/>
        <v>M</v>
      </c>
      <c r="N6" t="str">
        <f t="shared" si="2"/>
        <v>Mełech Bartosz</v>
      </c>
      <c r="Q6">
        <v>10</v>
      </c>
      <c r="R6" t="s">
        <v>268</v>
      </c>
      <c r="S6">
        <v>10</v>
      </c>
    </row>
    <row r="7" spans="1:19" x14ac:dyDescent="0.25">
      <c r="A7" s="4">
        <v>4</v>
      </c>
      <c r="B7" s="4" t="str">
        <f t="shared" si="0"/>
        <v>"AKS Mikołów"</v>
      </c>
      <c r="C7" s="5" t="str">
        <f>Tabela1[[#This Row],[Nazwisko i Imię3]]</f>
        <v>Karnasiewicz Aleksander</v>
      </c>
      <c r="D7" s="5">
        <v>11104</v>
      </c>
      <c r="E7" s="5" t="s">
        <v>16</v>
      </c>
      <c r="F7" s="6">
        <v>44484</v>
      </c>
      <c r="G7" s="5">
        <v>49476</v>
      </c>
      <c r="H7" s="5" t="s">
        <v>489</v>
      </c>
      <c r="I7" s="5" t="s">
        <v>50</v>
      </c>
      <c r="J7" s="5">
        <v>2010</v>
      </c>
      <c r="K7" s="5" t="s">
        <v>315</v>
      </c>
      <c r="L7" s="5" t="s">
        <v>256</v>
      </c>
      <c r="M7" s="1" t="str">
        <f t="shared" si="1"/>
        <v>M</v>
      </c>
      <c r="N7" t="str">
        <f t="shared" si="2"/>
        <v>Karnasiewicz Aleksander</v>
      </c>
      <c r="Q7">
        <v>18</v>
      </c>
      <c r="R7" t="s">
        <v>423</v>
      </c>
      <c r="S7">
        <v>18</v>
      </c>
    </row>
    <row r="8" spans="1:19" x14ac:dyDescent="0.25">
      <c r="A8" s="4">
        <v>5</v>
      </c>
      <c r="B8" s="4" t="str">
        <f t="shared" si="0"/>
        <v>"AKS Mikołów"</v>
      </c>
      <c r="C8" s="5" t="str">
        <f>Tabela1[[#This Row],[Nazwisko i Imię3]]</f>
        <v>Łuczak Natanael</v>
      </c>
      <c r="D8" s="5">
        <v>11101</v>
      </c>
      <c r="E8" s="5" t="s">
        <v>16</v>
      </c>
      <c r="F8" s="6">
        <v>44484</v>
      </c>
      <c r="G8" s="5">
        <v>60557</v>
      </c>
      <c r="H8" s="5" t="s">
        <v>490</v>
      </c>
      <c r="I8" s="5" t="s">
        <v>491</v>
      </c>
      <c r="J8" s="5">
        <v>2010</v>
      </c>
      <c r="K8" s="5" t="s">
        <v>315</v>
      </c>
      <c r="L8" s="5" t="s">
        <v>256</v>
      </c>
      <c r="M8" s="1" t="str">
        <f t="shared" si="1"/>
        <v>M</v>
      </c>
      <c r="N8" t="str">
        <f t="shared" si="2"/>
        <v>Łuczak Natanael</v>
      </c>
      <c r="Q8">
        <v>17</v>
      </c>
      <c r="R8" t="s">
        <v>271</v>
      </c>
      <c r="S8">
        <v>17</v>
      </c>
    </row>
    <row r="9" spans="1:19" x14ac:dyDescent="0.25">
      <c r="A9" s="4">
        <v>6</v>
      </c>
      <c r="B9" s="4" t="str">
        <f t="shared" si="0"/>
        <v>"AKS Mikołów"</v>
      </c>
      <c r="C9" s="5" t="str">
        <f>Tabela1[[#This Row],[Nazwisko i Imię3]]</f>
        <v>Solski Michał</v>
      </c>
      <c r="D9" s="5">
        <v>7968</v>
      </c>
      <c r="E9" s="5" t="s">
        <v>16</v>
      </c>
      <c r="F9" s="6">
        <v>44431</v>
      </c>
      <c r="G9" s="5">
        <v>58235</v>
      </c>
      <c r="H9" s="5" t="s">
        <v>496</v>
      </c>
      <c r="I9" s="5" t="s">
        <v>38</v>
      </c>
      <c r="J9" s="5">
        <v>2010</v>
      </c>
      <c r="K9" s="5" t="s">
        <v>315</v>
      </c>
      <c r="L9" s="5" t="s">
        <v>256</v>
      </c>
      <c r="M9" s="1" t="str">
        <f t="shared" si="1"/>
        <v>M</v>
      </c>
      <c r="N9" t="str">
        <f t="shared" si="2"/>
        <v>Solski Michał</v>
      </c>
      <c r="Q9">
        <v>2</v>
      </c>
      <c r="R9" t="s">
        <v>382</v>
      </c>
      <c r="S9">
        <v>2</v>
      </c>
    </row>
    <row r="10" spans="1:19" x14ac:dyDescent="0.25">
      <c r="A10" s="4">
        <v>7</v>
      </c>
      <c r="B10" s="4" t="str">
        <f t="shared" si="0"/>
        <v>"AKS Mikołów"</v>
      </c>
      <c r="C10" s="5" t="str">
        <f>Tabela1[[#This Row],[Nazwisko i Imię3]]</f>
        <v>Potoniec Maksymilian</v>
      </c>
      <c r="D10" s="5">
        <v>11098</v>
      </c>
      <c r="E10" s="5" t="s">
        <v>16</v>
      </c>
      <c r="F10" s="6">
        <v>44484</v>
      </c>
      <c r="G10" s="5">
        <v>60554</v>
      </c>
      <c r="H10" s="5" t="s">
        <v>534</v>
      </c>
      <c r="I10" s="5" t="s">
        <v>182</v>
      </c>
      <c r="J10" s="5">
        <v>2011</v>
      </c>
      <c r="K10" s="5" t="s">
        <v>315</v>
      </c>
      <c r="L10" s="5" t="s">
        <v>256</v>
      </c>
      <c r="M10" s="1" t="str">
        <f t="shared" si="1"/>
        <v>M</v>
      </c>
      <c r="N10" t="str">
        <f t="shared" si="2"/>
        <v>Potoniec Maksymilian</v>
      </c>
      <c r="Q10">
        <v>6</v>
      </c>
      <c r="R10" t="s">
        <v>306</v>
      </c>
      <c r="S10">
        <v>6</v>
      </c>
    </row>
    <row r="11" spans="1:19" x14ac:dyDescent="0.25">
      <c r="A11" s="4">
        <v>8</v>
      </c>
      <c r="B11" s="4" t="str">
        <f t="shared" si="0"/>
        <v>"AKS Mikołów"</v>
      </c>
      <c r="C11" s="5" t="str">
        <f>Tabela1[[#This Row],[Nazwisko i Imię3]]</f>
        <v>Secher Charlotte</v>
      </c>
      <c r="D11" s="5">
        <v>7967</v>
      </c>
      <c r="E11" s="5" t="s">
        <v>16</v>
      </c>
      <c r="F11" s="6">
        <v>44431</v>
      </c>
      <c r="G11" s="5">
        <v>57237</v>
      </c>
      <c r="H11" s="5" t="s">
        <v>544</v>
      </c>
      <c r="I11" s="5" t="s">
        <v>545</v>
      </c>
      <c r="J11" s="5">
        <v>2011</v>
      </c>
      <c r="K11" s="5" t="s">
        <v>315</v>
      </c>
      <c r="L11" s="5" t="s">
        <v>256</v>
      </c>
      <c r="M11" s="1" t="str">
        <f t="shared" si="1"/>
        <v>M</v>
      </c>
      <c r="N11" t="str">
        <f t="shared" si="2"/>
        <v>Secher Charlotte</v>
      </c>
      <c r="Q11">
        <v>21</v>
      </c>
      <c r="R11" t="s">
        <v>259</v>
      </c>
      <c r="S11">
        <v>21</v>
      </c>
    </row>
    <row r="12" spans="1:19" x14ac:dyDescent="0.25">
      <c r="A12" s="4">
        <v>9</v>
      </c>
      <c r="B12" s="4" t="str">
        <f t="shared" si="0"/>
        <v>"AKS Mikołów"</v>
      </c>
      <c r="C12" s="5" t="str">
        <f>Tabela1[[#This Row],[Nazwisko i Imię3]]</f>
        <v>Oliwa Samuel</v>
      </c>
      <c r="D12" s="5">
        <v>11102</v>
      </c>
      <c r="E12" s="5" t="s">
        <v>16</v>
      </c>
      <c r="F12" s="6">
        <v>44484</v>
      </c>
      <c r="G12" s="5">
        <v>60558</v>
      </c>
      <c r="H12" s="5" t="s">
        <v>113</v>
      </c>
      <c r="I12" s="5" t="s">
        <v>595</v>
      </c>
      <c r="J12" s="5">
        <v>2012</v>
      </c>
      <c r="K12" s="5" t="s">
        <v>315</v>
      </c>
      <c r="L12" s="5" t="s">
        <v>256</v>
      </c>
      <c r="M12" s="1" t="str">
        <f t="shared" si="1"/>
        <v>M</v>
      </c>
      <c r="N12" t="str">
        <f t="shared" si="2"/>
        <v>Oliwa Samuel</v>
      </c>
      <c r="Q12">
        <v>3</v>
      </c>
      <c r="R12" t="s">
        <v>314</v>
      </c>
      <c r="S12">
        <v>3</v>
      </c>
    </row>
    <row r="13" spans="1:19" x14ac:dyDescent="0.25">
      <c r="A13" s="4">
        <v>10</v>
      </c>
      <c r="B13" s="4" t="str">
        <f t="shared" si="0"/>
        <v>"AKS Mikołów"</v>
      </c>
      <c r="C13" s="5" t="str">
        <f>Tabela1[[#This Row],[Nazwisko i Imię3]]</f>
        <v>Krawczyk Lena</v>
      </c>
      <c r="D13" s="5">
        <v>7963</v>
      </c>
      <c r="E13" s="5" t="s">
        <v>16</v>
      </c>
      <c r="F13" s="6">
        <v>44431</v>
      </c>
      <c r="G13" s="5">
        <v>58017</v>
      </c>
      <c r="H13" s="5" t="s">
        <v>84</v>
      </c>
      <c r="I13" s="5" t="s">
        <v>166</v>
      </c>
      <c r="J13" s="5">
        <v>2012</v>
      </c>
      <c r="K13" s="5" t="s">
        <v>315</v>
      </c>
      <c r="L13" s="5" t="s">
        <v>256</v>
      </c>
      <c r="M13" s="1" t="str">
        <f t="shared" si="1"/>
        <v>K</v>
      </c>
      <c r="N13" t="str">
        <f t="shared" si="2"/>
        <v>Krawczyk Lena</v>
      </c>
      <c r="Q13">
        <v>13</v>
      </c>
      <c r="R13" t="s">
        <v>134</v>
      </c>
      <c r="S13">
        <v>13</v>
      </c>
    </row>
    <row r="14" spans="1:19" x14ac:dyDescent="0.25">
      <c r="A14" s="4">
        <v>11</v>
      </c>
      <c r="B14" s="4" t="str">
        <f t="shared" si="0"/>
        <v>"AKS Mikołów"</v>
      </c>
      <c r="C14" s="5" t="str">
        <f>Tabela1[[#This Row],[Nazwisko i Imię3]]</f>
        <v>Gola Miłosz</v>
      </c>
      <c r="D14" s="5">
        <v>7961</v>
      </c>
      <c r="E14" s="5" t="s">
        <v>16</v>
      </c>
      <c r="F14" s="6">
        <v>44431</v>
      </c>
      <c r="G14" s="5">
        <v>54216</v>
      </c>
      <c r="H14" s="5" t="s">
        <v>405</v>
      </c>
      <c r="I14" s="5" t="s">
        <v>203</v>
      </c>
      <c r="J14" s="5">
        <v>2012</v>
      </c>
      <c r="K14" s="5" t="s">
        <v>315</v>
      </c>
      <c r="L14" s="5" t="s">
        <v>256</v>
      </c>
      <c r="M14" s="1" t="str">
        <f t="shared" si="1"/>
        <v>M</v>
      </c>
      <c r="N14" t="str">
        <f t="shared" si="2"/>
        <v>Gola Miłosz</v>
      </c>
      <c r="Q14">
        <v>20</v>
      </c>
      <c r="R14" t="s">
        <v>276</v>
      </c>
      <c r="S14">
        <v>20</v>
      </c>
    </row>
    <row r="15" spans="1:19" x14ac:dyDescent="0.25">
      <c r="A15" s="4">
        <v>12</v>
      </c>
      <c r="B15" s="4" t="str">
        <f t="shared" si="0"/>
        <v>"AKS Mikołów"</v>
      </c>
      <c r="C15" s="5" t="str">
        <f>Tabela1[[#This Row],[Nazwisko i Imię3]]</f>
        <v>Ostrowska Zofia</v>
      </c>
      <c r="D15" s="5">
        <v>7958</v>
      </c>
      <c r="E15" s="5" t="s">
        <v>65</v>
      </c>
      <c r="F15" s="6">
        <v>44431</v>
      </c>
      <c r="G15" s="5">
        <v>59831</v>
      </c>
      <c r="H15" s="5" t="s">
        <v>619</v>
      </c>
      <c r="I15" s="5" t="s">
        <v>78</v>
      </c>
      <c r="J15" s="5">
        <v>2013</v>
      </c>
      <c r="K15" s="5" t="s">
        <v>315</v>
      </c>
      <c r="L15" s="5" t="s">
        <v>256</v>
      </c>
      <c r="M15" s="1" t="str">
        <f t="shared" si="1"/>
        <v>K</v>
      </c>
      <c r="N15" t="str">
        <f t="shared" si="2"/>
        <v>Ostrowska Zofia</v>
      </c>
      <c r="Q15">
        <v>9</v>
      </c>
      <c r="R15" t="s">
        <v>260</v>
      </c>
      <c r="S15">
        <v>9</v>
      </c>
    </row>
    <row r="16" spans="1:19" x14ac:dyDescent="0.25">
      <c r="A16" s="4">
        <v>13</v>
      </c>
      <c r="B16" s="4" t="str">
        <f t="shared" si="0"/>
        <v>"AKS Mikołów"</v>
      </c>
      <c r="C16" s="5" t="str">
        <f>Tabela1[[#This Row],[Nazwisko i Imię3]]</f>
        <v>Seher Juliette</v>
      </c>
      <c r="D16" s="5">
        <v>7959</v>
      </c>
      <c r="E16" s="5" t="s">
        <v>65</v>
      </c>
      <c r="F16" s="6">
        <v>44431</v>
      </c>
      <c r="G16" s="5">
        <v>57238</v>
      </c>
      <c r="H16" s="5" t="s">
        <v>727</v>
      </c>
      <c r="I16" s="5" t="s">
        <v>728</v>
      </c>
      <c r="J16" s="5">
        <v>2015</v>
      </c>
      <c r="K16" s="5" t="s">
        <v>315</v>
      </c>
      <c r="L16" s="5" t="s">
        <v>256</v>
      </c>
      <c r="M16" s="1" t="str">
        <f t="shared" si="1"/>
        <v>M</v>
      </c>
      <c r="N16" t="str">
        <f t="shared" si="2"/>
        <v>Seher Juliette</v>
      </c>
      <c r="Q16">
        <v>16</v>
      </c>
      <c r="R16" t="s">
        <v>447</v>
      </c>
      <c r="S16">
        <v>16</v>
      </c>
    </row>
    <row r="17" spans="1:20" x14ac:dyDescent="0.25">
      <c r="A17" s="4">
        <v>14</v>
      </c>
      <c r="B17" s="4" t="str">
        <f t="shared" si="0"/>
        <v>"FUNDACJA TALENT Cieszyn"</v>
      </c>
      <c r="C17" s="5" t="str">
        <f>Tabela1[[#This Row],[Nazwisko i Imię3]]</f>
        <v>Sobik Radosław</v>
      </c>
      <c r="D17" s="5">
        <v>6436</v>
      </c>
      <c r="E17" s="5" t="s">
        <v>16</v>
      </c>
      <c r="F17" s="6">
        <v>44446</v>
      </c>
      <c r="G17" s="5">
        <v>56936</v>
      </c>
      <c r="H17" s="5" t="s">
        <v>449</v>
      </c>
      <c r="I17" s="5" t="s">
        <v>57</v>
      </c>
      <c r="J17" s="5">
        <v>2009</v>
      </c>
      <c r="K17" s="5" t="s">
        <v>331</v>
      </c>
      <c r="L17" s="5" t="s">
        <v>256</v>
      </c>
      <c r="M17" s="1" t="str">
        <f t="shared" si="1"/>
        <v>M</v>
      </c>
      <c r="N17" t="str">
        <f t="shared" si="2"/>
        <v>Sobik Radosław</v>
      </c>
      <c r="Q17">
        <v>4</v>
      </c>
      <c r="R17" t="s">
        <v>467</v>
      </c>
      <c r="S17">
        <v>4</v>
      </c>
    </row>
    <row r="18" spans="1:20" x14ac:dyDescent="0.25">
      <c r="A18" s="4">
        <v>15</v>
      </c>
      <c r="B18" s="4" t="str">
        <f t="shared" si="0"/>
        <v>"FUNDACJA TALENT Cieszyn"</v>
      </c>
      <c r="C18" s="5" t="str">
        <f>Tabela1[[#This Row],[Nazwisko i Imię3]]</f>
        <v>Kretschmann Jakub</v>
      </c>
      <c r="D18" s="5">
        <v>6433</v>
      </c>
      <c r="E18" s="5" t="s">
        <v>16</v>
      </c>
      <c r="F18" s="6">
        <v>44446</v>
      </c>
      <c r="G18" s="5">
        <v>56935</v>
      </c>
      <c r="H18" s="5" t="s">
        <v>450</v>
      </c>
      <c r="I18" s="5" t="s">
        <v>27</v>
      </c>
      <c r="J18" s="5">
        <v>2009</v>
      </c>
      <c r="K18" s="5" t="s">
        <v>331</v>
      </c>
      <c r="L18" s="5" t="s">
        <v>256</v>
      </c>
      <c r="M18" s="1" t="str">
        <f t="shared" si="1"/>
        <v>M</v>
      </c>
      <c r="N18" t="str">
        <f t="shared" si="2"/>
        <v>Kretschmann Jakub</v>
      </c>
      <c r="Q18">
        <v>26</v>
      </c>
      <c r="R18" t="s">
        <v>420</v>
      </c>
      <c r="S18">
        <v>26</v>
      </c>
    </row>
    <row r="19" spans="1:20" x14ac:dyDescent="0.25">
      <c r="A19" s="4">
        <v>16</v>
      </c>
      <c r="B19" s="4" t="str">
        <f t="shared" si="0"/>
        <v>"FUNDACJA TALENT Cieszyn"</v>
      </c>
      <c r="C19" s="5" t="str">
        <f>Tabela1[[#This Row],[Nazwisko i Imię3]]</f>
        <v>Matkowski Stanisław</v>
      </c>
      <c r="D19" s="5">
        <v>6432</v>
      </c>
      <c r="E19" s="5" t="s">
        <v>16</v>
      </c>
      <c r="F19" s="6">
        <v>44446</v>
      </c>
      <c r="G19" s="5">
        <v>59723</v>
      </c>
      <c r="H19" s="5" t="s">
        <v>547</v>
      </c>
      <c r="I19" s="5" t="s">
        <v>18</v>
      </c>
      <c r="J19" s="5">
        <v>2011</v>
      </c>
      <c r="K19" s="5" t="s">
        <v>331</v>
      </c>
      <c r="L19" s="5" t="s">
        <v>256</v>
      </c>
      <c r="M19" s="1" t="str">
        <f t="shared" si="1"/>
        <v>M</v>
      </c>
      <c r="N19" t="str">
        <f t="shared" si="2"/>
        <v>Matkowski Stanisław</v>
      </c>
      <c r="Q19">
        <v>7</v>
      </c>
      <c r="R19" t="s">
        <v>556</v>
      </c>
      <c r="S19">
        <v>7</v>
      </c>
    </row>
    <row r="20" spans="1:20" x14ac:dyDescent="0.25">
      <c r="A20" s="4">
        <v>17</v>
      </c>
      <c r="B20" s="4" t="str">
        <f t="shared" si="0"/>
        <v>"FUNDACJA TALENT Cieszyn"</v>
      </c>
      <c r="C20" s="5" t="str">
        <f>Tabela1[[#This Row],[Nazwisko i Imię3]]</f>
        <v>Górniak Jakub</v>
      </c>
      <c r="D20" s="5">
        <v>11489</v>
      </c>
      <c r="E20" s="5" t="s">
        <v>16</v>
      </c>
      <c r="F20" s="6">
        <v>44504</v>
      </c>
      <c r="G20" s="5">
        <v>60809</v>
      </c>
      <c r="H20" s="5" t="s">
        <v>587</v>
      </c>
      <c r="I20" s="5" t="s">
        <v>27</v>
      </c>
      <c r="J20" s="5">
        <v>2012</v>
      </c>
      <c r="K20" s="5" t="s">
        <v>331</v>
      </c>
      <c r="L20" s="5" t="s">
        <v>256</v>
      </c>
      <c r="M20" s="1" t="str">
        <f t="shared" si="1"/>
        <v>M</v>
      </c>
      <c r="N20" t="str">
        <f t="shared" si="2"/>
        <v>Górniak Jakub</v>
      </c>
      <c r="Q20">
        <v>12</v>
      </c>
      <c r="R20" t="s">
        <v>149</v>
      </c>
      <c r="S20">
        <v>12</v>
      </c>
    </row>
    <row r="21" spans="1:20" x14ac:dyDescent="0.25">
      <c r="A21" s="4">
        <v>18</v>
      </c>
      <c r="B21" s="4" t="str">
        <f t="shared" si="0"/>
        <v>"JKTS Jastrzębie-Zdrój"</v>
      </c>
      <c r="C21" s="5" t="str">
        <f>Tabela1[[#This Row],[Nazwisko i Imię3]]</f>
        <v>Ratajczyk Nikola</v>
      </c>
      <c r="D21" s="5">
        <v>7694</v>
      </c>
      <c r="E21" s="5" t="s">
        <v>16</v>
      </c>
      <c r="F21" s="6">
        <v>44438</v>
      </c>
      <c r="G21" s="5">
        <v>47056</v>
      </c>
      <c r="H21" s="5" t="s">
        <v>379</v>
      </c>
      <c r="I21" s="5" t="s">
        <v>169</v>
      </c>
      <c r="J21" s="5">
        <v>2009</v>
      </c>
      <c r="K21" s="5" t="s">
        <v>268</v>
      </c>
      <c r="L21" s="5" t="s">
        <v>256</v>
      </c>
      <c r="M21" s="1" t="str">
        <f t="shared" si="1"/>
        <v>K</v>
      </c>
      <c r="N21" t="str">
        <f t="shared" si="2"/>
        <v>Ratajczyk Nikola</v>
      </c>
      <c r="Q21">
        <v>8</v>
      </c>
      <c r="R21" t="s">
        <v>132</v>
      </c>
      <c r="S21">
        <v>8</v>
      </c>
    </row>
    <row r="22" spans="1:20" x14ac:dyDescent="0.25">
      <c r="A22" s="4">
        <v>19</v>
      </c>
      <c r="B22" s="4" t="str">
        <f t="shared" si="0"/>
        <v>"JKTS Jastrzębie-Zdrój"</v>
      </c>
      <c r="C22" s="5" t="str">
        <f>Tabela1[[#This Row],[Nazwisko i Imię3]]</f>
        <v>Ratajczyk Aleksandra</v>
      </c>
      <c r="D22" s="5">
        <v>7691</v>
      </c>
      <c r="E22" s="5" t="s">
        <v>16</v>
      </c>
      <c r="F22" s="6">
        <v>44438</v>
      </c>
      <c r="G22" s="5">
        <v>47060</v>
      </c>
      <c r="H22" s="5" t="s">
        <v>379</v>
      </c>
      <c r="I22" s="5" t="s">
        <v>71</v>
      </c>
      <c r="J22" s="5">
        <v>2010</v>
      </c>
      <c r="K22" s="5" t="s">
        <v>268</v>
      </c>
      <c r="L22" s="5" t="s">
        <v>256</v>
      </c>
      <c r="M22" s="1" t="str">
        <f t="shared" si="1"/>
        <v>K</v>
      </c>
      <c r="N22" t="str">
        <f t="shared" si="2"/>
        <v>Ratajczyk Aleksandra</v>
      </c>
      <c r="Q22">
        <v>19</v>
      </c>
      <c r="R22" t="s">
        <v>154</v>
      </c>
      <c r="S22">
        <v>19</v>
      </c>
    </row>
    <row r="23" spans="1:20" x14ac:dyDescent="0.25">
      <c r="A23" s="4">
        <v>20</v>
      </c>
      <c r="B23" s="4" t="str">
        <f t="shared" si="0"/>
        <v>"JKTS Jastrzębie-Zdrój"</v>
      </c>
      <c r="C23" s="5" t="str">
        <f>Tabela1[[#This Row],[Nazwisko i Imię3]]</f>
        <v>Ratajczyk Milena</v>
      </c>
      <c r="D23" s="5">
        <v>7693</v>
      </c>
      <c r="E23" s="5" t="s">
        <v>16</v>
      </c>
      <c r="F23" s="6">
        <v>44438</v>
      </c>
      <c r="G23" s="5">
        <v>51729</v>
      </c>
      <c r="H23" s="5" t="s">
        <v>379</v>
      </c>
      <c r="I23" s="5" t="s">
        <v>328</v>
      </c>
      <c r="J23" s="5">
        <v>2012</v>
      </c>
      <c r="K23" s="5" t="s">
        <v>268</v>
      </c>
      <c r="L23" s="5" t="s">
        <v>256</v>
      </c>
      <c r="M23" s="1" t="str">
        <f t="shared" si="1"/>
        <v>K</v>
      </c>
      <c r="N23" t="str">
        <f t="shared" si="2"/>
        <v>Ratajczyk Milena</v>
      </c>
      <c r="Q23">
        <v>22</v>
      </c>
      <c r="R23" t="s">
        <v>135</v>
      </c>
      <c r="S23">
        <v>22</v>
      </c>
    </row>
    <row r="24" spans="1:20" x14ac:dyDescent="0.25">
      <c r="A24" s="4">
        <v>21</v>
      </c>
      <c r="B24" s="4" t="str">
        <f t="shared" si="0"/>
        <v>"KRS TKKF Sportowiec Częstochowa"</v>
      </c>
      <c r="C24" s="5" t="str">
        <f>Tabela1[[#This Row],[Nazwisko i Imię3]]</f>
        <v>Tanase Zuzanna</v>
      </c>
      <c r="D24" s="5">
        <v>12469</v>
      </c>
      <c r="E24" s="5" t="s">
        <v>16</v>
      </c>
      <c r="F24" s="6">
        <v>44679</v>
      </c>
      <c r="G24" s="5">
        <v>61535</v>
      </c>
      <c r="H24" s="5" t="s">
        <v>422</v>
      </c>
      <c r="I24" s="5" t="s">
        <v>77</v>
      </c>
      <c r="J24" s="5">
        <v>2009</v>
      </c>
      <c r="K24" s="5" t="s">
        <v>423</v>
      </c>
      <c r="L24" s="5" t="s">
        <v>256</v>
      </c>
      <c r="M24" s="1" t="str">
        <f t="shared" si="1"/>
        <v>K</v>
      </c>
      <c r="N24" t="str">
        <f t="shared" si="2"/>
        <v>Tanase Zuzanna</v>
      </c>
      <c r="Q24">
        <v>11</v>
      </c>
      <c r="R24" t="s">
        <v>140</v>
      </c>
      <c r="S24">
        <v>11</v>
      </c>
    </row>
    <row r="25" spans="1:20" x14ac:dyDescent="0.25">
      <c r="A25" s="4">
        <v>22</v>
      </c>
      <c r="B25" s="4" t="str">
        <f t="shared" si="0"/>
        <v>"KRS TKKF Sportowiec Częstochowa"</v>
      </c>
      <c r="C25" s="5" t="str">
        <f>Tabela1[[#This Row],[Nazwisko i Imię3]]</f>
        <v>Jakubowska Paulina</v>
      </c>
      <c r="D25" s="5">
        <v>12472</v>
      </c>
      <c r="E25" s="5" t="s">
        <v>16</v>
      </c>
      <c r="F25" s="6">
        <v>44679</v>
      </c>
      <c r="G25" s="5">
        <v>61538</v>
      </c>
      <c r="H25" s="5" t="s">
        <v>472</v>
      </c>
      <c r="I25" s="5" t="s">
        <v>90</v>
      </c>
      <c r="J25" s="5">
        <v>2010</v>
      </c>
      <c r="K25" s="5" t="s">
        <v>423</v>
      </c>
      <c r="L25" s="5" t="s">
        <v>256</v>
      </c>
      <c r="M25" s="1" t="str">
        <f t="shared" si="1"/>
        <v>K</v>
      </c>
      <c r="N25" t="str">
        <f t="shared" si="2"/>
        <v>Jakubowska Paulina</v>
      </c>
      <c r="Q25">
        <v>27</v>
      </c>
      <c r="R25" t="s">
        <v>391</v>
      </c>
      <c r="S25">
        <v>27</v>
      </c>
    </row>
    <row r="26" spans="1:20" x14ac:dyDescent="0.25">
      <c r="A26" s="4">
        <v>23</v>
      </c>
      <c r="B26" s="4" t="str">
        <f t="shared" si="0"/>
        <v>"KRS TKKF Sportowiec Częstochowa"</v>
      </c>
      <c r="C26" s="5" t="str">
        <f>Tabela1[[#This Row],[Nazwisko i Imię3]]</f>
        <v>Nocuń Alan</v>
      </c>
      <c r="D26" s="5">
        <v>12471</v>
      </c>
      <c r="E26" s="5" t="s">
        <v>16</v>
      </c>
      <c r="F26" s="6">
        <v>44679</v>
      </c>
      <c r="G26" s="5">
        <v>61537</v>
      </c>
      <c r="H26" s="5" t="s">
        <v>473</v>
      </c>
      <c r="I26" s="5" t="s">
        <v>197</v>
      </c>
      <c r="J26" s="5">
        <v>2010</v>
      </c>
      <c r="K26" s="5" t="s">
        <v>423</v>
      </c>
      <c r="L26" s="5" t="s">
        <v>256</v>
      </c>
      <c r="M26" s="1" t="str">
        <f t="shared" si="1"/>
        <v>M</v>
      </c>
      <c r="N26" t="str">
        <f t="shared" si="2"/>
        <v>Nocuń Alan</v>
      </c>
      <c r="Q26">
        <v>30</v>
      </c>
      <c r="R26" t="s">
        <v>275</v>
      </c>
      <c r="S26">
        <v>30</v>
      </c>
    </row>
    <row r="27" spans="1:20" x14ac:dyDescent="0.25">
      <c r="A27" s="4">
        <v>24</v>
      </c>
      <c r="B27" s="4" t="str">
        <f t="shared" si="0"/>
        <v>"KRS TKKF Sportowiec Częstochowa"</v>
      </c>
      <c r="C27" s="5" t="str">
        <f>Tabela1[[#This Row],[Nazwisko i Imię3]]</f>
        <v>Korytkowski Wojciech</v>
      </c>
      <c r="D27" s="5">
        <v>12470</v>
      </c>
      <c r="E27" s="5" t="s">
        <v>16</v>
      </c>
      <c r="F27" s="6">
        <v>44679</v>
      </c>
      <c r="G27" s="5">
        <v>61536</v>
      </c>
      <c r="H27" s="5" t="s">
        <v>474</v>
      </c>
      <c r="I27" s="5" t="s">
        <v>63</v>
      </c>
      <c r="J27" s="5">
        <v>2010</v>
      </c>
      <c r="K27" s="5" t="s">
        <v>423</v>
      </c>
      <c r="L27" s="5" t="s">
        <v>256</v>
      </c>
      <c r="M27" s="1" t="str">
        <f t="shared" si="1"/>
        <v>M</v>
      </c>
      <c r="N27" t="str">
        <f t="shared" si="2"/>
        <v>Korytkowski Wojciech</v>
      </c>
      <c r="Q27">
        <v>15</v>
      </c>
      <c r="R27" t="s">
        <v>284</v>
      </c>
      <c r="S27">
        <v>15</v>
      </c>
      <c r="T27" t="s">
        <v>158</v>
      </c>
    </row>
    <row r="28" spans="1:20" x14ac:dyDescent="0.25">
      <c r="A28" s="4">
        <v>25</v>
      </c>
      <c r="B28" s="4" t="str">
        <f t="shared" si="0"/>
        <v>"KRS TKKF SPORTOWIEC Częstochowa"</v>
      </c>
      <c r="C28" s="5" t="str">
        <f>Tabela1[[#This Row],[Nazwisko i Imię3]]</f>
        <v>Brzeziński Wojciech</v>
      </c>
      <c r="D28" s="5">
        <v>301</v>
      </c>
      <c r="E28" s="5" t="s">
        <v>16</v>
      </c>
      <c r="F28" s="6">
        <v>44418</v>
      </c>
      <c r="G28" s="5">
        <v>50201</v>
      </c>
      <c r="H28" s="5" t="s">
        <v>362</v>
      </c>
      <c r="I28" s="5" t="s">
        <v>63</v>
      </c>
      <c r="J28" s="5">
        <v>2010</v>
      </c>
      <c r="K28" s="5" t="s">
        <v>368</v>
      </c>
      <c r="L28" s="5" t="s">
        <v>256</v>
      </c>
      <c r="M28" s="1" t="str">
        <f t="shared" si="1"/>
        <v>M</v>
      </c>
      <c r="N28" t="str">
        <f t="shared" si="2"/>
        <v>Brzeziński Wojciech</v>
      </c>
      <c r="Q28">
        <v>25</v>
      </c>
      <c r="R28" t="s">
        <v>334</v>
      </c>
      <c r="S28">
        <v>25</v>
      </c>
    </row>
    <row r="29" spans="1:20" x14ac:dyDescent="0.25">
      <c r="A29" s="4">
        <v>26</v>
      </c>
      <c r="B29" s="4" t="str">
        <f t="shared" si="0"/>
        <v>"KRS TKKF SPORTOWIEC Częstochowa"</v>
      </c>
      <c r="C29" s="5" t="str">
        <f>Tabela1[[#This Row],[Nazwisko i Imię3]]</f>
        <v>Szostak Adam</v>
      </c>
      <c r="D29" s="5">
        <v>300</v>
      </c>
      <c r="E29" s="5" t="s">
        <v>16</v>
      </c>
      <c r="F29" s="6">
        <v>44418</v>
      </c>
      <c r="G29" s="5">
        <v>51759</v>
      </c>
      <c r="H29" s="5" t="s">
        <v>373</v>
      </c>
      <c r="I29" s="5" t="s">
        <v>21</v>
      </c>
      <c r="J29" s="5">
        <v>2010</v>
      </c>
      <c r="K29" s="5" t="s">
        <v>368</v>
      </c>
      <c r="L29" s="5" t="s">
        <v>256</v>
      </c>
      <c r="M29" s="1" t="str">
        <f t="shared" si="1"/>
        <v>M</v>
      </c>
      <c r="N29" t="str">
        <f t="shared" si="2"/>
        <v>Szostak Adam</v>
      </c>
      <c r="Q29">
        <v>5</v>
      </c>
      <c r="R29" t="s">
        <v>748</v>
      </c>
      <c r="S29">
        <v>5</v>
      </c>
    </row>
    <row r="30" spans="1:20" x14ac:dyDescent="0.25">
      <c r="A30" s="4">
        <v>27</v>
      </c>
      <c r="B30" s="4" t="str">
        <f t="shared" si="0"/>
        <v>"KRS TKKF SPORTOWIEC Częstochowa"</v>
      </c>
      <c r="C30" s="5" t="str">
        <f>Tabela1[[#This Row],[Nazwisko i Imię3]]</f>
        <v>Kałużny Tomasz</v>
      </c>
      <c r="D30" s="5">
        <v>299</v>
      </c>
      <c r="E30" s="5" t="s">
        <v>16</v>
      </c>
      <c r="F30" s="6">
        <v>44418</v>
      </c>
      <c r="G30" s="5">
        <v>49062</v>
      </c>
      <c r="H30" s="5" t="s">
        <v>371</v>
      </c>
      <c r="I30" s="5" t="s">
        <v>42</v>
      </c>
      <c r="J30" s="5">
        <v>2010</v>
      </c>
      <c r="K30" s="5" t="s">
        <v>368</v>
      </c>
      <c r="L30" s="5" t="s">
        <v>256</v>
      </c>
      <c r="M30" s="1" t="str">
        <f t="shared" si="1"/>
        <v>M</v>
      </c>
      <c r="N30" t="str">
        <f t="shared" si="2"/>
        <v>Kałużny Tomasz</v>
      </c>
      <c r="Q30">
        <v>23</v>
      </c>
      <c r="R30" t="s">
        <v>272</v>
      </c>
      <c r="S30">
        <v>23</v>
      </c>
    </row>
    <row r="31" spans="1:20" x14ac:dyDescent="0.25">
      <c r="A31" s="4">
        <v>28</v>
      </c>
      <c r="B31" s="4" t="str">
        <f t="shared" si="0"/>
        <v>"KRS TKKF SPORTOWIEC Częstochowa"</v>
      </c>
      <c r="C31" s="5" t="str">
        <f>Tabela1[[#This Row],[Nazwisko i Imię3]]</f>
        <v>Marcinkowski Dominik</v>
      </c>
      <c r="D31" s="5">
        <v>298</v>
      </c>
      <c r="E31" s="5" t="s">
        <v>16</v>
      </c>
      <c r="F31" s="6">
        <v>44418</v>
      </c>
      <c r="G31" s="5">
        <v>51071</v>
      </c>
      <c r="H31" s="5" t="s">
        <v>372</v>
      </c>
      <c r="I31" s="5" t="s">
        <v>72</v>
      </c>
      <c r="J31" s="5">
        <v>2010</v>
      </c>
      <c r="K31" s="5" t="s">
        <v>368</v>
      </c>
      <c r="L31" s="5" t="s">
        <v>256</v>
      </c>
      <c r="M31" s="1" t="str">
        <f t="shared" si="1"/>
        <v>M</v>
      </c>
      <c r="N31" t="str">
        <f t="shared" si="2"/>
        <v>Marcinkowski Dominik</v>
      </c>
      <c r="Q31">
        <v>14</v>
      </c>
      <c r="R31" t="s">
        <v>282</v>
      </c>
      <c r="S31">
        <v>14</v>
      </c>
    </row>
    <row r="32" spans="1:20" x14ac:dyDescent="0.25">
      <c r="A32" s="4">
        <v>29</v>
      </c>
      <c r="B32" s="4" t="str">
        <f t="shared" si="0"/>
        <v>"KRS TKKF SPORTOWIEC Częstochowa"</v>
      </c>
      <c r="C32" s="5" t="str">
        <f>Tabela1[[#This Row],[Nazwisko i Imię3]]</f>
        <v>Bugała Ewa</v>
      </c>
      <c r="D32" s="5">
        <v>297</v>
      </c>
      <c r="E32" s="5" t="s">
        <v>16</v>
      </c>
      <c r="F32" s="6">
        <v>44418</v>
      </c>
      <c r="G32" s="5">
        <v>48875</v>
      </c>
      <c r="H32" s="5" t="s">
        <v>369</v>
      </c>
      <c r="I32" s="5" t="s">
        <v>370</v>
      </c>
      <c r="J32" s="5">
        <v>2010</v>
      </c>
      <c r="K32" s="5" t="s">
        <v>368</v>
      </c>
      <c r="L32" s="5" t="s">
        <v>256</v>
      </c>
      <c r="M32" s="1" t="str">
        <f t="shared" si="1"/>
        <v>K</v>
      </c>
      <c r="N32" t="str">
        <f t="shared" si="2"/>
        <v>Bugała Ewa</v>
      </c>
      <c r="Q32">
        <v>29</v>
      </c>
      <c r="R32" t="s">
        <v>262</v>
      </c>
      <c r="S32">
        <v>29</v>
      </c>
    </row>
    <row r="33" spans="1:19" x14ac:dyDescent="0.25">
      <c r="A33" s="4">
        <v>30</v>
      </c>
      <c r="B33" s="4" t="str">
        <f t="shared" si="0"/>
        <v>"KRS TKKF Sportowiec Częstochowa"</v>
      </c>
      <c r="C33" s="5" t="str">
        <f>Tabela1[[#This Row],[Nazwisko i Imię3]]</f>
        <v>Sowiński Szymon</v>
      </c>
      <c r="D33" s="5">
        <v>12467</v>
      </c>
      <c r="E33" s="5" t="s">
        <v>16</v>
      </c>
      <c r="F33" s="6">
        <v>44679</v>
      </c>
      <c r="G33" s="5">
        <v>61533</v>
      </c>
      <c r="H33" s="5" t="s">
        <v>519</v>
      </c>
      <c r="I33" s="5" t="s">
        <v>31</v>
      </c>
      <c r="J33" s="5">
        <v>2011</v>
      </c>
      <c r="K33" s="5" t="s">
        <v>423</v>
      </c>
      <c r="L33" s="5" t="s">
        <v>256</v>
      </c>
      <c r="M33" s="1" t="str">
        <f t="shared" si="1"/>
        <v>M</v>
      </c>
      <c r="N33" t="str">
        <f t="shared" si="2"/>
        <v>Sowiński Szymon</v>
      </c>
      <c r="Q33">
        <v>28</v>
      </c>
      <c r="R33" t="s">
        <v>139</v>
      </c>
      <c r="S33">
        <v>28</v>
      </c>
    </row>
    <row r="34" spans="1:19" x14ac:dyDescent="0.25">
      <c r="A34" s="4">
        <v>31</v>
      </c>
      <c r="B34" s="4" t="str">
        <f t="shared" si="0"/>
        <v>"KRS TKKF SPORTOWIEC Częstochowa"</v>
      </c>
      <c r="C34" s="5" t="str">
        <f>Tabela1[[#This Row],[Nazwisko i Imię3]]</f>
        <v>Pross Jordan</v>
      </c>
      <c r="D34" s="5">
        <v>302</v>
      </c>
      <c r="E34" s="5" t="s">
        <v>16</v>
      </c>
      <c r="F34" s="6">
        <v>44418</v>
      </c>
      <c r="G34" s="5">
        <v>54145</v>
      </c>
      <c r="H34" s="5" t="s">
        <v>573</v>
      </c>
      <c r="I34" s="5" t="s">
        <v>574</v>
      </c>
      <c r="J34" s="5">
        <v>2011</v>
      </c>
      <c r="K34" s="5" t="s">
        <v>368</v>
      </c>
      <c r="L34" s="5" t="s">
        <v>256</v>
      </c>
      <c r="M34" s="1" t="str">
        <f t="shared" si="1"/>
        <v>M</v>
      </c>
      <c r="N34" t="str">
        <f t="shared" si="2"/>
        <v>Pross Jordan</v>
      </c>
      <c r="Q34">
        <v>51</v>
      </c>
      <c r="R34" t="s">
        <v>255</v>
      </c>
      <c r="S34">
        <f>Q34</f>
        <v>51</v>
      </c>
    </row>
    <row r="35" spans="1:19" x14ac:dyDescent="0.25">
      <c r="A35" s="4">
        <v>32</v>
      </c>
      <c r="B35" s="4" t="str">
        <f t="shared" si="0"/>
        <v>"KRS TKKF Sportowiec Częstochowa"</v>
      </c>
      <c r="C35" s="5" t="str">
        <f>Tabela1[[#This Row],[Nazwisko i Imię3]]</f>
        <v>Lasota Bartosz</v>
      </c>
      <c r="D35" s="5">
        <v>12468</v>
      </c>
      <c r="E35" s="5" t="s">
        <v>16</v>
      </c>
      <c r="F35" s="6">
        <v>44679</v>
      </c>
      <c r="G35" s="5">
        <v>61534</v>
      </c>
      <c r="H35" s="5" t="s">
        <v>576</v>
      </c>
      <c r="I35" s="5" t="s">
        <v>40</v>
      </c>
      <c r="J35" s="5">
        <v>2012</v>
      </c>
      <c r="K35" s="5" t="s">
        <v>423</v>
      </c>
      <c r="L35" s="5" t="s">
        <v>256</v>
      </c>
      <c r="M35" s="1" t="str">
        <f t="shared" si="1"/>
        <v>M</v>
      </c>
      <c r="N35" t="str">
        <f t="shared" si="2"/>
        <v>Lasota Bartosz</v>
      </c>
      <c r="Q35">
        <v>52</v>
      </c>
      <c r="R35" t="s">
        <v>155</v>
      </c>
      <c r="S35">
        <f t="shared" ref="S35:S74" si="3">Q35</f>
        <v>52</v>
      </c>
    </row>
    <row r="36" spans="1:19" x14ac:dyDescent="0.25">
      <c r="A36" s="4">
        <v>33</v>
      </c>
      <c r="B36" s="4" t="str">
        <f t="shared" si="0"/>
        <v>"KRS TKKF SPORTOWIEC Częstochowa"</v>
      </c>
      <c r="C36" s="5" t="str">
        <f>Tabela1[[#This Row],[Nazwisko i Imię3]]</f>
        <v>Musiał Wojciech</v>
      </c>
      <c r="D36" s="5">
        <v>303</v>
      </c>
      <c r="E36" s="5" t="s">
        <v>16</v>
      </c>
      <c r="F36" s="6">
        <v>44418</v>
      </c>
      <c r="G36" s="5">
        <v>53595</v>
      </c>
      <c r="H36" s="5" t="s">
        <v>277</v>
      </c>
      <c r="I36" s="5" t="s">
        <v>63</v>
      </c>
      <c r="J36" s="5">
        <v>2012</v>
      </c>
      <c r="K36" s="5" t="s">
        <v>368</v>
      </c>
      <c r="L36" s="5" t="s">
        <v>256</v>
      </c>
      <c r="M36" s="1" t="str">
        <f t="shared" si="1"/>
        <v>M</v>
      </c>
      <c r="N36" t="str">
        <f t="shared" si="2"/>
        <v>Musiał Wojciech</v>
      </c>
      <c r="Q36">
        <v>53</v>
      </c>
      <c r="R36" t="s">
        <v>158</v>
      </c>
      <c r="S36">
        <f t="shared" si="3"/>
        <v>53</v>
      </c>
    </row>
    <row r="37" spans="1:19" x14ac:dyDescent="0.25">
      <c r="A37" s="4">
        <v>34</v>
      </c>
      <c r="B37" s="4" t="str">
        <f t="shared" si="0"/>
        <v>"KRS TKKF Sportowiec Częstochowa"</v>
      </c>
      <c r="C37" s="5" t="str">
        <f>Tabela1[[#This Row],[Nazwisko i Imię3]]</f>
        <v>Iwański Krzysztof</v>
      </c>
      <c r="D37" s="5">
        <v>12466</v>
      </c>
      <c r="E37" s="5" t="s">
        <v>65</v>
      </c>
      <c r="F37" s="6">
        <v>44679</v>
      </c>
      <c r="G37" s="5">
        <v>61532</v>
      </c>
      <c r="H37" s="5" t="s">
        <v>607</v>
      </c>
      <c r="I37" s="5" t="s">
        <v>23</v>
      </c>
      <c r="J37" s="5">
        <v>2013</v>
      </c>
      <c r="K37" s="5" t="s">
        <v>423</v>
      </c>
      <c r="L37" s="5" t="s">
        <v>256</v>
      </c>
      <c r="M37" s="1" t="str">
        <f t="shared" si="1"/>
        <v>M</v>
      </c>
      <c r="N37" t="str">
        <f t="shared" si="2"/>
        <v>Iwański Krzysztof</v>
      </c>
      <c r="Q37">
        <v>54</v>
      </c>
      <c r="R37" t="s">
        <v>143</v>
      </c>
      <c r="S37">
        <f t="shared" si="3"/>
        <v>54</v>
      </c>
    </row>
    <row r="38" spans="1:19" x14ac:dyDescent="0.25">
      <c r="A38" s="4">
        <v>35</v>
      </c>
      <c r="B38" s="4" t="str">
        <f t="shared" si="0"/>
        <v>"KRS TKKF Sportowiec Częstochowa"</v>
      </c>
      <c r="C38" s="5" t="str">
        <f>Tabela1[[#This Row],[Nazwisko i Imię3]]</f>
        <v>Duras Mikołaj</v>
      </c>
      <c r="D38" s="5">
        <v>12045</v>
      </c>
      <c r="E38" s="5" t="s">
        <v>65</v>
      </c>
      <c r="F38" s="6">
        <v>44580</v>
      </c>
      <c r="G38" s="5">
        <v>61195</v>
      </c>
      <c r="H38" s="5" t="s">
        <v>611</v>
      </c>
      <c r="I38" s="5" t="s">
        <v>76</v>
      </c>
      <c r="J38" s="5">
        <v>2013</v>
      </c>
      <c r="K38" s="5" t="s">
        <v>423</v>
      </c>
      <c r="L38" s="5" t="s">
        <v>256</v>
      </c>
      <c r="M38" s="1" t="str">
        <f t="shared" si="1"/>
        <v>M</v>
      </c>
      <c r="N38" t="str">
        <f t="shared" si="2"/>
        <v>Duras Mikołaj</v>
      </c>
      <c r="Q38">
        <v>55</v>
      </c>
      <c r="R38" t="s">
        <v>458</v>
      </c>
      <c r="S38">
        <f t="shared" si="3"/>
        <v>55</v>
      </c>
    </row>
    <row r="39" spans="1:19" x14ac:dyDescent="0.25">
      <c r="A39" s="4">
        <v>36</v>
      </c>
      <c r="B39" s="4" t="str">
        <f t="shared" si="0"/>
        <v>"KRS TKKF SPORTOWIEC Częstochowa"</v>
      </c>
      <c r="C39" s="5" t="str">
        <f>Tabela1[[#This Row],[Nazwisko i Imię3]]</f>
        <v>Pross David</v>
      </c>
      <c r="D39" s="5">
        <v>293</v>
      </c>
      <c r="E39" s="5" t="s">
        <v>65</v>
      </c>
      <c r="F39" s="6">
        <v>44418</v>
      </c>
      <c r="G39" s="5">
        <v>58072</v>
      </c>
      <c r="H39" s="5" t="s">
        <v>573</v>
      </c>
      <c r="I39" s="5" t="s">
        <v>66</v>
      </c>
      <c r="J39" s="5">
        <v>2013</v>
      </c>
      <c r="K39" s="5" t="s">
        <v>368</v>
      </c>
      <c r="L39" s="5" t="s">
        <v>256</v>
      </c>
      <c r="M39" s="1" t="str">
        <f t="shared" si="1"/>
        <v>M</v>
      </c>
      <c r="N39" t="str">
        <f t="shared" si="2"/>
        <v>Pross David</v>
      </c>
      <c r="Q39">
        <v>56</v>
      </c>
      <c r="R39" t="s">
        <v>278</v>
      </c>
      <c r="S39">
        <f t="shared" si="3"/>
        <v>56</v>
      </c>
    </row>
    <row r="40" spans="1:19" x14ac:dyDescent="0.25">
      <c r="A40" s="4">
        <v>37</v>
      </c>
      <c r="B40" s="4" t="str">
        <f t="shared" si="0"/>
        <v>"KRS TKKF SPORTOWIEC Częstochowa"</v>
      </c>
      <c r="C40" s="5" t="str">
        <f>Tabela1[[#This Row],[Nazwisko i Imię3]]</f>
        <v>Ciszowska Natalia</v>
      </c>
      <c r="D40" s="5">
        <v>292</v>
      </c>
      <c r="E40" s="5" t="s">
        <v>65</v>
      </c>
      <c r="F40" s="6">
        <v>44418</v>
      </c>
      <c r="G40" s="5">
        <v>59277</v>
      </c>
      <c r="H40" s="5" t="s">
        <v>631</v>
      </c>
      <c r="I40" s="5" t="s">
        <v>9</v>
      </c>
      <c r="J40" s="5">
        <v>2013</v>
      </c>
      <c r="K40" s="5" t="s">
        <v>368</v>
      </c>
      <c r="L40" s="5" t="s">
        <v>256</v>
      </c>
      <c r="M40" s="1" t="str">
        <f t="shared" si="1"/>
        <v>K</v>
      </c>
      <c r="N40" t="str">
        <f t="shared" si="2"/>
        <v>Ciszowska Natalia</v>
      </c>
      <c r="Q40">
        <v>57</v>
      </c>
      <c r="R40" t="s">
        <v>153</v>
      </c>
      <c r="S40">
        <f t="shared" si="3"/>
        <v>57</v>
      </c>
    </row>
    <row r="41" spans="1:19" x14ac:dyDescent="0.25">
      <c r="A41" s="4">
        <v>38</v>
      </c>
      <c r="B41" s="4" t="str">
        <f t="shared" si="0"/>
        <v>"KRS TKKF SPORTOWIEC Częstochowa"</v>
      </c>
      <c r="C41" s="5" t="str">
        <f>Tabela1[[#This Row],[Nazwisko i Imię3]]</f>
        <v>Żurek Zofia</v>
      </c>
      <c r="D41" s="5">
        <v>295</v>
      </c>
      <c r="E41" s="5" t="s">
        <v>65</v>
      </c>
      <c r="F41" s="6">
        <v>44418</v>
      </c>
      <c r="G41" s="5">
        <v>58075</v>
      </c>
      <c r="H41" s="5" t="s">
        <v>719</v>
      </c>
      <c r="I41" s="5" t="s">
        <v>78</v>
      </c>
      <c r="J41" s="5">
        <v>2014</v>
      </c>
      <c r="K41" s="5" t="s">
        <v>368</v>
      </c>
      <c r="L41" s="5" t="s">
        <v>256</v>
      </c>
      <c r="M41" s="1" t="str">
        <f t="shared" si="1"/>
        <v>K</v>
      </c>
      <c r="N41" t="str">
        <f t="shared" si="2"/>
        <v>Żurek Zofia</v>
      </c>
      <c r="Q41">
        <v>58</v>
      </c>
      <c r="R41" t="s">
        <v>270</v>
      </c>
      <c r="S41">
        <f t="shared" si="3"/>
        <v>58</v>
      </c>
    </row>
    <row r="42" spans="1:19" x14ac:dyDescent="0.25">
      <c r="A42" s="4">
        <v>39</v>
      </c>
      <c r="B42" s="4" t="str">
        <f t="shared" si="0"/>
        <v>"KRS TKKF SPORTOWIEC Częstochowa"</v>
      </c>
      <c r="C42" s="5" t="str">
        <f>Tabela1[[#This Row],[Nazwisko i Imię3]]</f>
        <v>Margasińska Hanna</v>
      </c>
      <c r="D42" s="5">
        <v>294</v>
      </c>
      <c r="E42" s="5" t="s">
        <v>65</v>
      </c>
      <c r="F42" s="6">
        <v>44418</v>
      </c>
      <c r="G42" s="5">
        <v>58074</v>
      </c>
      <c r="H42" s="5" t="s">
        <v>720</v>
      </c>
      <c r="I42" s="5" t="s">
        <v>299</v>
      </c>
      <c r="J42" s="5">
        <v>2014</v>
      </c>
      <c r="K42" s="5" t="s">
        <v>368</v>
      </c>
      <c r="L42" s="5" t="s">
        <v>256</v>
      </c>
      <c r="M42" s="1" t="str">
        <f t="shared" si="1"/>
        <v>K</v>
      </c>
      <c r="N42" t="str">
        <f t="shared" si="2"/>
        <v>Margasińska Hanna</v>
      </c>
      <c r="Q42">
        <v>59</v>
      </c>
      <c r="R42" t="s">
        <v>418</v>
      </c>
      <c r="S42">
        <f t="shared" si="3"/>
        <v>59</v>
      </c>
    </row>
    <row r="43" spans="1:19" x14ac:dyDescent="0.25">
      <c r="A43" s="4">
        <v>40</v>
      </c>
      <c r="B43" s="4" t="str">
        <f t="shared" si="0"/>
        <v>"KRS TKKF Sportowiec Częstochowa"</v>
      </c>
      <c r="C43" s="5" t="str">
        <f>Tabela1[[#This Row],[Nazwisko i Imię3]]</f>
        <v>Skrobich Jeremiasz</v>
      </c>
      <c r="D43" s="5">
        <v>12465</v>
      </c>
      <c r="E43" s="5" t="s">
        <v>65</v>
      </c>
      <c r="F43" s="6">
        <v>44679</v>
      </c>
      <c r="G43" s="5">
        <v>61531</v>
      </c>
      <c r="H43" s="5" t="s">
        <v>721</v>
      </c>
      <c r="I43" s="5" t="s">
        <v>722</v>
      </c>
      <c r="J43" s="5">
        <v>2015</v>
      </c>
      <c r="K43" s="5" t="s">
        <v>423</v>
      </c>
      <c r="L43" s="5" t="s">
        <v>256</v>
      </c>
      <c r="M43" s="1" t="str">
        <f t="shared" si="1"/>
        <v>M</v>
      </c>
      <c r="N43" t="str">
        <f t="shared" si="2"/>
        <v>Skrobich Jeremiasz</v>
      </c>
      <c r="Q43">
        <v>60</v>
      </c>
      <c r="R43" t="s">
        <v>157</v>
      </c>
      <c r="S43">
        <f t="shared" si="3"/>
        <v>60</v>
      </c>
    </row>
    <row r="44" spans="1:19" x14ac:dyDescent="0.25">
      <c r="A44" s="4">
        <v>41</v>
      </c>
      <c r="B44" s="4" t="str">
        <f t="shared" si="0"/>
        <v>"KS Mysław Mysłowice"</v>
      </c>
      <c r="C44" s="5" t="str">
        <f>Tabela1[[#This Row],[Nazwisko i Imię3]]</f>
        <v>Kozłowska Kornelia</v>
      </c>
      <c r="D44" s="5">
        <v>12074</v>
      </c>
      <c r="E44" s="5" t="s">
        <v>65</v>
      </c>
      <c r="F44" s="6">
        <v>44586</v>
      </c>
      <c r="G44" s="5">
        <v>61217</v>
      </c>
      <c r="H44" s="5" t="s">
        <v>608</v>
      </c>
      <c r="I44" s="5" t="s">
        <v>609</v>
      </c>
      <c r="J44" s="5">
        <v>2013</v>
      </c>
      <c r="K44" s="5" t="s">
        <v>610</v>
      </c>
      <c r="L44" s="5" t="s">
        <v>256</v>
      </c>
      <c r="M44" s="1" t="str">
        <f t="shared" si="1"/>
        <v>K</v>
      </c>
      <c r="N44" t="str">
        <f t="shared" si="2"/>
        <v>Kozłowska Kornelia</v>
      </c>
      <c r="Q44">
        <v>61</v>
      </c>
      <c r="R44" t="s">
        <v>156</v>
      </c>
      <c r="S44">
        <f t="shared" si="3"/>
        <v>61</v>
      </c>
    </row>
    <row r="45" spans="1:19" x14ac:dyDescent="0.25">
      <c r="A45" s="4">
        <v>42</v>
      </c>
      <c r="B45" s="4" t="str">
        <f t="shared" si="0"/>
        <v>"KS Mysław"</v>
      </c>
      <c r="C45" s="5" t="str">
        <f>Tabela1[[#This Row],[Nazwisko i Imię3]]</f>
        <v>Vynarskiy Valerii</v>
      </c>
      <c r="D45" s="5">
        <v>426</v>
      </c>
      <c r="E45" s="5" t="s">
        <v>16</v>
      </c>
      <c r="F45" s="6">
        <v>44424</v>
      </c>
      <c r="G45" s="5">
        <v>52935</v>
      </c>
      <c r="H45" s="5" t="s">
        <v>317</v>
      </c>
      <c r="I45" s="5" t="s">
        <v>318</v>
      </c>
      <c r="J45" s="5">
        <v>2009</v>
      </c>
      <c r="K45" s="5" t="s">
        <v>271</v>
      </c>
      <c r="L45" s="5" t="s">
        <v>256</v>
      </c>
      <c r="M45" s="1" t="str">
        <f t="shared" si="1"/>
        <v>M</v>
      </c>
      <c r="N45" t="str">
        <f t="shared" si="2"/>
        <v>Vynarskiy Valerii</v>
      </c>
      <c r="Q45">
        <v>62</v>
      </c>
      <c r="R45" t="s">
        <v>363</v>
      </c>
      <c r="S45">
        <f t="shared" si="3"/>
        <v>62</v>
      </c>
    </row>
    <row r="46" spans="1:19" x14ac:dyDescent="0.25">
      <c r="A46" s="4">
        <v>43</v>
      </c>
      <c r="B46" s="4" t="str">
        <f t="shared" si="0"/>
        <v>"KS Mysław"</v>
      </c>
      <c r="C46" s="5" t="str">
        <f>Tabela1[[#This Row],[Nazwisko i Imię3]]</f>
        <v>Osiecka Amelia</v>
      </c>
      <c r="D46" s="5">
        <v>416</v>
      </c>
      <c r="E46" s="5" t="s">
        <v>16</v>
      </c>
      <c r="F46" s="6">
        <v>44424</v>
      </c>
      <c r="G46" s="5">
        <v>47765</v>
      </c>
      <c r="H46" s="5" t="s">
        <v>404</v>
      </c>
      <c r="I46" s="5" t="s">
        <v>92</v>
      </c>
      <c r="J46" s="5">
        <v>2009</v>
      </c>
      <c r="K46" s="5" t="s">
        <v>271</v>
      </c>
      <c r="L46" s="5" t="s">
        <v>256</v>
      </c>
      <c r="M46" s="1" t="str">
        <f t="shared" si="1"/>
        <v>K</v>
      </c>
      <c r="N46" t="str">
        <f t="shared" si="2"/>
        <v>Osiecka Amelia</v>
      </c>
      <c r="Q46">
        <v>63</v>
      </c>
      <c r="R46" t="s">
        <v>338</v>
      </c>
      <c r="S46">
        <f t="shared" si="3"/>
        <v>63</v>
      </c>
    </row>
    <row r="47" spans="1:19" x14ac:dyDescent="0.25">
      <c r="A47" s="4">
        <v>44</v>
      </c>
      <c r="B47" s="4" t="str">
        <f t="shared" si="0"/>
        <v>"KS Mysław"</v>
      </c>
      <c r="C47" s="5" t="str">
        <f>Tabela1[[#This Row],[Nazwisko i Imię3]]</f>
        <v>Urban Tymoteusz</v>
      </c>
      <c r="D47" s="5">
        <v>425</v>
      </c>
      <c r="E47" s="5" t="s">
        <v>16</v>
      </c>
      <c r="F47" s="6">
        <v>44424</v>
      </c>
      <c r="G47" s="5">
        <v>53684</v>
      </c>
      <c r="H47" s="5" t="s">
        <v>170</v>
      </c>
      <c r="I47" s="5" t="s">
        <v>99</v>
      </c>
      <c r="J47" s="5">
        <v>2010</v>
      </c>
      <c r="K47" s="5" t="s">
        <v>271</v>
      </c>
      <c r="L47" s="5" t="s">
        <v>256</v>
      </c>
      <c r="M47" s="1" t="str">
        <f t="shared" si="1"/>
        <v>M</v>
      </c>
      <c r="N47" t="str">
        <f t="shared" si="2"/>
        <v>Urban Tymoteusz</v>
      </c>
      <c r="Q47">
        <v>64</v>
      </c>
      <c r="R47" t="s">
        <v>326</v>
      </c>
      <c r="S47">
        <f t="shared" si="3"/>
        <v>64</v>
      </c>
    </row>
    <row r="48" spans="1:19" x14ac:dyDescent="0.25">
      <c r="A48" s="4">
        <v>45</v>
      </c>
      <c r="B48" s="4" t="str">
        <f t="shared" si="0"/>
        <v>"KS Mysław"</v>
      </c>
      <c r="C48" s="5" t="str">
        <f>Tabela1[[#This Row],[Nazwisko i Imię3]]</f>
        <v>Pisarzowski Witold</v>
      </c>
      <c r="D48" s="5">
        <v>419</v>
      </c>
      <c r="E48" s="5" t="s">
        <v>16</v>
      </c>
      <c r="F48" s="6">
        <v>44424</v>
      </c>
      <c r="G48" s="5">
        <v>47767</v>
      </c>
      <c r="H48" s="5" t="s">
        <v>403</v>
      </c>
      <c r="I48" s="5" t="s">
        <v>293</v>
      </c>
      <c r="J48" s="5">
        <v>2010</v>
      </c>
      <c r="K48" s="5" t="s">
        <v>271</v>
      </c>
      <c r="L48" s="5" t="s">
        <v>256</v>
      </c>
      <c r="M48" s="1" t="str">
        <f t="shared" si="1"/>
        <v>M</v>
      </c>
      <c r="N48" t="str">
        <f t="shared" si="2"/>
        <v>Pisarzowski Witold</v>
      </c>
      <c r="Q48">
        <v>65</v>
      </c>
      <c r="R48" t="s">
        <v>329</v>
      </c>
      <c r="S48">
        <f t="shared" si="3"/>
        <v>65</v>
      </c>
    </row>
    <row r="49" spans="1:19" x14ac:dyDescent="0.25">
      <c r="A49" s="4">
        <v>46</v>
      </c>
      <c r="B49" s="4" t="str">
        <f t="shared" si="0"/>
        <v>"KS Mysław"</v>
      </c>
      <c r="C49" s="5" t="str">
        <f>Tabela1[[#This Row],[Nazwisko i Imię3]]</f>
        <v>Antonets Dmytro</v>
      </c>
      <c r="D49" s="5">
        <v>406</v>
      </c>
      <c r="E49" s="5" t="s">
        <v>16</v>
      </c>
      <c r="F49" s="6">
        <v>44424</v>
      </c>
      <c r="G49" s="5">
        <v>54176</v>
      </c>
      <c r="H49" s="5" t="s">
        <v>515</v>
      </c>
      <c r="I49" s="5" t="s">
        <v>516</v>
      </c>
      <c r="J49" s="5">
        <v>2010</v>
      </c>
      <c r="K49" s="5" t="s">
        <v>271</v>
      </c>
      <c r="L49" s="5" t="s">
        <v>256</v>
      </c>
      <c r="M49" s="1" t="str">
        <f t="shared" si="1"/>
        <v>M</v>
      </c>
      <c r="N49" t="str">
        <f t="shared" si="2"/>
        <v>Antonets Dmytro</v>
      </c>
      <c r="Q49">
        <v>66</v>
      </c>
      <c r="R49" t="s">
        <v>279</v>
      </c>
      <c r="S49">
        <f t="shared" si="3"/>
        <v>66</v>
      </c>
    </row>
    <row r="50" spans="1:19" x14ac:dyDescent="0.25">
      <c r="A50" s="4">
        <v>47</v>
      </c>
      <c r="B50" s="4" t="str">
        <f t="shared" si="0"/>
        <v>"KS Mysław"</v>
      </c>
      <c r="C50" s="5" t="str">
        <f>Tabela1[[#This Row],[Nazwisko i Imię3]]</f>
        <v>Sikora Zuzanna</v>
      </c>
      <c r="D50" s="5">
        <v>4579</v>
      </c>
      <c r="E50" s="5" t="s">
        <v>16</v>
      </c>
      <c r="F50" s="6">
        <v>44441</v>
      </c>
      <c r="G50" s="5">
        <v>59154</v>
      </c>
      <c r="H50" s="5" t="s">
        <v>100</v>
      </c>
      <c r="I50" s="5" t="s">
        <v>77</v>
      </c>
      <c r="J50" s="5">
        <v>2011</v>
      </c>
      <c r="K50" s="5" t="s">
        <v>271</v>
      </c>
      <c r="L50" s="5" t="s">
        <v>256</v>
      </c>
      <c r="M50" s="1" t="str">
        <f t="shared" si="1"/>
        <v>K</v>
      </c>
      <c r="N50" t="str">
        <f t="shared" si="2"/>
        <v>Sikora Zuzanna</v>
      </c>
      <c r="Q50">
        <v>67</v>
      </c>
      <c r="R50" t="s">
        <v>281</v>
      </c>
      <c r="S50">
        <f t="shared" si="3"/>
        <v>67</v>
      </c>
    </row>
    <row r="51" spans="1:19" x14ac:dyDescent="0.25">
      <c r="A51" s="4">
        <v>48</v>
      </c>
      <c r="B51" s="4" t="str">
        <f t="shared" si="0"/>
        <v>"KS Mysław"</v>
      </c>
      <c r="C51" s="5" t="str">
        <f>Tabela1[[#This Row],[Nazwisko i Imię3]]</f>
        <v>Sowińska Oliwia</v>
      </c>
      <c r="D51" s="5">
        <v>4578</v>
      </c>
      <c r="E51" s="5" t="s">
        <v>16</v>
      </c>
      <c r="F51" s="6">
        <v>44441</v>
      </c>
      <c r="G51" s="5">
        <v>59593</v>
      </c>
      <c r="H51" s="5" t="s">
        <v>553</v>
      </c>
      <c r="I51" s="5" t="s">
        <v>192</v>
      </c>
      <c r="J51" s="5">
        <v>2011</v>
      </c>
      <c r="K51" s="5" t="s">
        <v>271</v>
      </c>
      <c r="L51" s="5" t="s">
        <v>256</v>
      </c>
      <c r="M51" s="1" t="str">
        <f t="shared" si="1"/>
        <v>K</v>
      </c>
      <c r="N51" t="str">
        <f t="shared" si="2"/>
        <v>Sowińska Oliwia</v>
      </c>
      <c r="Q51">
        <v>68</v>
      </c>
      <c r="R51" t="s">
        <v>266</v>
      </c>
      <c r="S51">
        <f t="shared" si="3"/>
        <v>68</v>
      </c>
    </row>
    <row r="52" spans="1:19" x14ac:dyDescent="0.25">
      <c r="A52" s="4">
        <v>49</v>
      </c>
      <c r="B52" s="4" t="str">
        <f t="shared" si="0"/>
        <v>"KS Mysław"</v>
      </c>
      <c r="C52" s="5" t="str">
        <f>Tabela1[[#This Row],[Nazwisko i Imię3]]</f>
        <v>Tomecka Lena</v>
      </c>
      <c r="D52" s="5">
        <v>424</v>
      </c>
      <c r="E52" s="5" t="s">
        <v>16</v>
      </c>
      <c r="F52" s="6">
        <v>44424</v>
      </c>
      <c r="G52" s="5">
        <v>51450</v>
      </c>
      <c r="H52" s="5" t="s">
        <v>401</v>
      </c>
      <c r="I52" s="5" t="s">
        <v>166</v>
      </c>
      <c r="J52" s="5">
        <v>2011</v>
      </c>
      <c r="K52" s="5" t="s">
        <v>271</v>
      </c>
      <c r="L52" s="5" t="s">
        <v>256</v>
      </c>
      <c r="M52" s="1" t="str">
        <f t="shared" si="1"/>
        <v>K</v>
      </c>
      <c r="N52" t="str">
        <f t="shared" si="2"/>
        <v>Tomecka Lena</v>
      </c>
      <c r="Q52">
        <v>69</v>
      </c>
      <c r="R52" t="s">
        <v>425</v>
      </c>
      <c r="S52">
        <f t="shared" si="3"/>
        <v>69</v>
      </c>
    </row>
    <row r="53" spans="1:19" x14ac:dyDescent="0.25">
      <c r="A53" s="4">
        <v>50</v>
      </c>
      <c r="B53" s="4" t="str">
        <f t="shared" si="0"/>
        <v>"KS Mysław"</v>
      </c>
      <c r="C53" s="5" t="str">
        <f>Tabela1[[#This Row],[Nazwisko i Imię3]]</f>
        <v>Szafraniec Lena</v>
      </c>
      <c r="D53" s="5">
        <v>423</v>
      </c>
      <c r="E53" s="5" t="s">
        <v>16</v>
      </c>
      <c r="F53" s="6">
        <v>44424</v>
      </c>
      <c r="G53" s="5">
        <v>56160</v>
      </c>
      <c r="H53" s="5" t="s">
        <v>567</v>
      </c>
      <c r="I53" s="5" t="s">
        <v>166</v>
      </c>
      <c r="J53" s="5">
        <v>2011</v>
      </c>
      <c r="K53" s="5" t="s">
        <v>271</v>
      </c>
      <c r="L53" s="5" t="s">
        <v>256</v>
      </c>
      <c r="M53" s="1" t="str">
        <f t="shared" si="1"/>
        <v>K</v>
      </c>
      <c r="N53" t="str">
        <f t="shared" si="2"/>
        <v>Szafraniec Lena</v>
      </c>
      <c r="Q53">
        <v>70</v>
      </c>
      <c r="R53" t="s">
        <v>738</v>
      </c>
      <c r="S53">
        <f t="shared" si="3"/>
        <v>70</v>
      </c>
    </row>
    <row r="54" spans="1:19" x14ac:dyDescent="0.25">
      <c r="A54" s="4">
        <v>51</v>
      </c>
      <c r="B54" s="4" t="str">
        <f t="shared" si="0"/>
        <v>"KS Mysław"</v>
      </c>
      <c r="C54" s="5" t="str">
        <f>Tabela1[[#This Row],[Nazwisko i Imię3]]</f>
        <v>Ratka Andrzej</v>
      </c>
      <c r="D54" s="5">
        <v>422</v>
      </c>
      <c r="E54" s="5" t="s">
        <v>16</v>
      </c>
      <c r="F54" s="6">
        <v>44424</v>
      </c>
      <c r="G54" s="5">
        <v>51167</v>
      </c>
      <c r="H54" s="5" t="s">
        <v>400</v>
      </c>
      <c r="I54" s="5" t="s">
        <v>19</v>
      </c>
      <c r="J54" s="5">
        <v>2011</v>
      </c>
      <c r="K54" s="5" t="s">
        <v>271</v>
      </c>
      <c r="L54" s="5" t="s">
        <v>256</v>
      </c>
      <c r="M54" s="1" t="str">
        <f t="shared" si="1"/>
        <v>M</v>
      </c>
      <c r="N54" t="str">
        <f t="shared" si="2"/>
        <v>Ratka Andrzej</v>
      </c>
      <c r="Q54">
        <v>71</v>
      </c>
      <c r="S54">
        <f t="shared" si="3"/>
        <v>71</v>
      </c>
    </row>
    <row r="55" spans="1:19" x14ac:dyDescent="0.25">
      <c r="A55" s="4">
        <v>52</v>
      </c>
      <c r="B55" s="4" t="str">
        <f t="shared" si="0"/>
        <v>"KS Mysław"</v>
      </c>
      <c r="C55" s="5" t="str">
        <f>Tabela1[[#This Row],[Nazwisko i Imię3]]</f>
        <v>Matwijczyk Natalia</v>
      </c>
      <c r="D55" s="5">
        <v>415</v>
      </c>
      <c r="E55" s="5" t="s">
        <v>16</v>
      </c>
      <c r="F55" s="6">
        <v>44424</v>
      </c>
      <c r="G55" s="5">
        <v>55599</v>
      </c>
      <c r="H55" s="5" t="s">
        <v>568</v>
      </c>
      <c r="I55" s="5" t="s">
        <v>9</v>
      </c>
      <c r="J55" s="5">
        <v>2011</v>
      </c>
      <c r="K55" s="5" t="s">
        <v>271</v>
      </c>
      <c r="L55" s="5" t="s">
        <v>256</v>
      </c>
      <c r="M55" s="1" t="str">
        <f t="shared" si="1"/>
        <v>K</v>
      </c>
      <c r="N55" t="str">
        <f t="shared" si="2"/>
        <v>Matwijczyk Natalia</v>
      </c>
      <c r="Q55">
        <v>72</v>
      </c>
      <c r="S55">
        <f t="shared" si="3"/>
        <v>72</v>
      </c>
    </row>
    <row r="56" spans="1:19" x14ac:dyDescent="0.25">
      <c r="A56" s="4">
        <v>53</v>
      </c>
      <c r="B56" s="4" t="str">
        <f t="shared" si="0"/>
        <v>"KS Mysław"</v>
      </c>
      <c r="C56" s="5" t="str">
        <f>Tabela1[[#This Row],[Nazwisko i Imię3]]</f>
        <v>Musiałek Franciszek</v>
      </c>
      <c r="D56" s="5">
        <v>11408</v>
      </c>
      <c r="E56" s="5" t="s">
        <v>16</v>
      </c>
      <c r="F56" s="6">
        <v>44502</v>
      </c>
      <c r="G56" s="5">
        <v>60754</v>
      </c>
      <c r="H56" s="5" t="s">
        <v>592</v>
      </c>
      <c r="I56" s="5" t="s">
        <v>79</v>
      </c>
      <c r="J56" s="5">
        <v>2012</v>
      </c>
      <c r="K56" s="5" t="s">
        <v>271</v>
      </c>
      <c r="L56" s="5" t="s">
        <v>256</v>
      </c>
      <c r="M56" s="1" t="str">
        <f t="shared" si="1"/>
        <v>M</v>
      </c>
      <c r="N56" t="str">
        <f t="shared" si="2"/>
        <v>Musiałek Franciszek</v>
      </c>
      <c r="Q56">
        <v>73</v>
      </c>
      <c r="S56">
        <f t="shared" si="3"/>
        <v>73</v>
      </c>
    </row>
    <row r="57" spans="1:19" x14ac:dyDescent="0.25">
      <c r="A57" s="4">
        <v>54</v>
      </c>
      <c r="B57" s="4" t="str">
        <f t="shared" si="0"/>
        <v>"KS Mysław"</v>
      </c>
      <c r="C57" s="5" t="str">
        <f>Tabela1[[#This Row],[Nazwisko i Imię3]]</f>
        <v>Brutanek Bartłomiej</v>
      </c>
      <c r="D57" s="5">
        <v>408</v>
      </c>
      <c r="E57" s="5" t="s">
        <v>16</v>
      </c>
      <c r="F57" s="6">
        <v>44424</v>
      </c>
      <c r="G57" s="5">
        <v>54350</v>
      </c>
      <c r="H57" s="5" t="s">
        <v>283</v>
      </c>
      <c r="I57" s="5" t="s">
        <v>105</v>
      </c>
      <c r="J57" s="5">
        <v>2012</v>
      </c>
      <c r="K57" s="5" t="s">
        <v>271</v>
      </c>
      <c r="L57" s="5" t="s">
        <v>256</v>
      </c>
      <c r="M57" s="1" t="str">
        <f t="shared" si="1"/>
        <v>M</v>
      </c>
      <c r="N57" t="str">
        <f t="shared" si="2"/>
        <v>Brutanek Bartłomiej</v>
      </c>
      <c r="Q57">
        <v>74</v>
      </c>
      <c r="S57">
        <f t="shared" si="3"/>
        <v>74</v>
      </c>
    </row>
    <row r="58" spans="1:19" x14ac:dyDescent="0.25">
      <c r="A58" s="4">
        <v>55</v>
      </c>
      <c r="B58" s="4" t="str">
        <f t="shared" si="0"/>
        <v>"KS Mysław"</v>
      </c>
      <c r="C58" s="5" t="str">
        <f>Tabela1[[#This Row],[Nazwisko i Imię3]]</f>
        <v>Ziętek Hanna</v>
      </c>
      <c r="D58" s="5">
        <v>4580</v>
      </c>
      <c r="E58" s="5" t="s">
        <v>65</v>
      </c>
      <c r="F58" s="6">
        <v>44441</v>
      </c>
      <c r="G58" s="5">
        <v>59594</v>
      </c>
      <c r="H58" s="5" t="s">
        <v>624</v>
      </c>
      <c r="I58" s="5" t="s">
        <v>299</v>
      </c>
      <c r="J58" s="5">
        <v>2013</v>
      </c>
      <c r="K58" s="5" t="s">
        <v>271</v>
      </c>
      <c r="L58" s="5" t="s">
        <v>256</v>
      </c>
      <c r="M58" s="1" t="str">
        <f t="shared" si="1"/>
        <v>K</v>
      </c>
      <c r="N58" t="str">
        <f t="shared" si="2"/>
        <v>Ziętek Hanna</v>
      </c>
      <c r="Q58">
        <v>75</v>
      </c>
      <c r="S58">
        <f t="shared" si="3"/>
        <v>75</v>
      </c>
    </row>
    <row r="59" spans="1:19" x14ac:dyDescent="0.25">
      <c r="A59" s="4">
        <v>56</v>
      </c>
      <c r="B59" s="4" t="str">
        <f t="shared" si="0"/>
        <v>"KS Mysław"</v>
      </c>
      <c r="C59" s="5" t="str">
        <f>Tabela1[[#This Row],[Nazwisko i Imię3]]</f>
        <v>Ptak Igor</v>
      </c>
      <c r="D59" s="5">
        <v>405</v>
      </c>
      <c r="E59" s="5" t="s">
        <v>65</v>
      </c>
      <c r="F59" s="6">
        <v>44424</v>
      </c>
      <c r="G59" s="5">
        <v>54175</v>
      </c>
      <c r="H59" s="5" t="s">
        <v>402</v>
      </c>
      <c r="I59" s="5" t="s">
        <v>202</v>
      </c>
      <c r="J59" s="5">
        <v>2013</v>
      </c>
      <c r="K59" s="5" t="s">
        <v>271</v>
      </c>
      <c r="L59" s="5" t="s">
        <v>256</v>
      </c>
      <c r="M59" s="1" t="str">
        <f t="shared" si="1"/>
        <v>M</v>
      </c>
      <c r="N59" t="str">
        <f t="shared" si="2"/>
        <v>Ptak Igor</v>
      </c>
      <c r="Q59">
        <v>76</v>
      </c>
      <c r="S59">
        <f t="shared" si="3"/>
        <v>76</v>
      </c>
    </row>
    <row r="60" spans="1:19" x14ac:dyDescent="0.25">
      <c r="A60" s="4">
        <v>57</v>
      </c>
      <c r="B60" s="4" t="str">
        <f t="shared" si="0"/>
        <v>"KS Mysław"</v>
      </c>
      <c r="C60" s="5" t="str">
        <f>Tabela1[[#This Row],[Nazwisko i Imię3]]</f>
        <v>Pencarska Maja</v>
      </c>
      <c r="D60" s="5">
        <v>404</v>
      </c>
      <c r="E60" s="5" t="s">
        <v>65</v>
      </c>
      <c r="F60" s="6">
        <v>44424</v>
      </c>
      <c r="G60" s="5">
        <v>55600</v>
      </c>
      <c r="H60" s="5" t="s">
        <v>263</v>
      </c>
      <c r="I60" s="5" t="s">
        <v>258</v>
      </c>
      <c r="J60" s="5">
        <v>2013</v>
      </c>
      <c r="K60" s="5" t="s">
        <v>271</v>
      </c>
      <c r="L60" s="5" t="s">
        <v>256</v>
      </c>
      <c r="M60" s="1" t="str">
        <f t="shared" si="1"/>
        <v>K</v>
      </c>
      <c r="N60" t="str">
        <f t="shared" si="2"/>
        <v>Pencarska Maja</v>
      </c>
      <c r="Q60">
        <v>77</v>
      </c>
      <c r="S60">
        <f t="shared" si="3"/>
        <v>77</v>
      </c>
    </row>
    <row r="61" spans="1:19" x14ac:dyDescent="0.25">
      <c r="A61" s="4">
        <v>58</v>
      </c>
      <c r="B61" s="4" t="str">
        <f t="shared" si="0"/>
        <v>"KS NAPRZÓD Borucin"</v>
      </c>
      <c r="C61" s="5" t="str">
        <f>Tabela1[[#This Row],[Nazwisko i Imię3]]</f>
        <v>Zurek Daria</v>
      </c>
      <c r="D61" s="5">
        <v>3578</v>
      </c>
      <c r="E61" s="5" t="s">
        <v>16</v>
      </c>
      <c r="F61" s="6">
        <v>44432</v>
      </c>
      <c r="G61" s="5">
        <v>51728</v>
      </c>
      <c r="H61" s="5" t="s">
        <v>380</v>
      </c>
      <c r="I61" s="5" t="s">
        <v>381</v>
      </c>
      <c r="J61" s="5">
        <v>2009</v>
      </c>
      <c r="K61" s="5" t="s">
        <v>382</v>
      </c>
      <c r="L61" s="5" t="s">
        <v>256</v>
      </c>
      <c r="M61" s="1" t="str">
        <f t="shared" si="1"/>
        <v>K</v>
      </c>
      <c r="N61" t="str">
        <f t="shared" si="2"/>
        <v>Zurek Daria</v>
      </c>
      <c r="Q61">
        <v>78</v>
      </c>
      <c r="S61">
        <f t="shared" si="3"/>
        <v>78</v>
      </c>
    </row>
    <row r="62" spans="1:19" x14ac:dyDescent="0.25">
      <c r="A62" s="4">
        <v>59</v>
      </c>
      <c r="B62" s="4" t="str">
        <f t="shared" si="0"/>
        <v>"KS SPIN Częstochowa"</v>
      </c>
      <c r="C62" s="5" t="str">
        <f>Tabela1[[#This Row],[Nazwisko i Imię3]]</f>
        <v>Ulatowski Kacper</v>
      </c>
      <c r="D62" s="5">
        <v>1948</v>
      </c>
      <c r="E62" s="5" t="s">
        <v>16</v>
      </c>
      <c r="F62" s="6">
        <v>44434</v>
      </c>
      <c r="G62" s="5">
        <v>59379</v>
      </c>
      <c r="H62" s="5" t="s">
        <v>462</v>
      </c>
      <c r="I62" s="5" t="s">
        <v>41</v>
      </c>
      <c r="J62" s="5">
        <v>2009</v>
      </c>
      <c r="K62" s="5" t="s">
        <v>306</v>
      </c>
      <c r="L62" s="5" t="s">
        <v>256</v>
      </c>
      <c r="M62" s="1" t="str">
        <f t="shared" si="1"/>
        <v>M</v>
      </c>
      <c r="N62" t="str">
        <f t="shared" si="2"/>
        <v>Ulatowski Kacper</v>
      </c>
      <c r="Q62">
        <v>79</v>
      </c>
      <c r="S62">
        <f t="shared" si="3"/>
        <v>79</v>
      </c>
    </row>
    <row r="63" spans="1:19" x14ac:dyDescent="0.25">
      <c r="A63" s="4">
        <v>60</v>
      </c>
      <c r="B63" s="4" t="str">
        <f t="shared" si="0"/>
        <v>"KS SPIN Częstochowa"</v>
      </c>
      <c r="C63" s="5" t="str">
        <f>Tabela1[[#This Row],[Nazwisko i Imię3]]</f>
        <v>Lojtek Mikołaj</v>
      </c>
      <c r="D63" s="5">
        <v>1950</v>
      </c>
      <c r="E63" s="5" t="s">
        <v>16</v>
      </c>
      <c r="F63" s="6">
        <v>44434</v>
      </c>
      <c r="G63" s="5">
        <v>55699</v>
      </c>
      <c r="H63" s="5" t="s">
        <v>563</v>
      </c>
      <c r="I63" s="5" t="s">
        <v>76</v>
      </c>
      <c r="J63" s="5">
        <v>2011</v>
      </c>
      <c r="K63" s="5" t="s">
        <v>306</v>
      </c>
      <c r="L63" s="5" t="s">
        <v>256</v>
      </c>
      <c r="M63" s="1" t="str">
        <f t="shared" si="1"/>
        <v>M</v>
      </c>
      <c r="N63" t="str">
        <f t="shared" si="2"/>
        <v>Lojtek Mikołaj</v>
      </c>
      <c r="Q63">
        <v>80</v>
      </c>
      <c r="S63">
        <f t="shared" si="3"/>
        <v>80</v>
      </c>
    </row>
    <row r="64" spans="1:19" x14ac:dyDescent="0.25">
      <c r="A64" s="4">
        <v>61</v>
      </c>
      <c r="B64" s="4" t="str">
        <f t="shared" si="0"/>
        <v>"KS VIRET CMC Zawiercie"</v>
      </c>
      <c r="C64" s="5" t="str">
        <f>Tabela1[[#This Row],[Nazwisko i Imię3]]</f>
        <v>Urbanowicz Klaudia</v>
      </c>
      <c r="D64" s="5">
        <v>5632</v>
      </c>
      <c r="E64" s="5" t="s">
        <v>16</v>
      </c>
      <c r="F64" s="6">
        <v>44433</v>
      </c>
      <c r="G64" s="5">
        <v>45255</v>
      </c>
      <c r="H64" s="5" t="s">
        <v>323</v>
      </c>
      <c r="I64" s="5" t="s">
        <v>375</v>
      </c>
      <c r="J64" s="5">
        <v>2009</v>
      </c>
      <c r="K64" s="5" t="s">
        <v>259</v>
      </c>
      <c r="L64" s="5" t="s">
        <v>256</v>
      </c>
      <c r="M64" s="1" t="str">
        <f t="shared" si="1"/>
        <v>K</v>
      </c>
      <c r="N64" t="str">
        <f t="shared" si="2"/>
        <v>Urbanowicz Klaudia</v>
      </c>
      <c r="Q64">
        <v>81</v>
      </c>
      <c r="S64">
        <f t="shared" si="3"/>
        <v>81</v>
      </c>
    </row>
    <row r="65" spans="1:19" x14ac:dyDescent="0.25">
      <c r="A65" s="4">
        <v>62</v>
      </c>
      <c r="B65" s="4" t="str">
        <f t="shared" si="0"/>
        <v>"KTS Gliwice"</v>
      </c>
      <c r="C65" s="5" t="str">
        <f>Tabela1[[#This Row],[Nazwisko i Imię3]]</f>
        <v>Kulczycki Antoni</v>
      </c>
      <c r="D65" s="5">
        <v>11646</v>
      </c>
      <c r="E65" s="5" t="s">
        <v>16</v>
      </c>
      <c r="F65" s="6">
        <v>44519</v>
      </c>
      <c r="G65" s="5">
        <v>60914</v>
      </c>
      <c r="H65" s="5" t="s">
        <v>431</v>
      </c>
      <c r="I65" s="5" t="s">
        <v>190</v>
      </c>
      <c r="J65" s="5">
        <v>2009</v>
      </c>
      <c r="K65" s="5" t="s">
        <v>314</v>
      </c>
      <c r="L65" s="5" t="s">
        <v>256</v>
      </c>
      <c r="M65" s="1" t="str">
        <f t="shared" si="1"/>
        <v>M</v>
      </c>
      <c r="N65" t="str">
        <f t="shared" si="2"/>
        <v>Kulczycki Antoni</v>
      </c>
      <c r="Q65">
        <v>82</v>
      </c>
      <c r="S65">
        <f t="shared" si="3"/>
        <v>82</v>
      </c>
    </row>
    <row r="66" spans="1:19" x14ac:dyDescent="0.25">
      <c r="A66" s="4">
        <v>63</v>
      </c>
      <c r="B66" s="4" t="str">
        <f t="shared" si="0"/>
        <v>"KTS Gliwice"</v>
      </c>
      <c r="C66" s="5" t="str">
        <f>Tabela1[[#This Row],[Nazwisko i Imię3]]</f>
        <v>Gwizdała Jakub</v>
      </c>
      <c r="D66" s="5">
        <v>11643</v>
      </c>
      <c r="E66" s="5" t="s">
        <v>16</v>
      </c>
      <c r="F66" s="6">
        <v>44519</v>
      </c>
      <c r="G66" s="5">
        <v>60911</v>
      </c>
      <c r="H66" s="5" t="s">
        <v>432</v>
      </c>
      <c r="I66" s="5" t="s">
        <v>27</v>
      </c>
      <c r="J66" s="5">
        <v>2009</v>
      </c>
      <c r="K66" s="5" t="s">
        <v>314</v>
      </c>
      <c r="L66" s="5" t="s">
        <v>256</v>
      </c>
      <c r="M66" s="1" t="str">
        <f t="shared" si="1"/>
        <v>M</v>
      </c>
      <c r="N66" t="str">
        <f t="shared" si="2"/>
        <v>Gwizdała Jakub</v>
      </c>
      <c r="Q66">
        <v>83</v>
      </c>
      <c r="S66">
        <f t="shared" si="3"/>
        <v>83</v>
      </c>
    </row>
    <row r="67" spans="1:19" x14ac:dyDescent="0.25">
      <c r="A67" s="4">
        <v>64</v>
      </c>
      <c r="B67" s="4" t="str">
        <f t="shared" si="0"/>
        <v>"KTS Gliwice"</v>
      </c>
      <c r="C67" s="5" t="str">
        <f>Tabela1[[#This Row],[Nazwisko i Imię3]]</f>
        <v>Żelazowski Kacper</v>
      </c>
      <c r="D67" s="5">
        <v>7519</v>
      </c>
      <c r="E67" s="5" t="s">
        <v>16</v>
      </c>
      <c r="F67" s="6">
        <v>44439</v>
      </c>
      <c r="G67" s="5">
        <v>58391</v>
      </c>
      <c r="H67" s="5" t="s">
        <v>448</v>
      </c>
      <c r="I67" s="5" t="s">
        <v>41</v>
      </c>
      <c r="J67" s="5">
        <v>2009</v>
      </c>
      <c r="K67" s="5" t="s">
        <v>314</v>
      </c>
      <c r="L67" s="5" t="s">
        <v>256</v>
      </c>
      <c r="M67" s="1" t="str">
        <f t="shared" si="1"/>
        <v>M</v>
      </c>
      <c r="N67" t="str">
        <f t="shared" si="2"/>
        <v>Żelazowski Kacper</v>
      </c>
      <c r="Q67">
        <v>84</v>
      </c>
      <c r="S67">
        <f t="shared" si="3"/>
        <v>84</v>
      </c>
    </row>
    <row r="68" spans="1:19" x14ac:dyDescent="0.25">
      <c r="A68" s="4">
        <v>65</v>
      </c>
      <c r="B68" s="4" t="str">
        <f t="shared" ref="B68:B131" si="4">K68</f>
        <v>"KTS Gliwice"</v>
      </c>
      <c r="C68" s="5" t="str">
        <f>Tabela1[[#This Row],[Nazwisko i Imię3]]</f>
        <v>Gabryś Paweł</v>
      </c>
      <c r="D68" s="5">
        <v>11647</v>
      </c>
      <c r="E68" s="5" t="s">
        <v>16</v>
      </c>
      <c r="F68" s="6">
        <v>44519</v>
      </c>
      <c r="G68" s="5">
        <v>59156</v>
      </c>
      <c r="H68" s="5" t="s">
        <v>436</v>
      </c>
      <c r="I68" s="5" t="s">
        <v>24</v>
      </c>
      <c r="J68" s="5">
        <v>2010</v>
      </c>
      <c r="K68" s="5" t="s">
        <v>314</v>
      </c>
      <c r="L68" s="5" t="s">
        <v>256</v>
      </c>
      <c r="M68" s="1" t="str">
        <f t="shared" ref="M68:M131" si="5">IF(I68="","",IF(RIGHT(I68,1)="a","K","M"))</f>
        <v>M</v>
      </c>
      <c r="N68" t="str">
        <f t="shared" ref="N68:N131" si="6">H68&amp;" "&amp;I68</f>
        <v>Gabryś Paweł</v>
      </c>
      <c r="Q68">
        <v>85</v>
      </c>
      <c r="S68">
        <f t="shared" si="3"/>
        <v>85</v>
      </c>
    </row>
    <row r="69" spans="1:19" x14ac:dyDescent="0.25">
      <c r="A69" s="4">
        <v>66</v>
      </c>
      <c r="B69" s="4" t="str">
        <f t="shared" si="4"/>
        <v>"KTS Gliwice"</v>
      </c>
      <c r="C69" s="5" t="str">
        <f>Tabela1[[#This Row],[Nazwisko i Imię3]]</f>
        <v>Mleczko Michał</v>
      </c>
      <c r="D69" s="5">
        <v>11642</v>
      </c>
      <c r="E69" s="5" t="s">
        <v>16</v>
      </c>
      <c r="F69" s="6">
        <v>44519</v>
      </c>
      <c r="G69" s="5">
        <v>60910</v>
      </c>
      <c r="H69" s="5" t="s">
        <v>482</v>
      </c>
      <c r="I69" s="5" t="s">
        <v>38</v>
      </c>
      <c r="J69" s="5">
        <v>2010</v>
      </c>
      <c r="K69" s="5" t="s">
        <v>314</v>
      </c>
      <c r="L69" s="5" t="s">
        <v>256</v>
      </c>
      <c r="M69" s="1" t="str">
        <f t="shared" si="5"/>
        <v>M</v>
      </c>
      <c r="N69" t="str">
        <f t="shared" si="6"/>
        <v>Mleczko Michał</v>
      </c>
      <c r="Q69">
        <v>86</v>
      </c>
      <c r="S69">
        <f t="shared" si="3"/>
        <v>86</v>
      </c>
    </row>
    <row r="70" spans="1:19" x14ac:dyDescent="0.25">
      <c r="A70" s="4">
        <v>67</v>
      </c>
      <c r="B70" s="4" t="str">
        <f t="shared" si="4"/>
        <v>"KTS Gliwice"</v>
      </c>
      <c r="C70" s="5" t="str">
        <f>Tabela1[[#This Row],[Nazwisko i Imię3]]</f>
        <v>Kotajny Karolina</v>
      </c>
      <c r="D70" s="5">
        <v>11641</v>
      </c>
      <c r="E70" s="5" t="s">
        <v>16</v>
      </c>
      <c r="F70" s="6">
        <v>44519</v>
      </c>
      <c r="G70" s="5">
        <v>60909</v>
      </c>
      <c r="H70" s="5" t="s">
        <v>483</v>
      </c>
      <c r="I70" s="5" t="s">
        <v>74</v>
      </c>
      <c r="J70" s="5">
        <v>2010</v>
      </c>
      <c r="K70" s="5" t="s">
        <v>314</v>
      </c>
      <c r="L70" s="5" t="s">
        <v>256</v>
      </c>
      <c r="M70" s="1" t="str">
        <f t="shared" si="5"/>
        <v>K</v>
      </c>
      <c r="N70" t="str">
        <f t="shared" si="6"/>
        <v>Kotajny Karolina</v>
      </c>
      <c r="Q70">
        <v>87</v>
      </c>
      <c r="S70">
        <f t="shared" si="3"/>
        <v>87</v>
      </c>
    </row>
    <row r="71" spans="1:19" x14ac:dyDescent="0.25">
      <c r="A71" s="4">
        <v>68</v>
      </c>
      <c r="B71" s="4" t="str">
        <f t="shared" si="4"/>
        <v>"KTS Gliwice"</v>
      </c>
      <c r="C71" s="5" t="str">
        <f>Tabela1[[#This Row],[Nazwisko i Imię3]]</f>
        <v>Szklarz Alan</v>
      </c>
      <c r="D71" s="5">
        <v>7517</v>
      </c>
      <c r="E71" s="5" t="s">
        <v>16</v>
      </c>
      <c r="F71" s="6">
        <v>44439</v>
      </c>
      <c r="G71" s="5">
        <v>56609</v>
      </c>
      <c r="H71" s="5" t="s">
        <v>497</v>
      </c>
      <c r="I71" s="5" t="s">
        <v>197</v>
      </c>
      <c r="J71" s="5">
        <v>2010</v>
      </c>
      <c r="K71" s="5" t="s">
        <v>314</v>
      </c>
      <c r="L71" s="5" t="s">
        <v>256</v>
      </c>
      <c r="M71" s="1" t="str">
        <f t="shared" si="5"/>
        <v>M</v>
      </c>
      <c r="N71" t="str">
        <f t="shared" si="6"/>
        <v>Szklarz Alan</v>
      </c>
      <c r="Q71">
        <v>88</v>
      </c>
      <c r="S71">
        <f t="shared" si="3"/>
        <v>88</v>
      </c>
    </row>
    <row r="72" spans="1:19" x14ac:dyDescent="0.25">
      <c r="A72" s="4">
        <v>69</v>
      </c>
      <c r="B72" s="4" t="str">
        <f t="shared" si="4"/>
        <v>"KTS Gliwice"</v>
      </c>
      <c r="C72" s="5" t="str">
        <f>Tabela1[[#This Row],[Nazwisko i Imię3]]</f>
        <v>Paruch Wiktor</v>
      </c>
      <c r="D72" s="5">
        <v>7504</v>
      </c>
      <c r="E72" s="5" t="s">
        <v>16</v>
      </c>
      <c r="F72" s="6">
        <v>44439</v>
      </c>
      <c r="G72" s="5">
        <v>46816</v>
      </c>
      <c r="H72" s="5" t="s">
        <v>340</v>
      </c>
      <c r="I72" s="5" t="s">
        <v>178</v>
      </c>
      <c r="J72" s="5">
        <v>2010</v>
      </c>
      <c r="K72" s="5" t="s">
        <v>314</v>
      </c>
      <c r="L72" s="5" t="s">
        <v>256</v>
      </c>
      <c r="M72" s="1" t="str">
        <f t="shared" si="5"/>
        <v>M</v>
      </c>
      <c r="N72" t="str">
        <f t="shared" si="6"/>
        <v>Paruch Wiktor</v>
      </c>
      <c r="Q72">
        <v>89</v>
      </c>
      <c r="S72">
        <f t="shared" si="3"/>
        <v>89</v>
      </c>
    </row>
    <row r="73" spans="1:19" x14ac:dyDescent="0.25">
      <c r="A73" s="4">
        <v>70</v>
      </c>
      <c r="B73" s="4" t="str">
        <f t="shared" si="4"/>
        <v>"KTS Gliwice"</v>
      </c>
      <c r="C73" s="5" t="str">
        <f>Tabela1[[#This Row],[Nazwisko i Imię3]]</f>
        <v>Kutta Emilia</v>
      </c>
      <c r="D73" s="5">
        <v>7498</v>
      </c>
      <c r="E73" s="5" t="s">
        <v>16</v>
      </c>
      <c r="F73" s="6">
        <v>44439</v>
      </c>
      <c r="G73" s="5">
        <v>58397</v>
      </c>
      <c r="H73" s="5" t="s">
        <v>498</v>
      </c>
      <c r="I73" s="5" t="s">
        <v>185</v>
      </c>
      <c r="J73" s="5">
        <v>2010</v>
      </c>
      <c r="K73" s="5" t="s">
        <v>314</v>
      </c>
      <c r="L73" s="5" t="s">
        <v>256</v>
      </c>
      <c r="M73" s="1" t="str">
        <f t="shared" si="5"/>
        <v>K</v>
      </c>
      <c r="N73" t="str">
        <f t="shared" si="6"/>
        <v>Kutta Emilia</v>
      </c>
      <c r="S73">
        <f t="shared" si="3"/>
        <v>0</v>
      </c>
    </row>
    <row r="74" spans="1:19" x14ac:dyDescent="0.25">
      <c r="A74" s="4">
        <v>71</v>
      </c>
      <c r="B74" s="4" t="str">
        <f t="shared" si="4"/>
        <v>"KTS Gliwice"</v>
      </c>
      <c r="C74" s="5" t="str">
        <f>Tabela1[[#This Row],[Nazwisko i Imię3]]</f>
        <v>Erle Maksymilian</v>
      </c>
      <c r="D74" s="5">
        <v>7485</v>
      </c>
      <c r="E74" s="5" t="s">
        <v>16</v>
      </c>
      <c r="F74" s="6">
        <v>44439</v>
      </c>
      <c r="G74" s="5">
        <v>58388</v>
      </c>
      <c r="H74" s="5" t="s">
        <v>499</v>
      </c>
      <c r="I74" s="5" t="s">
        <v>182</v>
      </c>
      <c r="J74" s="5">
        <v>2010</v>
      </c>
      <c r="K74" s="5" t="s">
        <v>314</v>
      </c>
      <c r="L74" s="5" t="s">
        <v>256</v>
      </c>
      <c r="M74" s="1" t="str">
        <f t="shared" si="5"/>
        <v>M</v>
      </c>
      <c r="N74" t="str">
        <f t="shared" si="6"/>
        <v>Erle Maksymilian</v>
      </c>
      <c r="S74">
        <f t="shared" si="3"/>
        <v>0</v>
      </c>
    </row>
    <row r="75" spans="1:19" x14ac:dyDescent="0.25">
      <c r="A75" s="4">
        <v>72</v>
      </c>
      <c r="B75" s="4" t="str">
        <f t="shared" si="4"/>
        <v>"KTS Gliwice"</v>
      </c>
      <c r="C75" s="5" t="str">
        <f>Tabela1[[#This Row],[Nazwisko i Imię3]]</f>
        <v>Lesiak Oliwia</v>
      </c>
      <c r="D75" s="5">
        <v>11644</v>
      </c>
      <c r="E75" s="5" t="s">
        <v>16</v>
      </c>
      <c r="F75" s="6">
        <v>44519</v>
      </c>
      <c r="G75" s="5">
        <v>60912</v>
      </c>
      <c r="H75" s="5" t="s">
        <v>525</v>
      </c>
      <c r="I75" s="5" t="s">
        <v>192</v>
      </c>
      <c r="J75" s="5">
        <v>2011</v>
      </c>
      <c r="K75" s="5" t="s">
        <v>314</v>
      </c>
      <c r="L75" s="5" t="s">
        <v>256</v>
      </c>
      <c r="M75" s="1" t="str">
        <f t="shared" si="5"/>
        <v>K</v>
      </c>
      <c r="N75" t="str">
        <f t="shared" si="6"/>
        <v>Lesiak Oliwia</v>
      </c>
    </row>
    <row r="76" spans="1:19" x14ac:dyDescent="0.25">
      <c r="A76" s="4">
        <v>73</v>
      </c>
      <c r="B76" s="4" t="str">
        <f t="shared" si="4"/>
        <v>"KTS Gliwice"</v>
      </c>
      <c r="C76" s="5" t="str">
        <f>Tabela1[[#This Row],[Nazwisko i Imię3]]</f>
        <v>Piecowski Szymon</v>
      </c>
      <c r="D76" s="5">
        <v>7508</v>
      </c>
      <c r="E76" s="5" t="s">
        <v>16</v>
      </c>
      <c r="F76" s="6">
        <v>44439</v>
      </c>
      <c r="G76" s="5">
        <v>47418</v>
      </c>
      <c r="H76" s="5" t="s">
        <v>353</v>
      </c>
      <c r="I76" s="5" t="s">
        <v>31</v>
      </c>
      <c r="J76" s="5">
        <v>2011</v>
      </c>
      <c r="K76" s="5" t="s">
        <v>314</v>
      </c>
      <c r="L76" s="5" t="s">
        <v>256</v>
      </c>
      <c r="M76" s="1" t="str">
        <f t="shared" si="5"/>
        <v>M</v>
      </c>
      <c r="N76" t="str">
        <f t="shared" si="6"/>
        <v>Piecowski Szymon</v>
      </c>
    </row>
    <row r="77" spans="1:19" x14ac:dyDescent="0.25">
      <c r="A77" s="4">
        <v>74</v>
      </c>
      <c r="B77" s="4" t="str">
        <f t="shared" si="4"/>
        <v>"KTS Gliwice"</v>
      </c>
      <c r="C77" s="5" t="str">
        <f>Tabela1[[#This Row],[Nazwisko i Imię3]]</f>
        <v>Pasiński Aleks</v>
      </c>
      <c r="D77" s="5">
        <v>7506</v>
      </c>
      <c r="E77" s="5" t="s">
        <v>16</v>
      </c>
      <c r="F77" s="6">
        <v>44439</v>
      </c>
      <c r="G77" s="5">
        <v>48102</v>
      </c>
      <c r="H77" s="5" t="s">
        <v>546</v>
      </c>
      <c r="I77" s="5" t="s">
        <v>172</v>
      </c>
      <c r="J77" s="5">
        <v>2011</v>
      </c>
      <c r="K77" s="5" t="s">
        <v>314</v>
      </c>
      <c r="L77" s="5" t="s">
        <v>256</v>
      </c>
      <c r="M77" s="1" t="str">
        <f t="shared" si="5"/>
        <v>M</v>
      </c>
      <c r="N77" t="str">
        <f t="shared" si="6"/>
        <v>Pasiński Aleks</v>
      </c>
    </row>
    <row r="78" spans="1:19" x14ac:dyDescent="0.25">
      <c r="A78" s="4">
        <v>75</v>
      </c>
      <c r="B78" s="4" t="str">
        <f t="shared" si="4"/>
        <v>"KTS Gliwice"</v>
      </c>
      <c r="C78" s="5" t="str">
        <f>Tabela1[[#This Row],[Nazwisko i Imię3]]</f>
        <v>Machał Marcin</v>
      </c>
      <c r="D78" s="5">
        <v>7499</v>
      </c>
      <c r="E78" s="5" t="s">
        <v>16</v>
      </c>
      <c r="F78" s="6">
        <v>44439</v>
      </c>
      <c r="G78" s="5">
        <v>48100</v>
      </c>
      <c r="H78" s="5" t="s">
        <v>313</v>
      </c>
      <c r="I78" s="5" t="s">
        <v>34</v>
      </c>
      <c r="J78" s="5">
        <v>2011</v>
      </c>
      <c r="K78" s="5" t="s">
        <v>314</v>
      </c>
      <c r="L78" s="5" t="s">
        <v>256</v>
      </c>
      <c r="M78" s="1" t="str">
        <f t="shared" si="5"/>
        <v>M</v>
      </c>
      <c r="N78" t="str">
        <f t="shared" si="6"/>
        <v>Machał Marcin</v>
      </c>
    </row>
    <row r="79" spans="1:19" x14ac:dyDescent="0.25">
      <c r="A79" s="4">
        <v>76</v>
      </c>
      <c r="B79" s="4" t="str">
        <f t="shared" si="4"/>
        <v>"KTS Gliwice"</v>
      </c>
      <c r="C79" s="5" t="str">
        <f>Tabela1[[#This Row],[Nazwisko i Imię3]]</f>
        <v>Hryciuk Jakub</v>
      </c>
      <c r="D79" s="5">
        <v>12556</v>
      </c>
      <c r="E79" s="5" t="s">
        <v>65</v>
      </c>
      <c r="F79" s="6">
        <v>44700</v>
      </c>
      <c r="G79" s="5">
        <v>61616</v>
      </c>
      <c r="H79" s="5" t="s">
        <v>575</v>
      </c>
      <c r="I79" s="5" t="s">
        <v>27</v>
      </c>
      <c r="J79" s="5">
        <v>2012</v>
      </c>
      <c r="K79" s="5" t="s">
        <v>314</v>
      </c>
      <c r="L79" s="5" t="s">
        <v>256</v>
      </c>
      <c r="M79" s="1" t="str">
        <f t="shared" si="5"/>
        <v>M</v>
      </c>
      <c r="N79" t="str">
        <f t="shared" si="6"/>
        <v>Hryciuk Jakub</v>
      </c>
    </row>
    <row r="80" spans="1:19" x14ac:dyDescent="0.25">
      <c r="A80" s="4">
        <v>77</v>
      </c>
      <c r="B80" s="4" t="str">
        <f t="shared" si="4"/>
        <v>"KTS Gliwice"</v>
      </c>
      <c r="C80" s="5" t="str">
        <f>Tabela1[[#This Row],[Nazwisko i Imię3]]</f>
        <v>Pałk Diana</v>
      </c>
      <c r="D80" s="5">
        <v>11645</v>
      </c>
      <c r="E80" s="5" t="s">
        <v>16</v>
      </c>
      <c r="F80" s="6">
        <v>44519</v>
      </c>
      <c r="G80" s="5">
        <v>60913</v>
      </c>
      <c r="H80" s="5" t="s">
        <v>583</v>
      </c>
      <c r="I80" s="5" t="s">
        <v>584</v>
      </c>
      <c r="J80" s="5">
        <v>2012</v>
      </c>
      <c r="K80" s="5" t="s">
        <v>314</v>
      </c>
      <c r="L80" s="5" t="s">
        <v>256</v>
      </c>
      <c r="M80" s="1" t="str">
        <f t="shared" si="5"/>
        <v>K</v>
      </c>
      <c r="N80" t="str">
        <f t="shared" si="6"/>
        <v>Pałk Diana</v>
      </c>
    </row>
    <row r="81" spans="1:14" x14ac:dyDescent="0.25">
      <c r="A81" s="4">
        <v>78</v>
      </c>
      <c r="B81" s="4" t="str">
        <f t="shared" si="4"/>
        <v>"KTS Gliwice"</v>
      </c>
      <c r="C81" s="5" t="str">
        <f>Tabela1[[#This Row],[Nazwisko i Imię3]]</f>
        <v>Ura Sylwester</v>
      </c>
      <c r="D81" s="5">
        <v>11493</v>
      </c>
      <c r="E81" s="5" t="s">
        <v>16</v>
      </c>
      <c r="F81" s="6">
        <v>44505</v>
      </c>
      <c r="G81" s="5">
        <v>60811</v>
      </c>
      <c r="H81" s="5" t="s">
        <v>585</v>
      </c>
      <c r="I81" s="5" t="s">
        <v>586</v>
      </c>
      <c r="J81" s="5">
        <v>2012</v>
      </c>
      <c r="K81" s="5" t="s">
        <v>314</v>
      </c>
      <c r="L81" s="5" t="s">
        <v>256</v>
      </c>
      <c r="M81" s="1" t="str">
        <f t="shared" si="5"/>
        <v>M</v>
      </c>
      <c r="N81" t="str">
        <f t="shared" si="6"/>
        <v>Ura Sylwester</v>
      </c>
    </row>
    <row r="82" spans="1:14" x14ac:dyDescent="0.25">
      <c r="A82" s="4">
        <v>79</v>
      </c>
      <c r="B82" s="4" t="str">
        <f t="shared" si="4"/>
        <v>"KTS Gliwice"</v>
      </c>
      <c r="C82" s="5" t="str">
        <f>Tabela1[[#This Row],[Nazwisko i Imię3]]</f>
        <v>Grodzicka Maja</v>
      </c>
      <c r="D82" s="5">
        <v>7491</v>
      </c>
      <c r="E82" s="5" t="s">
        <v>16</v>
      </c>
      <c r="F82" s="6">
        <v>44439</v>
      </c>
      <c r="G82" s="5">
        <v>56161</v>
      </c>
      <c r="H82" s="5" t="s">
        <v>597</v>
      </c>
      <c r="I82" s="5" t="s">
        <v>258</v>
      </c>
      <c r="J82" s="5">
        <v>2012</v>
      </c>
      <c r="K82" s="5" t="s">
        <v>314</v>
      </c>
      <c r="L82" s="5" t="s">
        <v>256</v>
      </c>
      <c r="M82" s="1" t="str">
        <f t="shared" si="5"/>
        <v>K</v>
      </c>
      <c r="N82" t="str">
        <f t="shared" si="6"/>
        <v>Grodzicka Maja</v>
      </c>
    </row>
    <row r="83" spans="1:14" x14ac:dyDescent="0.25">
      <c r="A83" s="4">
        <v>80</v>
      </c>
      <c r="B83" s="4" t="str">
        <f t="shared" si="4"/>
        <v>"KTS Gliwice"</v>
      </c>
      <c r="C83" s="5" t="str">
        <f>Tabela1[[#This Row],[Nazwisko i Imię3]]</f>
        <v>Gabryś Emilia</v>
      </c>
      <c r="D83" s="5">
        <v>7486</v>
      </c>
      <c r="E83" s="5" t="s">
        <v>16</v>
      </c>
      <c r="F83" s="6">
        <v>44439</v>
      </c>
      <c r="G83" s="5">
        <v>56162</v>
      </c>
      <c r="H83" s="5" t="s">
        <v>436</v>
      </c>
      <c r="I83" s="5" t="s">
        <v>185</v>
      </c>
      <c r="J83" s="5">
        <v>2012</v>
      </c>
      <c r="K83" s="5" t="s">
        <v>314</v>
      </c>
      <c r="L83" s="5" t="s">
        <v>256</v>
      </c>
      <c r="M83" s="1" t="str">
        <f t="shared" si="5"/>
        <v>K</v>
      </c>
      <c r="N83" t="str">
        <f t="shared" si="6"/>
        <v>Gabryś Emilia</v>
      </c>
    </row>
    <row r="84" spans="1:14" x14ac:dyDescent="0.25">
      <c r="A84" s="4">
        <v>81</v>
      </c>
      <c r="B84" s="4" t="str">
        <f t="shared" si="4"/>
        <v>"KTS Gliwice"</v>
      </c>
      <c r="C84" s="5" t="str">
        <f>Tabela1[[#This Row],[Nazwisko i Imię3]]</f>
        <v>Kubiczek Wojciech</v>
      </c>
      <c r="D84" s="5">
        <v>11649</v>
      </c>
      <c r="E84" s="5" t="s">
        <v>65</v>
      </c>
      <c r="F84" s="6">
        <v>44519</v>
      </c>
      <c r="G84" s="5">
        <v>60916</v>
      </c>
      <c r="H84" s="5" t="s">
        <v>613</v>
      </c>
      <c r="I84" s="5" t="s">
        <v>63</v>
      </c>
      <c r="J84" s="5">
        <v>2013</v>
      </c>
      <c r="K84" s="5" t="s">
        <v>314</v>
      </c>
      <c r="L84" s="5" t="s">
        <v>256</v>
      </c>
      <c r="M84" s="1" t="str">
        <f t="shared" si="5"/>
        <v>M</v>
      </c>
      <c r="N84" t="str">
        <f t="shared" si="6"/>
        <v>Kubiczek Wojciech</v>
      </c>
    </row>
    <row r="85" spans="1:14" x14ac:dyDescent="0.25">
      <c r="A85" s="4">
        <v>82</v>
      </c>
      <c r="B85" s="4" t="str">
        <f t="shared" si="4"/>
        <v>"KTS Gliwice"</v>
      </c>
      <c r="C85" s="5" t="str">
        <f>Tabela1[[#This Row],[Nazwisko i Imię3]]</f>
        <v>Kubecki Piotr</v>
      </c>
      <c r="D85" s="5">
        <v>11492</v>
      </c>
      <c r="E85" s="5" t="s">
        <v>65</v>
      </c>
      <c r="F85" s="6">
        <v>44505</v>
      </c>
      <c r="G85" s="5">
        <v>60810</v>
      </c>
      <c r="H85" s="5" t="s">
        <v>614</v>
      </c>
      <c r="I85" s="5" t="s">
        <v>48</v>
      </c>
      <c r="J85" s="5">
        <v>2013</v>
      </c>
      <c r="K85" s="5" t="s">
        <v>314</v>
      </c>
      <c r="L85" s="5" t="s">
        <v>256</v>
      </c>
      <c r="M85" s="1" t="str">
        <f t="shared" si="5"/>
        <v>M</v>
      </c>
      <c r="N85" t="str">
        <f t="shared" si="6"/>
        <v>Kubecki Piotr</v>
      </c>
    </row>
    <row r="86" spans="1:14" x14ac:dyDescent="0.25">
      <c r="A86" s="4">
        <v>83</v>
      </c>
      <c r="B86" s="4" t="str">
        <f t="shared" si="4"/>
        <v>"KTS Gliwice"</v>
      </c>
      <c r="C86" s="5" t="str">
        <f>Tabela1[[#This Row],[Nazwisko i Imię3]]</f>
        <v>Polak Kinga</v>
      </c>
      <c r="D86" s="5">
        <v>7481</v>
      </c>
      <c r="E86" s="5" t="s">
        <v>65</v>
      </c>
      <c r="F86" s="6">
        <v>44439</v>
      </c>
      <c r="G86" s="5">
        <v>58395</v>
      </c>
      <c r="H86" s="5" t="s">
        <v>620</v>
      </c>
      <c r="I86" s="5" t="s">
        <v>114</v>
      </c>
      <c r="J86" s="5">
        <v>2013</v>
      </c>
      <c r="K86" s="5" t="s">
        <v>314</v>
      </c>
      <c r="L86" s="5" t="s">
        <v>256</v>
      </c>
      <c r="M86" s="1" t="str">
        <f t="shared" si="5"/>
        <v>K</v>
      </c>
      <c r="N86" t="str">
        <f t="shared" si="6"/>
        <v>Polak Kinga</v>
      </c>
    </row>
    <row r="87" spans="1:14" x14ac:dyDescent="0.25">
      <c r="A87" s="4">
        <v>84</v>
      </c>
      <c r="B87" s="4" t="str">
        <f t="shared" si="4"/>
        <v>"KTS Gliwice"</v>
      </c>
      <c r="C87" s="5" t="str">
        <f>Tabela1[[#This Row],[Nazwisko i Imię3]]</f>
        <v>Moćko Oliwia</v>
      </c>
      <c r="D87" s="5">
        <v>7480</v>
      </c>
      <c r="E87" s="5" t="s">
        <v>65</v>
      </c>
      <c r="F87" s="6">
        <v>44439</v>
      </c>
      <c r="G87" s="5">
        <v>58393</v>
      </c>
      <c r="H87" s="5" t="s">
        <v>621</v>
      </c>
      <c r="I87" s="5" t="s">
        <v>192</v>
      </c>
      <c r="J87" s="5">
        <v>2013</v>
      </c>
      <c r="K87" s="5" t="s">
        <v>314</v>
      </c>
      <c r="L87" s="5" t="s">
        <v>256</v>
      </c>
      <c r="M87" s="1" t="str">
        <f t="shared" si="5"/>
        <v>K</v>
      </c>
      <c r="N87" t="str">
        <f t="shared" si="6"/>
        <v>Moćko Oliwia</v>
      </c>
    </row>
    <row r="88" spans="1:14" x14ac:dyDescent="0.25">
      <c r="A88" s="4">
        <v>85</v>
      </c>
      <c r="B88" s="4" t="str">
        <f t="shared" si="4"/>
        <v>"KTS Gliwice"</v>
      </c>
      <c r="C88" s="5" t="str">
        <f>Tabela1[[#This Row],[Nazwisko i Imię3]]</f>
        <v>Marzec Michalina</v>
      </c>
      <c r="D88" s="5">
        <v>7479</v>
      </c>
      <c r="E88" s="5" t="s">
        <v>65</v>
      </c>
      <c r="F88" s="6">
        <v>44439</v>
      </c>
      <c r="G88" s="5">
        <v>58396</v>
      </c>
      <c r="H88" s="5" t="s">
        <v>173</v>
      </c>
      <c r="I88" s="5" t="s">
        <v>342</v>
      </c>
      <c r="J88" s="5">
        <v>2013</v>
      </c>
      <c r="K88" s="5" t="s">
        <v>314</v>
      </c>
      <c r="L88" s="5" t="s">
        <v>256</v>
      </c>
      <c r="M88" s="1" t="str">
        <f t="shared" si="5"/>
        <v>K</v>
      </c>
      <c r="N88" t="str">
        <f t="shared" si="6"/>
        <v>Marzec Michalina</v>
      </c>
    </row>
    <row r="89" spans="1:14" x14ac:dyDescent="0.25">
      <c r="A89" s="4">
        <v>86</v>
      </c>
      <c r="B89" s="4" t="str">
        <f t="shared" si="4"/>
        <v>"KTS Gliwice"</v>
      </c>
      <c r="C89" s="5" t="str">
        <f>Tabela1[[#This Row],[Nazwisko i Imię3]]</f>
        <v>Kutta Lech</v>
      </c>
      <c r="D89" s="5">
        <v>7478</v>
      </c>
      <c r="E89" s="5" t="s">
        <v>65</v>
      </c>
      <c r="F89" s="6">
        <v>44439</v>
      </c>
      <c r="G89" s="5">
        <v>58398</v>
      </c>
      <c r="H89" s="5" t="s">
        <v>498</v>
      </c>
      <c r="I89" s="5" t="s">
        <v>469</v>
      </c>
      <c r="J89" s="5">
        <v>2013</v>
      </c>
      <c r="K89" s="5" t="s">
        <v>314</v>
      </c>
      <c r="L89" s="5" t="s">
        <v>256</v>
      </c>
      <c r="M89" s="1" t="str">
        <f t="shared" si="5"/>
        <v>M</v>
      </c>
      <c r="N89" t="str">
        <f t="shared" si="6"/>
        <v>Kutta Lech</v>
      </c>
    </row>
    <row r="90" spans="1:14" x14ac:dyDescent="0.25">
      <c r="A90" s="4">
        <v>87</v>
      </c>
      <c r="B90" s="4" t="str">
        <f t="shared" si="4"/>
        <v>"KTS Gliwice"</v>
      </c>
      <c r="C90" s="5" t="str">
        <f>Tabela1[[#This Row],[Nazwisko i Imię3]]</f>
        <v>Górski Wojciech</v>
      </c>
      <c r="D90" s="5">
        <v>11650</v>
      </c>
      <c r="E90" s="5" t="s">
        <v>65</v>
      </c>
      <c r="F90" s="6">
        <v>44519</v>
      </c>
      <c r="G90" s="5">
        <v>60917</v>
      </c>
      <c r="H90" s="5" t="s">
        <v>640</v>
      </c>
      <c r="I90" s="5" t="s">
        <v>63</v>
      </c>
      <c r="J90" s="5">
        <v>2014</v>
      </c>
      <c r="K90" s="5" t="s">
        <v>314</v>
      </c>
      <c r="L90" s="5" t="s">
        <v>256</v>
      </c>
      <c r="M90" s="1" t="str">
        <f t="shared" si="5"/>
        <v>M</v>
      </c>
      <c r="N90" t="str">
        <f t="shared" si="6"/>
        <v>Górski Wojciech</v>
      </c>
    </row>
    <row r="91" spans="1:14" x14ac:dyDescent="0.25">
      <c r="A91" s="4">
        <v>88</v>
      </c>
      <c r="B91" s="4" t="str">
        <f t="shared" si="4"/>
        <v>"KTS Gliwice"</v>
      </c>
      <c r="C91" s="5" t="str">
        <f>Tabela1[[#This Row],[Nazwisko i Imię3]]</f>
        <v>Kotajny Przemysław</v>
      </c>
      <c r="D91" s="5">
        <v>11648</v>
      </c>
      <c r="E91" s="5" t="s">
        <v>65</v>
      </c>
      <c r="F91" s="6">
        <v>44519</v>
      </c>
      <c r="G91" s="5">
        <v>60915</v>
      </c>
      <c r="H91" s="5" t="s">
        <v>483</v>
      </c>
      <c r="I91" s="5" t="s">
        <v>25</v>
      </c>
      <c r="J91" s="5">
        <v>2014</v>
      </c>
      <c r="K91" s="5" t="s">
        <v>314</v>
      </c>
      <c r="L91" s="5" t="s">
        <v>256</v>
      </c>
      <c r="M91" s="1" t="str">
        <f t="shared" si="5"/>
        <v>M</v>
      </c>
      <c r="N91" t="str">
        <f t="shared" si="6"/>
        <v>Kotajny Przemysław</v>
      </c>
    </row>
    <row r="92" spans="1:14" x14ac:dyDescent="0.25">
      <c r="A92" s="4">
        <v>89</v>
      </c>
      <c r="B92" s="4" t="str">
        <f t="shared" si="4"/>
        <v>"KTS Gliwice"</v>
      </c>
      <c r="C92" s="5" t="str">
        <f>Tabela1[[#This Row],[Nazwisko i Imię3]]</f>
        <v>Gabryś Judyta</v>
      </c>
      <c r="D92" s="5">
        <v>7477</v>
      </c>
      <c r="E92" s="5" t="s">
        <v>65</v>
      </c>
      <c r="F92" s="6">
        <v>44439</v>
      </c>
      <c r="G92" s="5">
        <v>59157</v>
      </c>
      <c r="H92" s="5" t="s">
        <v>436</v>
      </c>
      <c r="I92" s="5" t="s">
        <v>332</v>
      </c>
      <c r="J92" s="5">
        <v>2014</v>
      </c>
      <c r="K92" s="5" t="s">
        <v>314</v>
      </c>
      <c r="L92" s="5" t="s">
        <v>256</v>
      </c>
      <c r="M92" s="1" t="str">
        <f t="shared" si="5"/>
        <v>K</v>
      </c>
      <c r="N92" t="str">
        <f t="shared" si="6"/>
        <v>Gabryś Judyta</v>
      </c>
    </row>
    <row r="93" spans="1:14" x14ac:dyDescent="0.25">
      <c r="A93" s="4">
        <v>90</v>
      </c>
      <c r="B93" s="4" t="str">
        <f t="shared" si="4"/>
        <v>"KTS Gliwice"</v>
      </c>
      <c r="C93" s="5" t="str">
        <f>Tabela1[[#This Row],[Nazwisko i Imię3]]</f>
        <v>Polak Olga</v>
      </c>
      <c r="D93" s="5">
        <v>7482</v>
      </c>
      <c r="E93" s="5" t="s">
        <v>65</v>
      </c>
      <c r="F93" s="6">
        <v>44439</v>
      </c>
      <c r="G93" s="5">
        <v>58394</v>
      </c>
      <c r="H93" s="5" t="s">
        <v>620</v>
      </c>
      <c r="I93" s="5" t="s">
        <v>555</v>
      </c>
      <c r="J93" s="5">
        <v>2015</v>
      </c>
      <c r="K93" s="5" t="s">
        <v>314</v>
      </c>
      <c r="L93" s="5" t="s">
        <v>256</v>
      </c>
      <c r="M93" s="1" t="str">
        <f t="shared" si="5"/>
        <v>K</v>
      </c>
      <c r="N93" t="str">
        <f t="shared" si="6"/>
        <v>Polak Olga</v>
      </c>
    </row>
    <row r="94" spans="1:14" x14ac:dyDescent="0.25">
      <c r="A94" s="4">
        <v>91</v>
      </c>
      <c r="B94" s="4" t="str">
        <f t="shared" si="4"/>
        <v>"KTS MOKSIR Zawadzkie"</v>
      </c>
      <c r="C94" s="5" t="str">
        <f>Tabela1[[#This Row],[Nazwisko i Imię3]]</f>
        <v>Żołnowska Lena</v>
      </c>
      <c r="D94" s="5">
        <v>5191</v>
      </c>
      <c r="E94" s="5" t="s">
        <v>16</v>
      </c>
      <c r="F94" s="6">
        <v>44440</v>
      </c>
      <c r="G94" s="5">
        <v>51711</v>
      </c>
      <c r="H94" s="5" t="s">
        <v>165</v>
      </c>
      <c r="I94" s="5" t="s">
        <v>166</v>
      </c>
      <c r="J94" s="5">
        <v>2009</v>
      </c>
      <c r="K94" s="5" t="s">
        <v>134</v>
      </c>
      <c r="L94" s="5" t="s">
        <v>733</v>
      </c>
      <c r="M94" s="1" t="str">
        <f t="shared" si="5"/>
        <v>K</v>
      </c>
      <c r="N94" t="str">
        <f t="shared" si="6"/>
        <v>Żołnowska Lena</v>
      </c>
    </row>
    <row r="95" spans="1:14" x14ac:dyDescent="0.25">
      <c r="A95" s="4">
        <v>92</v>
      </c>
      <c r="B95" s="4" t="str">
        <f t="shared" si="4"/>
        <v>"KTS MOKSIR Zawadzkie"</v>
      </c>
      <c r="C95" s="5" t="str">
        <f>Tabela1[[#This Row],[Nazwisko i Imię3]]</f>
        <v>Sier Bartosz</v>
      </c>
      <c r="D95" s="5">
        <v>5186</v>
      </c>
      <c r="E95" s="5" t="s">
        <v>16</v>
      </c>
      <c r="F95" s="6">
        <v>44440</v>
      </c>
      <c r="G95" s="5">
        <v>53672</v>
      </c>
      <c r="H95" s="5" t="s">
        <v>164</v>
      </c>
      <c r="I95" s="5" t="s">
        <v>40</v>
      </c>
      <c r="J95" s="5">
        <v>2009</v>
      </c>
      <c r="K95" s="5" t="s">
        <v>134</v>
      </c>
      <c r="L95" s="5" t="s">
        <v>733</v>
      </c>
      <c r="M95" s="1" t="str">
        <f t="shared" si="5"/>
        <v>M</v>
      </c>
      <c r="N95" t="str">
        <f t="shared" si="6"/>
        <v>Sier Bartosz</v>
      </c>
    </row>
    <row r="96" spans="1:14" x14ac:dyDescent="0.25">
      <c r="A96" s="4">
        <v>93</v>
      </c>
      <c r="B96" s="4" t="str">
        <f t="shared" si="4"/>
        <v>"KTS MOKSIR Zawadzkie"</v>
      </c>
      <c r="C96" s="5" t="str">
        <f>Tabela1[[#This Row],[Nazwisko i Imię3]]</f>
        <v>Kochanek Miłosz</v>
      </c>
      <c r="D96" s="5">
        <v>5182</v>
      </c>
      <c r="E96" s="5" t="s">
        <v>16</v>
      </c>
      <c r="F96" s="6">
        <v>44440</v>
      </c>
      <c r="G96" s="5">
        <v>54603</v>
      </c>
      <c r="H96" s="5" t="s">
        <v>753</v>
      </c>
      <c r="I96" s="5" t="s">
        <v>203</v>
      </c>
      <c r="J96" s="5">
        <v>2010</v>
      </c>
      <c r="K96" s="5" t="s">
        <v>134</v>
      </c>
      <c r="L96" s="5" t="s">
        <v>733</v>
      </c>
      <c r="M96" s="1" t="str">
        <f t="shared" si="5"/>
        <v>M</v>
      </c>
      <c r="N96" t="str">
        <f t="shared" si="6"/>
        <v>Kochanek Miłosz</v>
      </c>
    </row>
    <row r="97" spans="1:14" x14ac:dyDescent="0.25">
      <c r="A97" s="4">
        <v>94</v>
      </c>
      <c r="B97" s="4" t="str">
        <f t="shared" si="4"/>
        <v>"KTS MOKSIR Zawadzkie"</v>
      </c>
      <c r="C97" s="5" t="str">
        <f>Tabela1[[#This Row],[Nazwisko i Imię3]]</f>
        <v>Bonk Anna</v>
      </c>
      <c r="D97" s="5">
        <v>5175</v>
      </c>
      <c r="E97" s="5" t="s">
        <v>16</v>
      </c>
      <c r="F97" s="6">
        <v>44440</v>
      </c>
      <c r="G97" s="5">
        <v>51715</v>
      </c>
      <c r="H97" s="5" t="s">
        <v>161</v>
      </c>
      <c r="I97" s="5" t="s">
        <v>12</v>
      </c>
      <c r="J97" s="5">
        <v>2010</v>
      </c>
      <c r="K97" s="5" t="s">
        <v>134</v>
      </c>
      <c r="L97" s="5" t="s">
        <v>733</v>
      </c>
      <c r="M97" s="1" t="str">
        <f t="shared" si="5"/>
        <v>K</v>
      </c>
      <c r="N97" t="str">
        <f t="shared" si="6"/>
        <v>Bonk Anna</v>
      </c>
    </row>
    <row r="98" spans="1:14" x14ac:dyDescent="0.25">
      <c r="A98" s="4">
        <v>95</v>
      </c>
      <c r="B98" s="4" t="str">
        <f t="shared" si="4"/>
        <v>"KTS MOKSIR Zawadzkie"</v>
      </c>
      <c r="C98" s="5" t="str">
        <f>Tabela1[[#This Row],[Nazwisko i Imię3]]</f>
        <v>Becker Emma</v>
      </c>
      <c r="D98" s="5">
        <v>5174</v>
      </c>
      <c r="E98" s="5" t="s">
        <v>16</v>
      </c>
      <c r="F98" s="6">
        <v>44440</v>
      </c>
      <c r="G98" s="5">
        <v>59659</v>
      </c>
      <c r="H98" s="5" t="s">
        <v>754</v>
      </c>
      <c r="I98" s="5" t="s">
        <v>755</v>
      </c>
      <c r="J98" s="5">
        <v>2010</v>
      </c>
      <c r="K98" s="5" t="s">
        <v>134</v>
      </c>
      <c r="L98" s="5" t="s">
        <v>733</v>
      </c>
      <c r="M98" s="1" t="str">
        <f t="shared" si="5"/>
        <v>K</v>
      </c>
      <c r="N98" t="str">
        <f t="shared" si="6"/>
        <v>Becker Emma</v>
      </c>
    </row>
    <row r="99" spans="1:14" x14ac:dyDescent="0.25">
      <c r="A99" s="4">
        <v>96</v>
      </c>
      <c r="B99" s="4" t="str">
        <f t="shared" si="4"/>
        <v>"KTS MOKSIR Zawadzkie"</v>
      </c>
      <c r="C99" s="5" t="str">
        <f>Tabela1[[#This Row],[Nazwisko i Imię3]]</f>
        <v>Sporyszkiewicz Gloria</v>
      </c>
      <c r="D99" s="5">
        <v>5189</v>
      </c>
      <c r="E99" s="5" t="s">
        <v>16</v>
      </c>
      <c r="F99" s="6">
        <v>44440</v>
      </c>
      <c r="G99" s="5">
        <v>54600</v>
      </c>
      <c r="H99" s="5" t="s">
        <v>766</v>
      </c>
      <c r="I99" s="5" t="s">
        <v>767</v>
      </c>
      <c r="J99" s="5">
        <v>2011</v>
      </c>
      <c r="K99" s="5" t="s">
        <v>134</v>
      </c>
      <c r="L99" s="5" t="s">
        <v>733</v>
      </c>
      <c r="M99" s="1" t="str">
        <f t="shared" si="5"/>
        <v>K</v>
      </c>
      <c r="N99" t="str">
        <f t="shared" si="6"/>
        <v>Sporyszkiewicz Gloria</v>
      </c>
    </row>
    <row r="100" spans="1:14" x14ac:dyDescent="0.25">
      <c r="A100" s="4">
        <v>97</v>
      </c>
      <c r="B100" s="4" t="str">
        <f t="shared" si="4"/>
        <v>"KTS MOKSIR Zawadzkie"</v>
      </c>
      <c r="C100" s="5" t="str">
        <f>Tabela1[[#This Row],[Nazwisko i Imię3]]</f>
        <v>Rychlik Nadia</v>
      </c>
      <c r="D100" s="5">
        <v>5185</v>
      </c>
      <c r="E100" s="5" t="s">
        <v>16</v>
      </c>
      <c r="F100" s="6">
        <v>44440</v>
      </c>
      <c r="G100" s="5">
        <v>54599</v>
      </c>
      <c r="H100" s="5" t="s">
        <v>768</v>
      </c>
      <c r="I100" s="5" t="s">
        <v>389</v>
      </c>
      <c r="J100" s="5">
        <v>2011</v>
      </c>
      <c r="K100" s="5" t="s">
        <v>134</v>
      </c>
      <c r="L100" s="5" t="s">
        <v>733</v>
      </c>
      <c r="M100" s="1" t="str">
        <f t="shared" si="5"/>
        <v>K</v>
      </c>
      <c r="N100" t="str">
        <f t="shared" si="6"/>
        <v>Rychlik Nadia</v>
      </c>
    </row>
    <row r="101" spans="1:14" x14ac:dyDescent="0.25">
      <c r="A101" s="4">
        <v>98</v>
      </c>
      <c r="B101" s="4" t="str">
        <f t="shared" si="4"/>
        <v>"KTS MOKSIR Zawadzkie"</v>
      </c>
      <c r="C101" s="5" t="str">
        <f>Tabela1[[#This Row],[Nazwisko i Imię3]]</f>
        <v>Nawrot Anna</v>
      </c>
      <c r="D101" s="5">
        <v>5183</v>
      </c>
      <c r="E101" s="5" t="s">
        <v>16</v>
      </c>
      <c r="F101" s="6">
        <v>44440</v>
      </c>
      <c r="G101" s="5">
        <v>54601</v>
      </c>
      <c r="H101" s="5" t="s">
        <v>769</v>
      </c>
      <c r="I101" s="5" t="s">
        <v>12</v>
      </c>
      <c r="J101" s="5">
        <v>2011</v>
      </c>
      <c r="K101" s="5" t="s">
        <v>134</v>
      </c>
      <c r="L101" s="5" t="s">
        <v>733</v>
      </c>
      <c r="M101" s="1" t="str">
        <f t="shared" si="5"/>
        <v>K</v>
      </c>
      <c r="N101" t="str">
        <f t="shared" si="6"/>
        <v>Nawrot Anna</v>
      </c>
    </row>
    <row r="102" spans="1:14" x14ac:dyDescent="0.25">
      <c r="A102" s="4">
        <v>99</v>
      </c>
      <c r="B102" s="4" t="str">
        <f t="shared" si="4"/>
        <v>"KTS MOKSIR Zawadzkie"</v>
      </c>
      <c r="C102" s="5" t="str">
        <f>Tabela1[[#This Row],[Nazwisko i Imię3]]</f>
        <v>Tadla Tymoteusz</v>
      </c>
      <c r="D102" s="5">
        <v>5172</v>
      </c>
      <c r="E102" s="5" t="s">
        <v>16</v>
      </c>
      <c r="F102" s="6">
        <v>44440</v>
      </c>
      <c r="G102" s="5">
        <v>59657</v>
      </c>
      <c r="H102" s="5" t="s">
        <v>770</v>
      </c>
      <c r="I102" s="5" t="s">
        <v>99</v>
      </c>
      <c r="J102" s="5">
        <v>2011</v>
      </c>
      <c r="K102" s="5" t="s">
        <v>134</v>
      </c>
      <c r="L102" s="5" t="s">
        <v>733</v>
      </c>
      <c r="M102" s="1" t="str">
        <f t="shared" si="5"/>
        <v>M</v>
      </c>
      <c r="N102" t="str">
        <f t="shared" si="6"/>
        <v>Tadla Tymoteusz</v>
      </c>
    </row>
    <row r="103" spans="1:14" x14ac:dyDescent="0.25">
      <c r="A103" s="4">
        <v>100</v>
      </c>
      <c r="B103" s="4" t="str">
        <f t="shared" si="4"/>
        <v>"KTS MOKSIR Zawadzkie"</v>
      </c>
      <c r="C103" s="5" t="str">
        <f>Tabela1[[#This Row],[Nazwisko i Imię3]]</f>
        <v>Kiepura Przemysław</v>
      </c>
      <c r="D103" s="5">
        <v>5171</v>
      </c>
      <c r="E103" s="5" t="s">
        <v>16</v>
      </c>
      <c r="F103" s="6">
        <v>44440</v>
      </c>
      <c r="G103" s="5">
        <v>59656</v>
      </c>
      <c r="H103" s="5" t="s">
        <v>163</v>
      </c>
      <c r="I103" s="5" t="s">
        <v>25</v>
      </c>
      <c r="J103" s="5">
        <v>2011</v>
      </c>
      <c r="K103" s="5" t="s">
        <v>134</v>
      </c>
      <c r="L103" s="5" t="s">
        <v>733</v>
      </c>
      <c r="M103" s="1" t="str">
        <f t="shared" si="5"/>
        <v>M</v>
      </c>
      <c r="N103" t="str">
        <f t="shared" si="6"/>
        <v>Kiepura Przemysław</v>
      </c>
    </row>
    <row r="104" spans="1:14" x14ac:dyDescent="0.25">
      <c r="A104" s="4">
        <v>101</v>
      </c>
      <c r="B104" s="4" t="str">
        <f t="shared" si="4"/>
        <v>"KTS MOKSIR Zawadzkie"</v>
      </c>
      <c r="C104" s="5" t="str">
        <f>Tabela1[[#This Row],[Nazwisko i Imię3]]</f>
        <v>Broll Aleksandra</v>
      </c>
      <c r="D104" s="5">
        <v>5173</v>
      </c>
      <c r="E104" s="5" t="s">
        <v>16</v>
      </c>
      <c r="F104" s="6">
        <v>44440</v>
      </c>
      <c r="G104" s="5">
        <v>59658</v>
      </c>
      <c r="H104" s="5" t="s">
        <v>778</v>
      </c>
      <c r="I104" s="5" t="s">
        <v>71</v>
      </c>
      <c r="J104" s="5">
        <v>2012</v>
      </c>
      <c r="K104" s="5" t="s">
        <v>134</v>
      </c>
      <c r="L104" s="5" t="s">
        <v>733</v>
      </c>
      <c r="M104" s="1" t="str">
        <f t="shared" si="5"/>
        <v>K</v>
      </c>
      <c r="N104" t="str">
        <f t="shared" si="6"/>
        <v>Broll Aleksandra</v>
      </c>
    </row>
    <row r="105" spans="1:14" x14ac:dyDescent="0.25">
      <c r="A105" s="4">
        <v>102</v>
      </c>
      <c r="B105" s="4" t="str">
        <f t="shared" si="4"/>
        <v>"KTS MOKSIR Zawadzkie"</v>
      </c>
      <c r="C105" s="5" t="str">
        <f>Tabela1[[#This Row],[Nazwisko i Imię3]]</f>
        <v>Kapica Łucja</v>
      </c>
      <c r="D105" s="5">
        <v>8472</v>
      </c>
      <c r="E105" s="5" t="s">
        <v>65</v>
      </c>
      <c r="F105" s="6">
        <v>44446</v>
      </c>
      <c r="G105" s="5">
        <v>59880</v>
      </c>
      <c r="H105" s="5" t="s">
        <v>83</v>
      </c>
      <c r="I105" s="5" t="s">
        <v>791</v>
      </c>
      <c r="J105" s="5">
        <v>2013</v>
      </c>
      <c r="K105" s="5" t="s">
        <v>134</v>
      </c>
      <c r="L105" s="5" t="s">
        <v>733</v>
      </c>
      <c r="M105" s="1" t="str">
        <f t="shared" si="5"/>
        <v>K</v>
      </c>
      <c r="N105" t="str">
        <f t="shared" si="6"/>
        <v>Kapica Łucja</v>
      </c>
    </row>
    <row r="106" spans="1:14" x14ac:dyDescent="0.25">
      <c r="A106" s="4">
        <v>103</v>
      </c>
      <c r="B106" s="4" t="str">
        <f t="shared" si="4"/>
        <v>"KU AZS UJD Częstochowa"</v>
      </c>
      <c r="C106" s="5" t="str">
        <f>Tabela1[[#This Row],[Nazwisko i Imię3]]</f>
        <v>Niedziela Jakub</v>
      </c>
      <c r="D106" s="5">
        <v>8740</v>
      </c>
      <c r="E106" s="5" t="s">
        <v>16</v>
      </c>
      <c r="F106" s="6">
        <v>44451</v>
      </c>
      <c r="G106" s="5">
        <v>56173</v>
      </c>
      <c r="H106" s="5" t="s">
        <v>493</v>
      </c>
      <c r="I106" s="5" t="s">
        <v>27</v>
      </c>
      <c r="J106" s="5">
        <v>2010</v>
      </c>
      <c r="K106" s="5" t="s">
        <v>276</v>
      </c>
      <c r="L106" s="5" t="s">
        <v>256</v>
      </c>
      <c r="M106" s="1" t="str">
        <f t="shared" si="5"/>
        <v>M</v>
      </c>
      <c r="N106" t="str">
        <f t="shared" si="6"/>
        <v>Niedziela Jakub</v>
      </c>
    </row>
    <row r="107" spans="1:14" x14ac:dyDescent="0.25">
      <c r="A107" s="4">
        <v>104</v>
      </c>
      <c r="B107" s="4" t="str">
        <f t="shared" si="4"/>
        <v>"KU AZS UJD Częstochowa"</v>
      </c>
      <c r="C107" s="5" t="str">
        <f>Tabela1[[#This Row],[Nazwisko i Imię3]]</f>
        <v>Kozik Wojciech</v>
      </c>
      <c r="D107" s="5">
        <v>8738</v>
      </c>
      <c r="E107" s="5" t="s">
        <v>16</v>
      </c>
      <c r="F107" s="6">
        <v>44451</v>
      </c>
      <c r="G107" s="5">
        <v>56174</v>
      </c>
      <c r="H107" s="5" t="s">
        <v>494</v>
      </c>
      <c r="I107" s="5" t="s">
        <v>63</v>
      </c>
      <c r="J107" s="5">
        <v>2010</v>
      </c>
      <c r="K107" s="5" t="s">
        <v>276</v>
      </c>
      <c r="L107" s="5" t="s">
        <v>256</v>
      </c>
      <c r="M107" s="1" t="str">
        <f t="shared" si="5"/>
        <v>M</v>
      </c>
      <c r="N107" t="str">
        <f t="shared" si="6"/>
        <v>Kozik Wojciech</v>
      </c>
    </row>
    <row r="108" spans="1:14" x14ac:dyDescent="0.25">
      <c r="A108" s="4">
        <v>105</v>
      </c>
      <c r="B108" s="4" t="str">
        <f t="shared" si="4"/>
        <v>"KU AZS UJD Częstochowa"</v>
      </c>
      <c r="C108" s="5" t="str">
        <f>Tabela1[[#This Row],[Nazwisko i Imię3]]</f>
        <v>Machnik Wiktoria</v>
      </c>
      <c r="D108" s="5">
        <v>8732</v>
      </c>
      <c r="E108" s="5" t="s">
        <v>16</v>
      </c>
      <c r="F108" s="6">
        <v>44451</v>
      </c>
      <c r="G108" s="5">
        <v>59911</v>
      </c>
      <c r="H108" s="5" t="s">
        <v>495</v>
      </c>
      <c r="I108" s="5" t="s">
        <v>93</v>
      </c>
      <c r="J108" s="5">
        <v>2010</v>
      </c>
      <c r="K108" s="5" t="s">
        <v>276</v>
      </c>
      <c r="L108" s="5" t="s">
        <v>256</v>
      </c>
      <c r="M108" s="1" t="str">
        <f t="shared" si="5"/>
        <v>K</v>
      </c>
      <c r="N108" t="str">
        <f t="shared" si="6"/>
        <v>Machnik Wiktoria</v>
      </c>
    </row>
    <row r="109" spans="1:14" x14ac:dyDescent="0.25">
      <c r="A109" s="4">
        <v>106</v>
      </c>
      <c r="B109" s="4" t="str">
        <f t="shared" si="4"/>
        <v>"KU AZS UJD Częstochowa"</v>
      </c>
      <c r="C109" s="5" t="str">
        <f>Tabela1[[#This Row],[Nazwisko i Imię3]]</f>
        <v>Nowak Liliana</v>
      </c>
      <c r="D109" s="5">
        <v>8741</v>
      </c>
      <c r="E109" s="5" t="s">
        <v>16</v>
      </c>
      <c r="F109" s="6">
        <v>44451</v>
      </c>
      <c r="G109" s="5">
        <v>56172</v>
      </c>
      <c r="H109" s="5" t="s">
        <v>51</v>
      </c>
      <c r="I109" s="5" t="s">
        <v>539</v>
      </c>
      <c r="J109" s="5">
        <v>2011</v>
      </c>
      <c r="K109" s="5" t="s">
        <v>276</v>
      </c>
      <c r="L109" s="5" t="s">
        <v>256</v>
      </c>
      <c r="M109" s="1" t="str">
        <f t="shared" si="5"/>
        <v>K</v>
      </c>
      <c r="N109" t="str">
        <f t="shared" si="6"/>
        <v>Nowak Liliana</v>
      </c>
    </row>
    <row r="110" spans="1:14" x14ac:dyDescent="0.25">
      <c r="A110" s="4">
        <v>107</v>
      </c>
      <c r="B110" s="4" t="str">
        <f t="shared" si="4"/>
        <v>"KU AZS UJD Częstochowa"</v>
      </c>
      <c r="C110" s="5" t="str">
        <f>Tabela1[[#This Row],[Nazwisko i Imię3]]</f>
        <v>Ligenza Mateusz</v>
      </c>
      <c r="D110" s="5">
        <v>8739</v>
      </c>
      <c r="E110" s="5" t="s">
        <v>16</v>
      </c>
      <c r="F110" s="6">
        <v>44451</v>
      </c>
      <c r="G110" s="5">
        <v>59147</v>
      </c>
      <c r="H110" s="5" t="s">
        <v>540</v>
      </c>
      <c r="I110" s="5" t="s">
        <v>44</v>
      </c>
      <c r="J110" s="5">
        <v>2011</v>
      </c>
      <c r="K110" s="5" t="s">
        <v>276</v>
      </c>
      <c r="L110" s="5" t="s">
        <v>256</v>
      </c>
      <c r="M110" s="1" t="str">
        <f t="shared" si="5"/>
        <v>M</v>
      </c>
      <c r="N110" t="str">
        <f t="shared" si="6"/>
        <v>Ligenza Mateusz</v>
      </c>
    </row>
    <row r="111" spans="1:14" x14ac:dyDescent="0.25">
      <c r="A111" s="4">
        <v>108</v>
      </c>
      <c r="B111" s="4" t="str">
        <f t="shared" si="4"/>
        <v>"KU AZS UJD Częstochowa"</v>
      </c>
      <c r="C111" s="5" t="str">
        <f>Tabela1[[#This Row],[Nazwisko i Imię3]]</f>
        <v>Saliuk Dima</v>
      </c>
      <c r="D111" s="5">
        <v>8731</v>
      </c>
      <c r="E111" s="5" t="s">
        <v>16</v>
      </c>
      <c r="F111" s="6">
        <v>44451</v>
      </c>
      <c r="G111" s="5">
        <v>59910</v>
      </c>
      <c r="H111" s="5" t="s">
        <v>541</v>
      </c>
      <c r="I111" s="5" t="s">
        <v>542</v>
      </c>
      <c r="J111" s="5">
        <v>2011</v>
      </c>
      <c r="K111" s="5" t="s">
        <v>276</v>
      </c>
      <c r="L111" s="5" t="s">
        <v>256</v>
      </c>
      <c r="M111" s="1" t="str">
        <f t="shared" si="5"/>
        <v>K</v>
      </c>
      <c r="N111" t="str">
        <f t="shared" si="6"/>
        <v>Saliuk Dima</v>
      </c>
    </row>
    <row r="112" spans="1:14" x14ac:dyDescent="0.25">
      <c r="A112" s="4">
        <v>109</v>
      </c>
      <c r="B112" s="4" t="str">
        <f t="shared" si="4"/>
        <v>"KU AZS UJD Częstochowa"</v>
      </c>
      <c r="C112" s="5" t="str">
        <f>Tabela1[[#This Row],[Nazwisko i Imię3]]</f>
        <v>Jędrasiak Julia</v>
      </c>
      <c r="D112" s="5">
        <v>8730</v>
      </c>
      <c r="E112" s="5" t="s">
        <v>16</v>
      </c>
      <c r="F112" s="6">
        <v>44451</v>
      </c>
      <c r="G112" s="5">
        <v>59909</v>
      </c>
      <c r="H112" s="5" t="s">
        <v>543</v>
      </c>
      <c r="I112" s="5" t="s">
        <v>13</v>
      </c>
      <c r="J112" s="5">
        <v>2011</v>
      </c>
      <c r="K112" s="5" t="s">
        <v>276</v>
      </c>
      <c r="L112" s="5" t="s">
        <v>256</v>
      </c>
      <c r="M112" s="1" t="str">
        <f t="shared" si="5"/>
        <v>K</v>
      </c>
      <c r="N112" t="str">
        <f t="shared" si="6"/>
        <v>Jędrasiak Julia</v>
      </c>
    </row>
    <row r="113" spans="1:14" x14ac:dyDescent="0.25">
      <c r="A113" s="4">
        <v>110</v>
      </c>
      <c r="B113" s="4" t="str">
        <f t="shared" si="4"/>
        <v>"LITS MEBLE ANDERS Żywiec"</v>
      </c>
      <c r="C113" s="5" t="str">
        <f>Tabela1[[#This Row],[Nazwisko i Imię3]]</f>
        <v>Pietraszko Małgorzata</v>
      </c>
      <c r="D113" s="5">
        <v>1479</v>
      </c>
      <c r="E113" s="5" t="s">
        <v>16</v>
      </c>
      <c r="F113" s="6">
        <v>44432</v>
      </c>
      <c r="G113" s="5">
        <v>45767</v>
      </c>
      <c r="H113" s="5" t="s">
        <v>358</v>
      </c>
      <c r="I113" s="5" t="s">
        <v>103</v>
      </c>
      <c r="J113" s="5">
        <v>2009</v>
      </c>
      <c r="K113" s="5" t="s">
        <v>260</v>
      </c>
      <c r="L113" s="5" t="s">
        <v>256</v>
      </c>
      <c r="M113" s="1" t="str">
        <f t="shared" si="5"/>
        <v>K</v>
      </c>
      <c r="N113" t="str">
        <f t="shared" si="6"/>
        <v>Pietraszko Małgorzata</v>
      </c>
    </row>
    <row r="114" spans="1:14" x14ac:dyDescent="0.25">
      <c r="A114" s="4">
        <v>111</v>
      </c>
      <c r="B114" s="4" t="str">
        <f t="shared" si="4"/>
        <v>"LITS MEBLE ANDERS Żywiec"</v>
      </c>
      <c r="C114" s="5" t="str">
        <f>Tabela1[[#This Row],[Nazwisko i Imię3]]</f>
        <v>Łoziński Patryk</v>
      </c>
      <c r="D114" s="5">
        <v>1478</v>
      </c>
      <c r="E114" s="5" t="s">
        <v>16</v>
      </c>
      <c r="F114" s="6">
        <v>44432</v>
      </c>
      <c r="G114" s="5">
        <v>54908</v>
      </c>
      <c r="H114" s="5" t="s">
        <v>465</v>
      </c>
      <c r="I114" s="5" t="s">
        <v>39</v>
      </c>
      <c r="J114" s="5">
        <v>2009</v>
      </c>
      <c r="K114" s="5" t="s">
        <v>260</v>
      </c>
      <c r="L114" s="5" t="s">
        <v>256</v>
      </c>
      <c r="M114" s="1" t="str">
        <f t="shared" si="5"/>
        <v>M</v>
      </c>
      <c r="N114" t="str">
        <f t="shared" si="6"/>
        <v>Łoziński Patryk</v>
      </c>
    </row>
    <row r="115" spans="1:14" x14ac:dyDescent="0.25">
      <c r="A115" s="4">
        <v>112</v>
      </c>
      <c r="B115" s="4" t="str">
        <f t="shared" si="4"/>
        <v>"LITS MEBLE ANDERS Żywiec"</v>
      </c>
      <c r="C115" s="5" t="str">
        <f>Tabela1[[#This Row],[Nazwisko i Imię3]]</f>
        <v>Łozińska Marta</v>
      </c>
      <c r="D115" s="5">
        <v>1474</v>
      </c>
      <c r="E115" s="5" t="s">
        <v>16</v>
      </c>
      <c r="F115" s="6">
        <v>44432</v>
      </c>
      <c r="G115" s="5">
        <v>59346</v>
      </c>
      <c r="H115" s="5" t="s">
        <v>514</v>
      </c>
      <c r="I115" s="5" t="s">
        <v>89</v>
      </c>
      <c r="J115" s="5">
        <v>2010</v>
      </c>
      <c r="K115" s="5" t="s">
        <v>260</v>
      </c>
      <c r="L115" s="5" t="s">
        <v>256</v>
      </c>
      <c r="M115" s="1" t="str">
        <f t="shared" si="5"/>
        <v>K</v>
      </c>
      <c r="N115" t="str">
        <f t="shared" si="6"/>
        <v>Łozińska Marta</v>
      </c>
    </row>
    <row r="116" spans="1:14" x14ac:dyDescent="0.25">
      <c r="A116" s="4">
        <v>113</v>
      </c>
      <c r="B116" s="4" t="str">
        <f t="shared" si="4"/>
        <v>"LITS MEBLE ANDERS Żywiec"</v>
      </c>
      <c r="C116" s="5" t="str">
        <f>Tabela1[[#This Row],[Nazwisko i Imię3]]</f>
        <v>Kufel Hanna</v>
      </c>
      <c r="D116" s="5">
        <v>1483</v>
      </c>
      <c r="E116" s="5" t="s">
        <v>65</v>
      </c>
      <c r="F116" s="6">
        <v>44432</v>
      </c>
      <c r="G116" s="5">
        <v>54909</v>
      </c>
      <c r="H116" s="5" t="s">
        <v>359</v>
      </c>
      <c r="I116" s="5" t="s">
        <v>299</v>
      </c>
      <c r="J116" s="5">
        <v>2015</v>
      </c>
      <c r="K116" s="5" t="s">
        <v>260</v>
      </c>
      <c r="L116" s="5" t="s">
        <v>256</v>
      </c>
      <c r="M116" s="1" t="str">
        <f t="shared" si="5"/>
        <v>K</v>
      </c>
      <c r="N116" t="str">
        <f t="shared" si="6"/>
        <v>Kufel Hanna</v>
      </c>
    </row>
    <row r="117" spans="1:14" x14ac:dyDescent="0.25">
      <c r="A117" s="4">
        <v>114</v>
      </c>
      <c r="B117" s="4" t="str">
        <f t="shared" si="4"/>
        <v>"LKS GROM ZŁOTA DAMA Poczesna"</v>
      </c>
      <c r="C117" s="5" t="str">
        <f>Tabela1[[#This Row],[Nazwisko i Imię3]]</f>
        <v>Michalczyk Fabian</v>
      </c>
      <c r="D117" s="5">
        <v>8473</v>
      </c>
      <c r="E117" s="5" t="s">
        <v>16</v>
      </c>
      <c r="F117" s="6">
        <v>44447</v>
      </c>
      <c r="G117" s="5">
        <v>59881</v>
      </c>
      <c r="H117" s="5" t="s">
        <v>445</v>
      </c>
      <c r="I117" s="5" t="s">
        <v>446</v>
      </c>
      <c r="J117" s="5">
        <v>2009</v>
      </c>
      <c r="K117" s="5" t="s">
        <v>447</v>
      </c>
      <c r="L117" s="5" t="s">
        <v>256</v>
      </c>
      <c r="M117" s="1" t="str">
        <f t="shared" si="5"/>
        <v>M</v>
      </c>
      <c r="N117" t="str">
        <f t="shared" si="6"/>
        <v>Michalczyk Fabian</v>
      </c>
    </row>
    <row r="118" spans="1:14" x14ac:dyDescent="0.25">
      <c r="A118" s="4">
        <v>115</v>
      </c>
      <c r="B118" s="4" t="str">
        <f t="shared" si="4"/>
        <v>"LKS GWIAZDA Skrzyszów"</v>
      </c>
      <c r="C118" s="5" t="str">
        <f>Tabela1[[#This Row],[Nazwisko i Imię3]]</f>
        <v>Wodecki Jakub</v>
      </c>
      <c r="D118" s="5">
        <v>740</v>
      </c>
      <c r="E118" s="5" t="s">
        <v>16</v>
      </c>
      <c r="F118" s="6">
        <v>44420</v>
      </c>
      <c r="G118" s="5">
        <v>56571</v>
      </c>
      <c r="H118" s="5" t="s">
        <v>466</v>
      </c>
      <c r="I118" s="5" t="s">
        <v>27</v>
      </c>
      <c r="J118" s="5">
        <v>2009</v>
      </c>
      <c r="K118" s="5" t="s">
        <v>467</v>
      </c>
      <c r="L118" s="5" t="s">
        <v>256</v>
      </c>
      <c r="M118" s="1" t="str">
        <f t="shared" si="5"/>
        <v>M</v>
      </c>
      <c r="N118" t="str">
        <f t="shared" si="6"/>
        <v>Wodecki Jakub</v>
      </c>
    </row>
    <row r="119" spans="1:14" x14ac:dyDescent="0.25">
      <c r="A119" s="4">
        <v>116</v>
      </c>
      <c r="B119" s="4" t="str">
        <f t="shared" si="4"/>
        <v>"LKS GWIAZDA Skrzyszów"</v>
      </c>
      <c r="C119" s="5" t="str">
        <f>Tabela1[[#This Row],[Nazwisko i Imię3]]</f>
        <v>Mnich Łukasz</v>
      </c>
      <c r="D119" s="5">
        <v>737</v>
      </c>
      <c r="E119" s="5" t="s">
        <v>16</v>
      </c>
      <c r="F119" s="6">
        <v>44420</v>
      </c>
      <c r="G119" s="5">
        <v>58897</v>
      </c>
      <c r="H119" s="5" t="s">
        <v>468</v>
      </c>
      <c r="I119" s="5" t="s">
        <v>47</v>
      </c>
      <c r="J119" s="5">
        <v>2009</v>
      </c>
      <c r="K119" s="5" t="s">
        <v>467</v>
      </c>
      <c r="L119" s="5" t="s">
        <v>256</v>
      </c>
      <c r="M119" s="1" t="str">
        <f t="shared" si="5"/>
        <v>M</v>
      </c>
      <c r="N119" t="str">
        <f t="shared" si="6"/>
        <v>Mnich Łukasz</v>
      </c>
    </row>
    <row r="120" spans="1:14" x14ac:dyDescent="0.25">
      <c r="A120" s="4">
        <v>117</v>
      </c>
      <c r="B120" s="4" t="str">
        <f t="shared" si="4"/>
        <v>"LKS Gwiazda Skrzyszów"</v>
      </c>
      <c r="C120" s="5" t="str">
        <f>Tabela1[[#This Row],[Nazwisko i Imię3]]</f>
        <v>Sosna Karol</v>
      </c>
      <c r="D120" s="5">
        <v>12553</v>
      </c>
      <c r="E120" s="5" t="s">
        <v>16</v>
      </c>
      <c r="F120" s="6">
        <v>44697</v>
      </c>
      <c r="G120" s="5">
        <v>61615</v>
      </c>
      <c r="H120" s="5" t="s">
        <v>517</v>
      </c>
      <c r="I120" s="5" t="s">
        <v>43</v>
      </c>
      <c r="J120" s="5">
        <v>2011</v>
      </c>
      <c r="K120" s="5" t="s">
        <v>518</v>
      </c>
      <c r="L120" s="5" t="s">
        <v>256</v>
      </c>
      <c r="M120" s="1" t="str">
        <f t="shared" si="5"/>
        <v>M</v>
      </c>
      <c r="N120" t="str">
        <f t="shared" si="6"/>
        <v>Sosna Karol</v>
      </c>
    </row>
    <row r="121" spans="1:14" x14ac:dyDescent="0.25">
      <c r="A121" s="4">
        <v>118</v>
      </c>
      <c r="B121" s="4" t="str">
        <f t="shared" si="4"/>
        <v>"LKS Gwiazda Skrzyszów"</v>
      </c>
      <c r="C121" s="5" t="str">
        <f>Tabela1[[#This Row],[Nazwisko i Imię3]]</f>
        <v>Witek Damian</v>
      </c>
      <c r="D121" s="5">
        <v>12064</v>
      </c>
      <c r="E121" s="5" t="s">
        <v>16</v>
      </c>
      <c r="F121" s="6">
        <v>44584</v>
      </c>
      <c r="G121" s="5">
        <v>61209</v>
      </c>
      <c r="H121" s="5" t="s">
        <v>523</v>
      </c>
      <c r="I121" s="5" t="s">
        <v>35</v>
      </c>
      <c r="J121" s="5">
        <v>2011</v>
      </c>
      <c r="K121" s="5" t="s">
        <v>518</v>
      </c>
      <c r="L121" s="5" t="s">
        <v>256</v>
      </c>
      <c r="M121" s="1" t="str">
        <f t="shared" si="5"/>
        <v>M</v>
      </c>
      <c r="N121" t="str">
        <f t="shared" si="6"/>
        <v>Witek Damian</v>
      </c>
    </row>
    <row r="122" spans="1:14" x14ac:dyDescent="0.25">
      <c r="A122" s="4">
        <v>119</v>
      </c>
      <c r="B122" s="4" t="str">
        <f t="shared" si="4"/>
        <v>"LKS GWIAZDA Skrzyszów"</v>
      </c>
      <c r="C122" s="5" t="str">
        <f>Tabela1[[#This Row],[Nazwisko i Imię3]]</f>
        <v>Szczurek Igor</v>
      </c>
      <c r="D122" s="5">
        <v>738</v>
      </c>
      <c r="E122" s="5" t="s">
        <v>16</v>
      </c>
      <c r="F122" s="6">
        <v>44420</v>
      </c>
      <c r="G122" s="5">
        <v>56574</v>
      </c>
      <c r="H122" s="5" t="s">
        <v>566</v>
      </c>
      <c r="I122" s="5" t="s">
        <v>202</v>
      </c>
      <c r="J122" s="5">
        <v>2011</v>
      </c>
      <c r="K122" s="5" t="s">
        <v>467</v>
      </c>
      <c r="L122" s="5" t="s">
        <v>256</v>
      </c>
      <c r="M122" s="1" t="str">
        <f t="shared" si="5"/>
        <v>M</v>
      </c>
      <c r="N122" t="str">
        <f t="shared" si="6"/>
        <v>Szczurek Igor</v>
      </c>
    </row>
    <row r="123" spans="1:14" x14ac:dyDescent="0.25">
      <c r="A123" s="4">
        <v>120</v>
      </c>
      <c r="B123" s="4" t="str">
        <f t="shared" si="4"/>
        <v>"LKS GWIAZDA Skrzyszów"</v>
      </c>
      <c r="C123" s="5" t="str">
        <f>Tabela1[[#This Row],[Nazwisko i Imię3]]</f>
        <v>Laskowski Błażej</v>
      </c>
      <c r="D123" s="5">
        <v>2490</v>
      </c>
      <c r="E123" s="5" t="s">
        <v>16</v>
      </c>
      <c r="F123" s="6">
        <v>44439</v>
      </c>
      <c r="G123" s="5">
        <v>59424</v>
      </c>
      <c r="H123" s="5" t="s">
        <v>600</v>
      </c>
      <c r="I123" s="5" t="s">
        <v>64</v>
      </c>
      <c r="J123" s="5">
        <v>2012</v>
      </c>
      <c r="K123" s="5" t="s">
        <v>467</v>
      </c>
      <c r="L123" s="5" t="s">
        <v>256</v>
      </c>
      <c r="M123" s="1" t="str">
        <f t="shared" si="5"/>
        <v>M</v>
      </c>
      <c r="N123" t="str">
        <f t="shared" si="6"/>
        <v>Laskowski Błażej</v>
      </c>
    </row>
    <row r="124" spans="1:14" x14ac:dyDescent="0.25">
      <c r="A124" s="4">
        <v>121</v>
      </c>
      <c r="B124" s="4" t="str">
        <f t="shared" si="4"/>
        <v>"LKS GWIAZDA Skrzyszów"</v>
      </c>
      <c r="C124" s="5" t="str">
        <f>Tabela1[[#This Row],[Nazwisko i Imię3]]</f>
        <v>Szczurek Łukasz</v>
      </c>
      <c r="D124" s="5">
        <v>2492</v>
      </c>
      <c r="E124" s="5" t="s">
        <v>65</v>
      </c>
      <c r="F124" s="6">
        <v>44439</v>
      </c>
      <c r="G124" s="5">
        <v>56575</v>
      </c>
      <c r="H124" s="5" t="s">
        <v>566</v>
      </c>
      <c r="I124" s="5" t="s">
        <v>47</v>
      </c>
      <c r="J124" s="5">
        <v>2013</v>
      </c>
      <c r="K124" s="5" t="s">
        <v>467</v>
      </c>
      <c r="L124" s="5" t="s">
        <v>256</v>
      </c>
      <c r="M124" s="1" t="str">
        <f t="shared" si="5"/>
        <v>M</v>
      </c>
      <c r="N124" t="str">
        <f t="shared" si="6"/>
        <v>Szczurek Łukasz</v>
      </c>
    </row>
    <row r="125" spans="1:14" x14ac:dyDescent="0.25">
      <c r="A125" s="4">
        <v>122</v>
      </c>
      <c r="B125" s="4" t="str">
        <f t="shared" si="4"/>
        <v>"LKS Lesznianka Leszna Górna"</v>
      </c>
      <c r="C125" s="5" t="str">
        <f>Tabela1[[#This Row],[Nazwisko i Imię3]]</f>
        <v>Mrowiec Aleksander</v>
      </c>
      <c r="D125" s="5">
        <v>12507</v>
      </c>
      <c r="E125" s="5" t="s">
        <v>16</v>
      </c>
      <c r="F125" s="6">
        <v>44679</v>
      </c>
      <c r="G125" s="5">
        <v>61570</v>
      </c>
      <c r="H125" s="5" t="s">
        <v>419</v>
      </c>
      <c r="I125" s="5" t="s">
        <v>50</v>
      </c>
      <c r="J125" s="5">
        <v>2009</v>
      </c>
      <c r="K125" s="5" t="s">
        <v>420</v>
      </c>
      <c r="L125" s="5" t="s">
        <v>256</v>
      </c>
      <c r="M125" s="1" t="str">
        <f t="shared" si="5"/>
        <v>M</v>
      </c>
      <c r="N125" t="str">
        <f t="shared" si="6"/>
        <v>Mrowiec Aleksander</v>
      </c>
    </row>
    <row r="126" spans="1:14" x14ac:dyDescent="0.25">
      <c r="A126" s="4">
        <v>123</v>
      </c>
      <c r="B126" s="4" t="str">
        <f t="shared" si="4"/>
        <v>"LKS Lesznianka Leszna Górna"</v>
      </c>
      <c r="C126" s="5" t="str">
        <f>Tabela1[[#This Row],[Nazwisko i Imię3]]</f>
        <v>Piekara Adrian</v>
      </c>
      <c r="D126" s="5">
        <v>12506</v>
      </c>
      <c r="E126" s="5" t="s">
        <v>16</v>
      </c>
      <c r="F126" s="6">
        <v>44679</v>
      </c>
      <c r="G126" s="5">
        <v>61569</v>
      </c>
      <c r="H126" s="5" t="s">
        <v>421</v>
      </c>
      <c r="I126" s="5" t="s">
        <v>54</v>
      </c>
      <c r="J126" s="5">
        <v>2009</v>
      </c>
      <c r="K126" s="5" t="s">
        <v>420</v>
      </c>
      <c r="L126" s="5" t="s">
        <v>256</v>
      </c>
      <c r="M126" s="1" t="str">
        <f t="shared" si="5"/>
        <v>M</v>
      </c>
      <c r="N126" t="str">
        <f t="shared" si="6"/>
        <v>Piekara Adrian</v>
      </c>
    </row>
    <row r="127" spans="1:14" x14ac:dyDescent="0.25">
      <c r="A127" s="4">
        <v>124</v>
      </c>
      <c r="B127" s="4" t="str">
        <f t="shared" si="4"/>
        <v>"LKS LESZNIANKA Leszna Górna"</v>
      </c>
      <c r="C127" s="5" t="str">
        <f>Tabela1[[#This Row],[Nazwisko i Imię3]]</f>
        <v>Cieślar Julia</v>
      </c>
      <c r="D127" s="5">
        <v>6804</v>
      </c>
      <c r="E127" s="5" t="s">
        <v>16</v>
      </c>
      <c r="F127" s="6">
        <v>44445</v>
      </c>
      <c r="G127" s="5">
        <v>59747</v>
      </c>
      <c r="H127" s="5" t="s">
        <v>388</v>
      </c>
      <c r="I127" s="5" t="s">
        <v>13</v>
      </c>
      <c r="J127" s="5">
        <v>2009</v>
      </c>
      <c r="K127" s="5" t="s">
        <v>387</v>
      </c>
      <c r="L127" s="5" t="s">
        <v>256</v>
      </c>
      <c r="M127" s="1" t="str">
        <f t="shared" si="5"/>
        <v>K</v>
      </c>
      <c r="N127" t="str">
        <f t="shared" si="6"/>
        <v>Cieślar Julia</v>
      </c>
    </row>
    <row r="128" spans="1:14" x14ac:dyDescent="0.25">
      <c r="A128" s="4">
        <v>125</v>
      </c>
      <c r="B128" s="4" t="str">
        <f t="shared" si="4"/>
        <v>"LKS LESZNIANKA Leszna Górna"</v>
      </c>
      <c r="C128" s="5" t="str">
        <f>Tabela1[[#This Row],[Nazwisko i Imię3]]</f>
        <v>Mizia Jan</v>
      </c>
      <c r="D128" s="5">
        <v>1803</v>
      </c>
      <c r="E128" s="5" t="s">
        <v>16</v>
      </c>
      <c r="F128" s="6">
        <v>44433</v>
      </c>
      <c r="G128" s="5">
        <v>56941</v>
      </c>
      <c r="H128" s="5" t="s">
        <v>463</v>
      </c>
      <c r="I128" s="5" t="s">
        <v>45</v>
      </c>
      <c r="J128" s="5">
        <v>2009</v>
      </c>
      <c r="K128" s="5" t="s">
        <v>387</v>
      </c>
      <c r="L128" s="5" t="s">
        <v>256</v>
      </c>
      <c r="M128" s="1" t="str">
        <f t="shared" si="5"/>
        <v>M</v>
      </c>
      <c r="N128" t="str">
        <f t="shared" si="6"/>
        <v>Mizia Jan</v>
      </c>
    </row>
    <row r="129" spans="1:14" x14ac:dyDescent="0.25">
      <c r="A129" s="4">
        <v>126</v>
      </c>
      <c r="B129" s="4" t="str">
        <f t="shared" si="4"/>
        <v>"LKS LESZNIANKA Leszna Górna"</v>
      </c>
      <c r="C129" s="5" t="str">
        <f>Tabela1[[#This Row],[Nazwisko i Imię3]]</f>
        <v>Loska Cezary</v>
      </c>
      <c r="D129" s="5">
        <v>1802</v>
      </c>
      <c r="E129" s="5" t="s">
        <v>16</v>
      </c>
      <c r="F129" s="6">
        <v>44433</v>
      </c>
      <c r="G129" s="5">
        <v>58580</v>
      </c>
      <c r="H129" s="5" t="s">
        <v>464</v>
      </c>
      <c r="I129" s="5" t="s">
        <v>97</v>
      </c>
      <c r="J129" s="5">
        <v>2009</v>
      </c>
      <c r="K129" s="5" t="s">
        <v>387</v>
      </c>
      <c r="L129" s="5" t="s">
        <v>256</v>
      </c>
      <c r="M129" s="1" t="str">
        <f t="shared" si="5"/>
        <v>M</v>
      </c>
      <c r="N129" t="str">
        <f t="shared" si="6"/>
        <v>Loska Cezary</v>
      </c>
    </row>
    <row r="130" spans="1:14" x14ac:dyDescent="0.25">
      <c r="A130" s="4">
        <v>127</v>
      </c>
      <c r="B130" s="4" t="str">
        <f t="shared" si="4"/>
        <v>"LKS Lesznianka Leszna Górna"</v>
      </c>
      <c r="C130" s="5" t="str">
        <f>Tabela1[[#This Row],[Nazwisko i Imię3]]</f>
        <v>Kobyłecki Radosław</v>
      </c>
      <c r="D130" s="5">
        <v>12509</v>
      </c>
      <c r="E130" s="5" t="s">
        <v>16</v>
      </c>
      <c r="F130" s="6">
        <v>44679</v>
      </c>
      <c r="G130" s="5">
        <v>61572</v>
      </c>
      <c r="H130" s="5" t="s">
        <v>470</v>
      </c>
      <c r="I130" s="5" t="s">
        <v>57</v>
      </c>
      <c r="J130" s="5">
        <v>2010</v>
      </c>
      <c r="K130" s="5" t="s">
        <v>420</v>
      </c>
      <c r="L130" s="5" t="s">
        <v>256</v>
      </c>
      <c r="M130" s="1" t="str">
        <f t="shared" si="5"/>
        <v>M</v>
      </c>
      <c r="N130" t="str">
        <f t="shared" si="6"/>
        <v>Kobyłecki Radosław</v>
      </c>
    </row>
    <row r="131" spans="1:14" x14ac:dyDescent="0.25">
      <c r="A131" s="4">
        <v>128</v>
      </c>
      <c r="B131" s="4" t="str">
        <f t="shared" si="4"/>
        <v>"LKS Lesznianka Leszna Górna"</v>
      </c>
      <c r="C131" s="5" t="str">
        <f>Tabela1[[#This Row],[Nazwisko i Imię3]]</f>
        <v>Jochacy Michał</v>
      </c>
      <c r="D131" s="5">
        <v>12505</v>
      </c>
      <c r="E131" s="5" t="s">
        <v>16</v>
      </c>
      <c r="F131" s="6">
        <v>44679</v>
      </c>
      <c r="G131" s="5">
        <v>61568</v>
      </c>
      <c r="H131" s="5" t="s">
        <v>471</v>
      </c>
      <c r="I131" s="5" t="s">
        <v>38</v>
      </c>
      <c r="J131" s="5">
        <v>2010</v>
      </c>
      <c r="K131" s="5" t="s">
        <v>420</v>
      </c>
      <c r="L131" s="5" t="s">
        <v>256</v>
      </c>
      <c r="M131" s="1" t="str">
        <f t="shared" si="5"/>
        <v>M</v>
      </c>
      <c r="N131" t="str">
        <f t="shared" si="6"/>
        <v>Jochacy Michał</v>
      </c>
    </row>
    <row r="132" spans="1:14" x14ac:dyDescent="0.25">
      <c r="A132" s="4">
        <v>129</v>
      </c>
      <c r="B132" s="4" t="str">
        <f t="shared" ref="B132:B195" si="7">K132</f>
        <v>"LKS LESZNIANKA Leszna Górna"</v>
      </c>
      <c r="C132" s="5" t="str">
        <f>Tabela1[[#This Row],[Nazwisko i Imię3]]</f>
        <v>Pilch Michał</v>
      </c>
      <c r="D132" s="5">
        <v>1805</v>
      </c>
      <c r="E132" s="5" t="s">
        <v>16</v>
      </c>
      <c r="F132" s="6">
        <v>44433</v>
      </c>
      <c r="G132" s="5">
        <v>52704</v>
      </c>
      <c r="H132" s="5" t="s">
        <v>330</v>
      </c>
      <c r="I132" s="5" t="s">
        <v>38</v>
      </c>
      <c r="J132" s="5">
        <v>2010</v>
      </c>
      <c r="K132" s="5" t="s">
        <v>387</v>
      </c>
      <c r="L132" s="5" t="s">
        <v>256</v>
      </c>
      <c r="M132" s="1" t="str">
        <f t="shared" ref="M132:M195" si="8">IF(I132="","",IF(RIGHT(I132,1)="a","K","M"))</f>
        <v>M</v>
      </c>
      <c r="N132" t="str">
        <f t="shared" ref="N132:N195" si="9">H132&amp;" "&amp;I132</f>
        <v>Pilch Michał</v>
      </c>
    </row>
    <row r="133" spans="1:14" x14ac:dyDescent="0.25">
      <c r="A133" s="4">
        <v>130</v>
      </c>
      <c r="B133" s="4" t="str">
        <f t="shared" si="7"/>
        <v>"LKS LESZNIANKA Leszna Górna"</v>
      </c>
      <c r="C133" s="5" t="str">
        <f>Tabela1[[#This Row],[Nazwisko i Imię3]]</f>
        <v>Lorc Błażej</v>
      </c>
      <c r="D133" s="5">
        <v>1801</v>
      </c>
      <c r="E133" s="5" t="s">
        <v>16</v>
      </c>
      <c r="F133" s="6">
        <v>44433</v>
      </c>
      <c r="G133" s="5">
        <v>56369</v>
      </c>
      <c r="H133" s="5" t="s">
        <v>512</v>
      </c>
      <c r="I133" s="5" t="s">
        <v>64</v>
      </c>
      <c r="J133" s="5">
        <v>2010</v>
      </c>
      <c r="K133" s="5" t="s">
        <v>387</v>
      </c>
      <c r="L133" s="5" t="s">
        <v>256</v>
      </c>
      <c r="M133" s="1" t="str">
        <f t="shared" si="8"/>
        <v>M</v>
      </c>
      <c r="N133" t="str">
        <f t="shared" si="9"/>
        <v>Lorc Błażej</v>
      </c>
    </row>
    <row r="134" spans="1:14" x14ac:dyDescent="0.25">
      <c r="A134" s="4">
        <v>131</v>
      </c>
      <c r="B134" s="4" t="str">
        <f t="shared" si="7"/>
        <v>"LKS LESZNIANKA Leszna Górna"</v>
      </c>
      <c r="C134" s="5" t="str">
        <f>Tabela1[[#This Row],[Nazwisko i Imię3]]</f>
        <v>Lipowczan Mateusz</v>
      </c>
      <c r="D134" s="5">
        <v>1793</v>
      </c>
      <c r="E134" s="5" t="s">
        <v>16</v>
      </c>
      <c r="F134" s="6">
        <v>44433</v>
      </c>
      <c r="G134" s="5">
        <v>59370</v>
      </c>
      <c r="H134" s="5" t="s">
        <v>513</v>
      </c>
      <c r="I134" s="5" t="s">
        <v>44</v>
      </c>
      <c r="J134" s="5">
        <v>2010</v>
      </c>
      <c r="K134" s="5" t="s">
        <v>387</v>
      </c>
      <c r="L134" s="5" t="s">
        <v>256</v>
      </c>
      <c r="M134" s="1" t="str">
        <f t="shared" si="8"/>
        <v>M</v>
      </c>
      <c r="N134" t="str">
        <f t="shared" si="9"/>
        <v>Lipowczan Mateusz</v>
      </c>
    </row>
    <row r="135" spans="1:14" x14ac:dyDescent="0.25">
      <c r="A135" s="4">
        <v>132</v>
      </c>
      <c r="B135" s="4" t="str">
        <f t="shared" si="7"/>
        <v>"LKS Lesznianka Leszna Górna"</v>
      </c>
      <c r="C135" s="5" t="str">
        <f>Tabela1[[#This Row],[Nazwisko i Imię3]]</f>
        <v>Mrowiec Jakub</v>
      </c>
      <c r="D135" s="5">
        <v>12508</v>
      </c>
      <c r="E135" s="5" t="s">
        <v>16</v>
      </c>
      <c r="F135" s="6">
        <v>44679</v>
      </c>
      <c r="G135" s="5">
        <v>61571</v>
      </c>
      <c r="H135" s="5" t="s">
        <v>419</v>
      </c>
      <c r="I135" s="5" t="s">
        <v>27</v>
      </c>
      <c r="J135" s="5">
        <v>2011</v>
      </c>
      <c r="K135" s="5" t="s">
        <v>420</v>
      </c>
      <c r="L135" s="5" t="s">
        <v>256</v>
      </c>
      <c r="M135" s="1" t="str">
        <f t="shared" si="8"/>
        <v>M</v>
      </c>
      <c r="N135" t="str">
        <f t="shared" si="9"/>
        <v>Mrowiec Jakub</v>
      </c>
    </row>
    <row r="136" spans="1:14" x14ac:dyDescent="0.25">
      <c r="A136" s="4">
        <v>133</v>
      </c>
      <c r="B136" s="4" t="str">
        <f t="shared" si="7"/>
        <v>"LKS LESZNIANKA Leszna Górna"</v>
      </c>
      <c r="C136" s="5" t="str">
        <f>Tabela1[[#This Row],[Nazwisko i Imię3]]</f>
        <v>Wandzel Julia</v>
      </c>
      <c r="D136" s="5">
        <v>10144</v>
      </c>
      <c r="E136" s="5" t="s">
        <v>16</v>
      </c>
      <c r="F136" s="6">
        <v>44461</v>
      </c>
      <c r="G136" s="5">
        <v>56577</v>
      </c>
      <c r="H136" s="5" t="s">
        <v>535</v>
      </c>
      <c r="I136" s="5" t="s">
        <v>13</v>
      </c>
      <c r="J136" s="5">
        <v>2011</v>
      </c>
      <c r="K136" s="5" t="s">
        <v>387</v>
      </c>
      <c r="L136" s="5" t="s">
        <v>256</v>
      </c>
      <c r="M136" s="1" t="str">
        <f t="shared" si="8"/>
        <v>K</v>
      </c>
      <c r="N136" t="str">
        <f t="shared" si="9"/>
        <v>Wandzel Julia</v>
      </c>
    </row>
    <row r="137" spans="1:14" x14ac:dyDescent="0.25">
      <c r="A137" s="4">
        <v>134</v>
      </c>
      <c r="B137" s="4" t="str">
        <f t="shared" si="7"/>
        <v>"LKS LESZNIANKA Leszna Górna"</v>
      </c>
      <c r="C137" s="5" t="str">
        <f>Tabela1[[#This Row],[Nazwisko i Imię3]]</f>
        <v>Niemczyk Blanka</v>
      </c>
      <c r="D137" s="5">
        <v>10142</v>
      </c>
      <c r="E137" s="5" t="s">
        <v>16</v>
      </c>
      <c r="F137" s="6">
        <v>44461</v>
      </c>
      <c r="G137" s="5">
        <v>56578</v>
      </c>
      <c r="H137" s="5" t="s">
        <v>536</v>
      </c>
      <c r="I137" s="5" t="s">
        <v>537</v>
      </c>
      <c r="J137" s="5">
        <v>2011</v>
      </c>
      <c r="K137" s="5" t="s">
        <v>387</v>
      </c>
      <c r="L137" s="5" t="s">
        <v>256</v>
      </c>
      <c r="M137" s="1" t="str">
        <f t="shared" si="8"/>
        <v>K</v>
      </c>
      <c r="N137" t="str">
        <f t="shared" si="9"/>
        <v>Niemczyk Blanka</v>
      </c>
    </row>
    <row r="138" spans="1:14" x14ac:dyDescent="0.25">
      <c r="A138" s="4">
        <v>135</v>
      </c>
      <c r="B138" s="4" t="str">
        <f t="shared" si="7"/>
        <v>"LKS LESZNIANKA Leszna Górna"</v>
      </c>
      <c r="C138" s="5" t="str">
        <f>Tabela1[[#This Row],[Nazwisko i Imię3]]</f>
        <v>Procner Natasza</v>
      </c>
      <c r="D138" s="5">
        <v>1806</v>
      </c>
      <c r="E138" s="5" t="s">
        <v>16</v>
      </c>
      <c r="F138" s="6">
        <v>44433</v>
      </c>
      <c r="G138" s="5">
        <v>56598</v>
      </c>
      <c r="H138" s="5" t="s">
        <v>564</v>
      </c>
      <c r="I138" s="5" t="s">
        <v>565</v>
      </c>
      <c r="J138" s="5">
        <v>2011</v>
      </c>
      <c r="K138" s="5" t="s">
        <v>387</v>
      </c>
      <c r="L138" s="5" t="s">
        <v>256</v>
      </c>
      <c r="M138" s="1" t="str">
        <f t="shared" si="8"/>
        <v>K</v>
      </c>
      <c r="N138" t="str">
        <f t="shared" si="9"/>
        <v>Procner Natasza</v>
      </c>
    </row>
    <row r="139" spans="1:14" x14ac:dyDescent="0.25">
      <c r="A139" s="4">
        <v>136</v>
      </c>
      <c r="B139" s="4" t="str">
        <f t="shared" si="7"/>
        <v>"LKS LESZNIANKA Leszna Górna"</v>
      </c>
      <c r="C139" s="5" t="str">
        <f>Tabela1[[#This Row],[Nazwisko i Imię3]]</f>
        <v>Cieślar Wiktoria</v>
      </c>
      <c r="D139" s="5">
        <v>1797</v>
      </c>
      <c r="E139" s="5" t="s">
        <v>16</v>
      </c>
      <c r="F139" s="6">
        <v>44433</v>
      </c>
      <c r="G139" s="5">
        <v>54254</v>
      </c>
      <c r="H139" s="5" t="s">
        <v>388</v>
      </c>
      <c r="I139" s="5" t="s">
        <v>93</v>
      </c>
      <c r="J139" s="5">
        <v>2012</v>
      </c>
      <c r="K139" s="5" t="s">
        <v>387</v>
      </c>
      <c r="L139" s="5" t="s">
        <v>256</v>
      </c>
      <c r="M139" s="1" t="str">
        <f t="shared" si="8"/>
        <v>K</v>
      </c>
      <c r="N139" t="str">
        <f t="shared" si="9"/>
        <v>Cieślar Wiktoria</v>
      </c>
    </row>
    <row r="140" spans="1:14" x14ac:dyDescent="0.25">
      <c r="A140" s="4">
        <v>137</v>
      </c>
      <c r="B140" s="4" t="str">
        <f t="shared" si="7"/>
        <v>"LKS LESZNIANKA Leszna Górna"</v>
      </c>
      <c r="C140" s="5" t="str">
        <f>Tabela1[[#This Row],[Nazwisko i Imię3]]</f>
        <v>Byrtek Magda</v>
      </c>
      <c r="D140" s="5">
        <v>1795</v>
      </c>
      <c r="E140" s="5" t="s">
        <v>16</v>
      </c>
      <c r="F140" s="6">
        <v>44433</v>
      </c>
      <c r="G140" s="5">
        <v>51561</v>
      </c>
      <c r="H140" s="5" t="s">
        <v>386</v>
      </c>
      <c r="I140" s="5" t="s">
        <v>14</v>
      </c>
      <c r="J140" s="5">
        <v>2012</v>
      </c>
      <c r="K140" s="5" t="s">
        <v>387</v>
      </c>
      <c r="L140" s="5" t="s">
        <v>256</v>
      </c>
      <c r="M140" s="1" t="str">
        <f t="shared" si="8"/>
        <v>K</v>
      </c>
      <c r="N140" t="str">
        <f t="shared" si="9"/>
        <v>Byrtek Magda</v>
      </c>
    </row>
    <row r="141" spans="1:14" x14ac:dyDescent="0.25">
      <c r="A141" s="4">
        <v>138</v>
      </c>
      <c r="B141" s="4" t="str">
        <f t="shared" si="7"/>
        <v>"LKS Lesznianka Leszna Górna"</v>
      </c>
      <c r="C141" s="5" t="str">
        <f>Tabela1[[#This Row],[Nazwisko i Imię3]]</f>
        <v>Piekara Natan</v>
      </c>
      <c r="D141" s="5">
        <v>12504</v>
      </c>
      <c r="E141" s="5" t="s">
        <v>65</v>
      </c>
      <c r="F141" s="6">
        <v>44679</v>
      </c>
      <c r="G141" s="5">
        <v>61567</v>
      </c>
      <c r="H141" s="5" t="s">
        <v>421</v>
      </c>
      <c r="I141" s="5" t="s">
        <v>605</v>
      </c>
      <c r="J141" s="5">
        <v>2013</v>
      </c>
      <c r="K141" s="5" t="s">
        <v>420</v>
      </c>
      <c r="L141" s="5" t="s">
        <v>256</v>
      </c>
      <c r="M141" s="1" t="str">
        <f t="shared" si="8"/>
        <v>M</v>
      </c>
      <c r="N141" t="str">
        <f t="shared" si="9"/>
        <v>Piekara Natan</v>
      </c>
    </row>
    <row r="142" spans="1:14" x14ac:dyDescent="0.25">
      <c r="A142" s="4">
        <v>139</v>
      </c>
      <c r="B142" s="4" t="str">
        <f t="shared" si="7"/>
        <v>"LKS Lesznianka Leszna Górna"</v>
      </c>
      <c r="C142" s="5" t="str">
        <f>Tabela1[[#This Row],[Nazwisko i Imię3]]</f>
        <v>Dytko Julia</v>
      </c>
      <c r="D142" s="5">
        <v>12503</v>
      </c>
      <c r="E142" s="5" t="s">
        <v>65</v>
      </c>
      <c r="F142" s="6">
        <v>44679</v>
      </c>
      <c r="G142" s="5">
        <v>61566</v>
      </c>
      <c r="H142" s="5" t="s">
        <v>606</v>
      </c>
      <c r="I142" s="5" t="s">
        <v>13</v>
      </c>
      <c r="J142" s="5">
        <v>2013</v>
      </c>
      <c r="K142" s="5" t="s">
        <v>420</v>
      </c>
      <c r="L142" s="5" t="s">
        <v>256</v>
      </c>
      <c r="M142" s="1" t="str">
        <f t="shared" si="8"/>
        <v>K</v>
      </c>
      <c r="N142" t="str">
        <f t="shared" si="9"/>
        <v>Dytko Julia</v>
      </c>
    </row>
    <row r="143" spans="1:14" x14ac:dyDescent="0.25">
      <c r="A143" s="4">
        <v>140</v>
      </c>
      <c r="B143" s="4" t="str">
        <f t="shared" si="7"/>
        <v>"LKS LESZNIANKA Leszna Górna"</v>
      </c>
      <c r="C143" s="5" t="str">
        <f>Tabela1[[#This Row],[Nazwisko i Imię3]]</f>
        <v>Niemczyk Wiktor</v>
      </c>
      <c r="D143" s="5">
        <v>1792</v>
      </c>
      <c r="E143" s="5" t="s">
        <v>65</v>
      </c>
      <c r="F143" s="6">
        <v>44433</v>
      </c>
      <c r="G143" s="5">
        <v>56579</v>
      </c>
      <c r="H143" s="5" t="s">
        <v>536</v>
      </c>
      <c r="I143" s="5" t="s">
        <v>178</v>
      </c>
      <c r="J143" s="5">
        <v>2013</v>
      </c>
      <c r="K143" s="5" t="s">
        <v>387</v>
      </c>
      <c r="L143" s="5" t="s">
        <v>256</v>
      </c>
      <c r="M143" s="1" t="str">
        <f t="shared" si="8"/>
        <v>M</v>
      </c>
      <c r="N143" t="str">
        <f t="shared" si="9"/>
        <v>Niemczyk Wiktor</v>
      </c>
    </row>
    <row r="144" spans="1:14" x14ac:dyDescent="0.25">
      <c r="A144" s="4">
        <v>141</v>
      </c>
      <c r="B144" s="4" t="str">
        <f t="shared" si="7"/>
        <v>"LKS LESZNIANKA Leszna Górna"</v>
      </c>
      <c r="C144" s="5" t="str">
        <f>Tabela1[[#This Row],[Nazwisko i Imię3]]</f>
        <v>Paliga Martyna</v>
      </c>
      <c r="D144" s="5">
        <v>6803</v>
      </c>
      <c r="E144" s="5" t="s">
        <v>65</v>
      </c>
      <c r="F144" s="6">
        <v>44445</v>
      </c>
      <c r="G144" s="5">
        <v>59746</v>
      </c>
      <c r="H144" s="5" t="s">
        <v>729</v>
      </c>
      <c r="I144" s="5" t="s">
        <v>81</v>
      </c>
      <c r="J144" s="5">
        <v>2015</v>
      </c>
      <c r="K144" s="5" t="s">
        <v>387</v>
      </c>
      <c r="L144" s="5" t="s">
        <v>256</v>
      </c>
      <c r="M144" s="1" t="str">
        <f t="shared" si="8"/>
        <v>K</v>
      </c>
      <c r="N144" t="str">
        <f t="shared" si="9"/>
        <v>Paliga Martyna</v>
      </c>
    </row>
    <row r="145" spans="1:14" x14ac:dyDescent="0.25">
      <c r="A145" s="4">
        <v>142</v>
      </c>
      <c r="B145" s="4" t="str">
        <f t="shared" si="7"/>
        <v>"LKS WILKI Wilcza"</v>
      </c>
      <c r="C145" s="5" t="str">
        <f>Tabela1[[#This Row],[Nazwisko i Imię3]]</f>
        <v>Wiciok Olga</v>
      </c>
      <c r="D145" s="5">
        <v>3932</v>
      </c>
      <c r="E145" s="5" t="s">
        <v>16</v>
      </c>
      <c r="F145" s="6">
        <v>44439</v>
      </c>
      <c r="G145" s="5">
        <v>58247</v>
      </c>
      <c r="H145" s="5" t="s">
        <v>554</v>
      </c>
      <c r="I145" s="5" t="s">
        <v>555</v>
      </c>
      <c r="J145" s="5">
        <v>2011</v>
      </c>
      <c r="K145" s="5" t="s">
        <v>556</v>
      </c>
      <c r="L145" s="5" t="s">
        <v>256</v>
      </c>
      <c r="M145" s="1" t="str">
        <f t="shared" si="8"/>
        <v>K</v>
      </c>
      <c r="N145" t="str">
        <f t="shared" si="9"/>
        <v>Wiciok Olga</v>
      </c>
    </row>
    <row r="146" spans="1:14" x14ac:dyDescent="0.25">
      <c r="A146" s="4">
        <v>143</v>
      </c>
      <c r="B146" s="4" t="str">
        <f t="shared" si="7"/>
        <v>"LUKS Mańkowice-Piątkowice"</v>
      </c>
      <c r="C146" s="5" t="str">
        <f>Tabela1[[#This Row],[Nazwisko i Imię3]]</f>
        <v>Przeździecka Marta</v>
      </c>
      <c r="D146" s="5">
        <v>6635</v>
      </c>
      <c r="E146" s="5" t="s">
        <v>16</v>
      </c>
      <c r="F146" s="6">
        <v>44439</v>
      </c>
      <c r="G146" s="5">
        <v>43592</v>
      </c>
      <c r="H146" s="5" t="s">
        <v>739</v>
      </c>
      <c r="I146" s="5" t="s">
        <v>89</v>
      </c>
      <c r="J146" s="5">
        <v>2009</v>
      </c>
      <c r="K146" s="5" t="s">
        <v>149</v>
      </c>
      <c r="L146" s="5" t="s">
        <v>733</v>
      </c>
      <c r="M146" s="1" t="str">
        <f t="shared" si="8"/>
        <v>K</v>
      </c>
      <c r="N146" t="str">
        <f t="shared" si="9"/>
        <v>Przeździecka Marta</v>
      </c>
    </row>
    <row r="147" spans="1:14" x14ac:dyDescent="0.25">
      <c r="A147" s="4">
        <v>144</v>
      </c>
      <c r="B147" s="4" t="str">
        <f t="shared" si="7"/>
        <v>"LUKS Mańkowice-Piątkowice"</v>
      </c>
      <c r="C147" s="5" t="str">
        <f>Tabela1[[#This Row],[Nazwisko i Imię3]]</f>
        <v>Garnek Fabian</v>
      </c>
      <c r="D147" s="5">
        <v>6628</v>
      </c>
      <c r="E147" s="5" t="s">
        <v>16</v>
      </c>
      <c r="F147" s="6">
        <v>44439</v>
      </c>
      <c r="G147" s="5">
        <v>54541</v>
      </c>
      <c r="H147" s="5" t="s">
        <v>740</v>
      </c>
      <c r="I147" s="5" t="s">
        <v>446</v>
      </c>
      <c r="J147" s="5">
        <v>2009</v>
      </c>
      <c r="K147" s="5" t="s">
        <v>149</v>
      </c>
      <c r="L147" s="5" t="s">
        <v>733</v>
      </c>
      <c r="M147" s="1" t="str">
        <f t="shared" si="8"/>
        <v>M</v>
      </c>
      <c r="N147" t="str">
        <f t="shared" si="9"/>
        <v>Garnek Fabian</v>
      </c>
    </row>
    <row r="148" spans="1:14" x14ac:dyDescent="0.25">
      <c r="A148" s="4">
        <v>145</v>
      </c>
      <c r="B148" s="4" t="str">
        <f t="shared" si="7"/>
        <v>"LUKS Mańkowice-Piątkowice"</v>
      </c>
      <c r="C148" s="5" t="str">
        <f>Tabela1[[#This Row],[Nazwisko i Imię3]]</f>
        <v>Głodek Oliwier</v>
      </c>
      <c r="D148" s="5">
        <v>6627</v>
      </c>
      <c r="E148" s="5" t="s">
        <v>16</v>
      </c>
      <c r="F148" s="6">
        <v>44439</v>
      </c>
      <c r="G148" s="5">
        <v>59735</v>
      </c>
      <c r="H148" s="5" t="s">
        <v>741</v>
      </c>
      <c r="I148" s="5" t="s">
        <v>33</v>
      </c>
      <c r="J148" s="5">
        <v>2009</v>
      </c>
      <c r="K148" s="5" t="s">
        <v>149</v>
      </c>
      <c r="L148" s="5" t="s">
        <v>733</v>
      </c>
      <c r="M148" s="1" t="str">
        <f t="shared" si="8"/>
        <v>M</v>
      </c>
      <c r="N148" t="str">
        <f t="shared" si="9"/>
        <v>Głodek Oliwier</v>
      </c>
    </row>
    <row r="149" spans="1:14" x14ac:dyDescent="0.25">
      <c r="A149" s="4">
        <v>146</v>
      </c>
      <c r="B149" s="4" t="str">
        <f t="shared" si="7"/>
        <v>"LUKS Mańkowice-Piątkowice"</v>
      </c>
      <c r="C149" s="5" t="str">
        <f>Tabela1[[#This Row],[Nazwisko i Imię3]]</f>
        <v>Trajdos Antoni</v>
      </c>
      <c r="D149" s="5">
        <v>11988</v>
      </c>
      <c r="E149" s="5" t="s">
        <v>16</v>
      </c>
      <c r="F149" s="6">
        <v>44570</v>
      </c>
      <c r="G149" s="5">
        <v>61154</v>
      </c>
      <c r="H149" s="5" t="s">
        <v>745</v>
      </c>
      <c r="I149" s="5" t="s">
        <v>190</v>
      </c>
      <c r="J149" s="5">
        <v>2010</v>
      </c>
      <c r="K149" s="5" t="s">
        <v>149</v>
      </c>
      <c r="L149" s="5" t="s">
        <v>733</v>
      </c>
      <c r="M149" s="1" t="str">
        <f t="shared" si="8"/>
        <v>M</v>
      </c>
      <c r="N149" t="str">
        <f t="shared" si="9"/>
        <v>Trajdos Antoni</v>
      </c>
    </row>
    <row r="150" spans="1:14" x14ac:dyDescent="0.25">
      <c r="A150" s="4">
        <v>147</v>
      </c>
      <c r="B150" s="4" t="str">
        <f t="shared" si="7"/>
        <v>"LUKS Mańkowice-Piątkowice"</v>
      </c>
      <c r="C150" s="5" t="str">
        <f>Tabela1[[#This Row],[Nazwisko i Imię3]]</f>
        <v>Żołnierczyk Samuel</v>
      </c>
      <c r="D150" s="5">
        <v>11987</v>
      </c>
      <c r="E150" s="5" t="s">
        <v>16</v>
      </c>
      <c r="F150" s="6">
        <v>44570</v>
      </c>
      <c r="G150" s="5">
        <v>61153</v>
      </c>
      <c r="H150" s="5" t="s">
        <v>746</v>
      </c>
      <c r="I150" s="5" t="s">
        <v>595</v>
      </c>
      <c r="J150" s="5">
        <v>2010</v>
      </c>
      <c r="K150" s="5" t="s">
        <v>149</v>
      </c>
      <c r="L150" s="5" t="s">
        <v>733</v>
      </c>
      <c r="M150" s="1" t="str">
        <f t="shared" si="8"/>
        <v>M</v>
      </c>
      <c r="N150" t="str">
        <f t="shared" si="9"/>
        <v>Żołnierczyk Samuel</v>
      </c>
    </row>
    <row r="151" spans="1:14" x14ac:dyDescent="0.25">
      <c r="A151" s="4">
        <v>148</v>
      </c>
      <c r="B151" s="4" t="str">
        <f t="shared" si="7"/>
        <v>"LUKS Mańkowice-Piątkowice"</v>
      </c>
      <c r="C151" s="5" t="str">
        <f>Tabela1[[#This Row],[Nazwisko i Imię3]]</f>
        <v>Wilczek Barbara</v>
      </c>
      <c r="D151" s="5">
        <v>6639</v>
      </c>
      <c r="E151" s="5" t="s">
        <v>16</v>
      </c>
      <c r="F151" s="6">
        <v>44439</v>
      </c>
      <c r="G151" s="5">
        <v>54544</v>
      </c>
      <c r="H151" s="5" t="s">
        <v>750</v>
      </c>
      <c r="I151" s="5" t="s">
        <v>751</v>
      </c>
      <c r="J151" s="5">
        <v>2010</v>
      </c>
      <c r="K151" s="5" t="s">
        <v>149</v>
      </c>
      <c r="L151" s="5" t="s">
        <v>733</v>
      </c>
      <c r="M151" s="1" t="str">
        <f t="shared" si="8"/>
        <v>K</v>
      </c>
      <c r="N151" t="str">
        <f t="shared" si="9"/>
        <v>Wilczek Barbara</v>
      </c>
    </row>
    <row r="152" spans="1:14" x14ac:dyDescent="0.25">
      <c r="A152" s="4">
        <v>149</v>
      </c>
      <c r="B152" s="4" t="str">
        <f t="shared" si="7"/>
        <v>"LUKS Mańkowice-Piątkowice"</v>
      </c>
      <c r="C152" s="5" t="str">
        <f>Tabela1[[#This Row],[Nazwisko i Imię3]]</f>
        <v>Lukas Stefan</v>
      </c>
      <c r="D152" s="5">
        <v>6632</v>
      </c>
      <c r="E152" s="5" t="s">
        <v>16</v>
      </c>
      <c r="F152" s="6">
        <v>44439</v>
      </c>
      <c r="G152" s="5">
        <v>54555</v>
      </c>
      <c r="H152" s="5" t="s">
        <v>752</v>
      </c>
      <c r="I152" s="5" t="s">
        <v>639</v>
      </c>
      <c r="J152" s="5">
        <v>2010</v>
      </c>
      <c r="K152" s="5" t="s">
        <v>149</v>
      </c>
      <c r="L152" s="5" t="s">
        <v>733</v>
      </c>
      <c r="M152" s="1" t="str">
        <f t="shared" si="8"/>
        <v>M</v>
      </c>
      <c r="N152" t="str">
        <f t="shared" si="9"/>
        <v>Lukas Stefan</v>
      </c>
    </row>
    <row r="153" spans="1:14" x14ac:dyDescent="0.25">
      <c r="A153" s="4">
        <v>150</v>
      </c>
      <c r="B153" s="4" t="str">
        <f t="shared" si="7"/>
        <v>"LUKS Mańkowice-Piątkowice"</v>
      </c>
      <c r="C153" s="5" t="str">
        <f>Tabela1[[#This Row],[Nazwisko i Imię3]]</f>
        <v>Garnek Marcel</v>
      </c>
      <c r="D153" s="5">
        <v>6629</v>
      </c>
      <c r="E153" s="5" t="s">
        <v>16</v>
      </c>
      <c r="F153" s="6">
        <v>44439</v>
      </c>
      <c r="G153" s="5">
        <v>54540</v>
      </c>
      <c r="H153" s="5" t="s">
        <v>740</v>
      </c>
      <c r="I153" s="5" t="s">
        <v>30</v>
      </c>
      <c r="J153" s="5">
        <v>2010</v>
      </c>
      <c r="K153" s="5" t="s">
        <v>149</v>
      </c>
      <c r="L153" s="5" t="s">
        <v>733</v>
      </c>
      <c r="M153" s="1" t="str">
        <f t="shared" si="8"/>
        <v>M</v>
      </c>
      <c r="N153" t="str">
        <f t="shared" si="9"/>
        <v>Garnek Marcel</v>
      </c>
    </row>
    <row r="154" spans="1:14" x14ac:dyDescent="0.25">
      <c r="A154" s="4">
        <v>151</v>
      </c>
      <c r="B154" s="4" t="str">
        <f t="shared" si="7"/>
        <v>"LUKS Mańkowice-Piątkowice"</v>
      </c>
      <c r="C154" s="5" t="str">
        <f>Tabela1[[#This Row],[Nazwisko i Imię3]]</f>
        <v>Starczyński Bartek</v>
      </c>
      <c r="D154" s="5">
        <v>6638</v>
      </c>
      <c r="E154" s="5" t="s">
        <v>16</v>
      </c>
      <c r="F154" s="6">
        <v>44439</v>
      </c>
      <c r="G154" s="5">
        <v>54538</v>
      </c>
      <c r="H154" s="5" t="s">
        <v>775</v>
      </c>
      <c r="I154" s="5" t="s">
        <v>776</v>
      </c>
      <c r="J154" s="5">
        <v>2012</v>
      </c>
      <c r="K154" s="5" t="s">
        <v>149</v>
      </c>
      <c r="L154" s="5" t="s">
        <v>733</v>
      </c>
      <c r="M154" s="1" t="str">
        <f t="shared" si="8"/>
        <v>M</v>
      </c>
      <c r="N154" t="str">
        <f t="shared" si="9"/>
        <v>Starczyński Bartek</v>
      </c>
    </row>
    <row r="155" spans="1:14" x14ac:dyDescent="0.25">
      <c r="A155" s="4">
        <v>152</v>
      </c>
      <c r="B155" s="4" t="str">
        <f t="shared" si="7"/>
        <v>"LUKS Mańkowice-Piątkowice"</v>
      </c>
      <c r="C155" s="5" t="str">
        <f>Tabela1[[#This Row],[Nazwisko i Imię3]]</f>
        <v>Gierjatowicz Jakub</v>
      </c>
      <c r="D155" s="5">
        <v>6630</v>
      </c>
      <c r="E155" s="5" t="s">
        <v>16</v>
      </c>
      <c r="F155" s="6">
        <v>44439</v>
      </c>
      <c r="G155" s="5">
        <v>57036</v>
      </c>
      <c r="H155" s="5" t="s">
        <v>777</v>
      </c>
      <c r="I155" s="5" t="s">
        <v>27</v>
      </c>
      <c r="J155" s="5">
        <v>2012</v>
      </c>
      <c r="K155" s="5" t="s">
        <v>149</v>
      </c>
      <c r="L155" s="5" t="s">
        <v>733</v>
      </c>
      <c r="M155" s="1" t="str">
        <f t="shared" si="8"/>
        <v>M</v>
      </c>
      <c r="N155" t="str">
        <f t="shared" si="9"/>
        <v>Gierjatowicz Jakub</v>
      </c>
    </row>
    <row r="156" spans="1:14" x14ac:dyDescent="0.25">
      <c r="A156" s="4">
        <v>153</v>
      </c>
      <c r="B156" s="4" t="str">
        <f t="shared" si="7"/>
        <v>"LUKS Mańkowice-Piątkowice"</v>
      </c>
      <c r="C156" s="5" t="str">
        <f>Tabela1[[#This Row],[Nazwisko i Imię3]]</f>
        <v>Głodek Wojciech</v>
      </c>
      <c r="D156" s="5">
        <v>6626</v>
      </c>
      <c r="E156" s="5" t="s">
        <v>16</v>
      </c>
      <c r="F156" s="6">
        <v>44439</v>
      </c>
      <c r="G156" s="5">
        <v>59734</v>
      </c>
      <c r="H156" s="5" t="s">
        <v>741</v>
      </c>
      <c r="I156" s="5" t="s">
        <v>63</v>
      </c>
      <c r="J156" s="5">
        <v>2012</v>
      </c>
      <c r="K156" s="5" t="s">
        <v>149</v>
      </c>
      <c r="L156" s="5" t="s">
        <v>733</v>
      </c>
      <c r="M156" s="1" t="str">
        <f t="shared" si="8"/>
        <v>M</v>
      </c>
      <c r="N156" t="str">
        <f t="shared" si="9"/>
        <v>Głodek Wojciech</v>
      </c>
    </row>
    <row r="157" spans="1:14" x14ac:dyDescent="0.25">
      <c r="A157" s="4">
        <v>154</v>
      </c>
      <c r="B157" s="4" t="str">
        <f t="shared" si="7"/>
        <v>"LUKS Mańkowice-Piątkowice"</v>
      </c>
      <c r="C157" s="5" t="str">
        <f>Tabela1[[#This Row],[Nazwisko i Imię3]]</f>
        <v>Ratajski Błażej</v>
      </c>
      <c r="D157" s="5">
        <v>12549</v>
      </c>
      <c r="E157" s="5" t="s">
        <v>65</v>
      </c>
      <c r="F157" s="6">
        <v>44692</v>
      </c>
      <c r="G157" s="5">
        <v>61611</v>
      </c>
      <c r="H157" s="5" t="s">
        <v>782</v>
      </c>
      <c r="I157" s="5" t="s">
        <v>64</v>
      </c>
      <c r="J157" s="5">
        <v>2013</v>
      </c>
      <c r="K157" s="5" t="s">
        <v>149</v>
      </c>
      <c r="L157" s="5" t="s">
        <v>733</v>
      </c>
      <c r="M157" s="1" t="str">
        <f t="shared" si="8"/>
        <v>M</v>
      </c>
      <c r="N157" t="str">
        <f t="shared" si="9"/>
        <v>Ratajski Błażej</v>
      </c>
    </row>
    <row r="158" spans="1:14" x14ac:dyDescent="0.25">
      <c r="A158" s="4">
        <v>155</v>
      </c>
      <c r="B158" s="4" t="str">
        <f t="shared" si="7"/>
        <v>"LUKS Mańkowice-Piątkowice"</v>
      </c>
      <c r="C158" s="5" t="str">
        <f>Tabela1[[#This Row],[Nazwisko i Imię3]]</f>
        <v>Trajdos Filip</v>
      </c>
      <c r="D158" s="5">
        <v>6624</v>
      </c>
      <c r="E158" s="5" t="s">
        <v>65</v>
      </c>
      <c r="F158" s="6">
        <v>44439</v>
      </c>
      <c r="G158" s="5">
        <v>57034</v>
      </c>
      <c r="H158" s="5" t="s">
        <v>745</v>
      </c>
      <c r="I158" s="5" t="s">
        <v>67</v>
      </c>
      <c r="J158" s="5">
        <v>2013</v>
      </c>
      <c r="K158" s="5" t="s">
        <v>149</v>
      </c>
      <c r="L158" s="5" t="s">
        <v>733</v>
      </c>
      <c r="M158" s="1" t="str">
        <f t="shared" si="8"/>
        <v>M</v>
      </c>
      <c r="N158" t="str">
        <f t="shared" si="9"/>
        <v>Trajdos Filip</v>
      </c>
    </row>
    <row r="159" spans="1:14" x14ac:dyDescent="0.25">
      <c r="A159" s="4">
        <v>156</v>
      </c>
      <c r="B159" s="4" t="str">
        <f t="shared" si="7"/>
        <v>"LUKS Mańkowice-Piątkowice"</v>
      </c>
      <c r="C159" s="5" t="str">
        <f>Tabela1[[#This Row],[Nazwisko i Imię3]]</f>
        <v>Nenner Jacob</v>
      </c>
      <c r="D159" s="5">
        <v>6623</v>
      </c>
      <c r="E159" s="5" t="s">
        <v>65</v>
      </c>
      <c r="F159" s="6">
        <v>44439</v>
      </c>
      <c r="G159" s="5">
        <v>57035</v>
      </c>
      <c r="H159" s="5" t="s">
        <v>794</v>
      </c>
      <c r="I159" s="5" t="s">
        <v>773</v>
      </c>
      <c r="J159" s="5">
        <v>2013</v>
      </c>
      <c r="K159" s="5" t="s">
        <v>149</v>
      </c>
      <c r="L159" s="5" t="s">
        <v>733</v>
      </c>
      <c r="M159" s="1" t="str">
        <f t="shared" si="8"/>
        <v>M</v>
      </c>
      <c r="N159" t="str">
        <f t="shared" si="9"/>
        <v>Nenner Jacob</v>
      </c>
    </row>
    <row r="160" spans="1:14" x14ac:dyDescent="0.25">
      <c r="A160" s="4">
        <v>157</v>
      </c>
      <c r="B160" s="4" t="str">
        <f t="shared" si="7"/>
        <v>"LUKS Mańkowice-Piątkowice"</v>
      </c>
      <c r="C160" s="5" t="str">
        <f>Tabela1[[#This Row],[Nazwisko i Imię3]]</f>
        <v>Kwarciński Tomasz</v>
      </c>
      <c r="D160" s="5">
        <v>6622</v>
      </c>
      <c r="E160" s="5" t="s">
        <v>65</v>
      </c>
      <c r="F160" s="6">
        <v>44439</v>
      </c>
      <c r="G160" s="5">
        <v>54559</v>
      </c>
      <c r="H160" s="5" t="s">
        <v>795</v>
      </c>
      <c r="I160" s="5" t="s">
        <v>42</v>
      </c>
      <c r="J160" s="5">
        <v>2013</v>
      </c>
      <c r="K160" s="5" t="s">
        <v>149</v>
      </c>
      <c r="L160" s="5" t="s">
        <v>733</v>
      </c>
      <c r="M160" s="1" t="str">
        <f t="shared" si="8"/>
        <v>M</v>
      </c>
      <c r="N160" t="str">
        <f t="shared" si="9"/>
        <v>Kwarciński Tomasz</v>
      </c>
    </row>
    <row r="161" spans="1:14" x14ac:dyDescent="0.25">
      <c r="A161" s="4">
        <v>158</v>
      </c>
      <c r="B161" s="4" t="str">
        <f t="shared" si="7"/>
        <v>"LUKS Mańkowice-Piątkowice"</v>
      </c>
      <c r="C161" s="5" t="str">
        <f>Tabela1[[#This Row],[Nazwisko i Imię3]]</f>
        <v>Wilczek Katarzyna</v>
      </c>
      <c r="D161" s="5">
        <v>6625</v>
      </c>
      <c r="E161" s="5" t="s">
        <v>65</v>
      </c>
      <c r="F161" s="6">
        <v>44439</v>
      </c>
      <c r="G161" s="5">
        <v>54546</v>
      </c>
      <c r="H161" s="5" t="s">
        <v>750</v>
      </c>
      <c r="I161" s="5" t="s">
        <v>10</v>
      </c>
      <c r="J161" s="5">
        <v>2014</v>
      </c>
      <c r="K161" s="5" t="s">
        <v>149</v>
      </c>
      <c r="L161" s="5" t="s">
        <v>733</v>
      </c>
      <c r="M161" s="1" t="str">
        <f t="shared" si="8"/>
        <v>K</v>
      </c>
      <c r="N161" t="str">
        <f t="shared" si="9"/>
        <v>Wilczek Katarzyna</v>
      </c>
    </row>
    <row r="162" spans="1:14" x14ac:dyDescent="0.25">
      <c r="A162" s="4">
        <v>159</v>
      </c>
      <c r="B162" s="4" t="str">
        <f t="shared" si="7"/>
        <v>"LZS VICTORIA Chróścice"</v>
      </c>
      <c r="C162" s="5" t="str">
        <f>Tabela1[[#This Row],[Nazwisko i Imię3]]</f>
        <v>Michno Mateusz</v>
      </c>
      <c r="D162" s="5">
        <v>5200</v>
      </c>
      <c r="E162" s="5" t="s">
        <v>16</v>
      </c>
      <c r="F162" s="6">
        <v>44440</v>
      </c>
      <c r="G162" s="5">
        <v>53968</v>
      </c>
      <c r="H162" s="5" t="s">
        <v>75</v>
      </c>
      <c r="I162" s="5" t="s">
        <v>44</v>
      </c>
      <c r="J162" s="5">
        <v>2009</v>
      </c>
      <c r="K162" s="5" t="s">
        <v>132</v>
      </c>
      <c r="L162" s="5" t="s">
        <v>733</v>
      </c>
      <c r="M162" s="1" t="str">
        <f t="shared" si="8"/>
        <v>M</v>
      </c>
      <c r="N162" t="str">
        <f t="shared" si="9"/>
        <v>Michno Mateusz</v>
      </c>
    </row>
    <row r="163" spans="1:14" x14ac:dyDescent="0.25">
      <c r="A163" s="4">
        <v>160</v>
      </c>
      <c r="B163" s="4" t="str">
        <f t="shared" si="7"/>
        <v>"LZS VICTORIA Chróścice"</v>
      </c>
      <c r="C163" s="5" t="str">
        <f>Tabela1[[#This Row],[Nazwisko i Imię3]]</f>
        <v>Księżyk Krystian</v>
      </c>
      <c r="D163" s="5">
        <v>5197</v>
      </c>
      <c r="E163" s="5" t="s">
        <v>16</v>
      </c>
      <c r="F163" s="6">
        <v>44440</v>
      </c>
      <c r="G163" s="5">
        <v>53969</v>
      </c>
      <c r="H163" s="5" t="s">
        <v>167</v>
      </c>
      <c r="I163" s="5" t="s">
        <v>55</v>
      </c>
      <c r="J163" s="5">
        <v>2009</v>
      </c>
      <c r="K163" s="5" t="s">
        <v>132</v>
      </c>
      <c r="L163" s="5" t="s">
        <v>733</v>
      </c>
      <c r="M163" s="1" t="str">
        <f t="shared" si="8"/>
        <v>M</v>
      </c>
      <c r="N163" t="str">
        <f t="shared" si="9"/>
        <v>Księżyk Krystian</v>
      </c>
    </row>
    <row r="164" spans="1:14" x14ac:dyDescent="0.25">
      <c r="A164" s="4">
        <v>161</v>
      </c>
      <c r="B164" s="4" t="str">
        <f t="shared" si="7"/>
        <v>"LZS VICTORIA Chróścice"</v>
      </c>
      <c r="C164" s="5" t="str">
        <f>Tabela1[[#This Row],[Nazwisko i Imię3]]</f>
        <v>Ogrodnik Nikola</v>
      </c>
      <c r="D164" s="5">
        <v>5201</v>
      </c>
      <c r="E164" s="5" t="s">
        <v>16</v>
      </c>
      <c r="F164" s="6">
        <v>44440</v>
      </c>
      <c r="G164" s="5">
        <v>51718</v>
      </c>
      <c r="H164" s="5" t="s">
        <v>168</v>
      </c>
      <c r="I164" s="5" t="s">
        <v>169</v>
      </c>
      <c r="J164" s="5">
        <v>2010</v>
      </c>
      <c r="K164" s="5" t="s">
        <v>132</v>
      </c>
      <c r="L164" s="5" t="s">
        <v>733</v>
      </c>
      <c r="M164" s="1" t="str">
        <f t="shared" si="8"/>
        <v>K</v>
      </c>
      <c r="N164" t="str">
        <f t="shared" si="9"/>
        <v>Ogrodnik Nikola</v>
      </c>
    </row>
    <row r="165" spans="1:14" x14ac:dyDescent="0.25">
      <c r="A165" s="4">
        <v>162</v>
      </c>
      <c r="B165" s="4" t="str">
        <f t="shared" si="7"/>
        <v>"LZS VICTORIA Chróścice"</v>
      </c>
      <c r="C165" s="5" t="str">
        <f>Tabela1[[#This Row],[Nazwisko i Imię3]]</f>
        <v>Ogrodnik Olivier</v>
      </c>
      <c r="D165" s="5">
        <v>5202</v>
      </c>
      <c r="E165" s="5" t="s">
        <v>16</v>
      </c>
      <c r="F165" s="6">
        <v>44440</v>
      </c>
      <c r="G165" s="5">
        <v>54608</v>
      </c>
      <c r="H165" s="5" t="s">
        <v>168</v>
      </c>
      <c r="I165" s="5" t="s">
        <v>88</v>
      </c>
      <c r="J165" s="5">
        <v>2012</v>
      </c>
      <c r="K165" s="5" t="s">
        <v>132</v>
      </c>
      <c r="L165" s="5" t="s">
        <v>733</v>
      </c>
      <c r="M165" s="1" t="str">
        <f t="shared" si="8"/>
        <v>M</v>
      </c>
      <c r="N165" t="str">
        <f t="shared" si="9"/>
        <v>Ogrodnik Olivier</v>
      </c>
    </row>
    <row r="166" spans="1:14" x14ac:dyDescent="0.25">
      <c r="A166" s="4">
        <v>163</v>
      </c>
      <c r="B166" s="4" t="str">
        <f t="shared" si="7"/>
        <v>"LZS VICTORIA Chróścice"</v>
      </c>
      <c r="C166" s="5" t="str">
        <f>Tabela1[[#This Row],[Nazwisko i Imię3]]</f>
        <v>Kamińska Lena</v>
      </c>
      <c r="D166" s="5">
        <v>5205</v>
      </c>
      <c r="E166" s="5" t="s">
        <v>65</v>
      </c>
      <c r="F166" s="6">
        <v>44440</v>
      </c>
      <c r="G166" s="5">
        <v>59663</v>
      </c>
      <c r="H166" s="5" t="s">
        <v>796</v>
      </c>
      <c r="I166" s="5" t="s">
        <v>166</v>
      </c>
      <c r="J166" s="5">
        <v>2013</v>
      </c>
      <c r="K166" s="5" t="s">
        <v>132</v>
      </c>
      <c r="L166" s="5" t="s">
        <v>733</v>
      </c>
      <c r="M166" s="1" t="str">
        <f t="shared" si="8"/>
        <v>K</v>
      </c>
      <c r="N166" t="str">
        <f t="shared" si="9"/>
        <v>Kamińska Lena</v>
      </c>
    </row>
    <row r="167" spans="1:14" x14ac:dyDescent="0.25">
      <c r="A167" s="4">
        <v>164</v>
      </c>
      <c r="B167" s="4" t="str">
        <f t="shared" si="7"/>
        <v>"LZS VICTORIA Chróścice"</v>
      </c>
      <c r="C167" s="5" t="str">
        <f>Tabela1[[#This Row],[Nazwisko i Imię3]]</f>
        <v>Świerad Franciszek</v>
      </c>
      <c r="D167" s="5">
        <v>5204</v>
      </c>
      <c r="E167" s="5" t="s">
        <v>65</v>
      </c>
      <c r="F167" s="6">
        <v>44440</v>
      </c>
      <c r="G167" s="5">
        <v>59662</v>
      </c>
      <c r="H167" s="5" t="s">
        <v>797</v>
      </c>
      <c r="I167" s="5" t="s">
        <v>79</v>
      </c>
      <c r="J167" s="5">
        <v>2013</v>
      </c>
      <c r="K167" s="5" t="s">
        <v>132</v>
      </c>
      <c r="L167" s="5" t="s">
        <v>733</v>
      </c>
      <c r="M167" s="1" t="str">
        <f t="shared" si="8"/>
        <v>M</v>
      </c>
      <c r="N167" t="str">
        <f t="shared" si="9"/>
        <v>Świerad Franciszek</v>
      </c>
    </row>
    <row r="168" spans="1:14" x14ac:dyDescent="0.25">
      <c r="A168" s="4">
        <v>165</v>
      </c>
      <c r="B168" s="4" t="str">
        <f t="shared" si="7"/>
        <v>"LZS Zakrzów"</v>
      </c>
      <c r="C168" s="5" t="str">
        <f>Tabela1[[#This Row],[Nazwisko i Imię3]]</f>
        <v>Kudella Kasper</v>
      </c>
      <c r="D168" s="5">
        <v>12566</v>
      </c>
      <c r="E168" s="5" t="s">
        <v>16</v>
      </c>
      <c r="F168" s="6">
        <v>44700</v>
      </c>
      <c r="G168" s="5">
        <v>61626</v>
      </c>
      <c r="H168" s="5" t="s">
        <v>731</v>
      </c>
      <c r="I168" s="5" t="s">
        <v>732</v>
      </c>
      <c r="J168" s="5">
        <v>2009</v>
      </c>
      <c r="K168" s="5" t="s">
        <v>154</v>
      </c>
      <c r="L168" s="5" t="s">
        <v>733</v>
      </c>
      <c r="M168" s="1" t="str">
        <f t="shared" si="8"/>
        <v>M</v>
      </c>
      <c r="N168" t="str">
        <f t="shared" si="9"/>
        <v>Kudella Kasper</v>
      </c>
    </row>
    <row r="169" spans="1:14" x14ac:dyDescent="0.25">
      <c r="A169" s="4">
        <v>166</v>
      </c>
      <c r="B169" s="4" t="str">
        <f t="shared" si="7"/>
        <v>"LZS Zakrzów"</v>
      </c>
      <c r="C169" s="5" t="str">
        <f>Tabela1[[#This Row],[Nazwisko i Imię3]]</f>
        <v>Marzec Agata</v>
      </c>
      <c r="D169" s="5">
        <v>855</v>
      </c>
      <c r="E169" s="5" t="s">
        <v>16</v>
      </c>
      <c r="F169" s="6">
        <v>44417</v>
      </c>
      <c r="G169" s="5">
        <v>51515</v>
      </c>
      <c r="H169" s="5" t="s">
        <v>173</v>
      </c>
      <c r="I169" s="5" t="s">
        <v>174</v>
      </c>
      <c r="J169" s="5">
        <v>2009</v>
      </c>
      <c r="K169" s="5" t="s">
        <v>154</v>
      </c>
      <c r="L169" s="5" t="s">
        <v>733</v>
      </c>
      <c r="M169" s="1" t="str">
        <f t="shared" si="8"/>
        <v>K</v>
      </c>
      <c r="N169" t="str">
        <f t="shared" si="9"/>
        <v>Marzec Agata</v>
      </c>
    </row>
    <row r="170" spans="1:14" x14ac:dyDescent="0.25">
      <c r="A170" s="4">
        <v>167</v>
      </c>
      <c r="B170" s="4" t="str">
        <f t="shared" si="7"/>
        <v>"LZS Zakrzów"</v>
      </c>
      <c r="C170" s="5" t="str">
        <f>Tabela1[[#This Row],[Nazwisko i Imię3]]</f>
        <v>Ciećka Adam</v>
      </c>
      <c r="D170" s="5">
        <v>851</v>
      </c>
      <c r="E170" s="5" t="s">
        <v>16</v>
      </c>
      <c r="F170" s="6">
        <v>44417</v>
      </c>
      <c r="G170" s="5">
        <v>54931</v>
      </c>
      <c r="H170" s="5" t="s">
        <v>171</v>
      </c>
      <c r="I170" s="5" t="s">
        <v>21</v>
      </c>
      <c r="J170" s="5">
        <v>2011</v>
      </c>
      <c r="K170" s="5" t="s">
        <v>154</v>
      </c>
      <c r="L170" s="5" t="s">
        <v>733</v>
      </c>
      <c r="M170" s="1" t="str">
        <f t="shared" si="8"/>
        <v>M</v>
      </c>
      <c r="N170" t="str">
        <f t="shared" si="9"/>
        <v>Ciećka Adam</v>
      </c>
    </row>
    <row r="171" spans="1:14" x14ac:dyDescent="0.25">
      <c r="A171" s="4">
        <v>168</v>
      </c>
      <c r="B171" s="4" t="str">
        <f t="shared" si="7"/>
        <v>"LZS Żywocice"</v>
      </c>
      <c r="C171" s="5" t="str">
        <f>Tabela1[[#This Row],[Nazwisko i Imię3]]</f>
        <v>Król Wiktoria</v>
      </c>
      <c r="D171" s="5">
        <v>7263</v>
      </c>
      <c r="E171" s="5" t="s">
        <v>16</v>
      </c>
      <c r="F171" s="6">
        <v>44446</v>
      </c>
      <c r="G171" s="5">
        <v>51538</v>
      </c>
      <c r="H171" s="5" t="s">
        <v>61</v>
      </c>
      <c r="I171" s="5" t="s">
        <v>93</v>
      </c>
      <c r="J171" s="5">
        <v>2009</v>
      </c>
      <c r="K171" s="5" t="s">
        <v>135</v>
      </c>
      <c r="L171" s="5" t="s">
        <v>733</v>
      </c>
      <c r="M171" s="1" t="str">
        <f t="shared" si="8"/>
        <v>K</v>
      </c>
      <c r="N171" t="str">
        <f t="shared" si="9"/>
        <v>Król Wiktoria</v>
      </c>
    </row>
    <row r="172" spans="1:14" x14ac:dyDescent="0.25">
      <c r="A172" s="4">
        <v>169</v>
      </c>
      <c r="B172" s="4" t="str">
        <f t="shared" si="7"/>
        <v>"LZS Żywocice"</v>
      </c>
      <c r="C172" s="5" t="str">
        <f>Tabela1[[#This Row],[Nazwisko i Imię3]]</f>
        <v>Drost Konrad</v>
      </c>
      <c r="D172" s="5">
        <v>7262</v>
      </c>
      <c r="E172" s="5" t="s">
        <v>16</v>
      </c>
      <c r="F172" s="6">
        <v>44446</v>
      </c>
      <c r="G172" s="5">
        <v>51168</v>
      </c>
      <c r="H172" s="5" t="s">
        <v>176</v>
      </c>
      <c r="I172" s="5" t="s">
        <v>59</v>
      </c>
      <c r="J172" s="5">
        <v>2009</v>
      </c>
      <c r="K172" s="5" t="s">
        <v>135</v>
      </c>
      <c r="L172" s="5" t="s">
        <v>733</v>
      </c>
      <c r="M172" s="1" t="str">
        <f t="shared" si="8"/>
        <v>M</v>
      </c>
      <c r="N172" t="str">
        <f t="shared" si="9"/>
        <v>Drost Konrad</v>
      </c>
    </row>
    <row r="173" spans="1:14" x14ac:dyDescent="0.25">
      <c r="A173" s="4">
        <v>170</v>
      </c>
      <c r="B173" s="4" t="str">
        <f t="shared" si="7"/>
        <v>"LZS Żywocice"</v>
      </c>
      <c r="C173" s="5" t="str">
        <f>Tabela1[[#This Row],[Nazwisko i Imię3]]</f>
        <v>Siekiera Dawid</v>
      </c>
      <c r="D173" s="5">
        <v>5686</v>
      </c>
      <c r="E173" s="5" t="s">
        <v>16</v>
      </c>
      <c r="F173" s="6">
        <v>44441</v>
      </c>
      <c r="G173" s="5">
        <v>51139</v>
      </c>
      <c r="H173" s="5" t="s">
        <v>180</v>
      </c>
      <c r="I173" s="5" t="s">
        <v>49</v>
      </c>
      <c r="J173" s="5">
        <v>2009</v>
      </c>
      <c r="K173" s="5" t="s">
        <v>135</v>
      </c>
      <c r="L173" s="5" t="s">
        <v>733</v>
      </c>
      <c r="M173" s="1" t="str">
        <f t="shared" si="8"/>
        <v>M</v>
      </c>
      <c r="N173" t="str">
        <f t="shared" si="9"/>
        <v>Siekiera Dawid</v>
      </c>
    </row>
    <row r="174" spans="1:14" x14ac:dyDescent="0.25">
      <c r="A174" s="4">
        <v>171</v>
      </c>
      <c r="B174" s="4" t="str">
        <f t="shared" si="7"/>
        <v>"LZS Żywocice"</v>
      </c>
      <c r="C174" s="5" t="str">
        <f>Tabela1[[#This Row],[Nazwisko i Imię3]]</f>
        <v>Gabrisch Jana</v>
      </c>
      <c r="D174" s="5">
        <v>5681</v>
      </c>
      <c r="E174" s="5" t="s">
        <v>16</v>
      </c>
      <c r="F174" s="6">
        <v>44441</v>
      </c>
      <c r="G174" s="5">
        <v>54256</v>
      </c>
      <c r="H174" s="5" t="s">
        <v>742</v>
      </c>
      <c r="I174" s="5" t="s">
        <v>743</v>
      </c>
      <c r="J174" s="5">
        <v>2009</v>
      </c>
      <c r="K174" s="5" t="s">
        <v>135</v>
      </c>
      <c r="L174" s="5" t="s">
        <v>733</v>
      </c>
      <c r="M174" s="1" t="str">
        <f t="shared" si="8"/>
        <v>K</v>
      </c>
      <c r="N174" t="str">
        <f t="shared" si="9"/>
        <v>Gabrisch Jana</v>
      </c>
    </row>
    <row r="175" spans="1:14" x14ac:dyDescent="0.25">
      <c r="A175" s="4">
        <v>172</v>
      </c>
      <c r="B175" s="4" t="str">
        <f t="shared" si="7"/>
        <v>"LZS Żywocice"</v>
      </c>
      <c r="C175" s="5" t="str">
        <f>Tabela1[[#This Row],[Nazwisko i Imię3]]</f>
        <v>Szczepanek Paweł</v>
      </c>
      <c r="D175" s="5">
        <v>5689</v>
      </c>
      <c r="E175" s="5" t="s">
        <v>16</v>
      </c>
      <c r="F175" s="6">
        <v>44441</v>
      </c>
      <c r="G175" s="5">
        <v>57603</v>
      </c>
      <c r="H175" s="5" t="s">
        <v>58</v>
      </c>
      <c r="I175" s="5" t="s">
        <v>24</v>
      </c>
      <c r="J175" s="5">
        <v>2010</v>
      </c>
      <c r="K175" s="5" t="s">
        <v>135</v>
      </c>
      <c r="L175" s="5" t="s">
        <v>733</v>
      </c>
      <c r="M175" s="1" t="str">
        <f t="shared" si="8"/>
        <v>M</v>
      </c>
      <c r="N175" t="str">
        <f t="shared" si="9"/>
        <v>Szczepanek Paweł</v>
      </c>
    </row>
    <row r="176" spans="1:14" x14ac:dyDescent="0.25">
      <c r="A176" s="4">
        <v>173</v>
      </c>
      <c r="B176" s="4" t="str">
        <f t="shared" si="7"/>
        <v>"LZS Żywocice"</v>
      </c>
      <c r="C176" s="5" t="str">
        <f>Tabela1[[#This Row],[Nazwisko i Imię3]]</f>
        <v>Gabrisch Tomasz</v>
      </c>
      <c r="D176" s="5">
        <v>5682</v>
      </c>
      <c r="E176" s="5" t="s">
        <v>16</v>
      </c>
      <c r="F176" s="6">
        <v>44441</v>
      </c>
      <c r="G176" s="5">
        <v>54255</v>
      </c>
      <c r="H176" s="5" t="s">
        <v>742</v>
      </c>
      <c r="I176" s="5" t="s">
        <v>42</v>
      </c>
      <c r="J176" s="5">
        <v>2010</v>
      </c>
      <c r="K176" s="5" t="s">
        <v>135</v>
      </c>
      <c r="L176" s="5" t="s">
        <v>733</v>
      </c>
      <c r="M176" s="1" t="str">
        <f t="shared" si="8"/>
        <v>M</v>
      </c>
      <c r="N176" t="str">
        <f t="shared" si="9"/>
        <v>Gabrisch Tomasz</v>
      </c>
    </row>
    <row r="177" spans="1:14" x14ac:dyDescent="0.25">
      <c r="A177" s="4">
        <v>174</v>
      </c>
      <c r="B177" s="4" t="str">
        <f t="shared" si="7"/>
        <v>"LZS Żywocice"</v>
      </c>
      <c r="C177" s="5" t="str">
        <f>Tabela1[[#This Row],[Nazwisko i Imię3]]</f>
        <v>Siudak Oliwer</v>
      </c>
      <c r="D177" s="5">
        <v>7264</v>
      </c>
      <c r="E177" s="5" t="s">
        <v>16</v>
      </c>
      <c r="F177" s="6">
        <v>44446</v>
      </c>
      <c r="G177" s="5">
        <v>53744</v>
      </c>
      <c r="H177" s="5" t="s">
        <v>181</v>
      </c>
      <c r="I177" s="5" t="s">
        <v>179</v>
      </c>
      <c r="J177" s="5">
        <v>2011</v>
      </c>
      <c r="K177" s="5" t="s">
        <v>135</v>
      </c>
      <c r="L177" s="5" t="s">
        <v>733</v>
      </c>
      <c r="M177" s="1" t="str">
        <f t="shared" si="8"/>
        <v>M</v>
      </c>
      <c r="N177" t="str">
        <f t="shared" si="9"/>
        <v>Siudak Oliwer</v>
      </c>
    </row>
    <row r="178" spans="1:14" x14ac:dyDescent="0.25">
      <c r="A178" s="4">
        <v>175</v>
      </c>
      <c r="B178" s="4" t="str">
        <f t="shared" si="7"/>
        <v>"LZS Żywocice"</v>
      </c>
      <c r="C178" s="5" t="str">
        <f>Tabela1[[#This Row],[Nazwisko i Imię3]]</f>
        <v>Suchanek Antoni</v>
      </c>
      <c r="D178" s="5">
        <v>7260</v>
      </c>
      <c r="E178" s="5" t="s">
        <v>16</v>
      </c>
      <c r="F178" s="6">
        <v>44446</v>
      </c>
      <c r="G178" s="5">
        <v>59779</v>
      </c>
      <c r="H178" s="5" t="s">
        <v>765</v>
      </c>
      <c r="I178" s="5" t="s">
        <v>190</v>
      </c>
      <c r="J178" s="5">
        <v>2011</v>
      </c>
      <c r="K178" s="5" t="s">
        <v>135</v>
      </c>
      <c r="L178" s="5" t="s">
        <v>733</v>
      </c>
      <c r="M178" s="1" t="str">
        <f t="shared" si="8"/>
        <v>M</v>
      </c>
      <c r="N178" t="str">
        <f t="shared" si="9"/>
        <v>Suchanek Antoni</v>
      </c>
    </row>
    <row r="179" spans="1:14" x14ac:dyDescent="0.25">
      <c r="A179" s="4">
        <v>176</v>
      </c>
      <c r="B179" s="4" t="str">
        <f t="shared" si="7"/>
        <v>"LZS Żywocice"</v>
      </c>
      <c r="C179" s="5" t="str">
        <f>Tabela1[[#This Row],[Nazwisko i Imię3]]</f>
        <v>Lepich David</v>
      </c>
      <c r="D179" s="5">
        <v>5683</v>
      </c>
      <c r="E179" s="5" t="s">
        <v>16</v>
      </c>
      <c r="F179" s="6">
        <v>44441</v>
      </c>
      <c r="G179" s="5">
        <v>49398</v>
      </c>
      <c r="H179" s="5" t="s">
        <v>56</v>
      </c>
      <c r="I179" s="5" t="s">
        <v>66</v>
      </c>
      <c r="J179" s="5">
        <v>2011</v>
      </c>
      <c r="K179" s="5" t="s">
        <v>135</v>
      </c>
      <c r="L179" s="5" t="s">
        <v>733</v>
      </c>
      <c r="M179" s="1" t="str">
        <f t="shared" si="8"/>
        <v>M</v>
      </c>
      <c r="N179" t="str">
        <f t="shared" si="9"/>
        <v>Lepich David</v>
      </c>
    </row>
    <row r="180" spans="1:14" x14ac:dyDescent="0.25">
      <c r="A180" s="4">
        <v>177</v>
      </c>
      <c r="B180" s="4" t="str">
        <f t="shared" si="7"/>
        <v>"LZS Żywocice"</v>
      </c>
      <c r="C180" s="5" t="str">
        <f>Tabela1[[#This Row],[Nazwisko i Imię3]]</f>
        <v>Linek Karol</v>
      </c>
      <c r="D180" s="5">
        <v>5685</v>
      </c>
      <c r="E180" s="5" t="s">
        <v>16</v>
      </c>
      <c r="F180" s="6">
        <v>44441</v>
      </c>
      <c r="G180" s="5">
        <v>54094</v>
      </c>
      <c r="H180" s="5" t="s">
        <v>62</v>
      </c>
      <c r="I180" s="5" t="s">
        <v>43</v>
      </c>
      <c r="J180" s="5">
        <v>2012</v>
      </c>
      <c r="K180" s="5" t="s">
        <v>135</v>
      </c>
      <c r="L180" s="5" t="s">
        <v>733</v>
      </c>
      <c r="M180" s="1" t="str">
        <f t="shared" si="8"/>
        <v>M</v>
      </c>
      <c r="N180" t="str">
        <f t="shared" si="9"/>
        <v>Linek Karol</v>
      </c>
    </row>
    <row r="181" spans="1:14" x14ac:dyDescent="0.25">
      <c r="A181" s="4">
        <v>178</v>
      </c>
      <c r="B181" s="4" t="str">
        <f t="shared" si="7"/>
        <v>"LZS Żywocice"</v>
      </c>
      <c r="C181" s="5" t="str">
        <f>Tabela1[[#This Row],[Nazwisko i Imię3]]</f>
        <v>Król Paweł</v>
      </c>
      <c r="D181" s="5">
        <v>7265</v>
      </c>
      <c r="E181" s="5" t="s">
        <v>65</v>
      </c>
      <c r="F181" s="6">
        <v>44446</v>
      </c>
      <c r="G181" s="5">
        <v>51544</v>
      </c>
      <c r="H181" s="5" t="s">
        <v>61</v>
      </c>
      <c r="I181" s="5" t="s">
        <v>24</v>
      </c>
      <c r="J181" s="5">
        <v>2013</v>
      </c>
      <c r="K181" s="5" t="s">
        <v>135</v>
      </c>
      <c r="L181" s="5" t="s">
        <v>733</v>
      </c>
      <c r="M181" s="1" t="str">
        <f t="shared" si="8"/>
        <v>M</v>
      </c>
      <c r="N181" t="str">
        <f t="shared" si="9"/>
        <v>Król Paweł</v>
      </c>
    </row>
    <row r="182" spans="1:14" x14ac:dyDescent="0.25">
      <c r="A182" s="4">
        <v>179</v>
      </c>
      <c r="B182" s="4" t="str">
        <f t="shared" si="7"/>
        <v>"LZS Żywocice"</v>
      </c>
      <c r="C182" s="5" t="str">
        <f>Tabela1[[#This Row],[Nazwisko i Imię3]]</f>
        <v>Kasiura Daniel</v>
      </c>
      <c r="D182" s="5">
        <v>12460</v>
      </c>
      <c r="E182" s="5" t="s">
        <v>65</v>
      </c>
      <c r="F182" s="6">
        <v>44676</v>
      </c>
      <c r="G182" s="5">
        <v>61527</v>
      </c>
      <c r="H182" s="5" t="s">
        <v>798</v>
      </c>
      <c r="I182" s="5" t="s">
        <v>32</v>
      </c>
      <c r="J182" s="5">
        <v>2014</v>
      </c>
      <c r="K182" s="5" t="s">
        <v>135</v>
      </c>
      <c r="L182" s="5" t="s">
        <v>733</v>
      </c>
      <c r="M182" s="1" t="str">
        <f t="shared" si="8"/>
        <v>M</v>
      </c>
      <c r="N182" t="str">
        <f t="shared" si="9"/>
        <v>Kasiura Daniel</v>
      </c>
    </row>
    <row r="183" spans="1:14" x14ac:dyDescent="0.25">
      <c r="A183" s="4">
        <v>180</v>
      </c>
      <c r="B183" s="4" t="str">
        <f t="shared" si="7"/>
        <v>"MGOK Gorzów Śląski"</v>
      </c>
      <c r="C183" s="5" t="str">
        <f>Tabela1[[#This Row],[Nazwisko i Imię3]]</f>
        <v>Gallus Michał</v>
      </c>
      <c r="D183" s="5">
        <v>8376</v>
      </c>
      <c r="E183" s="5" t="s">
        <v>16</v>
      </c>
      <c r="F183" s="6">
        <v>44440</v>
      </c>
      <c r="G183" s="5">
        <v>54783</v>
      </c>
      <c r="H183" s="5" t="s">
        <v>735</v>
      </c>
      <c r="I183" s="5" t="s">
        <v>38</v>
      </c>
      <c r="J183" s="5">
        <v>2009</v>
      </c>
      <c r="K183" s="5" t="s">
        <v>140</v>
      </c>
      <c r="L183" s="5" t="s">
        <v>733</v>
      </c>
      <c r="M183" s="1" t="str">
        <f t="shared" si="8"/>
        <v>M</v>
      </c>
      <c r="N183" t="str">
        <f t="shared" si="9"/>
        <v>Gallus Michał</v>
      </c>
    </row>
    <row r="184" spans="1:14" x14ac:dyDescent="0.25">
      <c r="A184" s="4">
        <v>181</v>
      </c>
      <c r="B184" s="4" t="str">
        <f t="shared" si="7"/>
        <v>"MGOK Gorzów Śląski"</v>
      </c>
      <c r="C184" s="5" t="str">
        <f>Tabela1[[#This Row],[Nazwisko i Imię3]]</f>
        <v>Fabiś Julia</v>
      </c>
      <c r="D184" s="5">
        <v>8375</v>
      </c>
      <c r="E184" s="5" t="s">
        <v>16</v>
      </c>
      <c r="F184" s="6">
        <v>44440</v>
      </c>
      <c r="G184" s="5">
        <v>54781</v>
      </c>
      <c r="H184" s="5" t="s">
        <v>736</v>
      </c>
      <c r="I184" s="5" t="s">
        <v>13</v>
      </c>
      <c r="J184" s="5">
        <v>2009</v>
      </c>
      <c r="K184" s="5" t="s">
        <v>140</v>
      </c>
      <c r="L184" s="5" t="s">
        <v>733</v>
      </c>
      <c r="M184" s="1" t="str">
        <f t="shared" si="8"/>
        <v>K</v>
      </c>
      <c r="N184" t="str">
        <f t="shared" si="9"/>
        <v>Fabiś Julia</v>
      </c>
    </row>
    <row r="185" spans="1:14" x14ac:dyDescent="0.25">
      <c r="A185" s="4">
        <v>182</v>
      </c>
      <c r="B185" s="4" t="str">
        <f t="shared" si="7"/>
        <v>"MGOK Gorzów Śląski"</v>
      </c>
      <c r="C185" s="5" t="str">
        <f>Tabela1[[#This Row],[Nazwisko i Imię3]]</f>
        <v>Podgórska Julia</v>
      </c>
      <c r="D185" s="5">
        <v>8382</v>
      </c>
      <c r="E185" s="5" t="s">
        <v>16</v>
      </c>
      <c r="F185" s="6">
        <v>44440</v>
      </c>
      <c r="G185" s="5">
        <v>56998</v>
      </c>
      <c r="H185" s="5" t="s">
        <v>762</v>
      </c>
      <c r="I185" s="5" t="s">
        <v>13</v>
      </c>
      <c r="J185" s="5">
        <v>2011</v>
      </c>
      <c r="K185" s="5" t="s">
        <v>140</v>
      </c>
      <c r="L185" s="5" t="s">
        <v>733</v>
      </c>
      <c r="M185" s="1" t="str">
        <f t="shared" si="8"/>
        <v>K</v>
      </c>
      <c r="N185" t="str">
        <f t="shared" si="9"/>
        <v>Podgórska Julia</v>
      </c>
    </row>
    <row r="186" spans="1:14" x14ac:dyDescent="0.25">
      <c r="A186" s="4">
        <v>183</v>
      </c>
      <c r="B186" s="4" t="str">
        <f t="shared" si="7"/>
        <v>"MGOK Gorzów Śląski"</v>
      </c>
      <c r="C186" s="5" t="str">
        <f>Tabela1[[#This Row],[Nazwisko i Imię3]]</f>
        <v>Milde Dawid</v>
      </c>
      <c r="D186" s="5">
        <v>8380</v>
      </c>
      <c r="E186" s="5" t="s">
        <v>16</v>
      </c>
      <c r="F186" s="6">
        <v>44440</v>
      </c>
      <c r="G186" s="5">
        <v>54786</v>
      </c>
      <c r="H186" s="5" t="s">
        <v>91</v>
      </c>
      <c r="I186" s="5" t="s">
        <v>49</v>
      </c>
      <c r="J186" s="5">
        <v>2011</v>
      </c>
      <c r="K186" s="5" t="s">
        <v>140</v>
      </c>
      <c r="L186" s="5" t="s">
        <v>733</v>
      </c>
      <c r="M186" s="1" t="str">
        <f t="shared" si="8"/>
        <v>M</v>
      </c>
      <c r="N186" t="str">
        <f t="shared" si="9"/>
        <v>Milde Dawid</v>
      </c>
    </row>
    <row r="187" spans="1:14" x14ac:dyDescent="0.25">
      <c r="A187" s="4">
        <v>184</v>
      </c>
      <c r="B187" s="4" t="str">
        <f t="shared" si="7"/>
        <v>"MGOK Gorzów Śląski"</v>
      </c>
      <c r="C187" s="5" t="str">
        <f>Tabela1[[#This Row],[Nazwisko i Imię3]]</f>
        <v>Kocemba Milena</v>
      </c>
      <c r="D187" s="5">
        <v>8378</v>
      </c>
      <c r="E187" s="5" t="s">
        <v>16</v>
      </c>
      <c r="F187" s="6">
        <v>44440</v>
      </c>
      <c r="G187" s="5">
        <v>56997</v>
      </c>
      <c r="H187" s="5" t="s">
        <v>763</v>
      </c>
      <c r="I187" s="5" t="s">
        <v>328</v>
      </c>
      <c r="J187" s="5">
        <v>2011</v>
      </c>
      <c r="K187" s="5" t="s">
        <v>140</v>
      </c>
      <c r="L187" s="5" t="s">
        <v>733</v>
      </c>
      <c r="M187" s="1" t="str">
        <f t="shared" si="8"/>
        <v>K</v>
      </c>
      <c r="N187" t="str">
        <f t="shared" si="9"/>
        <v>Kocemba Milena</v>
      </c>
    </row>
    <row r="188" spans="1:14" x14ac:dyDescent="0.25">
      <c r="A188" s="4">
        <v>185</v>
      </c>
      <c r="B188" s="4" t="str">
        <f t="shared" si="7"/>
        <v>"MGOK Gorzów Śląski"</v>
      </c>
      <c r="C188" s="5" t="str">
        <f>Tabela1[[#This Row],[Nazwisko i Imię3]]</f>
        <v>Nowak Szczepan</v>
      </c>
      <c r="D188" s="5">
        <v>12026</v>
      </c>
      <c r="E188" s="5" t="s">
        <v>16</v>
      </c>
      <c r="F188" s="6">
        <v>44573</v>
      </c>
      <c r="G188" s="5">
        <v>61181</v>
      </c>
      <c r="H188" s="5" t="s">
        <v>51</v>
      </c>
      <c r="I188" s="5" t="s">
        <v>96</v>
      </c>
      <c r="J188" s="5">
        <v>2012</v>
      </c>
      <c r="K188" s="5" t="s">
        <v>140</v>
      </c>
      <c r="L188" s="5" t="s">
        <v>733</v>
      </c>
      <c r="M188" s="1" t="str">
        <f t="shared" si="8"/>
        <v>M</v>
      </c>
      <c r="N188" t="str">
        <f t="shared" si="9"/>
        <v>Nowak Szczepan</v>
      </c>
    </row>
    <row r="189" spans="1:14" x14ac:dyDescent="0.25">
      <c r="A189" s="4">
        <v>186</v>
      </c>
      <c r="B189" s="4" t="str">
        <f t="shared" si="7"/>
        <v>"MKS Czechowice-Dziedzice"</v>
      </c>
      <c r="C189" s="5" t="str">
        <f>Tabela1[[#This Row],[Nazwisko i Imię3]]</f>
        <v>Byrtek Emilia</v>
      </c>
      <c r="D189" s="5">
        <v>350</v>
      </c>
      <c r="E189" s="5" t="s">
        <v>16</v>
      </c>
      <c r="F189" s="6">
        <v>44424</v>
      </c>
      <c r="G189" s="5">
        <v>49535</v>
      </c>
      <c r="H189" s="5" t="s">
        <v>386</v>
      </c>
      <c r="I189" s="5" t="s">
        <v>185</v>
      </c>
      <c r="J189" s="5">
        <v>2009</v>
      </c>
      <c r="K189" s="5" t="s">
        <v>391</v>
      </c>
      <c r="L189" s="5" t="s">
        <v>256</v>
      </c>
      <c r="M189" s="1" t="str">
        <f t="shared" si="8"/>
        <v>K</v>
      </c>
      <c r="N189" t="str">
        <f t="shared" si="9"/>
        <v>Byrtek Emilia</v>
      </c>
    </row>
    <row r="190" spans="1:14" x14ac:dyDescent="0.25">
      <c r="A190" s="4">
        <v>187</v>
      </c>
      <c r="B190" s="4" t="str">
        <f t="shared" si="7"/>
        <v>"MKS Czechowice-Dziedzice"</v>
      </c>
      <c r="C190" s="5" t="str">
        <f>Tabela1[[#This Row],[Nazwisko i Imię3]]</f>
        <v>Lech Maja</v>
      </c>
      <c r="D190" s="5">
        <v>349</v>
      </c>
      <c r="E190" s="5" t="s">
        <v>16</v>
      </c>
      <c r="F190" s="6">
        <v>44424</v>
      </c>
      <c r="G190" s="5">
        <v>47457</v>
      </c>
      <c r="H190" s="5" t="s">
        <v>469</v>
      </c>
      <c r="I190" s="5" t="s">
        <v>258</v>
      </c>
      <c r="J190" s="5">
        <v>2009</v>
      </c>
      <c r="K190" s="5" t="s">
        <v>391</v>
      </c>
      <c r="L190" s="5" t="s">
        <v>256</v>
      </c>
      <c r="M190" s="1" t="str">
        <f t="shared" si="8"/>
        <v>K</v>
      </c>
      <c r="N190" t="str">
        <f t="shared" si="9"/>
        <v>Lech Maja</v>
      </c>
    </row>
    <row r="191" spans="1:14" x14ac:dyDescent="0.25">
      <c r="A191" s="4">
        <v>188</v>
      </c>
      <c r="B191" s="4" t="str">
        <f t="shared" si="7"/>
        <v>"MKS Czechowice-Dziedzice"</v>
      </c>
      <c r="C191" s="5" t="str">
        <f>Tabela1[[#This Row],[Nazwisko i Imię3]]</f>
        <v>Zając Mikołaj</v>
      </c>
      <c r="D191" s="5">
        <v>346</v>
      </c>
      <c r="E191" s="5" t="s">
        <v>16</v>
      </c>
      <c r="F191" s="6">
        <v>44424</v>
      </c>
      <c r="G191" s="5">
        <v>48424</v>
      </c>
      <c r="H191" s="5" t="s">
        <v>17</v>
      </c>
      <c r="I191" s="5" t="s">
        <v>76</v>
      </c>
      <c r="J191" s="5">
        <v>2009</v>
      </c>
      <c r="K191" s="5" t="s">
        <v>391</v>
      </c>
      <c r="L191" s="5" t="s">
        <v>256</v>
      </c>
      <c r="M191" s="1" t="str">
        <f t="shared" si="8"/>
        <v>M</v>
      </c>
      <c r="N191" t="str">
        <f t="shared" si="9"/>
        <v>Zając Mikołaj</v>
      </c>
    </row>
    <row r="192" spans="1:14" x14ac:dyDescent="0.25">
      <c r="A192" s="4">
        <v>189</v>
      </c>
      <c r="B192" s="4" t="str">
        <f t="shared" si="7"/>
        <v>"MKS Czechowice-Dziedzice"</v>
      </c>
      <c r="C192" s="5" t="str">
        <f>Tabela1[[#This Row],[Nazwisko i Imię3]]</f>
        <v>Twardawa Emilia</v>
      </c>
      <c r="D192" s="5">
        <v>345</v>
      </c>
      <c r="E192" s="5" t="s">
        <v>16</v>
      </c>
      <c r="F192" s="6">
        <v>44424</v>
      </c>
      <c r="G192" s="5">
        <v>46676</v>
      </c>
      <c r="H192" s="5" t="s">
        <v>392</v>
      </c>
      <c r="I192" s="5" t="s">
        <v>185</v>
      </c>
      <c r="J192" s="5">
        <v>2009</v>
      </c>
      <c r="K192" s="5" t="s">
        <v>391</v>
      </c>
      <c r="L192" s="5" t="s">
        <v>256</v>
      </c>
      <c r="M192" s="1" t="str">
        <f t="shared" si="8"/>
        <v>K</v>
      </c>
      <c r="N192" t="str">
        <f t="shared" si="9"/>
        <v>Twardawa Emilia</v>
      </c>
    </row>
    <row r="193" spans="1:14" x14ac:dyDescent="0.25">
      <c r="A193" s="4">
        <v>190</v>
      </c>
      <c r="B193" s="4" t="str">
        <f t="shared" si="7"/>
        <v>"MKS Czechowice-Dziedzice"</v>
      </c>
      <c r="C193" s="5" t="str">
        <f>Tabela1[[#This Row],[Nazwisko i Imię3]]</f>
        <v>Szary Piotr</v>
      </c>
      <c r="D193" s="5">
        <v>344</v>
      </c>
      <c r="E193" s="5" t="s">
        <v>16</v>
      </c>
      <c r="F193" s="6">
        <v>44424</v>
      </c>
      <c r="G193" s="5">
        <v>46674</v>
      </c>
      <c r="H193" s="5" t="s">
        <v>393</v>
      </c>
      <c r="I193" s="5" t="s">
        <v>48</v>
      </c>
      <c r="J193" s="5">
        <v>2009</v>
      </c>
      <c r="K193" s="5" t="s">
        <v>391</v>
      </c>
      <c r="L193" s="5" t="s">
        <v>256</v>
      </c>
      <c r="M193" s="1" t="str">
        <f t="shared" si="8"/>
        <v>M</v>
      </c>
      <c r="N193" t="str">
        <f t="shared" si="9"/>
        <v>Szary Piotr</v>
      </c>
    </row>
    <row r="194" spans="1:14" x14ac:dyDescent="0.25">
      <c r="A194" s="4">
        <v>191</v>
      </c>
      <c r="B194" s="4" t="str">
        <f t="shared" si="7"/>
        <v>"MKS Czechowice-Dziedzice"</v>
      </c>
      <c r="C194" s="5" t="str">
        <f>Tabela1[[#This Row],[Nazwisko i Imię3]]</f>
        <v>Orszulak Kamil</v>
      </c>
      <c r="D194" s="5">
        <v>340</v>
      </c>
      <c r="E194" s="5" t="s">
        <v>16</v>
      </c>
      <c r="F194" s="6">
        <v>44424</v>
      </c>
      <c r="G194" s="5">
        <v>46823</v>
      </c>
      <c r="H194" s="5" t="s">
        <v>395</v>
      </c>
      <c r="I194" s="5" t="s">
        <v>85</v>
      </c>
      <c r="J194" s="5">
        <v>2009</v>
      </c>
      <c r="K194" s="5" t="s">
        <v>391</v>
      </c>
      <c r="L194" s="5" t="s">
        <v>256</v>
      </c>
      <c r="M194" s="1" t="str">
        <f t="shared" si="8"/>
        <v>M</v>
      </c>
      <c r="N194" t="str">
        <f t="shared" si="9"/>
        <v>Orszulak Kamil</v>
      </c>
    </row>
    <row r="195" spans="1:14" x14ac:dyDescent="0.25">
      <c r="A195" s="4">
        <v>192</v>
      </c>
      <c r="B195" s="4" t="str">
        <f t="shared" si="7"/>
        <v>"MKS Czechowice-Dziedzice"</v>
      </c>
      <c r="C195" s="5" t="str">
        <f>Tabela1[[#This Row],[Nazwisko i Imię3]]</f>
        <v>Gawlas Mateusz</v>
      </c>
      <c r="D195" s="5">
        <v>334</v>
      </c>
      <c r="E195" s="5" t="s">
        <v>16</v>
      </c>
      <c r="F195" s="6">
        <v>44424</v>
      </c>
      <c r="G195" s="5">
        <v>45186</v>
      </c>
      <c r="H195" s="5" t="s">
        <v>397</v>
      </c>
      <c r="I195" s="5" t="s">
        <v>44</v>
      </c>
      <c r="J195" s="5">
        <v>2009</v>
      </c>
      <c r="K195" s="5" t="s">
        <v>391</v>
      </c>
      <c r="L195" s="5" t="s">
        <v>256</v>
      </c>
      <c r="M195" s="1" t="str">
        <f t="shared" si="8"/>
        <v>M</v>
      </c>
      <c r="N195" t="str">
        <f t="shared" si="9"/>
        <v>Gawlas Mateusz</v>
      </c>
    </row>
    <row r="196" spans="1:14" x14ac:dyDescent="0.25">
      <c r="A196" s="4">
        <v>193</v>
      </c>
      <c r="B196" s="4" t="str">
        <f t="shared" ref="B196:B259" si="10">K196</f>
        <v>"MKS Czechowice-Dziedzice"</v>
      </c>
      <c r="C196" s="5" t="str">
        <f>Tabela1[[#This Row],[Nazwisko i Imię3]]</f>
        <v>Kopeć Lena</v>
      </c>
      <c r="D196" s="5">
        <v>338</v>
      </c>
      <c r="E196" s="5" t="s">
        <v>16</v>
      </c>
      <c r="F196" s="6">
        <v>44424</v>
      </c>
      <c r="G196" s="5">
        <v>55160</v>
      </c>
      <c r="H196" s="5" t="s">
        <v>383</v>
      </c>
      <c r="I196" s="5" t="s">
        <v>166</v>
      </c>
      <c r="J196" s="5">
        <v>2010</v>
      </c>
      <c r="K196" s="5" t="s">
        <v>391</v>
      </c>
      <c r="L196" s="5" t="s">
        <v>256</v>
      </c>
      <c r="M196" s="1" t="str">
        <f t="shared" ref="M196:M259" si="11">IF(I196="","",IF(RIGHT(I196,1)="a","K","M"))</f>
        <v>K</v>
      </c>
      <c r="N196" t="str">
        <f t="shared" ref="N196:N259" si="12">H196&amp;" "&amp;I196</f>
        <v>Kopeć Lena</v>
      </c>
    </row>
    <row r="197" spans="1:14" x14ac:dyDescent="0.25">
      <c r="A197" s="4">
        <v>194</v>
      </c>
      <c r="B197" s="4" t="str">
        <f t="shared" si="10"/>
        <v>"MKS Czechowice-Dziedzice"</v>
      </c>
      <c r="C197" s="5" t="str">
        <f>Tabela1[[#This Row],[Nazwisko i Imię3]]</f>
        <v>Gacek Maksymilian</v>
      </c>
      <c r="D197" s="5">
        <v>333</v>
      </c>
      <c r="E197" s="5" t="s">
        <v>16</v>
      </c>
      <c r="F197" s="6">
        <v>44424</v>
      </c>
      <c r="G197" s="5">
        <v>51258</v>
      </c>
      <c r="H197" s="5" t="s">
        <v>398</v>
      </c>
      <c r="I197" s="5" t="s">
        <v>182</v>
      </c>
      <c r="J197" s="5">
        <v>2010</v>
      </c>
      <c r="K197" s="5" t="s">
        <v>391</v>
      </c>
      <c r="L197" s="5" t="s">
        <v>256</v>
      </c>
      <c r="M197" s="1" t="str">
        <f t="shared" si="11"/>
        <v>M</v>
      </c>
      <c r="N197" t="str">
        <f t="shared" si="12"/>
        <v>Gacek Maksymilian</v>
      </c>
    </row>
    <row r="198" spans="1:14" x14ac:dyDescent="0.25">
      <c r="A198" s="4">
        <v>195</v>
      </c>
      <c r="B198" s="4" t="str">
        <f t="shared" si="10"/>
        <v>"MKS Czechowice-Dziedzice"</v>
      </c>
      <c r="C198" s="5" t="str">
        <f>Tabela1[[#This Row],[Nazwisko i Imię3]]</f>
        <v>Zając Zuzanna</v>
      </c>
      <c r="D198" s="5">
        <v>347</v>
      </c>
      <c r="E198" s="5" t="s">
        <v>16</v>
      </c>
      <c r="F198" s="6">
        <v>44424</v>
      </c>
      <c r="G198" s="5">
        <v>55162</v>
      </c>
      <c r="H198" s="5" t="s">
        <v>17</v>
      </c>
      <c r="I198" s="5" t="s">
        <v>77</v>
      </c>
      <c r="J198" s="5">
        <v>2011</v>
      </c>
      <c r="K198" s="5" t="s">
        <v>391</v>
      </c>
      <c r="L198" s="5" t="s">
        <v>256</v>
      </c>
      <c r="M198" s="1" t="str">
        <f t="shared" si="11"/>
        <v>K</v>
      </c>
      <c r="N198" t="str">
        <f t="shared" si="12"/>
        <v>Zając Zuzanna</v>
      </c>
    </row>
    <row r="199" spans="1:14" x14ac:dyDescent="0.25">
      <c r="A199" s="4">
        <v>196</v>
      </c>
      <c r="B199" s="4" t="str">
        <f t="shared" si="10"/>
        <v>"MKS Czechowice-Dziedzice"</v>
      </c>
      <c r="C199" s="5" t="str">
        <f>Tabela1[[#This Row],[Nazwisko i Imię3]]</f>
        <v>Orszulak Mateusz</v>
      </c>
      <c r="D199" s="5">
        <v>341</v>
      </c>
      <c r="E199" s="5" t="s">
        <v>16</v>
      </c>
      <c r="F199" s="6">
        <v>44424</v>
      </c>
      <c r="G199" s="5">
        <v>49311</v>
      </c>
      <c r="H199" s="5" t="s">
        <v>395</v>
      </c>
      <c r="I199" s="5" t="s">
        <v>44</v>
      </c>
      <c r="J199" s="5">
        <v>2011</v>
      </c>
      <c r="K199" s="5" t="s">
        <v>391</v>
      </c>
      <c r="L199" s="5" t="s">
        <v>256</v>
      </c>
      <c r="M199" s="1" t="str">
        <f t="shared" si="11"/>
        <v>M</v>
      </c>
      <c r="N199" t="str">
        <f t="shared" si="12"/>
        <v>Orszulak Mateusz</v>
      </c>
    </row>
    <row r="200" spans="1:14" x14ac:dyDescent="0.25">
      <c r="A200" s="4">
        <v>197</v>
      </c>
      <c r="B200" s="4" t="str">
        <f t="shared" si="10"/>
        <v>"MKS Czechowice-Dziedzice"</v>
      </c>
      <c r="C200" s="5" t="str">
        <f>Tabela1[[#This Row],[Nazwisko i Imię3]]</f>
        <v>Indeka Klaudia</v>
      </c>
      <c r="D200" s="5">
        <v>336</v>
      </c>
      <c r="E200" s="5" t="s">
        <v>16</v>
      </c>
      <c r="F200" s="6">
        <v>44424</v>
      </c>
      <c r="G200" s="5">
        <v>55161</v>
      </c>
      <c r="H200" s="5" t="s">
        <v>396</v>
      </c>
      <c r="I200" s="5" t="s">
        <v>375</v>
      </c>
      <c r="J200" s="5">
        <v>2011</v>
      </c>
      <c r="K200" s="5" t="s">
        <v>391</v>
      </c>
      <c r="L200" s="5" t="s">
        <v>256</v>
      </c>
      <c r="M200" s="1" t="str">
        <f t="shared" si="11"/>
        <v>K</v>
      </c>
      <c r="N200" t="str">
        <f t="shared" si="12"/>
        <v>Indeka Klaudia</v>
      </c>
    </row>
    <row r="201" spans="1:14" x14ac:dyDescent="0.25">
      <c r="A201" s="4">
        <v>198</v>
      </c>
      <c r="B201" s="4" t="str">
        <f t="shared" si="10"/>
        <v>"MKS Czechowice-Dziedzice"</v>
      </c>
      <c r="C201" s="5" t="str">
        <f>Tabela1[[#This Row],[Nazwisko i Imię3]]</f>
        <v>Gęszka Sara</v>
      </c>
      <c r="D201" s="5">
        <v>335</v>
      </c>
      <c r="E201" s="5" t="s">
        <v>16</v>
      </c>
      <c r="F201" s="6">
        <v>44424</v>
      </c>
      <c r="G201" s="5">
        <v>55159</v>
      </c>
      <c r="H201" s="5" t="s">
        <v>569</v>
      </c>
      <c r="I201" s="5" t="s">
        <v>570</v>
      </c>
      <c r="J201" s="5">
        <v>2011</v>
      </c>
      <c r="K201" s="5" t="s">
        <v>391</v>
      </c>
      <c r="L201" s="5" t="s">
        <v>256</v>
      </c>
      <c r="M201" s="1" t="str">
        <f t="shared" si="11"/>
        <v>K</v>
      </c>
      <c r="N201" t="str">
        <f t="shared" si="12"/>
        <v>Gęszka Sara</v>
      </c>
    </row>
    <row r="202" spans="1:14" x14ac:dyDescent="0.25">
      <c r="A202" s="4">
        <v>199</v>
      </c>
      <c r="B202" s="4" t="str">
        <f t="shared" si="10"/>
        <v>"MKS Czechowice-Dziedzice"</v>
      </c>
      <c r="C202" s="5" t="str">
        <f>Tabela1[[#This Row],[Nazwisko i Imię3]]</f>
        <v>Filimowski Michał</v>
      </c>
      <c r="D202" s="5">
        <v>332</v>
      </c>
      <c r="E202" s="5" t="s">
        <v>16</v>
      </c>
      <c r="F202" s="6">
        <v>44424</v>
      </c>
      <c r="G202" s="5">
        <v>55163</v>
      </c>
      <c r="H202" s="5" t="s">
        <v>571</v>
      </c>
      <c r="I202" s="5" t="s">
        <v>38</v>
      </c>
      <c r="J202" s="5">
        <v>2011</v>
      </c>
      <c r="K202" s="5" t="s">
        <v>391</v>
      </c>
      <c r="L202" s="5" t="s">
        <v>256</v>
      </c>
      <c r="M202" s="1" t="str">
        <f t="shared" si="11"/>
        <v>M</v>
      </c>
      <c r="N202" t="str">
        <f t="shared" si="12"/>
        <v>Filimowski Michał</v>
      </c>
    </row>
    <row r="203" spans="1:14" x14ac:dyDescent="0.25">
      <c r="A203" s="4">
        <v>200</v>
      </c>
      <c r="B203" s="4" t="str">
        <f t="shared" si="10"/>
        <v>"MKS Czechowice-Dziedzice"</v>
      </c>
      <c r="C203" s="5" t="str">
        <f>Tabela1[[#This Row],[Nazwisko i Imię3]]</f>
        <v>Budka Wojciech</v>
      </c>
      <c r="D203" s="5">
        <v>331</v>
      </c>
      <c r="E203" s="5" t="s">
        <v>16</v>
      </c>
      <c r="F203" s="6">
        <v>44424</v>
      </c>
      <c r="G203" s="5">
        <v>58404</v>
      </c>
      <c r="H203" s="5" t="s">
        <v>572</v>
      </c>
      <c r="I203" s="5" t="s">
        <v>63</v>
      </c>
      <c r="J203" s="5">
        <v>2011</v>
      </c>
      <c r="K203" s="5" t="s">
        <v>391</v>
      </c>
      <c r="L203" s="5" t="s">
        <v>256</v>
      </c>
      <c r="M203" s="1" t="str">
        <f t="shared" si="11"/>
        <v>M</v>
      </c>
      <c r="N203" t="str">
        <f t="shared" si="12"/>
        <v>Budka Wojciech</v>
      </c>
    </row>
    <row r="204" spans="1:14" x14ac:dyDescent="0.25">
      <c r="A204" s="4">
        <v>201</v>
      </c>
      <c r="B204" s="4" t="str">
        <f t="shared" si="10"/>
        <v>"MKS Czechowice-Dziedzice"</v>
      </c>
      <c r="C204" s="5" t="str">
        <f>Tabela1[[#This Row],[Nazwisko i Imię3]]</f>
        <v>Bojdys Zuzanna</v>
      </c>
      <c r="D204" s="5">
        <v>11148</v>
      </c>
      <c r="E204" s="5" t="s">
        <v>16</v>
      </c>
      <c r="F204" s="6">
        <v>44494</v>
      </c>
      <c r="G204" s="5">
        <v>55153</v>
      </c>
      <c r="H204" s="5" t="s">
        <v>594</v>
      </c>
      <c r="I204" s="5" t="s">
        <v>77</v>
      </c>
      <c r="J204" s="5">
        <v>2012</v>
      </c>
      <c r="K204" s="5" t="s">
        <v>391</v>
      </c>
      <c r="L204" s="5" t="s">
        <v>256</v>
      </c>
      <c r="M204" s="1" t="str">
        <f t="shared" si="11"/>
        <v>K</v>
      </c>
      <c r="N204" t="str">
        <f t="shared" si="12"/>
        <v>Bojdys Zuzanna</v>
      </c>
    </row>
    <row r="205" spans="1:14" x14ac:dyDescent="0.25">
      <c r="A205" s="4">
        <v>202</v>
      </c>
      <c r="B205" s="4" t="str">
        <f t="shared" si="10"/>
        <v>"MKS Czechowice-Dziedzice"</v>
      </c>
      <c r="C205" s="5" t="str">
        <f>Tabela1[[#This Row],[Nazwisko i Imię3]]</f>
        <v>Pawłowski Marcel</v>
      </c>
      <c r="D205" s="5">
        <v>342</v>
      </c>
      <c r="E205" s="5" t="s">
        <v>16</v>
      </c>
      <c r="F205" s="6">
        <v>44424</v>
      </c>
      <c r="G205" s="5">
        <v>49312</v>
      </c>
      <c r="H205" s="5" t="s">
        <v>36</v>
      </c>
      <c r="I205" s="5" t="s">
        <v>30</v>
      </c>
      <c r="J205" s="5">
        <v>2012</v>
      </c>
      <c r="K205" s="5" t="s">
        <v>391</v>
      </c>
      <c r="L205" s="5" t="s">
        <v>256</v>
      </c>
      <c r="M205" s="1" t="str">
        <f t="shared" si="11"/>
        <v>M</v>
      </c>
      <c r="N205" t="str">
        <f t="shared" si="12"/>
        <v>Pawłowski Marcel</v>
      </c>
    </row>
    <row r="206" spans="1:14" x14ac:dyDescent="0.25">
      <c r="A206" s="4">
        <v>203</v>
      </c>
      <c r="B206" s="4" t="str">
        <f t="shared" si="10"/>
        <v>"MKS Czechowice-Dziedzice"</v>
      </c>
      <c r="C206" s="5" t="str">
        <f>Tabela1[[#This Row],[Nazwisko i Imię3]]</f>
        <v>Londzin Wojciech</v>
      </c>
      <c r="D206" s="5">
        <v>339</v>
      </c>
      <c r="E206" s="5" t="s">
        <v>16</v>
      </c>
      <c r="F206" s="6">
        <v>44424</v>
      </c>
      <c r="G206" s="5">
        <v>55164</v>
      </c>
      <c r="H206" s="5" t="s">
        <v>601</v>
      </c>
      <c r="I206" s="5" t="s">
        <v>63</v>
      </c>
      <c r="J206" s="5">
        <v>2012</v>
      </c>
      <c r="K206" s="5" t="s">
        <v>391</v>
      </c>
      <c r="L206" s="5" t="s">
        <v>256</v>
      </c>
      <c r="M206" s="1" t="str">
        <f t="shared" si="11"/>
        <v>M</v>
      </c>
      <c r="N206" t="str">
        <f t="shared" si="12"/>
        <v>Londzin Wojciech</v>
      </c>
    </row>
    <row r="207" spans="1:14" x14ac:dyDescent="0.25">
      <c r="A207" s="4">
        <v>204</v>
      </c>
      <c r="B207" s="4" t="str">
        <f t="shared" si="10"/>
        <v>"MKS Czechowice-Dziedzice"</v>
      </c>
      <c r="C207" s="5" t="str">
        <f>Tabela1[[#This Row],[Nazwisko i Imię3]]</f>
        <v>Kraus Katarzyna</v>
      </c>
      <c r="D207" s="5">
        <v>12575</v>
      </c>
      <c r="E207" s="5" t="s">
        <v>65</v>
      </c>
      <c r="F207" s="6">
        <v>44707</v>
      </c>
      <c r="G207" s="5">
        <v>61635</v>
      </c>
      <c r="H207" s="5" t="s">
        <v>602</v>
      </c>
      <c r="I207" s="5" t="s">
        <v>10</v>
      </c>
      <c r="J207" s="5">
        <v>2013</v>
      </c>
      <c r="K207" s="5" t="s">
        <v>391</v>
      </c>
      <c r="L207" s="5" t="s">
        <v>256</v>
      </c>
      <c r="M207" s="1" t="str">
        <f t="shared" si="11"/>
        <v>K</v>
      </c>
      <c r="N207" t="str">
        <f t="shared" si="12"/>
        <v>Kraus Katarzyna</v>
      </c>
    </row>
    <row r="208" spans="1:14" x14ac:dyDescent="0.25">
      <c r="A208" s="4">
        <v>205</v>
      </c>
      <c r="B208" s="4" t="str">
        <f t="shared" si="10"/>
        <v>"MKS Czechowice-Dziedzice"</v>
      </c>
      <c r="C208" s="5" t="str">
        <f>Tabela1[[#This Row],[Nazwisko i Imię3]]</f>
        <v>Talik Oliwia</v>
      </c>
      <c r="D208" s="5">
        <v>12574</v>
      </c>
      <c r="E208" s="5" t="s">
        <v>65</v>
      </c>
      <c r="F208" s="6">
        <v>44707</v>
      </c>
      <c r="G208" s="5">
        <v>61634</v>
      </c>
      <c r="H208" s="5" t="s">
        <v>603</v>
      </c>
      <c r="I208" s="5" t="s">
        <v>192</v>
      </c>
      <c r="J208" s="5">
        <v>2013</v>
      </c>
      <c r="K208" s="5" t="s">
        <v>391</v>
      </c>
      <c r="L208" s="5" t="s">
        <v>256</v>
      </c>
      <c r="M208" s="1" t="str">
        <f t="shared" si="11"/>
        <v>K</v>
      </c>
      <c r="N208" t="str">
        <f t="shared" si="12"/>
        <v>Talik Oliwia</v>
      </c>
    </row>
    <row r="209" spans="1:14" x14ac:dyDescent="0.25">
      <c r="A209" s="4">
        <v>206</v>
      </c>
      <c r="B209" s="4" t="str">
        <f t="shared" si="10"/>
        <v>"MKS Czechowice-Dziedzice"</v>
      </c>
      <c r="C209" s="5" t="str">
        <f>Tabela1[[#This Row],[Nazwisko i Imię3]]</f>
        <v>Pindel Hanna</v>
      </c>
      <c r="D209" s="5">
        <v>12573</v>
      </c>
      <c r="E209" s="5" t="s">
        <v>65</v>
      </c>
      <c r="F209" s="6">
        <v>44707</v>
      </c>
      <c r="G209" s="5">
        <v>61633</v>
      </c>
      <c r="H209" s="5" t="s">
        <v>604</v>
      </c>
      <c r="I209" s="5" t="s">
        <v>299</v>
      </c>
      <c r="J209" s="5">
        <v>2013</v>
      </c>
      <c r="K209" s="5" t="s">
        <v>391</v>
      </c>
      <c r="L209" s="5" t="s">
        <v>256</v>
      </c>
      <c r="M209" s="1" t="str">
        <f t="shared" si="11"/>
        <v>K</v>
      </c>
      <c r="N209" t="str">
        <f t="shared" si="12"/>
        <v>Pindel Hanna</v>
      </c>
    </row>
    <row r="210" spans="1:14" x14ac:dyDescent="0.25">
      <c r="A210" s="4">
        <v>207</v>
      </c>
      <c r="B210" s="4" t="str">
        <f t="shared" si="10"/>
        <v>"MKS Czechowice-Dziedzice"</v>
      </c>
      <c r="C210" s="5" t="str">
        <f>Tabela1[[#This Row],[Nazwisko i Imię3]]</f>
        <v>Budka Jan</v>
      </c>
      <c r="D210" s="5">
        <v>11149</v>
      </c>
      <c r="E210" s="5" t="s">
        <v>65</v>
      </c>
      <c r="F210" s="6">
        <v>44494</v>
      </c>
      <c r="G210" s="5">
        <v>58403</v>
      </c>
      <c r="H210" s="5" t="s">
        <v>572</v>
      </c>
      <c r="I210" s="5" t="s">
        <v>45</v>
      </c>
      <c r="J210" s="5">
        <v>2013</v>
      </c>
      <c r="K210" s="5" t="s">
        <v>391</v>
      </c>
      <c r="L210" s="5" t="s">
        <v>256</v>
      </c>
      <c r="M210" s="1" t="str">
        <f t="shared" si="11"/>
        <v>M</v>
      </c>
      <c r="N210" t="str">
        <f t="shared" si="12"/>
        <v>Budka Jan</v>
      </c>
    </row>
    <row r="211" spans="1:14" x14ac:dyDescent="0.25">
      <c r="A211" s="4">
        <v>208</v>
      </c>
      <c r="B211" s="4" t="str">
        <f t="shared" si="10"/>
        <v>"MKS Czechowice-Dziedzice"</v>
      </c>
      <c r="C211" s="5" t="str">
        <f>Tabela1[[#This Row],[Nazwisko i Imię3]]</f>
        <v>Pyrz Ewa</v>
      </c>
      <c r="D211" s="5">
        <v>352</v>
      </c>
      <c r="E211" s="5" t="s">
        <v>65</v>
      </c>
      <c r="F211" s="6">
        <v>44424</v>
      </c>
      <c r="G211" s="5">
        <v>58405</v>
      </c>
      <c r="H211" s="5" t="s">
        <v>630</v>
      </c>
      <c r="I211" s="5" t="s">
        <v>370</v>
      </c>
      <c r="J211" s="5">
        <v>2013</v>
      </c>
      <c r="K211" s="5" t="s">
        <v>391</v>
      </c>
      <c r="L211" s="5" t="s">
        <v>256</v>
      </c>
      <c r="M211" s="1" t="str">
        <f t="shared" si="11"/>
        <v>K</v>
      </c>
      <c r="N211" t="str">
        <f t="shared" si="12"/>
        <v>Pyrz Ewa</v>
      </c>
    </row>
    <row r="212" spans="1:14" x14ac:dyDescent="0.25">
      <c r="A212" s="4">
        <v>209</v>
      </c>
      <c r="B212" s="4" t="str">
        <f t="shared" si="10"/>
        <v>"MKS Czechowice-Dziedzice"</v>
      </c>
      <c r="C212" s="5" t="str">
        <f>Tabela1[[#This Row],[Nazwisko i Imię3]]</f>
        <v>Gacek Martyna</v>
      </c>
      <c r="D212" s="5">
        <v>351</v>
      </c>
      <c r="E212" s="5" t="s">
        <v>65</v>
      </c>
      <c r="F212" s="6">
        <v>44424</v>
      </c>
      <c r="G212" s="5">
        <v>55156</v>
      </c>
      <c r="H212" s="5" t="s">
        <v>398</v>
      </c>
      <c r="I212" s="5" t="s">
        <v>81</v>
      </c>
      <c r="J212" s="5">
        <v>2013</v>
      </c>
      <c r="K212" s="5" t="s">
        <v>391</v>
      </c>
      <c r="L212" s="5" t="s">
        <v>256</v>
      </c>
      <c r="M212" s="1" t="str">
        <f t="shared" si="11"/>
        <v>K</v>
      </c>
      <c r="N212" t="str">
        <f t="shared" si="12"/>
        <v>Gacek Martyna</v>
      </c>
    </row>
    <row r="213" spans="1:14" x14ac:dyDescent="0.25">
      <c r="A213" s="4">
        <v>210</v>
      </c>
      <c r="B213" s="4" t="str">
        <f t="shared" si="10"/>
        <v>"MKS Czechowice-Dziedzice"</v>
      </c>
      <c r="C213" s="5" t="str">
        <f>Tabela1[[#This Row],[Nazwisko i Imię3]]</f>
        <v>Białek Mikołaj</v>
      </c>
      <c r="D213" s="5">
        <v>12578</v>
      </c>
      <c r="E213" s="5" t="s">
        <v>65</v>
      </c>
      <c r="F213" s="6">
        <v>44707</v>
      </c>
      <c r="G213" s="5">
        <v>61638</v>
      </c>
      <c r="H213" s="5" t="s">
        <v>632</v>
      </c>
      <c r="I213" s="5" t="s">
        <v>76</v>
      </c>
      <c r="J213" s="5">
        <v>2014</v>
      </c>
      <c r="K213" s="5" t="s">
        <v>391</v>
      </c>
      <c r="L213" s="5" t="s">
        <v>256</v>
      </c>
      <c r="M213" s="1" t="str">
        <f t="shared" si="11"/>
        <v>M</v>
      </c>
      <c r="N213" t="str">
        <f t="shared" si="12"/>
        <v>Białek Mikołaj</v>
      </c>
    </row>
    <row r="214" spans="1:14" x14ac:dyDescent="0.25">
      <c r="A214" s="4">
        <v>211</v>
      </c>
      <c r="B214" s="4" t="str">
        <f t="shared" si="10"/>
        <v>"MKS Czechowice-Dziedzice"</v>
      </c>
      <c r="C214" s="5" t="str">
        <f>Tabela1[[#This Row],[Nazwisko i Imię3]]</f>
        <v>Kraus Paulina</v>
      </c>
      <c r="D214" s="5">
        <v>12576</v>
      </c>
      <c r="E214" s="5" t="s">
        <v>65</v>
      </c>
      <c r="F214" s="6">
        <v>44707</v>
      </c>
      <c r="G214" s="5">
        <v>61636</v>
      </c>
      <c r="H214" s="5" t="s">
        <v>602</v>
      </c>
      <c r="I214" s="5" t="s">
        <v>90</v>
      </c>
      <c r="J214" s="5">
        <v>2014</v>
      </c>
      <c r="K214" s="5" t="s">
        <v>391</v>
      </c>
      <c r="L214" s="5" t="s">
        <v>256</v>
      </c>
      <c r="M214" s="1" t="str">
        <f t="shared" si="11"/>
        <v>K</v>
      </c>
      <c r="N214" t="str">
        <f t="shared" si="12"/>
        <v>Kraus Paulina</v>
      </c>
    </row>
    <row r="215" spans="1:14" x14ac:dyDescent="0.25">
      <c r="A215" s="4">
        <v>212</v>
      </c>
      <c r="B215" s="4" t="str">
        <f t="shared" si="10"/>
        <v>"MKS Czechowice-Dziedzice"</v>
      </c>
      <c r="C215" s="5" t="str">
        <f>Tabela1[[#This Row],[Nazwisko i Imię3]]</f>
        <v>Górka Hanna</v>
      </c>
      <c r="D215" s="5">
        <v>12572</v>
      </c>
      <c r="E215" s="5" t="s">
        <v>65</v>
      </c>
      <c r="F215" s="6">
        <v>44707</v>
      </c>
      <c r="G215" s="5">
        <v>61632</v>
      </c>
      <c r="H215" s="5" t="s">
        <v>22</v>
      </c>
      <c r="I215" s="5" t="s">
        <v>299</v>
      </c>
      <c r="J215" s="5">
        <v>2014</v>
      </c>
      <c r="K215" s="5" t="s">
        <v>391</v>
      </c>
      <c r="L215" s="5" t="s">
        <v>256</v>
      </c>
      <c r="M215" s="1" t="str">
        <f t="shared" si="11"/>
        <v>K</v>
      </c>
      <c r="N215" t="str">
        <f t="shared" si="12"/>
        <v>Górka Hanna</v>
      </c>
    </row>
    <row r="216" spans="1:14" x14ac:dyDescent="0.25">
      <c r="A216" s="4">
        <v>213</v>
      </c>
      <c r="B216" s="4" t="str">
        <f t="shared" si="10"/>
        <v>"MKS Czechowice-Dziedzice"</v>
      </c>
      <c r="C216" s="5" t="str">
        <f>Tabela1[[#This Row],[Nazwisko i Imię3]]</f>
        <v>Kłaptocz Zofia</v>
      </c>
      <c r="D216" s="5">
        <v>12571</v>
      </c>
      <c r="E216" s="5" t="s">
        <v>65</v>
      </c>
      <c r="F216" s="6">
        <v>44707</v>
      </c>
      <c r="G216" s="5">
        <v>61631</v>
      </c>
      <c r="H216" s="5" t="s">
        <v>633</v>
      </c>
      <c r="I216" s="5" t="s">
        <v>78</v>
      </c>
      <c r="J216" s="5">
        <v>2014</v>
      </c>
      <c r="K216" s="5" t="s">
        <v>391</v>
      </c>
      <c r="L216" s="5" t="s">
        <v>256</v>
      </c>
      <c r="M216" s="1" t="str">
        <f t="shared" si="11"/>
        <v>K</v>
      </c>
      <c r="N216" t="str">
        <f t="shared" si="12"/>
        <v>Kłaptocz Zofia</v>
      </c>
    </row>
    <row r="217" spans="1:14" x14ac:dyDescent="0.25">
      <c r="A217" s="4">
        <v>214</v>
      </c>
      <c r="B217" s="4" t="str">
        <f t="shared" si="10"/>
        <v>"MKS Czechowice-Dziedzice"</v>
      </c>
      <c r="C217" s="5" t="str">
        <f>Tabela1[[#This Row],[Nazwisko i Imię3]]</f>
        <v>Filamowska Anna</v>
      </c>
      <c r="D217" s="5">
        <v>12570</v>
      </c>
      <c r="E217" s="5" t="s">
        <v>65</v>
      </c>
      <c r="F217" s="6">
        <v>44707</v>
      </c>
      <c r="G217" s="5">
        <v>61630</v>
      </c>
      <c r="H217" s="5" t="s">
        <v>634</v>
      </c>
      <c r="I217" s="5" t="s">
        <v>12</v>
      </c>
      <c r="J217" s="5">
        <v>2014</v>
      </c>
      <c r="K217" s="5" t="s">
        <v>391</v>
      </c>
      <c r="L217" s="5" t="s">
        <v>256</v>
      </c>
      <c r="M217" s="1" t="str">
        <f t="shared" si="11"/>
        <v>K</v>
      </c>
      <c r="N217" t="str">
        <f t="shared" si="12"/>
        <v>Filamowska Anna</v>
      </c>
    </row>
    <row r="218" spans="1:14" x14ac:dyDescent="0.25">
      <c r="A218" s="4">
        <v>215</v>
      </c>
      <c r="B218" s="4" t="str">
        <f t="shared" si="10"/>
        <v>"MKS Czechowice-Dziedzice"</v>
      </c>
      <c r="C218" s="5" t="str">
        <f>Tabela1[[#This Row],[Nazwisko i Imię3]]</f>
        <v>Grygierczyk Oliwia</v>
      </c>
      <c r="D218" s="5">
        <v>12569</v>
      </c>
      <c r="E218" s="5" t="s">
        <v>65</v>
      </c>
      <c r="F218" s="6">
        <v>44707</v>
      </c>
      <c r="G218" s="5">
        <v>61629</v>
      </c>
      <c r="H218" s="5" t="s">
        <v>635</v>
      </c>
      <c r="I218" s="5" t="s">
        <v>192</v>
      </c>
      <c r="J218" s="5">
        <v>2014</v>
      </c>
      <c r="K218" s="5" t="s">
        <v>391</v>
      </c>
      <c r="L218" s="5" t="s">
        <v>256</v>
      </c>
      <c r="M218" s="1" t="str">
        <f t="shared" si="11"/>
        <v>K</v>
      </c>
      <c r="N218" t="str">
        <f t="shared" si="12"/>
        <v>Grygierczyk Oliwia</v>
      </c>
    </row>
    <row r="219" spans="1:14" x14ac:dyDescent="0.25">
      <c r="A219" s="4">
        <v>216</v>
      </c>
      <c r="B219" s="4" t="str">
        <f t="shared" si="10"/>
        <v>"MKS Czechowice-Dziedzice"</v>
      </c>
      <c r="C219" s="5" t="str">
        <f>Tabela1[[#This Row],[Nazwisko i Imię3]]</f>
        <v>Żoczek Lena</v>
      </c>
      <c r="D219" s="5">
        <v>12568</v>
      </c>
      <c r="E219" s="5" t="s">
        <v>65</v>
      </c>
      <c r="F219" s="6">
        <v>44707</v>
      </c>
      <c r="G219" s="5">
        <v>61628</v>
      </c>
      <c r="H219" s="5" t="s">
        <v>636</v>
      </c>
      <c r="I219" s="5" t="s">
        <v>166</v>
      </c>
      <c r="J219" s="5">
        <v>2014</v>
      </c>
      <c r="K219" s="5" t="s">
        <v>391</v>
      </c>
      <c r="L219" s="5" t="s">
        <v>256</v>
      </c>
      <c r="M219" s="1" t="str">
        <f t="shared" si="11"/>
        <v>K</v>
      </c>
      <c r="N219" t="str">
        <f t="shared" si="12"/>
        <v>Żoczek Lena</v>
      </c>
    </row>
    <row r="220" spans="1:14" x14ac:dyDescent="0.25">
      <c r="A220" s="4">
        <v>217</v>
      </c>
      <c r="B220" s="4" t="str">
        <f t="shared" si="10"/>
        <v>"MKS Czechowice-Dziedzice"</v>
      </c>
      <c r="C220" s="5" t="str">
        <f>Tabela1[[#This Row],[Nazwisko i Imię3]]</f>
        <v>Szary Paweł</v>
      </c>
      <c r="D220" s="5">
        <v>11151</v>
      </c>
      <c r="E220" s="5" t="s">
        <v>65</v>
      </c>
      <c r="F220" s="6">
        <v>44494</v>
      </c>
      <c r="G220" s="5">
        <v>55155</v>
      </c>
      <c r="H220" s="5" t="s">
        <v>393</v>
      </c>
      <c r="I220" s="5" t="s">
        <v>24</v>
      </c>
      <c r="J220" s="5">
        <v>2014</v>
      </c>
      <c r="K220" s="5" t="s">
        <v>391</v>
      </c>
      <c r="L220" s="5" t="s">
        <v>256</v>
      </c>
      <c r="M220" s="1" t="str">
        <f t="shared" si="11"/>
        <v>M</v>
      </c>
      <c r="N220" t="str">
        <f t="shared" si="12"/>
        <v>Szary Paweł</v>
      </c>
    </row>
    <row r="221" spans="1:14" x14ac:dyDescent="0.25">
      <c r="A221" s="4">
        <v>218</v>
      </c>
      <c r="B221" s="4" t="str">
        <f t="shared" si="10"/>
        <v>"MKS Czechowice-Dziedzice"</v>
      </c>
      <c r="C221" s="5" t="str">
        <f>Tabela1[[#This Row],[Nazwisko i Imię3]]</f>
        <v>Byrdziak Kamila</v>
      </c>
      <c r="D221" s="5">
        <v>11150</v>
      </c>
      <c r="E221" s="5" t="s">
        <v>65</v>
      </c>
      <c r="F221" s="6">
        <v>44494</v>
      </c>
      <c r="G221" s="5">
        <v>58402</v>
      </c>
      <c r="H221" s="5" t="s">
        <v>714</v>
      </c>
      <c r="I221" s="5" t="s">
        <v>104</v>
      </c>
      <c r="J221" s="5">
        <v>2014</v>
      </c>
      <c r="K221" s="5" t="s">
        <v>391</v>
      </c>
      <c r="L221" s="5" t="s">
        <v>256</v>
      </c>
      <c r="M221" s="1" t="str">
        <f t="shared" si="11"/>
        <v>K</v>
      </c>
      <c r="N221" t="str">
        <f t="shared" si="12"/>
        <v>Byrdziak Kamila</v>
      </c>
    </row>
    <row r="222" spans="1:14" x14ac:dyDescent="0.25">
      <c r="A222" s="4">
        <v>219</v>
      </c>
      <c r="B222" s="4" t="str">
        <f t="shared" si="10"/>
        <v>"MKS Czechowice-Dziedzice"</v>
      </c>
      <c r="C222" s="5" t="str">
        <f>Tabela1[[#This Row],[Nazwisko i Imię3]]</f>
        <v>Walczyk Kacper</v>
      </c>
      <c r="D222" s="5">
        <v>353</v>
      </c>
      <c r="E222" s="5" t="s">
        <v>65</v>
      </c>
      <c r="F222" s="6">
        <v>44424</v>
      </c>
      <c r="G222" s="5">
        <v>55154</v>
      </c>
      <c r="H222" s="5" t="s">
        <v>718</v>
      </c>
      <c r="I222" s="5" t="s">
        <v>41</v>
      </c>
      <c r="J222" s="5">
        <v>2014</v>
      </c>
      <c r="K222" s="5" t="s">
        <v>391</v>
      </c>
      <c r="L222" s="5" t="s">
        <v>256</v>
      </c>
      <c r="M222" s="1" t="str">
        <f t="shared" si="11"/>
        <v>M</v>
      </c>
      <c r="N222" t="str">
        <f t="shared" si="12"/>
        <v>Walczyk Kacper</v>
      </c>
    </row>
    <row r="223" spans="1:14" x14ac:dyDescent="0.25">
      <c r="A223" s="4">
        <v>220</v>
      </c>
      <c r="B223" s="4" t="str">
        <f t="shared" si="10"/>
        <v>"MKS Czechowice-Dziedzice"</v>
      </c>
      <c r="C223" s="5" t="str">
        <f>Tabela1[[#This Row],[Nazwisko i Imię3]]</f>
        <v>Walczyk Zuzanna</v>
      </c>
      <c r="D223" s="5">
        <v>12577</v>
      </c>
      <c r="E223" s="5" t="s">
        <v>65</v>
      </c>
      <c r="F223" s="6">
        <v>44707</v>
      </c>
      <c r="G223" s="5">
        <v>61637</v>
      </c>
      <c r="H223" s="5" t="s">
        <v>718</v>
      </c>
      <c r="I223" s="5" t="s">
        <v>77</v>
      </c>
      <c r="J223" s="5">
        <v>2015</v>
      </c>
      <c r="K223" s="5" t="s">
        <v>391</v>
      </c>
      <c r="L223" s="5" t="s">
        <v>256</v>
      </c>
      <c r="M223" s="1" t="str">
        <f t="shared" si="11"/>
        <v>K</v>
      </c>
      <c r="N223" t="str">
        <f t="shared" si="12"/>
        <v>Walczyk Zuzanna</v>
      </c>
    </row>
    <row r="224" spans="1:14" x14ac:dyDescent="0.25">
      <c r="A224" s="4">
        <v>221</v>
      </c>
      <c r="B224" s="4" t="str">
        <f t="shared" si="10"/>
        <v>"MKS SIEMIANOWICZANKA Siemianowice Śląskie"</v>
      </c>
      <c r="C224" s="5" t="str">
        <f>Tabela1[[#This Row],[Nazwisko i Imię3]]</f>
        <v>Hyla Franciszek</v>
      </c>
      <c r="D224" s="5">
        <v>2267</v>
      </c>
      <c r="E224" s="5" t="s">
        <v>16</v>
      </c>
      <c r="F224" s="6">
        <v>44434</v>
      </c>
      <c r="G224" s="5">
        <v>53608</v>
      </c>
      <c r="H224" s="5" t="s">
        <v>274</v>
      </c>
      <c r="I224" s="5" t="s">
        <v>79</v>
      </c>
      <c r="J224" s="5">
        <v>2010</v>
      </c>
      <c r="K224" s="5" t="s">
        <v>275</v>
      </c>
      <c r="L224" s="5" t="s">
        <v>256</v>
      </c>
      <c r="M224" s="1" t="str">
        <f t="shared" si="11"/>
        <v>M</v>
      </c>
      <c r="N224" t="str">
        <f t="shared" si="12"/>
        <v>Hyla Franciszek</v>
      </c>
    </row>
    <row r="225" spans="1:14" x14ac:dyDescent="0.25">
      <c r="A225" s="4">
        <v>222</v>
      </c>
      <c r="B225" s="4" t="str">
        <f t="shared" si="10"/>
        <v>"MKS SIEMIANOWICZANKA Siemianowice Śląskie"</v>
      </c>
      <c r="C225" s="5" t="str">
        <f>Tabela1[[#This Row],[Nazwisko i Imię3]]</f>
        <v>Domagała Mateusz</v>
      </c>
      <c r="D225" s="5">
        <v>2266</v>
      </c>
      <c r="E225" s="5" t="s">
        <v>16</v>
      </c>
      <c r="F225" s="6">
        <v>44434</v>
      </c>
      <c r="G225" s="5">
        <v>46331</v>
      </c>
      <c r="H225" s="5" t="s">
        <v>347</v>
      </c>
      <c r="I225" s="5" t="s">
        <v>44</v>
      </c>
      <c r="J225" s="5">
        <v>2010</v>
      </c>
      <c r="K225" s="5" t="s">
        <v>275</v>
      </c>
      <c r="L225" s="5" t="s">
        <v>256</v>
      </c>
      <c r="M225" s="1" t="str">
        <f t="shared" si="11"/>
        <v>M</v>
      </c>
      <c r="N225" t="str">
        <f t="shared" si="12"/>
        <v>Domagała Mateusz</v>
      </c>
    </row>
    <row r="226" spans="1:14" x14ac:dyDescent="0.25">
      <c r="A226" s="4">
        <v>223</v>
      </c>
      <c r="B226" s="4" t="str">
        <f t="shared" si="10"/>
        <v>"MKS SIEMIANOWICZANKA Siemianowice Śląskie"</v>
      </c>
      <c r="C226" s="5" t="str">
        <f>Tabela1[[#This Row],[Nazwisko i Imię3]]</f>
        <v>Cypek Filip</v>
      </c>
      <c r="D226" s="5">
        <v>2265</v>
      </c>
      <c r="E226" s="5" t="s">
        <v>16</v>
      </c>
      <c r="F226" s="6">
        <v>44434</v>
      </c>
      <c r="G226" s="5">
        <v>46722</v>
      </c>
      <c r="H226" s="5" t="s">
        <v>406</v>
      </c>
      <c r="I226" s="5" t="s">
        <v>67</v>
      </c>
      <c r="J226" s="5">
        <v>2010</v>
      </c>
      <c r="K226" s="5" t="s">
        <v>275</v>
      </c>
      <c r="L226" s="5" t="s">
        <v>256</v>
      </c>
      <c r="M226" s="1" t="str">
        <f t="shared" si="11"/>
        <v>M</v>
      </c>
      <c r="N226" t="str">
        <f t="shared" si="12"/>
        <v>Cypek Filip</v>
      </c>
    </row>
    <row r="227" spans="1:14" x14ac:dyDescent="0.25">
      <c r="A227" s="4">
        <v>224</v>
      </c>
      <c r="B227" s="4" t="str">
        <f t="shared" si="10"/>
        <v>"MKS SKARBEK Tarnowskie Góry"</v>
      </c>
      <c r="C227" s="5" t="str">
        <f>Tabela1[[#This Row],[Nazwisko i Imię3]]</f>
        <v>Gałązka Ryszard</v>
      </c>
      <c r="D227" s="5">
        <v>11307</v>
      </c>
      <c r="E227" s="5" t="s">
        <v>16</v>
      </c>
      <c r="F227" s="6">
        <v>44494</v>
      </c>
      <c r="G227" s="5">
        <v>60705</v>
      </c>
      <c r="H227" s="5" t="s">
        <v>439</v>
      </c>
      <c r="I227" s="5" t="s">
        <v>70</v>
      </c>
      <c r="J227" s="5">
        <v>2009</v>
      </c>
      <c r="K227" s="5" t="s">
        <v>284</v>
      </c>
      <c r="L227" s="5" t="s">
        <v>256</v>
      </c>
      <c r="M227" s="1" t="str">
        <f t="shared" si="11"/>
        <v>M</v>
      </c>
      <c r="N227" t="str">
        <f t="shared" si="12"/>
        <v>Gałązka Ryszard</v>
      </c>
    </row>
    <row r="228" spans="1:14" x14ac:dyDescent="0.25">
      <c r="A228" s="4">
        <v>225</v>
      </c>
      <c r="B228" s="4" t="str">
        <f t="shared" si="10"/>
        <v>"MKS SKARBEK Tarnowskie Góry"</v>
      </c>
      <c r="C228" s="5" t="str">
        <f>Tabela1[[#This Row],[Nazwisko i Imię3]]</f>
        <v>Dubik Paweł</v>
      </c>
      <c r="D228" s="5">
        <v>11305</v>
      </c>
      <c r="E228" s="5" t="s">
        <v>16</v>
      </c>
      <c r="F228" s="6">
        <v>44494</v>
      </c>
      <c r="G228" s="5">
        <v>60703</v>
      </c>
      <c r="H228" s="5" t="s">
        <v>440</v>
      </c>
      <c r="I228" s="5" t="s">
        <v>24</v>
      </c>
      <c r="J228" s="5">
        <v>2009</v>
      </c>
      <c r="K228" s="5" t="s">
        <v>284</v>
      </c>
      <c r="L228" s="5" t="s">
        <v>256</v>
      </c>
      <c r="M228" s="1" t="str">
        <f t="shared" si="11"/>
        <v>M</v>
      </c>
      <c r="N228" t="str">
        <f t="shared" si="12"/>
        <v>Dubik Paweł</v>
      </c>
    </row>
    <row r="229" spans="1:14" x14ac:dyDescent="0.25">
      <c r="A229" s="4">
        <v>226</v>
      </c>
      <c r="B229" s="4" t="str">
        <f t="shared" si="10"/>
        <v>"MKS SKARBEK Tarnowskie Góry"</v>
      </c>
      <c r="C229" s="5" t="str">
        <f>Tabela1[[#This Row],[Nazwisko i Imię3]]</f>
        <v>Ulfik Bartłomiej</v>
      </c>
      <c r="D229" s="5">
        <v>2327</v>
      </c>
      <c r="E229" s="5" t="s">
        <v>16</v>
      </c>
      <c r="F229" s="6">
        <v>44427</v>
      </c>
      <c r="G229" s="5">
        <v>53236</v>
      </c>
      <c r="H229" s="5" t="s">
        <v>304</v>
      </c>
      <c r="I229" s="5" t="s">
        <v>105</v>
      </c>
      <c r="J229" s="5">
        <v>2009</v>
      </c>
      <c r="K229" s="5" t="s">
        <v>284</v>
      </c>
      <c r="L229" s="5" t="s">
        <v>256</v>
      </c>
      <c r="M229" s="1" t="str">
        <f t="shared" si="11"/>
        <v>M</v>
      </c>
      <c r="N229" t="str">
        <f t="shared" si="12"/>
        <v>Ulfik Bartłomiej</v>
      </c>
    </row>
    <row r="230" spans="1:14" x14ac:dyDescent="0.25">
      <c r="A230" s="4">
        <v>227</v>
      </c>
      <c r="B230" s="4" t="str">
        <f t="shared" si="10"/>
        <v>"MKS SKARBEK Tarnowskie Góry"</v>
      </c>
      <c r="C230" s="5" t="str">
        <f>Tabela1[[#This Row],[Nazwisko i Imię3]]</f>
        <v>Szydło Maciej</v>
      </c>
      <c r="D230" s="5">
        <v>2325</v>
      </c>
      <c r="E230" s="5" t="s">
        <v>16</v>
      </c>
      <c r="F230" s="6">
        <v>44427</v>
      </c>
      <c r="G230" s="5">
        <v>52921</v>
      </c>
      <c r="H230" s="5" t="s">
        <v>286</v>
      </c>
      <c r="I230" s="5" t="s">
        <v>26</v>
      </c>
      <c r="J230" s="5">
        <v>2009</v>
      </c>
      <c r="K230" s="5" t="s">
        <v>284</v>
      </c>
      <c r="L230" s="5" t="s">
        <v>256</v>
      </c>
      <c r="M230" s="1" t="str">
        <f t="shared" si="11"/>
        <v>M</v>
      </c>
      <c r="N230" t="str">
        <f t="shared" si="12"/>
        <v>Szydło Maciej</v>
      </c>
    </row>
    <row r="231" spans="1:14" x14ac:dyDescent="0.25">
      <c r="A231" s="4">
        <v>228</v>
      </c>
      <c r="B231" s="4" t="str">
        <f t="shared" si="10"/>
        <v>"MKS SKARBEK Tarnowskie Góry"</v>
      </c>
      <c r="C231" s="5" t="str">
        <f>Tabela1[[#This Row],[Nazwisko i Imię3]]</f>
        <v>Sarwiński Sebastian</v>
      </c>
      <c r="D231" s="5">
        <v>2323</v>
      </c>
      <c r="E231" s="5" t="s">
        <v>16</v>
      </c>
      <c r="F231" s="6">
        <v>44427</v>
      </c>
      <c r="G231" s="5">
        <v>54865</v>
      </c>
      <c r="H231" s="5" t="s">
        <v>459</v>
      </c>
      <c r="I231" s="5" t="s">
        <v>53</v>
      </c>
      <c r="J231" s="5">
        <v>2009</v>
      </c>
      <c r="K231" s="5" t="s">
        <v>284</v>
      </c>
      <c r="L231" s="5" t="s">
        <v>256</v>
      </c>
      <c r="M231" s="1" t="str">
        <f t="shared" si="11"/>
        <v>M</v>
      </c>
      <c r="N231" t="str">
        <f t="shared" si="12"/>
        <v>Sarwiński Sebastian</v>
      </c>
    </row>
    <row r="232" spans="1:14" x14ac:dyDescent="0.25">
      <c r="A232" s="4">
        <v>229</v>
      </c>
      <c r="B232" s="4" t="str">
        <f t="shared" si="10"/>
        <v>"MKS SKARBEK Tarnowskie Góry"</v>
      </c>
      <c r="C232" s="5" t="str">
        <f>Tabela1[[#This Row],[Nazwisko i Imię3]]</f>
        <v>Należniak Mateusz</v>
      </c>
      <c r="D232" s="5">
        <v>2318</v>
      </c>
      <c r="E232" s="5" t="s">
        <v>16</v>
      </c>
      <c r="F232" s="6">
        <v>44427</v>
      </c>
      <c r="G232" s="5">
        <v>52922</v>
      </c>
      <c r="H232" s="5" t="s">
        <v>287</v>
      </c>
      <c r="I232" s="5" t="s">
        <v>44</v>
      </c>
      <c r="J232" s="5">
        <v>2009</v>
      </c>
      <c r="K232" s="5" t="s">
        <v>284</v>
      </c>
      <c r="L232" s="5" t="s">
        <v>256</v>
      </c>
      <c r="M232" s="1" t="str">
        <f t="shared" si="11"/>
        <v>M</v>
      </c>
      <c r="N232" t="str">
        <f t="shared" si="12"/>
        <v>Należniak Mateusz</v>
      </c>
    </row>
    <row r="233" spans="1:14" x14ac:dyDescent="0.25">
      <c r="A233" s="4">
        <v>230</v>
      </c>
      <c r="B233" s="4" t="str">
        <f t="shared" si="10"/>
        <v>"MKS SKARBEK Tarnowskie Góry"</v>
      </c>
      <c r="C233" s="5" t="str">
        <f>Tabela1[[#This Row],[Nazwisko i Imię3]]</f>
        <v>Marcol Michał</v>
      </c>
      <c r="D233" s="5">
        <v>2314</v>
      </c>
      <c r="E233" s="5" t="s">
        <v>16</v>
      </c>
      <c r="F233" s="6">
        <v>44427</v>
      </c>
      <c r="G233" s="5">
        <v>55582</v>
      </c>
      <c r="H233" s="5" t="s">
        <v>460</v>
      </c>
      <c r="I233" s="5" t="s">
        <v>38</v>
      </c>
      <c r="J233" s="5">
        <v>2009</v>
      </c>
      <c r="K233" s="5" t="s">
        <v>284</v>
      </c>
      <c r="L233" s="5" t="s">
        <v>256</v>
      </c>
      <c r="M233" s="1" t="str">
        <f t="shared" si="11"/>
        <v>M</v>
      </c>
      <c r="N233" t="str">
        <f t="shared" si="12"/>
        <v>Marcol Michał</v>
      </c>
    </row>
    <row r="234" spans="1:14" x14ac:dyDescent="0.25">
      <c r="A234" s="4">
        <v>231</v>
      </c>
      <c r="B234" s="4" t="str">
        <f t="shared" si="10"/>
        <v>"MKS SKARBEK Tarnowskie Góry"</v>
      </c>
      <c r="C234" s="5" t="str">
        <f>Tabela1[[#This Row],[Nazwisko i Imię3]]</f>
        <v>Gałecka Igor</v>
      </c>
      <c r="D234" s="5">
        <v>2300</v>
      </c>
      <c r="E234" s="5" t="s">
        <v>16</v>
      </c>
      <c r="F234" s="6">
        <v>44427</v>
      </c>
      <c r="G234" s="5">
        <v>57241</v>
      </c>
      <c r="H234" s="5" t="s">
        <v>461</v>
      </c>
      <c r="I234" s="5" t="s">
        <v>202</v>
      </c>
      <c r="J234" s="5">
        <v>2009</v>
      </c>
      <c r="K234" s="5" t="s">
        <v>284</v>
      </c>
      <c r="L234" s="5" t="s">
        <v>256</v>
      </c>
      <c r="M234" s="1" t="str">
        <f t="shared" si="11"/>
        <v>M</v>
      </c>
      <c r="N234" t="str">
        <f t="shared" si="12"/>
        <v>Gałecka Igor</v>
      </c>
    </row>
    <row r="235" spans="1:14" x14ac:dyDescent="0.25">
      <c r="A235" s="4">
        <v>232</v>
      </c>
      <c r="B235" s="4" t="str">
        <f t="shared" si="10"/>
        <v>"MKS SKARBEK Tarnowskie Góry"</v>
      </c>
      <c r="C235" s="5" t="str">
        <f>Tabela1[[#This Row],[Nazwisko i Imię3]]</f>
        <v>Biolik Kacper</v>
      </c>
      <c r="D235" s="5">
        <v>2296</v>
      </c>
      <c r="E235" s="5" t="s">
        <v>16</v>
      </c>
      <c r="F235" s="6">
        <v>44427</v>
      </c>
      <c r="G235" s="5">
        <v>53235</v>
      </c>
      <c r="H235" s="5" t="s">
        <v>305</v>
      </c>
      <c r="I235" s="5" t="s">
        <v>41</v>
      </c>
      <c r="J235" s="5">
        <v>2009</v>
      </c>
      <c r="K235" s="5" t="s">
        <v>284</v>
      </c>
      <c r="L235" s="5" t="s">
        <v>256</v>
      </c>
      <c r="M235" s="1" t="str">
        <f t="shared" si="11"/>
        <v>M</v>
      </c>
      <c r="N235" t="str">
        <f t="shared" si="12"/>
        <v>Biolik Kacper</v>
      </c>
    </row>
    <row r="236" spans="1:14" x14ac:dyDescent="0.25">
      <c r="A236" s="4">
        <v>233</v>
      </c>
      <c r="B236" s="4" t="str">
        <f t="shared" si="10"/>
        <v>"MKS SKARBEK Tarnowskie Góry"</v>
      </c>
      <c r="C236" s="5" t="str">
        <f>Tabela1[[#This Row],[Nazwisko i Imię3]]</f>
        <v>Rak Magdalena</v>
      </c>
      <c r="D236" s="5">
        <v>11588</v>
      </c>
      <c r="E236" s="5" t="s">
        <v>16</v>
      </c>
      <c r="F236" s="6">
        <v>44517</v>
      </c>
      <c r="G236" s="5">
        <v>49626</v>
      </c>
      <c r="H236" s="5" t="s">
        <v>360</v>
      </c>
      <c r="I236" s="5" t="s">
        <v>86</v>
      </c>
      <c r="J236" s="5">
        <v>2010</v>
      </c>
      <c r="K236" s="5" t="s">
        <v>284</v>
      </c>
      <c r="L236" s="5" t="s">
        <v>256</v>
      </c>
      <c r="M236" s="1" t="str">
        <f t="shared" si="11"/>
        <v>K</v>
      </c>
      <c r="N236" t="str">
        <f t="shared" si="12"/>
        <v>Rak Magdalena</v>
      </c>
    </row>
    <row r="237" spans="1:14" x14ac:dyDescent="0.25">
      <c r="A237" s="4">
        <v>234</v>
      </c>
      <c r="B237" s="4" t="str">
        <f t="shared" si="10"/>
        <v>"MKS SKARBEK Tarnowskie Góry"</v>
      </c>
      <c r="C237" s="5" t="str">
        <f>Tabela1[[#This Row],[Nazwisko i Imię3]]</f>
        <v>Spruś Antoni</v>
      </c>
      <c r="D237" s="5">
        <v>11310</v>
      </c>
      <c r="E237" s="5" t="s">
        <v>16</v>
      </c>
      <c r="F237" s="6">
        <v>44494</v>
      </c>
      <c r="G237" s="5">
        <v>60708</v>
      </c>
      <c r="H237" s="5" t="s">
        <v>486</v>
      </c>
      <c r="I237" s="5" t="s">
        <v>190</v>
      </c>
      <c r="J237" s="5">
        <v>2010</v>
      </c>
      <c r="K237" s="5" t="s">
        <v>284</v>
      </c>
      <c r="L237" s="5" t="s">
        <v>256</v>
      </c>
      <c r="M237" s="1" t="str">
        <f t="shared" si="11"/>
        <v>M</v>
      </c>
      <c r="N237" t="str">
        <f t="shared" si="12"/>
        <v>Spruś Antoni</v>
      </c>
    </row>
    <row r="238" spans="1:14" x14ac:dyDescent="0.25">
      <c r="A238" s="4">
        <v>235</v>
      </c>
      <c r="B238" s="4" t="str">
        <f t="shared" si="10"/>
        <v>"MKS SKARBEK Tarnowskie Góry"</v>
      </c>
      <c r="C238" s="5" t="str">
        <f>Tabela1[[#This Row],[Nazwisko i Imię3]]</f>
        <v>Pasek Sebastian</v>
      </c>
      <c r="D238" s="5">
        <v>11309</v>
      </c>
      <c r="E238" s="5" t="s">
        <v>16</v>
      </c>
      <c r="F238" s="6">
        <v>44494</v>
      </c>
      <c r="G238" s="5">
        <v>60707</v>
      </c>
      <c r="H238" s="5" t="s">
        <v>487</v>
      </c>
      <c r="I238" s="5" t="s">
        <v>53</v>
      </c>
      <c r="J238" s="5">
        <v>2010</v>
      </c>
      <c r="K238" s="5" t="s">
        <v>284</v>
      </c>
      <c r="L238" s="5" t="s">
        <v>256</v>
      </c>
      <c r="M238" s="1" t="str">
        <f t="shared" si="11"/>
        <v>M</v>
      </c>
      <c r="N238" t="str">
        <f t="shared" si="12"/>
        <v>Pasek Sebastian</v>
      </c>
    </row>
    <row r="239" spans="1:14" x14ac:dyDescent="0.25">
      <c r="A239" s="4">
        <v>236</v>
      </c>
      <c r="B239" s="4" t="str">
        <f t="shared" si="10"/>
        <v>"MKS SKARBEK Tarnowskie Góry"</v>
      </c>
      <c r="C239" s="5" t="str">
        <f>Tabela1[[#This Row],[Nazwisko i Imię3]]</f>
        <v>Matyja Wiktor</v>
      </c>
      <c r="D239" s="5">
        <v>11308</v>
      </c>
      <c r="E239" s="5" t="s">
        <v>16</v>
      </c>
      <c r="F239" s="6">
        <v>44494</v>
      </c>
      <c r="G239" s="5">
        <v>60706</v>
      </c>
      <c r="H239" s="5" t="s">
        <v>488</v>
      </c>
      <c r="I239" s="5" t="s">
        <v>178</v>
      </c>
      <c r="J239" s="5">
        <v>2010</v>
      </c>
      <c r="K239" s="5" t="s">
        <v>284</v>
      </c>
      <c r="L239" s="5" t="s">
        <v>256</v>
      </c>
      <c r="M239" s="1" t="str">
        <f t="shared" si="11"/>
        <v>M</v>
      </c>
      <c r="N239" t="str">
        <f t="shared" si="12"/>
        <v>Matyja Wiktor</v>
      </c>
    </row>
    <row r="240" spans="1:14" x14ac:dyDescent="0.25">
      <c r="A240" s="4">
        <v>237</v>
      </c>
      <c r="B240" s="4" t="str">
        <f t="shared" si="10"/>
        <v>"MKS SKARBEK Tarnowskie Góry"</v>
      </c>
      <c r="C240" s="5" t="str">
        <f>Tabela1[[#This Row],[Nazwisko i Imię3]]</f>
        <v>Zbroszczyk Oliwier</v>
      </c>
      <c r="D240" s="5">
        <v>2333</v>
      </c>
      <c r="E240" s="5" t="s">
        <v>16</v>
      </c>
      <c r="F240" s="6">
        <v>44427</v>
      </c>
      <c r="G240" s="5">
        <v>55580</v>
      </c>
      <c r="H240" s="5" t="s">
        <v>502</v>
      </c>
      <c r="I240" s="5" t="s">
        <v>33</v>
      </c>
      <c r="J240" s="5">
        <v>2010</v>
      </c>
      <c r="K240" s="5" t="s">
        <v>284</v>
      </c>
      <c r="L240" s="5" t="s">
        <v>256</v>
      </c>
      <c r="M240" s="1" t="str">
        <f t="shared" si="11"/>
        <v>M</v>
      </c>
      <c r="N240" t="str">
        <f t="shared" si="12"/>
        <v>Zbroszczyk Oliwier</v>
      </c>
    </row>
    <row r="241" spans="1:14" x14ac:dyDescent="0.25">
      <c r="A241" s="4">
        <v>238</v>
      </c>
      <c r="B241" s="4" t="str">
        <f t="shared" si="10"/>
        <v>"MKS SKARBEK Tarnowskie Góry"</v>
      </c>
      <c r="C241" s="5" t="str">
        <f>Tabela1[[#This Row],[Nazwisko i Imię3]]</f>
        <v>Zając Ada</v>
      </c>
      <c r="D241" s="5">
        <v>2332</v>
      </c>
      <c r="E241" s="5" t="s">
        <v>16</v>
      </c>
      <c r="F241" s="6">
        <v>44427</v>
      </c>
      <c r="G241" s="5">
        <v>55570</v>
      </c>
      <c r="H241" s="5" t="s">
        <v>17</v>
      </c>
      <c r="I241" s="5" t="s">
        <v>503</v>
      </c>
      <c r="J241" s="5">
        <v>2010</v>
      </c>
      <c r="K241" s="5" t="s">
        <v>284</v>
      </c>
      <c r="L241" s="5" t="s">
        <v>256</v>
      </c>
      <c r="M241" s="1" t="str">
        <f t="shared" si="11"/>
        <v>K</v>
      </c>
      <c r="N241" t="str">
        <f t="shared" si="12"/>
        <v>Zając Ada</v>
      </c>
    </row>
    <row r="242" spans="1:14" x14ac:dyDescent="0.25">
      <c r="A242" s="4">
        <v>239</v>
      </c>
      <c r="B242" s="4" t="str">
        <f t="shared" si="10"/>
        <v>"MKS SKARBEK Tarnowskie Góry"</v>
      </c>
      <c r="C242" s="5" t="str">
        <f>Tabela1[[#This Row],[Nazwisko i Imię3]]</f>
        <v>Wszołek Weronika</v>
      </c>
      <c r="D242" s="5">
        <v>2331</v>
      </c>
      <c r="E242" s="5" t="s">
        <v>16</v>
      </c>
      <c r="F242" s="6">
        <v>44427</v>
      </c>
      <c r="G242" s="5">
        <v>47160</v>
      </c>
      <c r="H242" s="5" t="s">
        <v>377</v>
      </c>
      <c r="I242" s="5" t="s">
        <v>378</v>
      </c>
      <c r="J242" s="5">
        <v>2010</v>
      </c>
      <c r="K242" s="5" t="s">
        <v>284</v>
      </c>
      <c r="L242" s="5" t="s">
        <v>256</v>
      </c>
      <c r="M242" s="1" t="str">
        <f t="shared" si="11"/>
        <v>K</v>
      </c>
      <c r="N242" t="str">
        <f t="shared" si="12"/>
        <v>Wszołek Weronika</v>
      </c>
    </row>
    <row r="243" spans="1:14" x14ac:dyDescent="0.25">
      <c r="A243" s="4">
        <v>240</v>
      </c>
      <c r="B243" s="4" t="str">
        <f t="shared" si="10"/>
        <v>"MKS SKARBEK Tarnowskie Góry"</v>
      </c>
      <c r="C243" s="5" t="str">
        <f>Tabela1[[#This Row],[Nazwisko i Imię3]]</f>
        <v>Wieczorek Mateusz</v>
      </c>
      <c r="D243" s="5">
        <v>2329</v>
      </c>
      <c r="E243" s="5" t="s">
        <v>16</v>
      </c>
      <c r="F243" s="6">
        <v>44427</v>
      </c>
      <c r="G243" s="5">
        <v>55581</v>
      </c>
      <c r="H243" s="5" t="s">
        <v>199</v>
      </c>
      <c r="I243" s="5" t="s">
        <v>44</v>
      </c>
      <c r="J243" s="5">
        <v>2010</v>
      </c>
      <c r="K243" s="5" t="s">
        <v>284</v>
      </c>
      <c r="L243" s="5" t="s">
        <v>256</v>
      </c>
      <c r="M243" s="1" t="str">
        <f t="shared" si="11"/>
        <v>M</v>
      </c>
      <c r="N243" t="str">
        <f t="shared" si="12"/>
        <v>Wieczorek Mateusz</v>
      </c>
    </row>
    <row r="244" spans="1:14" x14ac:dyDescent="0.25">
      <c r="A244" s="4">
        <v>241</v>
      </c>
      <c r="B244" s="4" t="str">
        <f t="shared" si="10"/>
        <v>"MKS SKARBEK Tarnowskie Góry"</v>
      </c>
      <c r="C244" s="5" t="str">
        <f>Tabela1[[#This Row],[Nazwisko i Imię3]]</f>
        <v>Słota Wojciech</v>
      </c>
      <c r="D244" s="5">
        <v>2324</v>
      </c>
      <c r="E244" s="5" t="s">
        <v>16</v>
      </c>
      <c r="F244" s="6">
        <v>44427</v>
      </c>
      <c r="G244" s="5">
        <v>55579</v>
      </c>
      <c r="H244" s="5" t="s">
        <v>201</v>
      </c>
      <c r="I244" s="5" t="s">
        <v>63</v>
      </c>
      <c r="J244" s="5">
        <v>2010</v>
      </c>
      <c r="K244" s="5" t="s">
        <v>284</v>
      </c>
      <c r="L244" s="5" t="s">
        <v>256</v>
      </c>
      <c r="M244" s="1" t="str">
        <f t="shared" si="11"/>
        <v>M</v>
      </c>
      <c r="N244" t="str">
        <f t="shared" si="12"/>
        <v>Słota Wojciech</v>
      </c>
    </row>
    <row r="245" spans="1:14" x14ac:dyDescent="0.25">
      <c r="A245" s="4">
        <v>242</v>
      </c>
      <c r="B245" s="4" t="str">
        <f t="shared" si="10"/>
        <v>"MKS SKARBEK Tarnowskie Góry"</v>
      </c>
      <c r="C245" s="5" t="str">
        <f>Tabela1[[#This Row],[Nazwisko i Imię3]]</f>
        <v>Matusik Kamil</v>
      </c>
      <c r="D245" s="5">
        <v>2315</v>
      </c>
      <c r="E245" s="5" t="s">
        <v>16</v>
      </c>
      <c r="F245" s="6">
        <v>44427</v>
      </c>
      <c r="G245" s="5">
        <v>55578</v>
      </c>
      <c r="H245" s="5" t="s">
        <v>504</v>
      </c>
      <c r="I245" s="5" t="s">
        <v>85</v>
      </c>
      <c r="J245" s="5">
        <v>2010</v>
      </c>
      <c r="K245" s="5" t="s">
        <v>284</v>
      </c>
      <c r="L245" s="5" t="s">
        <v>256</v>
      </c>
      <c r="M245" s="1" t="str">
        <f t="shared" si="11"/>
        <v>M</v>
      </c>
      <c r="N245" t="str">
        <f t="shared" si="12"/>
        <v>Matusik Kamil</v>
      </c>
    </row>
    <row r="246" spans="1:14" x14ac:dyDescent="0.25">
      <c r="A246" s="4">
        <v>243</v>
      </c>
      <c r="B246" s="4" t="str">
        <f t="shared" si="10"/>
        <v>"MKS SKARBEK Tarnowskie Góry"</v>
      </c>
      <c r="C246" s="5" t="str">
        <f>Tabela1[[#This Row],[Nazwisko i Imię3]]</f>
        <v>Majewski Franciszek</v>
      </c>
      <c r="D246" s="5">
        <v>2313</v>
      </c>
      <c r="E246" s="5" t="s">
        <v>16</v>
      </c>
      <c r="F246" s="6">
        <v>44427</v>
      </c>
      <c r="G246" s="5">
        <v>55577</v>
      </c>
      <c r="H246" s="5" t="s">
        <v>505</v>
      </c>
      <c r="I246" s="5" t="s">
        <v>79</v>
      </c>
      <c r="J246" s="5">
        <v>2010</v>
      </c>
      <c r="K246" s="5" t="s">
        <v>284</v>
      </c>
      <c r="L246" s="5" t="s">
        <v>256</v>
      </c>
      <c r="M246" s="1" t="str">
        <f t="shared" si="11"/>
        <v>M</v>
      </c>
      <c r="N246" t="str">
        <f t="shared" si="12"/>
        <v>Majewski Franciszek</v>
      </c>
    </row>
    <row r="247" spans="1:14" x14ac:dyDescent="0.25">
      <c r="A247" s="4">
        <v>244</v>
      </c>
      <c r="B247" s="4" t="str">
        <f t="shared" si="10"/>
        <v>"MKS SKARBEK Tarnowskie Góry"</v>
      </c>
      <c r="C247" s="5" t="str">
        <f>Tabela1[[#This Row],[Nazwisko i Imię3]]</f>
        <v>Kucab Przemysław</v>
      </c>
      <c r="D247" s="5">
        <v>2312</v>
      </c>
      <c r="E247" s="5" t="s">
        <v>16</v>
      </c>
      <c r="F247" s="6">
        <v>44427</v>
      </c>
      <c r="G247" s="5">
        <v>55576</v>
      </c>
      <c r="H247" s="5" t="s">
        <v>506</v>
      </c>
      <c r="I247" s="5" t="s">
        <v>25</v>
      </c>
      <c r="J247" s="5">
        <v>2010</v>
      </c>
      <c r="K247" s="5" t="s">
        <v>284</v>
      </c>
      <c r="L247" s="5" t="s">
        <v>256</v>
      </c>
      <c r="M247" s="1" t="str">
        <f t="shared" si="11"/>
        <v>M</v>
      </c>
      <c r="N247" t="str">
        <f t="shared" si="12"/>
        <v>Kucab Przemysław</v>
      </c>
    </row>
    <row r="248" spans="1:14" x14ac:dyDescent="0.25">
      <c r="A248" s="4">
        <v>245</v>
      </c>
      <c r="B248" s="4" t="str">
        <f t="shared" si="10"/>
        <v>"MKS SKARBEK Tarnowskie Góry"</v>
      </c>
      <c r="C248" s="5" t="str">
        <f>Tabela1[[#This Row],[Nazwisko i Imię3]]</f>
        <v>Kiera Michał</v>
      </c>
      <c r="D248" s="5">
        <v>2310</v>
      </c>
      <c r="E248" s="5" t="s">
        <v>16</v>
      </c>
      <c r="F248" s="6">
        <v>44427</v>
      </c>
      <c r="G248" s="5">
        <v>55575</v>
      </c>
      <c r="H248" s="5" t="s">
        <v>507</v>
      </c>
      <c r="I248" s="5" t="s">
        <v>38</v>
      </c>
      <c r="J248" s="5">
        <v>2010</v>
      </c>
      <c r="K248" s="5" t="s">
        <v>284</v>
      </c>
      <c r="L248" s="5" t="s">
        <v>256</v>
      </c>
      <c r="M248" s="1" t="str">
        <f t="shared" si="11"/>
        <v>M</v>
      </c>
      <c r="N248" t="str">
        <f t="shared" si="12"/>
        <v>Kiera Michał</v>
      </c>
    </row>
    <row r="249" spans="1:14" x14ac:dyDescent="0.25">
      <c r="A249" s="4">
        <v>246</v>
      </c>
      <c r="B249" s="4" t="str">
        <f t="shared" si="10"/>
        <v>"MKS SKARBEK Tarnowskie Góry"</v>
      </c>
      <c r="C249" s="5" t="str">
        <f>Tabela1[[#This Row],[Nazwisko i Imię3]]</f>
        <v>Horzela Therese</v>
      </c>
      <c r="D249" s="5">
        <v>2307</v>
      </c>
      <c r="E249" s="5" t="s">
        <v>16</v>
      </c>
      <c r="F249" s="6">
        <v>44427</v>
      </c>
      <c r="G249" s="5">
        <v>55574</v>
      </c>
      <c r="H249" s="5" t="s">
        <v>508</v>
      </c>
      <c r="I249" s="5" t="s">
        <v>509</v>
      </c>
      <c r="J249" s="5">
        <v>2010</v>
      </c>
      <c r="K249" s="5" t="s">
        <v>284</v>
      </c>
      <c r="L249" s="5" t="s">
        <v>256</v>
      </c>
      <c r="M249" s="1" t="str">
        <f t="shared" si="11"/>
        <v>M</v>
      </c>
      <c r="N249" t="str">
        <f t="shared" si="12"/>
        <v>Horzela Therese</v>
      </c>
    </row>
    <row r="250" spans="1:14" x14ac:dyDescent="0.25">
      <c r="A250" s="4">
        <v>247</v>
      </c>
      <c r="B250" s="4" t="str">
        <f t="shared" si="10"/>
        <v>"MKS SKARBEK Tarnowskie Góry"</v>
      </c>
      <c r="C250" s="5" t="str">
        <f>Tabela1[[#This Row],[Nazwisko i Imię3]]</f>
        <v>Grzesiek Tymon</v>
      </c>
      <c r="D250" s="5">
        <v>2304</v>
      </c>
      <c r="E250" s="5" t="s">
        <v>16</v>
      </c>
      <c r="F250" s="6">
        <v>44427</v>
      </c>
      <c r="G250" s="5">
        <v>55573</v>
      </c>
      <c r="H250" s="5" t="s">
        <v>510</v>
      </c>
      <c r="I250" s="5" t="s">
        <v>511</v>
      </c>
      <c r="J250" s="5">
        <v>2010</v>
      </c>
      <c r="K250" s="5" t="s">
        <v>284</v>
      </c>
      <c r="L250" s="5" t="s">
        <v>256</v>
      </c>
      <c r="M250" s="1" t="str">
        <f t="shared" si="11"/>
        <v>M</v>
      </c>
      <c r="N250" t="str">
        <f t="shared" si="12"/>
        <v>Grzesiek Tymon</v>
      </c>
    </row>
    <row r="251" spans="1:14" x14ac:dyDescent="0.25">
      <c r="A251" s="4">
        <v>248</v>
      </c>
      <c r="B251" s="4" t="str">
        <f t="shared" si="10"/>
        <v>"MKS SKARBEK Tarnowskie Góry"</v>
      </c>
      <c r="C251" s="5" t="str">
        <f>Tabela1[[#This Row],[Nazwisko i Imię3]]</f>
        <v>Należniak Kamil</v>
      </c>
      <c r="D251" s="5">
        <v>11315</v>
      </c>
      <c r="E251" s="5" t="s">
        <v>16</v>
      </c>
      <c r="F251" s="6">
        <v>44494</v>
      </c>
      <c r="G251" s="5">
        <v>53295</v>
      </c>
      <c r="H251" s="5" t="s">
        <v>287</v>
      </c>
      <c r="I251" s="5" t="s">
        <v>85</v>
      </c>
      <c r="J251" s="5">
        <v>2011</v>
      </c>
      <c r="K251" s="5" t="s">
        <v>284</v>
      </c>
      <c r="L251" s="5" t="s">
        <v>256</v>
      </c>
      <c r="M251" s="1" t="str">
        <f t="shared" si="11"/>
        <v>M</v>
      </c>
      <c r="N251" t="str">
        <f t="shared" si="12"/>
        <v>Należniak Kamil</v>
      </c>
    </row>
    <row r="252" spans="1:14" x14ac:dyDescent="0.25">
      <c r="A252" s="4">
        <v>249</v>
      </c>
      <c r="B252" s="4" t="str">
        <f t="shared" si="10"/>
        <v>"MKS SKARBEK Tarnowskie Góry"</v>
      </c>
      <c r="C252" s="5" t="str">
        <f>Tabela1[[#This Row],[Nazwisko i Imię3]]</f>
        <v>Musik Kinga</v>
      </c>
      <c r="D252" s="5">
        <v>11314</v>
      </c>
      <c r="E252" s="5" t="s">
        <v>16</v>
      </c>
      <c r="F252" s="6">
        <v>44494</v>
      </c>
      <c r="G252" s="5">
        <v>53294</v>
      </c>
      <c r="H252" s="5" t="s">
        <v>288</v>
      </c>
      <c r="I252" s="5" t="s">
        <v>114</v>
      </c>
      <c r="J252" s="5">
        <v>2011</v>
      </c>
      <c r="K252" s="5" t="s">
        <v>284</v>
      </c>
      <c r="L252" s="5" t="s">
        <v>256</v>
      </c>
      <c r="M252" s="1" t="str">
        <f t="shared" si="11"/>
        <v>K</v>
      </c>
      <c r="N252" t="str">
        <f t="shared" si="12"/>
        <v>Musik Kinga</v>
      </c>
    </row>
    <row r="253" spans="1:14" x14ac:dyDescent="0.25">
      <c r="A253" s="4">
        <v>250</v>
      </c>
      <c r="B253" s="4" t="str">
        <f t="shared" si="10"/>
        <v>"MKS SKARBEK Tarnowskie Góry"</v>
      </c>
      <c r="C253" s="5" t="str">
        <f>Tabela1[[#This Row],[Nazwisko i Imię3]]</f>
        <v>Lewek Bartosz</v>
      </c>
      <c r="D253" s="5">
        <v>11313</v>
      </c>
      <c r="E253" s="5" t="s">
        <v>16</v>
      </c>
      <c r="F253" s="6">
        <v>44494</v>
      </c>
      <c r="G253" s="5">
        <v>53292</v>
      </c>
      <c r="H253" s="5" t="s">
        <v>289</v>
      </c>
      <c r="I253" s="5" t="s">
        <v>40</v>
      </c>
      <c r="J253" s="5">
        <v>2011</v>
      </c>
      <c r="K253" s="5" t="s">
        <v>284</v>
      </c>
      <c r="L253" s="5" t="s">
        <v>256</v>
      </c>
      <c r="M253" s="1" t="str">
        <f t="shared" si="11"/>
        <v>M</v>
      </c>
      <c r="N253" t="str">
        <f t="shared" si="12"/>
        <v>Lewek Bartosz</v>
      </c>
    </row>
    <row r="254" spans="1:14" x14ac:dyDescent="0.25">
      <c r="A254" s="4">
        <v>251</v>
      </c>
      <c r="B254" s="4" t="str">
        <f t="shared" si="10"/>
        <v>"MKS SKARBEK Tarnowskie Góry"</v>
      </c>
      <c r="C254" s="5" t="str">
        <f>Tabela1[[#This Row],[Nazwisko i Imię3]]</f>
        <v>Kukucz Adam</v>
      </c>
      <c r="D254" s="5">
        <v>11312</v>
      </c>
      <c r="E254" s="5" t="s">
        <v>16</v>
      </c>
      <c r="F254" s="6">
        <v>44494</v>
      </c>
      <c r="G254" s="5">
        <v>53289</v>
      </c>
      <c r="H254" s="5" t="s">
        <v>291</v>
      </c>
      <c r="I254" s="5" t="s">
        <v>21</v>
      </c>
      <c r="J254" s="5">
        <v>2011</v>
      </c>
      <c r="K254" s="5" t="s">
        <v>284</v>
      </c>
      <c r="L254" s="5" t="s">
        <v>256</v>
      </c>
      <c r="M254" s="1" t="str">
        <f t="shared" si="11"/>
        <v>M</v>
      </c>
      <c r="N254" t="str">
        <f t="shared" si="12"/>
        <v>Kukucz Adam</v>
      </c>
    </row>
    <row r="255" spans="1:14" x14ac:dyDescent="0.25">
      <c r="A255" s="4">
        <v>252</v>
      </c>
      <c r="B255" s="4" t="str">
        <f t="shared" si="10"/>
        <v>"MKS SKARBEK Tarnowskie Góry"</v>
      </c>
      <c r="C255" s="5" t="str">
        <f>Tabela1[[#This Row],[Nazwisko i Imię3]]</f>
        <v>Harwig Dawid</v>
      </c>
      <c r="D255" s="5">
        <v>11311</v>
      </c>
      <c r="E255" s="5" t="s">
        <v>16</v>
      </c>
      <c r="F255" s="6">
        <v>44494</v>
      </c>
      <c r="G255" s="5">
        <v>53287</v>
      </c>
      <c r="H255" s="5" t="s">
        <v>292</v>
      </c>
      <c r="I255" s="5" t="s">
        <v>49</v>
      </c>
      <c r="J255" s="5">
        <v>2011</v>
      </c>
      <c r="K255" s="5" t="s">
        <v>284</v>
      </c>
      <c r="L255" s="5" t="s">
        <v>256</v>
      </c>
      <c r="M255" s="1" t="str">
        <f t="shared" si="11"/>
        <v>M</v>
      </c>
      <c r="N255" t="str">
        <f t="shared" si="12"/>
        <v>Harwig Dawid</v>
      </c>
    </row>
    <row r="256" spans="1:14" x14ac:dyDescent="0.25">
      <c r="A256" s="4">
        <v>253</v>
      </c>
      <c r="B256" s="4" t="str">
        <f t="shared" si="10"/>
        <v>"MKS SKARBEK Tarnowskie Góry"</v>
      </c>
      <c r="C256" s="5" t="str">
        <f>Tabela1[[#This Row],[Nazwisko i Imię3]]</f>
        <v>Biolik Fabian</v>
      </c>
      <c r="D256" s="5">
        <v>11306</v>
      </c>
      <c r="E256" s="5" t="s">
        <v>16</v>
      </c>
      <c r="F256" s="6">
        <v>44494</v>
      </c>
      <c r="G256" s="5">
        <v>60704</v>
      </c>
      <c r="H256" s="5" t="s">
        <v>305</v>
      </c>
      <c r="I256" s="5" t="s">
        <v>446</v>
      </c>
      <c r="J256" s="5">
        <v>2011</v>
      </c>
      <c r="K256" s="5" t="s">
        <v>284</v>
      </c>
      <c r="L256" s="5" t="s">
        <v>256</v>
      </c>
      <c r="M256" s="1" t="str">
        <f t="shared" si="11"/>
        <v>M</v>
      </c>
      <c r="N256" t="str">
        <f t="shared" si="12"/>
        <v>Biolik Fabian</v>
      </c>
    </row>
    <row r="257" spans="1:14" x14ac:dyDescent="0.25">
      <c r="A257" s="4">
        <v>254</v>
      </c>
      <c r="B257" s="4" t="str">
        <f t="shared" si="10"/>
        <v>"MKS SKARBEK Tarnowskie Góry"</v>
      </c>
      <c r="C257" s="5" t="str">
        <f>Tabela1[[#This Row],[Nazwisko i Imię3]]</f>
        <v>Wróblewski Xawery</v>
      </c>
      <c r="D257" s="5">
        <v>11304</v>
      </c>
      <c r="E257" s="5" t="s">
        <v>16</v>
      </c>
      <c r="F257" s="6">
        <v>44494</v>
      </c>
      <c r="G257" s="5">
        <v>60702</v>
      </c>
      <c r="H257" s="5" t="s">
        <v>532</v>
      </c>
      <c r="I257" s="5" t="s">
        <v>533</v>
      </c>
      <c r="J257" s="5">
        <v>2011</v>
      </c>
      <c r="K257" s="5" t="s">
        <v>284</v>
      </c>
      <c r="L257" s="5" t="s">
        <v>256</v>
      </c>
      <c r="M257" s="1" t="str">
        <f t="shared" si="11"/>
        <v>M</v>
      </c>
      <c r="N257" t="str">
        <f t="shared" si="12"/>
        <v>Wróblewski Xawery</v>
      </c>
    </row>
    <row r="258" spans="1:14" x14ac:dyDescent="0.25">
      <c r="A258" s="4">
        <v>255</v>
      </c>
      <c r="B258" s="4" t="str">
        <f t="shared" si="10"/>
        <v>"MKS SKARBEK Tarnowskie Góry"</v>
      </c>
      <c r="C258" s="5" t="str">
        <f>Tabela1[[#This Row],[Nazwisko i Imię3]]</f>
        <v>Pilipow Agata</v>
      </c>
      <c r="D258" s="5">
        <v>2321</v>
      </c>
      <c r="E258" s="5" t="s">
        <v>16</v>
      </c>
      <c r="F258" s="6">
        <v>44427</v>
      </c>
      <c r="G258" s="5">
        <v>55568</v>
      </c>
      <c r="H258" s="5" t="s">
        <v>560</v>
      </c>
      <c r="I258" s="5" t="s">
        <v>174</v>
      </c>
      <c r="J258" s="5">
        <v>2011</v>
      </c>
      <c r="K258" s="5" t="s">
        <v>284</v>
      </c>
      <c r="L258" s="5" t="s">
        <v>256</v>
      </c>
      <c r="M258" s="1" t="str">
        <f t="shared" si="11"/>
        <v>K</v>
      </c>
      <c r="N258" t="str">
        <f t="shared" si="12"/>
        <v>Pilipow Agata</v>
      </c>
    </row>
    <row r="259" spans="1:14" x14ac:dyDescent="0.25">
      <c r="A259" s="4">
        <v>256</v>
      </c>
      <c r="B259" s="4" t="str">
        <f t="shared" si="10"/>
        <v>"MKS SKARBEK Tarnowskie Góry"</v>
      </c>
      <c r="C259" s="5" t="str">
        <f>Tabela1[[#This Row],[Nazwisko i Imię3]]</f>
        <v>Jendzura Szymon</v>
      </c>
      <c r="D259" s="5">
        <v>2308</v>
      </c>
      <c r="E259" s="5" t="s">
        <v>16</v>
      </c>
      <c r="F259" s="6">
        <v>44427</v>
      </c>
      <c r="G259" s="5">
        <v>54394</v>
      </c>
      <c r="H259" s="5" t="s">
        <v>561</v>
      </c>
      <c r="I259" s="5" t="s">
        <v>31</v>
      </c>
      <c r="J259" s="5">
        <v>2011</v>
      </c>
      <c r="K259" s="5" t="s">
        <v>284</v>
      </c>
      <c r="L259" s="5" t="s">
        <v>256</v>
      </c>
      <c r="M259" s="1" t="str">
        <f t="shared" si="11"/>
        <v>M</v>
      </c>
      <c r="N259" t="str">
        <f t="shared" si="12"/>
        <v>Jendzura Szymon</v>
      </c>
    </row>
    <row r="260" spans="1:14" x14ac:dyDescent="0.25">
      <c r="A260" s="4">
        <v>257</v>
      </c>
      <c r="B260" s="4" t="str">
        <f t="shared" ref="B260:B323" si="13">K260</f>
        <v>"MKS SKARBEK Tarnowskie Góry"</v>
      </c>
      <c r="C260" s="5" t="str">
        <f>Tabela1[[#This Row],[Nazwisko i Imię3]]</f>
        <v>Goryl Michał</v>
      </c>
      <c r="D260" s="5">
        <v>2303</v>
      </c>
      <c r="E260" s="5" t="s">
        <v>16</v>
      </c>
      <c r="F260" s="6">
        <v>44427</v>
      </c>
      <c r="G260" s="5">
        <v>55572</v>
      </c>
      <c r="H260" s="5" t="s">
        <v>562</v>
      </c>
      <c r="I260" s="5" t="s">
        <v>38</v>
      </c>
      <c r="J260" s="5">
        <v>2011</v>
      </c>
      <c r="K260" s="5" t="s">
        <v>284</v>
      </c>
      <c r="L260" s="5" t="s">
        <v>256</v>
      </c>
      <c r="M260" s="1" t="str">
        <f t="shared" ref="M260:M323" si="14">IF(I260="","",IF(RIGHT(I260,1)="a","K","M"))</f>
        <v>M</v>
      </c>
      <c r="N260" t="str">
        <f t="shared" ref="N260:N323" si="15">H260&amp;" "&amp;I260</f>
        <v>Goryl Michał</v>
      </c>
    </row>
    <row r="261" spans="1:14" x14ac:dyDescent="0.25">
      <c r="A261" s="4">
        <v>258</v>
      </c>
      <c r="B261" s="4" t="str">
        <f t="shared" si="13"/>
        <v>"MKS SKARBEK Tarnowskie Góry"</v>
      </c>
      <c r="C261" s="5" t="str">
        <f>Tabela1[[#This Row],[Nazwisko i Imię3]]</f>
        <v>Szydło Wojciech</v>
      </c>
      <c r="D261" s="5">
        <v>11316</v>
      </c>
      <c r="E261" s="5" t="s">
        <v>16</v>
      </c>
      <c r="F261" s="6">
        <v>44494</v>
      </c>
      <c r="G261" s="5">
        <v>53298</v>
      </c>
      <c r="H261" s="5" t="s">
        <v>286</v>
      </c>
      <c r="I261" s="5" t="s">
        <v>63</v>
      </c>
      <c r="J261" s="5">
        <v>2012</v>
      </c>
      <c r="K261" s="5" t="s">
        <v>284</v>
      </c>
      <c r="L261" s="5" t="s">
        <v>256</v>
      </c>
      <c r="M261" s="1" t="str">
        <f t="shared" si="14"/>
        <v>M</v>
      </c>
      <c r="N261" t="str">
        <f t="shared" si="15"/>
        <v>Szydło Wojciech</v>
      </c>
    </row>
    <row r="262" spans="1:14" x14ac:dyDescent="0.25">
      <c r="A262" s="4">
        <v>259</v>
      </c>
      <c r="B262" s="4" t="str">
        <f t="shared" si="13"/>
        <v>"MKS SKARBEK Tarnowskie Góry"</v>
      </c>
      <c r="C262" s="5" t="str">
        <f>Tabela1[[#This Row],[Nazwisko i Imię3]]</f>
        <v>Horzela Wiktor</v>
      </c>
      <c r="D262" s="5">
        <v>2337</v>
      </c>
      <c r="E262" s="5" t="s">
        <v>16</v>
      </c>
      <c r="F262" s="6">
        <v>44427</v>
      </c>
      <c r="G262" s="5">
        <v>59417</v>
      </c>
      <c r="H262" s="5" t="s">
        <v>508</v>
      </c>
      <c r="I262" s="5" t="s">
        <v>178</v>
      </c>
      <c r="J262" s="5">
        <v>2012</v>
      </c>
      <c r="K262" s="5" t="s">
        <v>284</v>
      </c>
      <c r="L262" s="5" t="s">
        <v>256</v>
      </c>
      <c r="M262" s="1" t="str">
        <f t="shared" si="14"/>
        <v>M</v>
      </c>
      <c r="N262" t="str">
        <f t="shared" si="15"/>
        <v>Horzela Wiktor</v>
      </c>
    </row>
    <row r="263" spans="1:14" x14ac:dyDescent="0.25">
      <c r="A263" s="4">
        <v>260</v>
      </c>
      <c r="B263" s="4" t="str">
        <f t="shared" si="13"/>
        <v>"MKS SKARBEK Tarnowskie Góry"</v>
      </c>
      <c r="C263" s="5" t="str">
        <f>Tabela1[[#This Row],[Nazwisko i Imię3]]</f>
        <v>Wszołek Natalia</v>
      </c>
      <c r="D263" s="5">
        <v>2330</v>
      </c>
      <c r="E263" s="5" t="s">
        <v>16</v>
      </c>
      <c r="F263" s="6">
        <v>44427</v>
      </c>
      <c r="G263" s="5">
        <v>47161</v>
      </c>
      <c r="H263" s="5" t="s">
        <v>377</v>
      </c>
      <c r="I263" s="5" t="s">
        <v>9</v>
      </c>
      <c r="J263" s="5">
        <v>2012</v>
      </c>
      <c r="K263" s="5" t="s">
        <v>284</v>
      </c>
      <c r="L263" s="5" t="s">
        <v>256</v>
      </c>
      <c r="M263" s="1" t="str">
        <f t="shared" si="14"/>
        <v>K</v>
      </c>
      <c r="N263" t="str">
        <f t="shared" si="15"/>
        <v>Wszołek Natalia</v>
      </c>
    </row>
    <row r="264" spans="1:14" x14ac:dyDescent="0.25">
      <c r="A264" s="4">
        <v>261</v>
      </c>
      <c r="B264" s="4" t="str">
        <f t="shared" si="13"/>
        <v>"MKS SKARBEK Tarnowskie Góry"</v>
      </c>
      <c r="C264" s="5" t="str">
        <f>Tabela1[[#This Row],[Nazwisko i Imię3]]</f>
        <v>Pluta Paweł</v>
      </c>
      <c r="D264" s="5">
        <v>11273</v>
      </c>
      <c r="E264" s="5" t="s">
        <v>65</v>
      </c>
      <c r="F264" s="6">
        <v>44494</v>
      </c>
      <c r="G264" s="5">
        <v>60671</v>
      </c>
      <c r="H264" s="5" t="s">
        <v>339</v>
      </c>
      <c r="I264" s="5" t="s">
        <v>24</v>
      </c>
      <c r="J264" s="5">
        <v>2013</v>
      </c>
      <c r="K264" s="5" t="s">
        <v>284</v>
      </c>
      <c r="L264" s="5" t="s">
        <v>256</v>
      </c>
      <c r="M264" s="1" t="str">
        <f t="shared" si="14"/>
        <v>M</v>
      </c>
      <c r="N264" t="str">
        <f t="shared" si="15"/>
        <v>Pluta Paweł</v>
      </c>
    </row>
    <row r="265" spans="1:14" x14ac:dyDescent="0.25">
      <c r="A265" s="4">
        <v>262</v>
      </c>
      <c r="B265" s="4" t="str">
        <f t="shared" si="13"/>
        <v>"MKS SKARBEK Tarnowskie Góry"</v>
      </c>
      <c r="C265" s="5" t="str">
        <f>Tabela1[[#This Row],[Nazwisko i Imię3]]</f>
        <v>Piękoś Kacper</v>
      </c>
      <c r="D265" s="5">
        <v>11249</v>
      </c>
      <c r="E265" s="5" t="s">
        <v>65</v>
      </c>
      <c r="F265" s="6">
        <v>44494</v>
      </c>
      <c r="G265" s="5">
        <v>60647</v>
      </c>
      <c r="H265" s="5" t="s">
        <v>616</v>
      </c>
      <c r="I265" s="5" t="s">
        <v>41</v>
      </c>
      <c r="J265" s="5">
        <v>2013</v>
      </c>
      <c r="K265" s="5" t="s">
        <v>284</v>
      </c>
      <c r="L265" s="5" t="s">
        <v>256</v>
      </c>
      <c r="M265" s="1" t="str">
        <f t="shared" si="14"/>
        <v>M</v>
      </c>
      <c r="N265" t="str">
        <f t="shared" si="15"/>
        <v>Piękoś Kacper</v>
      </c>
    </row>
    <row r="266" spans="1:14" x14ac:dyDescent="0.25">
      <c r="A266" s="4">
        <v>263</v>
      </c>
      <c r="B266" s="4" t="str">
        <f t="shared" si="13"/>
        <v>"MKS SKARBEK Tarnowskie Góry"</v>
      </c>
      <c r="C266" s="5" t="str">
        <f>Tabela1[[#This Row],[Nazwisko i Imię3]]</f>
        <v>Kalus Błażej</v>
      </c>
      <c r="D266" s="5">
        <v>11226</v>
      </c>
      <c r="E266" s="5" t="s">
        <v>65</v>
      </c>
      <c r="F266" s="6">
        <v>44494</v>
      </c>
      <c r="G266" s="5">
        <v>60624</v>
      </c>
      <c r="H266" s="5" t="s">
        <v>617</v>
      </c>
      <c r="I266" s="5" t="s">
        <v>64</v>
      </c>
      <c r="J266" s="5">
        <v>2013</v>
      </c>
      <c r="K266" s="5" t="s">
        <v>284</v>
      </c>
      <c r="L266" s="5" t="s">
        <v>256</v>
      </c>
      <c r="M266" s="1" t="str">
        <f t="shared" si="14"/>
        <v>M</v>
      </c>
      <c r="N266" t="str">
        <f t="shared" si="15"/>
        <v>Kalus Błażej</v>
      </c>
    </row>
    <row r="267" spans="1:14" x14ac:dyDescent="0.25">
      <c r="A267" s="4">
        <v>264</v>
      </c>
      <c r="B267" s="4" t="str">
        <f t="shared" si="13"/>
        <v>"MKS SKARBEK Tarnowskie Góry"</v>
      </c>
      <c r="C267" s="5" t="str">
        <f>Tabela1[[#This Row],[Nazwisko i Imię3]]</f>
        <v>Zając Igor</v>
      </c>
      <c r="D267" s="5">
        <v>2336</v>
      </c>
      <c r="E267" s="5" t="s">
        <v>65</v>
      </c>
      <c r="F267" s="6">
        <v>44427</v>
      </c>
      <c r="G267" s="5">
        <v>55571</v>
      </c>
      <c r="H267" s="5" t="s">
        <v>17</v>
      </c>
      <c r="I267" s="5" t="s">
        <v>202</v>
      </c>
      <c r="J267" s="5">
        <v>2013</v>
      </c>
      <c r="K267" s="5" t="s">
        <v>284</v>
      </c>
      <c r="L267" s="5" t="s">
        <v>256</v>
      </c>
      <c r="M267" s="1" t="str">
        <f t="shared" si="14"/>
        <v>M</v>
      </c>
      <c r="N267" t="str">
        <f t="shared" si="15"/>
        <v>Zając Igor</v>
      </c>
    </row>
    <row r="268" spans="1:14" x14ac:dyDescent="0.25">
      <c r="A268" s="4">
        <v>265</v>
      </c>
      <c r="B268" s="4" t="str">
        <f t="shared" si="13"/>
        <v>"MKS SKARBEK Tarnowskie Góry"</v>
      </c>
      <c r="C268" s="5" t="str">
        <f>Tabela1[[#This Row],[Nazwisko i Imię3]]</f>
        <v>Surowy Michalina</v>
      </c>
      <c r="D268" s="5">
        <v>2335</v>
      </c>
      <c r="E268" s="5" t="s">
        <v>65</v>
      </c>
      <c r="F268" s="6">
        <v>44427</v>
      </c>
      <c r="G268" s="5">
        <v>53301</v>
      </c>
      <c r="H268" s="5" t="s">
        <v>628</v>
      </c>
      <c r="I268" s="5" t="s">
        <v>342</v>
      </c>
      <c r="J268" s="5">
        <v>2013</v>
      </c>
      <c r="K268" s="5" t="s">
        <v>284</v>
      </c>
      <c r="L268" s="5" t="s">
        <v>256</v>
      </c>
      <c r="M268" s="1" t="str">
        <f t="shared" si="14"/>
        <v>K</v>
      </c>
      <c r="N268" t="str">
        <f t="shared" si="15"/>
        <v>Surowy Michalina</v>
      </c>
    </row>
    <row r="269" spans="1:14" x14ac:dyDescent="0.25">
      <c r="A269" s="4">
        <v>266</v>
      </c>
      <c r="B269" s="4" t="str">
        <f t="shared" si="13"/>
        <v>"MKS SKARBEK Tarnowskie Góry"</v>
      </c>
      <c r="C269" s="5" t="str">
        <f>Tabela1[[#This Row],[Nazwisko i Imię3]]</f>
        <v>Kocik Zuzanna</v>
      </c>
      <c r="D269" s="5">
        <v>2334</v>
      </c>
      <c r="E269" s="5" t="s">
        <v>65</v>
      </c>
      <c r="F269" s="6">
        <v>44427</v>
      </c>
      <c r="G269" s="5">
        <v>51545</v>
      </c>
      <c r="H269" s="5" t="s">
        <v>629</v>
      </c>
      <c r="I269" s="5" t="s">
        <v>77</v>
      </c>
      <c r="J269" s="5">
        <v>2013</v>
      </c>
      <c r="K269" s="5" t="s">
        <v>284</v>
      </c>
      <c r="L269" s="5" t="s">
        <v>256</v>
      </c>
      <c r="M269" s="1" t="str">
        <f t="shared" si="14"/>
        <v>K</v>
      </c>
      <c r="N269" t="str">
        <f t="shared" si="15"/>
        <v>Kocik Zuzanna</v>
      </c>
    </row>
    <row r="270" spans="1:14" x14ac:dyDescent="0.25">
      <c r="A270" s="4">
        <v>267</v>
      </c>
      <c r="B270" s="4" t="str">
        <f t="shared" si="13"/>
        <v>"MKS SKARBEK Tarnowskie Góry"</v>
      </c>
      <c r="C270" s="5" t="str">
        <f>Tabela1[[#This Row],[Nazwisko i Imię3]]</f>
        <v>Rak Stanisław</v>
      </c>
      <c r="D270" s="5">
        <v>11585</v>
      </c>
      <c r="E270" s="5" t="s">
        <v>65</v>
      </c>
      <c r="F270" s="6">
        <v>44517</v>
      </c>
      <c r="G270" s="5">
        <v>60872</v>
      </c>
      <c r="H270" s="5" t="s">
        <v>360</v>
      </c>
      <c r="I270" s="5" t="s">
        <v>18</v>
      </c>
      <c r="J270" s="5">
        <v>2014</v>
      </c>
      <c r="K270" s="5" t="s">
        <v>284</v>
      </c>
      <c r="L270" s="5" t="s">
        <v>256</v>
      </c>
      <c r="M270" s="1" t="str">
        <f t="shared" si="14"/>
        <v>M</v>
      </c>
      <c r="N270" t="str">
        <f t="shared" si="15"/>
        <v>Rak Stanisław</v>
      </c>
    </row>
    <row r="271" spans="1:14" x14ac:dyDescent="0.25">
      <c r="A271" s="4">
        <v>268</v>
      </c>
      <c r="B271" s="4" t="str">
        <f t="shared" si="13"/>
        <v>"MKS SKARBEK Tarnowskie Góry"</v>
      </c>
      <c r="C271" s="5" t="str">
        <f>Tabela1[[#This Row],[Nazwisko i Imię3]]</f>
        <v>Zawadzki Dawid</v>
      </c>
      <c r="D271" s="5">
        <v>11303</v>
      </c>
      <c r="E271" s="5" t="s">
        <v>65</v>
      </c>
      <c r="F271" s="6">
        <v>44494</v>
      </c>
      <c r="G271" s="5">
        <v>60701</v>
      </c>
      <c r="H271" s="5" t="s">
        <v>641</v>
      </c>
      <c r="I271" s="5" t="s">
        <v>49</v>
      </c>
      <c r="J271" s="5">
        <v>2014</v>
      </c>
      <c r="K271" s="5" t="s">
        <v>284</v>
      </c>
      <c r="L271" s="5" t="s">
        <v>256</v>
      </c>
      <c r="M271" s="1" t="str">
        <f t="shared" si="14"/>
        <v>M</v>
      </c>
      <c r="N271" t="str">
        <f t="shared" si="15"/>
        <v>Zawadzki Dawid</v>
      </c>
    </row>
    <row r="272" spans="1:14" x14ac:dyDescent="0.25">
      <c r="A272" s="4">
        <v>269</v>
      </c>
      <c r="B272" s="4" t="str">
        <f t="shared" si="13"/>
        <v>"MKS SKARBEK Tarnowskie Góry"</v>
      </c>
      <c r="C272" s="5" t="str">
        <f>Tabela1[[#This Row],[Nazwisko i Imię3]]</f>
        <v>Ważny Jan</v>
      </c>
      <c r="D272" s="5">
        <v>11302</v>
      </c>
      <c r="E272" s="5" t="s">
        <v>65</v>
      </c>
      <c r="F272" s="6">
        <v>44494</v>
      </c>
      <c r="G272" s="5">
        <v>60700</v>
      </c>
      <c r="H272" s="5" t="s">
        <v>642</v>
      </c>
      <c r="I272" s="5" t="s">
        <v>45</v>
      </c>
      <c r="J272" s="5">
        <v>2014</v>
      </c>
      <c r="K272" s="5" t="s">
        <v>284</v>
      </c>
      <c r="L272" s="5" t="s">
        <v>256</v>
      </c>
      <c r="M272" s="1" t="str">
        <f t="shared" si="14"/>
        <v>M</v>
      </c>
      <c r="N272" t="str">
        <f t="shared" si="15"/>
        <v>Ważny Jan</v>
      </c>
    </row>
    <row r="273" spans="1:14" x14ac:dyDescent="0.25">
      <c r="A273" s="4">
        <v>270</v>
      </c>
      <c r="B273" s="4" t="str">
        <f t="shared" si="13"/>
        <v>"MKS SKARBEK Tarnowskie Góry"</v>
      </c>
      <c r="C273" s="5" t="str">
        <f>Tabela1[[#This Row],[Nazwisko i Imię3]]</f>
        <v>Świerot Bartosz</v>
      </c>
      <c r="D273" s="5">
        <v>11301</v>
      </c>
      <c r="E273" s="5" t="s">
        <v>65</v>
      </c>
      <c r="F273" s="6">
        <v>44494</v>
      </c>
      <c r="G273" s="5">
        <v>60699</v>
      </c>
      <c r="H273" s="5" t="s">
        <v>643</v>
      </c>
      <c r="I273" s="5" t="s">
        <v>40</v>
      </c>
      <c r="J273" s="5">
        <v>2014</v>
      </c>
      <c r="K273" s="5" t="s">
        <v>284</v>
      </c>
      <c r="L273" s="5" t="s">
        <v>256</v>
      </c>
      <c r="M273" s="1" t="str">
        <f t="shared" si="14"/>
        <v>M</v>
      </c>
      <c r="N273" t="str">
        <f t="shared" si="15"/>
        <v>Świerot Bartosz</v>
      </c>
    </row>
    <row r="274" spans="1:14" x14ac:dyDescent="0.25">
      <c r="A274" s="4">
        <v>271</v>
      </c>
      <c r="B274" s="4" t="str">
        <f t="shared" si="13"/>
        <v>"MKS SKARBEK Tarnowskie Góry"</v>
      </c>
      <c r="C274" s="5" t="str">
        <f>Tabela1[[#This Row],[Nazwisko i Imię3]]</f>
        <v>Spruś Dorota</v>
      </c>
      <c r="D274" s="5">
        <v>11300</v>
      </c>
      <c r="E274" s="5" t="s">
        <v>65</v>
      </c>
      <c r="F274" s="6">
        <v>44494</v>
      </c>
      <c r="G274" s="5">
        <v>60698</v>
      </c>
      <c r="H274" s="5" t="s">
        <v>486</v>
      </c>
      <c r="I274" s="5" t="s">
        <v>644</v>
      </c>
      <c r="J274" s="5">
        <v>2014</v>
      </c>
      <c r="K274" s="5" t="s">
        <v>284</v>
      </c>
      <c r="L274" s="5" t="s">
        <v>256</v>
      </c>
      <c r="M274" s="1" t="str">
        <f t="shared" si="14"/>
        <v>K</v>
      </c>
      <c r="N274" t="str">
        <f t="shared" si="15"/>
        <v>Spruś Dorota</v>
      </c>
    </row>
    <row r="275" spans="1:14" x14ac:dyDescent="0.25">
      <c r="A275" s="4">
        <v>272</v>
      </c>
      <c r="B275" s="4" t="str">
        <f t="shared" si="13"/>
        <v>"MKS SKARBEK Tarnowskie Góry"</v>
      </c>
      <c r="C275" s="5" t="str">
        <f>Tabela1[[#This Row],[Nazwisko i Imię3]]</f>
        <v>Piela Kajetan</v>
      </c>
      <c r="D275" s="5">
        <v>11299</v>
      </c>
      <c r="E275" s="5" t="s">
        <v>65</v>
      </c>
      <c r="F275" s="6">
        <v>44494</v>
      </c>
      <c r="G275" s="5">
        <v>60697</v>
      </c>
      <c r="H275" s="5" t="s">
        <v>645</v>
      </c>
      <c r="I275" s="5" t="s">
        <v>296</v>
      </c>
      <c r="J275" s="5">
        <v>2014</v>
      </c>
      <c r="K275" s="5" t="s">
        <v>284</v>
      </c>
      <c r="L275" s="5" t="s">
        <v>256</v>
      </c>
      <c r="M275" s="1" t="str">
        <f t="shared" si="14"/>
        <v>M</v>
      </c>
      <c r="N275" t="str">
        <f t="shared" si="15"/>
        <v>Piela Kajetan</v>
      </c>
    </row>
    <row r="276" spans="1:14" x14ac:dyDescent="0.25">
      <c r="A276" s="4">
        <v>273</v>
      </c>
      <c r="B276" s="4" t="str">
        <f t="shared" si="13"/>
        <v>"MKS SKARBEK Tarnowskie Góry"</v>
      </c>
      <c r="C276" s="5" t="str">
        <f>Tabela1[[#This Row],[Nazwisko i Imię3]]</f>
        <v>Nowaczyk Maja</v>
      </c>
      <c r="D276" s="5">
        <v>11298</v>
      </c>
      <c r="E276" s="5" t="s">
        <v>65</v>
      </c>
      <c r="F276" s="6">
        <v>44494</v>
      </c>
      <c r="G276" s="5">
        <v>60696</v>
      </c>
      <c r="H276" s="5" t="s">
        <v>646</v>
      </c>
      <c r="I276" s="5" t="s">
        <v>258</v>
      </c>
      <c r="J276" s="5">
        <v>2014</v>
      </c>
      <c r="K276" s="5" t="s">
        <v>284</v>
      </c>
      <c r="L276" s="5" t="s">
        <v>256</v>
      </c>
      <c r="M276" s="1" t="str">
        <f t="shared" si="14"/>
        <v>K</v>
      </c>
      <c r="N276" t="str">
        <f t="shared" si="15"/>
        <v>Nowaczyk Maja</v>
      </c>
    </row>
    <row r="277" spans="1:14" x14ac:dyDescent="0.25">
      <c r="A277" s="4">
        <v>274</v>
      </c>
      <c r="B277" s="4" t="str">
        <f t="shared" si="13"/>
        <v>"MKS SKARBEK Tarnowskie Góry"</v>
      </c>
      <c r="C277" s="5" t="str">
        <f>Tabela1[[#This Row],[Nazwisko i Imię3]]</f>
        <v>Nocoń Anna</v>
      </c>
      <c r="D277" s="5">
        <v>11297</v>
      </c>
      <c r="E277" s="5" t="s">
        <v>65</v>
      </c>
      <c r="F277" s="6">
        <v>44494</v>
      </c>
      <c r="G277" s="5">
        <v>60695</v>
      </c>
      <c r="H277" s="5" t="s">
        <v>195</v>
      </c>
      <c r="I277" s="5" t="s">
        <v>12</v>
      </c>
      <c r="J277" s="5">
        <v>2014</v>
      </c>
      <c r="K277" s="5" t="s">
        <v>284</v>
      </c>
      <c r="L277" s="5" t="s">
        <v>256</v>
      </c>
      <c r="M277" s="1" t="str">
        <f t="shared" si="14"/>
        <v>K</v>
      </c>
      <c r="N277" t="str">
        <f t="shared" si="15"/>
        <v>Nocoń Anna</v>
      </c>
    </row>
    <row r="278" spans="1:14" x14ac:dyDescent="0.25">
      <c r="A278" s="4">
        <v>275</v>
      </c>
      <c r="B278" s="4" t="str">
        <f t="shared" si="13"/>
        <v>"MKS SKARBEK Tarnowskie Góry"</v>
      </c>
      <c r="C278" s="5" t="str">
        <f>Tabela1[[#This Row],[Nazwisko i Imię3]]</f>
        <v>Mytych Julian</v>
      </c>
      <c r="D278" s="5">
        <v>11296</v>
      </c>
      <c r="E278" s="5" t="s">
        <v>65</v>
      </c>
      <c r="F278" s="6">
        <v>44494</v>
      </c>
      <c r="G278" s="5">
        <v>60694</v>
      </c>
      <c r="H278" s="5" t="s">
        <v>647</v>
      </c>
      <c r="I278" s="5" t="s">
        <v>301</v>
      </c>
      <c r="J278" s="5">
        <v>2014</v>
      </c>
      <c r="K278" s="5" t="s">
        <v>284</v>
      </c>
      <c r="L278" s="5" t="s">
        <v>256</v>
      </c>
      <c r="M278" s="1" t="str">
        <f t="shared" si="14"/>
        <v>M</v>
      </c>
      <c r="N278" t="str">
        <f t="shared" si="15"/>
        <v>Mytych Julian</v>
      </c>
    </row>
    <row r="279" spans="1:14" x14ac:dyDescent="0.25">
      <c r="A279" s="4">
        <v>276</v>
      </c>
      <c r="B279" s="4" t="str">
        <f t="shared" si="13"/>
        <v>"MKS SKARBEK Tarnowskie Góry"</v>
      </c>
      <c r="C279" s="5" t="str">
        <f>Tabela1[[#This Row],[Nazwisko i Imię3]]</f>
        <v>Langer Oliwia</v>
      </c>
      <c r="D279" s="5">
        <v>11295</v>
      </c>
      <c r="E279" s="5" t="s">
        <v>65</v>
      </c>
      <c r="F279" s="6">
        <v>44494</v>
      </c>
      <c r="G279" s="5">
        <v>60693</v>
      </c>
      <c r="H279" s="5" t="s">
        <v>648</v>
      </c>
      <c r="I279" s="5" t="s">
        <v>192</v>
      </c>
      <c r="J279" s="5">
        <v>2014</v>
      </c>
      <c r="K279" s="5" t="s">
        <v>284</v>
      </c>
      <c r="L279" s="5" t="s">
        <v>256</v>
      </c>
      <c r="M279" s="1" t="str">
        <f t="shared" si="14"/>
        <v>K</v>
      </c>
      <c r="N279" t="str">
        <f t="shared" si="15"/>
        <v>Langer Oliwia</v>
      </c>
    </row>
    <row r="280" spans="1:14" x14ac:dyDescent="0.25">
      <c r="A280" s="4">
        <v>277</v>
      </c>
      <c r="B280" s="4" t="str">
        <f t="shared" si="13"/>
        <v>"MKS SKARBEK Tarnowskie Góry"</v>
      </c>
      <c r="C280" s="5" t="str">
        <f>Tabela1[[#This Row],[Nazwisko i Imię3]]</f>
        <v>Lange Aleksandra</v>
      </c>
      <c r="D280" s="5">
        <v>11294</v>
      </c>
      <c r="E280" s="5" t="s">
        <v>65</v>
      </c>
      <c r="F280" s="6">
        <v>44494</v>
      </c>
      <c r="G280" s="5">
        <v>60692</v>
      </c>
      <c r="H280" s="5" t="s">
        <v>649</v>
      </c>
      <c r="I280" s="5" t="s">
        <v>71</v>
      </c>
      <c r="J280" s="5">
        <v>2014</v>
      </c>
      <c r="K280" s="5" t="s">
        <v>284</v>
      </c>
      <c r="L280" s="5" t="s">
        <v>256</v>
      </c>
      <c r="M280" s="1" t="str">
        <f t="shared" si="14"/>
        <v>K</v>
      </c>
      <c r="N280" t="str">
        <f t="shared" si="15"/>
        <v>Lange Aleksandra</v>
      </c>
    </row>
    <row r="281" spans="1:14" x14ac:dyDescent="0.25">
      <c r="A281" s="4">
        <v>278</v>
      </c>
      <c r="B281" s="4" t="str">
        <f t="shared" si="13"/>
        <v>"MKS SKARBEK Tarnowskie Góry"</v>
      </c>
      <c r="C281" s="5" t="str">
        <f>Tabela1[[#This Row],[Nazwisko i Imię3]]</f>
        <v>Kosiorska Wiktoria</v>
      </c>
      <c r="D281" s="5">
        <v>11293</v>
      </c>
      <c r="E281" s="5" t="s">
        <v>65</v>
      </c>
      <c r="F281" s="6">
        <v>44494</v>
      </c>
      <c r="G281" s="5">
        <v>60691</v>
      </c>
      <c r="H281" s="5" t="s">
        <v>650</v>
      </c>
      <c r="I281" s="5" t="s">
        <v>93</v>
      </c>
      <c r="J281" s="5">
        <v>2014</v>
      </c>
      <c r="K281" s="5" t="s">
        <v>284</v>
      </c>
      <c r="L281" s="5" t="s">
        <v>256</v>
      </c>
      <c r="M281" s="1" t="str">
        <f t="shared" si="14"/>
        <v>K</v>
      </c>
      <c r="N281" t="str">
        <f t="shared" si="15"/>
        <v>Kosiorska Wiktoria</v>
      </c>
    </row>
    <row r="282" spans="1:14" x14ac:dyDescent="0.25">
      <c r="A282" s="4">
        <v>279</v>
      </c>
      <c r="B282" s="4" t="str">
        <f t="shared" si="13"/>
        <v>"MKS SKARBEK Tarnowskie Góry"</v>
      </c>
      <c r="C282" s="5" t="str">
        <f>Tabela1[[#This Row],[Nazwisko i Imię3]]</f>
        <v>Kalus Martyna</v>
      </c>
      <c r="D282" s="5">
        <v>11292</v>
      </c>
      <c r="E282" s="5" t="s">
        <v>65</v>
      </c>
      <c r="F282" s="6">
        <v>44494</v>
      </c>
      <c r="G282" s="5">
        <v>60690</v>
      </c>
      <c r="H282" s="5" t="s">
        <v>617</v>
      </c>
      <c r="I282" s="5" t="s">
        <v>81</v>
      </c>
      <c r="J282" s="5">
        <v>2014</v>
      </c>
      <c r="K282" s="5" t="s">
        <v>284</v>
      </c>
      <c r="L282" s="5" t="s">
        <v>256</v>
      </c>
      <c r="M282" s="1" t="str">
        <f t="shared" si="14"/>
        <v>K</v>
      </c>
      <c r="N282" t="str">
        <f t="shared" si="15"/>
        <v>Kalus Martyna</v>
      </c>
    </row>
    <row r="283" spans="1:14" x14ac:dyDescent="0.25">
      <c r="A283" s="4">
        <v>280</v>
      </c>
      <c r="B283" s="4" t="str">
        <f t="shared" si="13"/>
        <v>"MKS SKARBEK Tarnowskie Góry"</v>
      </c>
      <c r="C283" s="5" t="str">
        <f>Tabela1[[#This Row],[Nazwisko i Imię3]]</f>
        <v>Haratym Jakub</v>
      </c>
      <c r="D283" s="5">
        <v>11291</v>
      </c>
      <c r="E283" s="5" t="s">
        <v>65</v>
      </c>
      <c r="F283" s="6">
        <v>44494</v>
      </c>
      <c r="G283" s="5">
        <v>60689</v>
      </c>
      <c r="H283" s="5" t="s">
        <v>651</v>
      </c>
      <c r="I283" s="5" t="s">
        <v>27</v>
      </c>
      <c r="J283" s="5">
        <v>2014</v>
      </c>
      <c r="K283" s="5" t="s">
        <v>284</v>
      </c>
      <c r="L283" s="5" t="s">
        <v>256</v>
      </c>
      <c r="M283" s="1" t="str">
        <f t="shared" si="14"/>
        <v>M</v>
      </c>
      <c r="N283" t="str">
        <f t="shared" si="15"/>
        <v>Haratym Jakub</v>
      </c>
    </row>
    <row r="284" spans="1:14" x14ac:dyDescent="0.25">
      <c r="A284" s="4">
        <v>281</v>
      </c>
      <c r="B284" s="4" t="str">
        <f t="shared" si="13"/>
        <v>"MKS SKARBEK Tarnowskie Góry"</v>
      </c>
      <c r="C284" s="5" t="str">
        <f>Tabela1[[#This Row],[Nazwisko i Imię3]]</f>
        <v>Grela Patrycja</v>
      </c>
      <c r="D284" s="5">
        <v>11290</v>
      </c>
      <c r="E284" s="5" t="s">
        <v>65</v>
      </c>
      <c r="F284" s="6">
        <v>44494</v>
      </c>
      <c r="G284" s="5">
        <v>60688</v>
      </c>
      <c r="H284" s="5" t="s">
        <v>160</v>
      </c>
      <c r="I284" s="5" t="s">
        <v>11</v>
      </c>
      <c r="J284" s="5">
        <v>2014</v>
      </c>
      <c r="K284" s="5" t="s">
        <v>284</v>
      </c>
      <c r="L284" s="5" t="s">
        <v>256</v>
      </c>
      <c r="M284" s="1" t="str">
        <f t="shared" si="14"/>
        <v>K</v>
      </c>
      <c r="N284" t="str">
        <f t="shared" si="15"/>
        <v>Grela Patrycja</v>
      </c>
    </row>
    <row r="285" spans="1:14" x14ac:dyDescent="0.25">
      <c r="A285" s="4">
        <v>282</v>
      </c>
      <c r="B285" s="4" t="str">
        <f t="shared" si="13"/>
        <v>"MKS SKARBEK Tarnowskie Góry"</v>
      </c>
      <c r="C285" s="5" t="str">
        <f>Tabela1[[#This Row],[Nazwisko i Imię3]]</f>
        <v>Fus Jakub</v>
      </c>
      <c r="D285" s="5">
        <v>11289</v>
      </c>
      <c r="E285" s="5" t="s">
        <v>65</v>
      </c>
      <c r="F285" s="6">
        <v>44494</v>
      </c>
      <c r="G285" s="5">
        <v>60687</v>
      </c>
      <c r="H285" s="5" t="s">
        <v>652</v>
      </c>
      <c r="I285" s="5" t="s">
        <v>27</v>
      </c>
      <c r="J285" s="5">
        <v>2014</v>
      </c>
      <c r="K285" s="5" t="s">
        <v>284</v>
      </c>
      <c r="L285" s="5" t="s">
        <v>256</v>
      </c>
      <c r="M285" s="1" t="str">
        <f t="shared" si="14"/>
        <v>M</v>
      </c>
      <c r="N285" t="str">
        <f t="shared" si="15"/>
        <v>Fus Jakub</v>
      </c>
    </row>
    <row r="286" spans="1:14" x14ac:dyDescent="0.25">
      <c r="A286" s="4">
        <v>283</v>
      </c>
      <c r="B286" s="4" t="str">
        <f t="shared" si="13"/>
        <v>"MKS SKARBEK Tarnowskie Góry"</v>
      </c>
      <c r="C286" s="5" t="str">
        <f>Tabela1[[#This Row],[Nazwisko i Imię3]]</f>
        <v>Christ Nicola</v>
      </c>
      <c r="D286" s="5">
        <v>11287</v>
      </c>
      <c r="E286" s="5" t="s">
        <v>65</v>
      </c>
      <c r="F286" s="6">
        <v>44494</v>
      </c>
      <c r="G286" s="5">
        <v>60685</v>
      </c>
      <c r="H286" s="5" t="s">
        <v>653</v>
      </c>
      <c r="I286" s="5" t="s">
        <v>298</v>
      </c>
      <c r="J286" s="5">
        <v>2014</v>
      </c>
      <c r="K286" s="5" t="s">
        <v>284</v>
      </c>
      <c r="L286" s="5" t="s">
        <v>256</v>
      </c>
      <c r="M286" s="1" t="str">
        <f t="shared" si="14"/>
        <v>K</v>
      </c>
      <c r="N286" t="str">
        <f t="shared" si="15"/>
        <v>Christ Nicola</v>
      </c>
    </row>
    <row r="287" spans="1:14" x14ac:dyDescent="0.25">
      <c r="A287" s="4">
        <v>284</v>
      </c>
      <c r="B287" s="4" t="str">
        <f t="shared" si="13"/>
        <v>"MKS SKARBEK Tarnowskie Góry"</v>
      </c>
      <c r="C287" s="5" t="str">
        <f>Tabela1[[#This Row],[Nazwisko i Imię3]]</f>
        <v>Bojarska Liliana</v>
      </c>
      <c r="D287" s="5">
        <v>11286</v>
      </c>
      <c r="E287" s="5" t="s">
        <v>65</v>
      </c>
      <c r="F287" s="6">
        <v>44494</v>
      </c>
      <c r="G287" s="5">
        <v>60684</v>
      </c>
      <c r="H287" s="5" t="s">
        <v>654</v>
      </c>
      <c r="I287" s="5" t="s">
        <v>539</v>
      </c>
      <c r="J287" s="5">
        <v>2014</v>
      </c>
      <c r="K287" s="5" t="s">
        <v>284</v>
      </c>
      <c r="L287" s="5" t="s">
        <v>256</v>
      </c>
      <c r="M287" s="1" t="str">
        <f t="shared" si="14"/>
        <v>K</v>
      </c>
      <c r="N287" t="str">
        <f t="shared" si="15"/>
        <v>Bojarska Liliana</v>
      </c>
    </row>
    <row r="288" spans="1:14" x14ac:dyDescent="0.25">
      <c r="A288" s="4">
        <v>285</v>
      </c>
      <c r="B288" s="4" t="str">
        <f t="shared" si="13"/>
        <v>"MKS SKARBEK Tarnowskie Góry"</v>
      </c>
      <c r="C288" s="5" t="str">
        <f>Tabela1[[#This Row],[Nazwisko i Imię3]]</f>
        <v>Bańka Eliza</v>
      </c>
      <c r="D288" s="5">
        <v>11285</v>
      </c>
      <c r="E288" s="5" t="s">
        <v>65</v>
      </c>
      <c r="F288" s="6">
        <v>44494</v>
      </c>
      <c r="G288" s="5">
        <v>60683</v>
      </c>
      <c r="H288" s="5" t="s">
        <v>655</v>
      </c>
      <c r="I288" s="5" t="s">
        <v>656</v>
      </c>
      <c r="J288" s="5">
        <v>2014</v>
      </c>
      <c r="K288" s="5" t="s">
        <v>284</v>
      </c>
      <c r="L288" s="5" t="s">
        <v>256</v>
      </c>
      <c r="M288" s="1" t="str">
        <f t="shared" si="14"/>
        <v>K</v>
      </c>
      <c r="N288" t="str">
        <f t="shared" si="15"/>
        <v>Bańka Eliza</v>
      </c>
    </row>
    <row r="289" spans="1:14" x14ac:dyDescent="0.25">
      <c r="A289" s="4">
        <v>286</v>
      </c>
      <c r="B289" s="4" t="str">
        <f t="shared" si="13"/>
        <v>"MKS SKARBEK Tarnowskie Góry"</v>
      </c>
      <c r="C289" s="5" t="str">
        <f>Tabela1[[#This Row],[Nazwisko i Imię3]]</f>
        <v>Abramczuk Amelia</v>
      </c>
      <c r="D289" s="5">
        <v>11284</v>
      </c>
      <c r="E289" s="5" t="s">
        <v>65</v>
      </c>
      <c r="F289" s="6">
        <v>44494</v>
      </c>
      <c r="G289" s="5">
        <v>60682</v>
      </c>
      <c r="H289" s="5" t="s">
        <v>657</v>
      </c>
      <c r="I289" s="5" t="s">
        <v>92</v>
      </c>
      <c r="J289" s="5">
        <v>2014</v>
      </c>
      <c r="K289" s="5" t="s">
        <v>284</v>
      </c>
      <c r="L289" s="5" t="s">
        <v>256</v>
      </c>
      <c r="M289" s="1" t="str">
        <f t="shared" si="14"/>
        <v>K</v>
      </c>
      <c r="N289" t="str">
        <f t="shared" si="15"/>
        <v>Abramczuk Amelia</v>
      </c>
    </row>
    <row r="290" spans="1:14" x14ac:dyDescent="0.25">
      <c r="A290" s="4">
        <v>287</v>
      </c>
      <c r="B290" s="4" t="str">
        <f t="shared" si="13"/>
        <v>"MKS SKARBEK Tarnowskie Góry"</v>
      </c>
      <c r="C290" s="5" t="str">
        <f>Tabela1[[#This Row],[Nazwisko i Imię3]]</f>
        <v>Zbroszczyk Lena</v>
      </c>
      <c r="D290" s="5">
        <v>11283</v>
      </c>
      <c r="E290" s="5" t="s">
        <v>65</v>
      </c>
      <c r="F290" s="6">
        <v>44494</v>
      </c>
      <c r="G290" s="5">
        <v>60681</v>
      </c>
      <c r="H290" s="5" t="s">
        <v>502</v>
      </c>
      <c r="I290" s="5" t="s">
        <v>166</v>
      </c>
      <c r="J290" s="5">
        <v>2014</v>
      </c>
      <c r="K290" s="5" t="s">
        <v>284</v>
      </c>
      <c r="L290" s="5" t="s">
        <v>256</v>
      </c>
      <c r="M290" s="1" t="str">
        <f t="shared" si="14"/>
        <v>K</v>
      </c>
      <c r="N290" t="str">
        <f t="shared" si="15"/>
        <v>Zbroszczyk Lena</v>
      </c>
    </row>
    <row r="291" spans="1:14" x14ac:dyDescent="0.25">
      <c r="A291" s="4">
        <v>288</v>
      </c>
      <c r="B291" s="4" t="str">
        <f t="shared" si="13"/>
        <v>"MKS SKARBEK Tarnowskie Góry"</v>
      </c>
      <c r="C291" s="5" t="str">
        <f>Tabela1[[#This Row],[Nazwisko i Imię3]]</f>
        <v>Trociński Bartosz</v>
      </c>
      <c r="D291" s="5">
        <v>11282</v>
      </c>
      <c r="E291" s="5" t="s">
        <v>65</v>
      </c>
      <c r="F291" s="6">
        <v>44494</v>
      </c>
      <c r="G291" s="5">
        <v>60680</v>
      </c>
      <c r="H291" s="5" t="s">
        <v>658</v>
      </c>
      <c r="I291" s="5" t="s">
        <v>40</v>
      </c>
      <c r="J291" s="5">
        <v>2014</v>
      </c>
      <c r="K291" s="5" t="s">
        <v>284</v>
      </c>
      <c r="L291" s="5" t="s">
        <v>256</v>
      </c>
      <c r="M291" s="1" t="str">
        <f t="shared" si="14"/>
        <v>M</v>
      </c>
      <c r="N291" t="str">
        <f t="shared" si="15"/>
        <v>Trociński Bartosz</v>
      </c>
    </row>
    <row r="292" spans="1:14" x14ac:dyDescent="0.25">
      <c r="A292" s="4">
        <v>289</v>
      </c>
      <c r="B292" s="4" t="str">
        <f t="shared" si="13"/>
        <v>"MKS SKARBEK Tarnowskie Góry"</v>
      </c>
      <c r="C292" s="5" t="str">
        <f>Tabela1[[#This Row],[Nazwisko i Imię3]]</f>
        <v>Tarnowski Jakub</v>
      </c>
      <c r="D292" s="5">
        <v>11281</v>
      </c>
      <c r="E292" s="5" t="s">
        <v>65</v>
      </c>
      <c r="F292" s="6">
        <v>44494</v>
      </c>
      <c r="G292" s="5">
        <v>60679</v>
      </c>
      <c r="H292" s="5" t="s">
        <v>659</v>
      </c>
      <c r="I292" s="5" t="s">
        <v>27</v>
      </c>
      <c r="J292" s="5">
        <v>2014</v>
      </c>
      <c r="K292" s="5" t="s">
        <v>284</v>
      </c>
      <c r="L292" s="5" t="s">
        <v>256</v>
      </c>
      <c r="M292" s="1" t="str">
        <f t="shared" si="14"/>
        <v>M</v>
      </c>
      <c r="N292" t="str">
        <f t="shared" si="15"/>
        <v>Tarnowski Jakub</v>
      </c>
    </row>
    <row r="293" spans="1:14" x14ac:dyDescent="0.25">
      <c r="A293" s="4">
        <v>290</v>
      </c>
      <c r="B293" s="4" t="str">
        <f t="shared" si="13"/>
        <v>"MKS SKARBEK Tarnowskie Góry"</v>
      </c>
      <c r="C293" s="5" t="str">
        <f>Tabela1[[#This Row],[Nazwisko i Imię3]]</f>
        <v>Szczepanik Lena</v>
      </c>
      <c r="D293" s="5">
        <v>11280</v>
      </c>
      <c r="E293" s="5" t="s">
        <v>65</v>
      </c>
      <c r="F293" s="6">
        <v>44494</v>
      </c>
      <c r="G293" s="5">
        <v>60678</v>
      </c>
      <c r="H293" s="5" t="s">
        <v>660</v>
      </c>
      <c r="I293" s="5" t="s">
        <v>166</v>
      </c>
      <c r="J293" s="5">
        <v>2014</v>
      </c>
      <c r="K293" s="5" t="s">
        <v>284</v>
      </c>
      <c r="L293" s="5" t="s">
        <v>256</v>
      </c>
      <c r="M293" s="1" t="str">
        <f t="shared" si="14"/>
        <v>K</v>
      </c>
      <c r="N293" t="str">
        <f t="shared" si="15"/>
        <v>Szczepanik Lena</v>
      </c>
    </row>
    <row r="294" spans="1:14" x14ac:dyDescent="0.25">
      <c r="A294" s="4">
        <v>291</v>
      </c>
      <c r="B294" s="4" t="str">
        <f t="shared" si="13"/>
        <v>"MKS SKARBEK Tarnowskie Góry"</v>
      </c>
      <c r="C294" s="5" t="str">
        <f>Tabela1[[#This Row],[Nazwisko i Imię3]]</f>
        <v>Stopik Maja</v>
      </c>
      <c r="D294" s="5">
        <v>11279</v>
      </c>
      <c r="E294" s="5" t="s">
        <v>65</v>
      </c>
      <c r="F294" s="6">
        <v>44494</v>
      </c>
      <c r="G294" s="5">
        <v>60677</v>
      </c>
      <c r="H294" s="5" t="s">
        <v>661</v>
      </c>
      <c r="I294" s="5" t="s">
        <v>258</v>
      </c>
      <c r="J294" s="5">
        <v>2014</v>
      </c>
      <c r="K294" s="5" t="s">
        <v>284</v>
      </c>
      <c r="L294" s="5" t="s">
        <v>256</v>
      </c>
      <c r="M294" s="1" t="str">
        <f t="shared" si="14"/>
        <v>K</v>
      </c>
      <c r="N294" t="str">
        <f t="shared" si="15"/>
        <v>Stopik Maja</v>
      </c>
    </row>
    <row r="295" spans="1:14" x14ac:dyDescent="0.25">
      <c r="A295" s="4">
        <v>292</v>
      </c>
      <c r="B295" s="4" t="str">
        <f t="shared" si="13"/>
        <v>"MKS SKARBEK Tarnowskie Góry"</v>
      </c>
      <c r="C295" s="5" t="str">
        <f>Tabela1[[#This Row],[Nazwisko i Imię3]]</f>
        <v>Spruś Jakub</v>
      </c>
      <c r="D295" s="5">
        <v>11278</v>
      </c>
      <c r="E295" s="5" t="s">
        <v>65</v>
      </c>
      <c r="F295" s="6">
        <v>44494</v>
      </c>
      <c r="G295" s="5">
        <v>60676</v>
      </c>
      <c r="H295" s="5" t="s">
        <v>486</v>
      </c>
      <c r="I295" s="5" t="s">
        <v>27</v>
      </c>
      <c r="J295" s="5">
        <v>2014</v>
      </c>
      <c r="K295" s="5" t="s">
        <v>284</v>
      </c>
      <c r="L295" s="5" t="s">
        <v>256</v>
      </c>
      <c r="M295" s="1" t="str">
        <f t="shared" si="14"/>
        <v>M</v>
      </c>
      <c r="N295" t="str">
        <f t="shared" si="15"/>
        <v>Spruś Jakub</v>
      </c>
    </row>
    <row r="296" spans="1:14" x14ac:dyDescent="0.25">
      <c r="A296" s="4">
        <v>293</v>
      </c>
      <c r="B296" s="4" t="str">
        <f t="shared" si="13"/>
        <v>"MKS SKARBEK Tarnowskie Góry"</v>
      </c>
      <c r="C296" s="5" t="str">
        <f>Tabela1[[#This Row],[Nazwisko i Imię3]]</f>
        <v>Soból Natan</v>
      </c>
      <c r="D296" s="5">
        <v>11277</v>
      </c>
      <c r="E296" s="5" t="s">
        <v>65</v>
      </c>
      <c r="F296" s="6">
        <v>44494</v>
      </c>
      <c r="G296" s="5">
        <v>60675</v>
      </c>
      <c r="H296" s="5" t="s">
        <v>662</v>
      </c>
      <c r="I296" s="5" t="s">
        <v>605</v>
      </c>
      <c r="J296" s="5">
        <v>2014</v>
      </c>
      <c r="K296" s="5" t="s">
        <v>284</v>
      </c>
      <c r="L296" s="5" t="s">
        <v>256</v>
      </c>
      <c r="M296" s="1" t="str">
        <f t="shared" si="14"/>
        <v>M</v>
      </c>
      <c r="N296" t="str">
        <f t="shared" si="15"/>
        <v>Soból Natan</v>
      </c>
    </row>
    <row r="297" spans="1:14" x14ac:dyDescent="0.25">
      <c r="A297" s="4">
        <v>294</v>
      </c>
      <c r="B297" s="4" t="str">
        <f t="shared" si="13"/>
        <v>"MKS SKARBEK Tarnowskie Góry"</v>
      </c>
      <c r="C297" s="5" t="str">
        <f>Tabela1[[#This Row],[Nazwisko i Imię3]]</f>
        <v>Sobieska Anna</v>
      </c>
      <c r="D297" s="5">
        <v>11276</v>
      </c>
      <c r="E297" s="5" t="s">
        <v>65</v>
      </c>
      <c r="F297" s="6">
        <v>44494</v>
      </c>
      <c r="G297" s="5">
        <v>60674</v>
      </c>
      <c r="H297" s="5" t="s">
        <v>663</v>
      </c>
      <c r="I297" s="5" t="s">
        <v>12</v>
      </c>
      <c r="J297" s="5">
        <v>2014</v>
      </c>
      <c r="K297" s="5" t="s">
        <v>284</v>
      </c>
      <c r="L297" s="5" t="s">
        <v>256</v>
      </c>
      <c r="M297" s="1" t="str">
        <f t="shared" si="14"/>
        <v>K</v>
      </c>
      <c r="N297" t="str">
        <f t="shared" si="15"/>
        <v>Sobieska Anna</v>
      </c>
    </row>
    <row r="298" spans="1:14" x14ac:dyDescent="0.25">
      <c r="A298" s="4">
        <v>295</v>
      </c>
      <c r="B298" s="4" t="str">
        <f t="shared" si="13"/>
        <v>"MKS SKARBEK Tarnowskie Góry"</v>
      </c>
      <c r="C298" s="5" t="str">
        <f>Tabela1[[#This Row],[Nazwisko i Imię3]]</f>
        <v>Sitek Alicja</v>
      </c>
      <c r="D298" s="5">
        <v>11275</v>
      </c>
      <c r="E298" s="5" t="s">
        <v>65</v>
      </c>
      <c r="F298" s="6">
        <v>44494</v>
      </c>
      <c r="G298" s="5">
        <v>60673</v>
      </c>
      <c r="H298" s="5" t="s">
        <v>664</v>
      </c>
      <c r="I298" s="5" t="s">
        <v>101</v>
      </c>
      <c r="J298" s="5">
        <v>2014</v>
      </c>
      <c r="K298" s="5" t="s">
        <v>284</v>
      </c>
      <c r="L298" s="5" t="s">
        <v>256</v>
      </c>
      <c r="M298" s="1" t="str">
        <f t="shared" si="14"/>
        <v>K</v>
      </c>
      <c r="N298" t="str">
        <f t="shared" si="15"/>
        <v>Sitek Alicja</v>
      </c>
    </row>
    <row r="299" spans="1:14" x14ac:dyDescent="0.25">
      <c r="A299" s="4">
        <v>296</v>
      </c>
      <c r="B299" s="4" t="str">
        <f t="shared" si="13"/>
        <v>"MKS SKARBEK Tarnowskie Góry"</v>
      </c>
      <c r="C299" s="5" t="str">
        <f>Tabela1[[#This Row],[Nazwisko i Imię3]]</f>
        <v>Polaków Juliusz</v>
      </c>
      <c r="D299" s="5">
        <v>11274</v>
      </c>
      <c r="E299" s="5" t="s">
        <v>65</v>
      </c>
      <c r="F299" s="6">
        <v>44494</v>
      </c>
      <c r="G299" s="5">
        <v>60672</v>
      </c>
      <c r="H299" s="5" t="s">
        <v>665</v>
      </c>
      <c r="I299" s="5" t="s">
        <v>666</v>
      </c>
      <c r="J299" s="5">
        <v>2014</v>
      </c>
      <c r="K299" s="5" t="s">
        <v>284</v>
      </c>
      <c r="L299" s="5" t="s">
        <v>256</v>
      </c>
      <c r="M299" s="1" t="str">
        <f t="shared" si="14"/>
        <v>M</v>
      </c>
      <c r="N299" t="str">
        <f t="shared" si="15"/>
        <v>Polaków Juliusz</v>
      </c>
    </row>
    <row r="300" spans="1:14" x14ac:dyDescent="0.25">
      <c r="A300" s="4">
        <v>297</v>
      </c>
      <c r="B300" s="4" t="str">
        <f t="shared" si="13"/>
        <v>"MKS SKARBEK Tarnowskie Góry"</v>
      </c>
      <c r="C300" s="5" t="str">
        <f>Tabela1[[#This Row],[Nazwisko i Imię3]]</f>
        <v>Mleczko Jakub</v>
      </c>
      <c r="D300" s="5">
        <v>11272</v>
      </c>
      <c r="E300" s="5" t="s">
        <v>65</v>
      </c>
      <c r="F300" s="6">
        <v>44494</v>
      </c>
      <c r="G300" s="5">
        <v>60670</v>
      </c>
      <c r="H300" s="5" t="s">
        <v>482</v>
      </c>
      <c r="I300" s="5" t="s">
        <v>27</v>
      </c>
      <c r="J300" s="5">
        <v>2014</v>
      </c>
      <c r="K300" s="5" t="s">
        <v>284</v>
      </c>
      <c r="L300" s="5" t="s">
        <v>256</v>
      </c>
      <c r="M300" s="1" t="str">
        <f t="shared" si="14"/>
        <v>M</v>
      </c>
      <c r="N300" t="str">
        <f t="shared" si="15"/>
        <v>Mleczko Jakub</v>
      </c>
    </row>
    <row r="301" spans="1:14" x14ac:dyDescent="0.25">
      <c r="A301" s="4">
        <v>298</v>
      </c>
      <c r="B301" s="4" t="str">
        <f t="shared" si="13"/>
        <v>"MKS SKARBEK Tarnowskie Góry"</v>
      </c>
      <c r="C301" s="5" t="str">
        <f>Tabela1[[#This Row],[Nazwisko i Imię3]]</f>
        <v>Michalski Rafał</v>
      </c>
      <c r="D301" s="5">
        <v>11271</v>
      </c>
      <c r="E301" s="5" t="s">
        <v>65</v>
      </c>
      <c r="F301" s="6">
        <v>44494</v>
      </c>
      <c r="G301" s="5">
        <v>60669</v>
      </c>
      <c r="H301" s="5" t="s">
        <v>667</v>
      </c>
      <c r="I301" s="5" t="s">
        <v>82</v>
      </c>
      <c r="J301" s="5">
        <v>2014</v>
      </c>
      <c r="K301" s="5" t="s">
        <v>284</v>
      </c>
      <c r="L301" s="5" t="s">
        <v>256</v>
      </c>
      <c r="M301" s="1" t="str">
        <f t="shared" si="14"/>
        <v>M</v>
      </c>
      <c r="N301" t="str">
        <f t="shared" si="15"/>
        <v>Michalski Rafał</v>
      </c>
    </row>
    <row r="302" spans="1:14" x14ac:dyDescent="0.25">
      <c r="A302" s="4">
        <v>299</v>
      </c>
      <c r="B302" s="4" t="str">
        <f t="shared" si="13"/>
        <v>"MKS SKARBEK Tarnowskie Góry"</v>
      </c>
      <c r="C302" s="5" t="str">
        <f>Tabela1[[#This Row],[Nazwisko i Imię3]]</f>
        <v>Kamiński Jan</v>
      </c>
      <c r="D302" s="5">
        <v>11270</v>
      </c>
      <c r="E302" s="5" t="s">
        <v>65</v>
      </c>
      <c r="F302" s="6">
        <v>44494</v>
      </c>
      <c r="G302" s="5">
        <v>60668</v>
      </c>
      <c r="H302" s="5" t="s">
        <v>162</v>
      </c>
      <c r="I302" s="5" t="s">
        <v>45</v>
      </c>
      <c r="J302" s="5">
        <v>2014</v>
      </c>
      <c r="K302" s="5" t="s">
        <v>284</v>
      </c>
      <c r="L302" s="5" t="s">
        <v>256</v>
      </c>
      <c r="M302" s="1" t="str">
        <f t="shared" si="14"/>
        <v>M</v>
      </c>
      <c r="N302" t="str">
        <f t="shared" si="15"/>
        <v>Kamiński Jan</v>
      </c>
    </row>
    <row r="303" spans="1:14" x14ac:dyDescent="0.25">
      <c r="A303" s="4">
        <v>300</v>
      </c>
      <c r="B303" s="4" t="str">
        <f t="shared" si="13"/>
        <v>"MKS SKARBEK Tarnowskie Góry"</v>
      </c>
      <c r="C303" s="5" t="str">
        <f>Tabela1[[#This Row],[Nazwisko i Imię3]]</f>
        <v>Kaleta Pola</v>
      </c>
      <c r="D303" s="5">
        <v>11269</v>
      </c>
      <c r="E303" s="5" t="s">
        <v>65</v>
      </c>
      <c r="F303" s="6">
        <v>44494</v>
      </c>
      <c r="G303" s="5">
        <v>60667</v>
      </c>
      <c r="H303" s="5" t="s">
        <v>668</v>
      </c>
      <c r="I303" s="5" t="s">
        <v>295</v>
      </c>
      <c r="J303" s="5">
        <v>2014</v>
      </c>
      <c r="K303" s="5" t="s">
        <v>284</v>
      </c>
      <c r="L303" s="5" t="s">
        <v>256</v>
      </c>
      <c r="M303" s="1" t="str">
        <f t="shared" si="14"/>
        <v>K</v>
      </c>
      <c r="N303" t="str">
        <f t="shared" si="15"/>
        <v>Kaleta Pola</v>
      </c>
    </row>
    <row r="304" spans="1:14" x14ac:dyDescent="0.25">
      <c r="A304" s="4">
        <v>301</v>
      </c>
      <c r="B304" s="4" t="str">
        <f t="shared" si="13"/>
        <v>"MKS SKARBEK Tarnowskie Góry"</v>
      </c>
      <c r="C304" s="5" t="str">
        <f>Tabela1[[#This Row],[Nazwisko i Imię3]]</f>
        <v>Juźwiak Zuzanna</v>
      </c>
      <c r="D304" s="5">
        <v>11268</v>
      </c>
      <c r="E304" s="5" t="s">
        <v>65</v>
      </c>
      <c r="F304" s="6">
        <v>44494</v>
      </c>
      <c r="G304" s="5">
        <v>60666</v>
      </c>
      <c r="H304" s="5" t="s">
        <v>669</v>
      </c>
      <c r="I304" s="5" t="s">
        <v>77</v>
      </c>
      <c r="J304" s="5">
        <v>2014</v>
      </c>
      <c r="K304" s="5" t="s">
        <v>284</v>
      </c>
      <c r="L304" s="5" t="s">
        <v>256</v>
      </c>
      <c r="M304" s="1" t="str">
        <f t="shared" si="14"/>
        <v>K</v>
      </c>
      <c r="N304" t="str">
        <f t="shared" si="15"/>
        <v>Juźwiak Zuzanna</v>
      </c>
    </row>
    <row r="305" spans="1:14" x14ac:dyDescent="0.25">
      <c r="A305" s="4">
        <v>302</v>
      </c>
      <c r="B305" s="4" t="str">
        <f t="shared" si="13"/>
        <v>"MKS SKARBEK Tarnowskie Góry"</v>
      </c>
      <c r="C305" s="5" t="str">
        <f>Tabela1[[#This Row],[Nazwisko i Imię3]]</f>
        <v>Hazeńska Wiktoria</v>
      </c>
      <c r="D305" s="5">
        <v>11267</v>
      </c>
      <c r="E305" s="5" t="s">
        <v>65</v>
      </c>
      <c r="F305" s="6">
        <v>44494</v>
      </c>
      <c r="G305" s="5">
        <v>60665</v>
      </c>
      <c r="H305" s="5" t="s">
        <v>670</v>
      </c>
      <c r="I305" s="5" t="s">
        <v>93</v>
      </c>
      <c r="J305" s="5">
        <v>2014</v>
      </c>
      <c r="K305" s="5" t="s">
        <v>284</v>
      </c>
      <c r="L305" s="5" t="s">
        <v>256</v>
      </c>
      <c r="M305" s="1" t="str">
        <f t="shared" si="14"/>
        <v>K</v>
      </c>
      <c r="N305" t="str">
        <f t="shared" si="15"/>
        <v>Hazeńska Wiktoria</v>
      </c>
    </row>
    <row r="306" spans="1:14" x14ac:dyDescent="0.25">
      <c r="A306" s="4">
        <v>303</v>
      </c>
      <c r="B306" s="4" t="str">
        <f t="shared" si="13"/>
        <v>"MKS SKARBEK Tarnowskie Góry"</v>
      </c>
      <c r="C306" s="5" t="str">
        <f>Tabela1[[#This Row],[Nazwisko i Imię3]]</f>
        <v>Hałota Emilia</v>
      </c>
      <c r="D306" s="5">
        <v>11266</v>
      </c>
      <c r="E306" s="5" t="s">
        <v>65</v>
      </c>
      <c r="F306" s="6">
        <v>44494</v>
      </c>
      <c r="G306" s="5">
        <v>60664</v>
      </c>
      <c r="H306" s="5" t="s">
        <v>671</v>
      </c>
      <c r="I306" s="5" t="s">
        <v>185</v>
      </c>
      <c r="J306" s="5">
        <v>2014</v>
      </c>
      <c r="K306" s="5" t="s">
        <v>284</v>
      </c>
      <c r="L306" s="5" t="s">
        <v>256</v>
      </c>
      <c r="M306" s="1" t="str">
        <f t="shared" si="14"/>
        <v>K</v>
      </c>
      <c r="N306" t="str">
        <f t="shared" si="15"/>
        <v>Hałota Emilia</v>
      </c>
    </row>
    <row r="307" spans="1:14" x14ac:dyDescent="0.25">
      <c r="A307" s="4">
        <v>304</v>
      </c>
      <c r="B307" s="4" t="str">
        <f t="shared" si="13"/>
        <v>"MKS SKARBEK Tarnowskie Góry"</v>
      </c>
      <c r="C307" s="5" t="str">
        <f>Tabela1[[#This Row],[Nazwisko i Imię3]]</f>
        <v>Grzesiek Paulina</v>
      </c>
      <c r="D307" s="5">
        <v>11265</v>
      </c>
      <c r="E307" s="5" t="s">
        <v>65</v>
      </c>
      <c r="F307" s="6">
        <v>44494</v>
      </c>
      <c r="G307" s="5">
        <v>60663</v>
      </c>
      <c r="H307" s="5" t="s">
        <v>510</v>
      </c>
      <c r="I307" s="5" t="s">
        <v>90</v>
      </c>
      <c r="J307" s="5">
        <v>2014</v>
      </c>
      <c r="K307" s="5" t="s">
        <v>284</v>
      </c>
      <c r="L307" s="5" t="s">
        <v>256</v>
      </c>
      <c r="M307" s="1" t="str">
        <f t="shared" si="14"/>
        <v>K</v>
      </c>
      <c r="N307" t="str">
        <f t="shared" si="15"/>
        <v>Grzesiek Paulina</v>
      </c>
    </row>
    <row r="308" spans="1:14" x14ac:dyDescent="0.25">
      <c r="A308" s="4">
        <v>305</v>
      </c>
      <c r="B308" s="4" t="str">
        <f t="shared" si="13"/>
        <v>"MKS SKARBEK Tarnowskie Góry"</v>
      </c>
      <c r="C308" s="5" t="str">
        <f>Tabela1[[#This Row],[Nazwisko i Imię3]]</f>
        <v>Fronczek Olaf</v>
      </c>
      <c r="D308" s="5">
        <v>11264</v>
      </c>
      <c r="E308" s="5" t="s">
        <v>65</v>
      </c>
      <c r="F308" s="6">
        <v>44494</v>
      </c>
      <c r="G308" s="5">
        <v>60662</v>
      </c>
      <c r="H308" s="5" t="s">
        <v>672</v>
      </c>
      <c r="I308" s="5" t="s">
        <v>394</v>
      </c>
      <c r="J308" s="5">
        <v>2014</v>
      </c>
      <c r="K308" s="5" t="s">
        <v>284</v>
      </c>
      <c r="L308" s="5" t="s">
        <v>256</v>
      </c>
      <c r="M308" s="1" t="str">
        <f t="shared" si="14"/>
        <v>M</v>
      </c>
      <c r="N308" t="str">
        <f t="shared" si="15"/>
        <v>Fronczek Olaf</v>
      </c>
    </row>
    <row r="309" spans="1:14" x14ac:dyDescent="0.25">
      <c r="A309" s="4">
        <v>306</v>
      </c>
      <c r="B309" s="4" t="str">
        <f t="shared" si="13"/>
        <v>"MKS SKARBEK Tarnowskie Góry"</v>
      </c>
      <c r="C309" s="5" t="str">
        <f>Tabela1[[#This Row],[Nazwisko i Imię3]]</f>
        <v>Bojarum Bartosz</v>
      </c>
      <c r="D309" s="5">
        <v>11263</v>
      </c>
      <c r="E309" s="5" t="s">
        <v>65</v>
      </c>
      <c r="F309" s="6">
        <v>44494</v>
      </c>
      <c r="G309" s="5">
        <v>60661</v>
      </c>
      <c r="H309" s="5" t="s">
        <v>673</v>
      </c>
      <c r="I309" s="5" t="s">
        <v>40</v>
      </c>
      <c r="J309" s="5">
        <v>2014</v>
      </c>
      <c r="K309" s="5" t="s">
        <v>284</v>
      </c>
      <c r="L309" s="5" t="s">
        <v>256</v>
      </c>
      <c r="M309" s="1" t="str">
        <f t="shared" si="14"/>
        <v>M</v>
      </c>
      <c r="N309" t="str">
        <f t="shared" si="15"/>
        <v>Bojarum Bartosz</v>
      </c>
    </row>
    <row r="310" spans="1:14" x14ac:dyDescent="0.25">
      <c r="A310" s="4">
        <v>307</v>
      </c>
      <c r="B310" s="4" t="str">
        <f t="shared" si="13"/>
        <v>"MKS SKARBEK Tarnowskie Góry"</v>
      </c>
      <c r="C310" s="5" t="str">
        <f>Tabela1[[#This Row],[Nazwisko i Imię3]]</f>
        <v>Adweny Jan</v>
      </c>
      <c r="D310" s="5">
        <v>11262</v>
      </c>
      <c r="E310" s="5" t="s">
        <v>65</v>
      </c>
      <c r="F310" s="6">
        <v>44494</v>
      </c>
      <c r="G310" s="5">
        <v>60660</v>
      </c>
      <c r="H310" s="5" t="s">
        <v>674</v>
      </c>
      <c r="I310" s="5" t="s">
        <v>45</v>
      </c>
      <c r="J310" s="5">
        <v>2014</v>
      </c>
      <c r="K310" s="5" t="s">
        <v>284</v>
      </c>
      <c r="L310" s="5" t="s">
        <v>256</v>
      </c>
      <c r="M310" s="1" t="str">
        <f t="shared" si="14"/>
        <v>M</v>
      </c>
      <c r="N310" t="str">
        <f t="shared" si="15"/>
        <v>Adweny Jan</v>
      </c>
    </row>
    <row r="311" spans="1:14" x14ac:dyDescent="0.25">
      <c r="A311" s="4">
        <v>308</v>
      </c>
      <c r="B311" s="4" t="str">
        <f t="shared" si="13"/>
        <v>"MKS SKARBEK Tarnowskie Góry"</v>
      </c>
      <c r="C311" s="5" t="str">
        <f>Tabela1[[#This Row],[Nazwisko i Imię3]]</f>
        <v>Zych Pola</v>
      </c>
      <c r="D311" s="5">
        <v>11261</v>
      </c>
      <c r="E311" s="5" t="s">
        <v>65</v>
      </c>
      <c r="F311" s="6">
        <v>44494</v>
      </c>
      <c r="G311" s="5">
        <v>60659</v>
      </c>
      <c r="H311" s="5" t="s">
        <v>675</v>
      </c>
      <c r="I311" s="5" t="s">
        <v>295</v>
      </c>
      <c r="J311" s="5">
        <v>2014</v>
      </c>
      <c r="K311" s="5" t="s">
        <v>284</v>
      </c>
      <c r="L311" s="5" t="s">
        <v>256</v>
      </c>
      <c r="M311" s="1" t="str">
        <f t="shared" si="14"/>
        <v>K</v>
      </c>
      <c r="N311" t="str">
        <f t="shared" si="15"/>
        <v>Zych Pola</v>
      </c>
    </row>
    <row r="312" spans="1:14" x14ac:dyDescent="0.25">
      <c r="A312" s="4">
        <v>309</v>
      </c>
      <c r="B312" s="4" t="str">
        <f t="shared" si="13"/>
        <v>"MKS SKARBEK Tarnowskie Góry"</v>
      </c>
      <c r="C312" s="5" t="str">
        <f>Tabela1[[#This Row],[Nazwisko i Imię3]]</f>
        <v>Tafel Klementyna</v>
      </c>
      <c r="D312" s="5">
        <v>11260</v>
      </c>
      <c r="E312" s="5" t="s">
        <v>65</v>
      </c>
      <c r="F312" s="6">
        <v>44494</v>
      </c>
      <c r="G312" s="5">
        <v>60658</v>
      </c>
      <c r="H312" s="5" t="s">
        <v>676</v>
      </c>
      <c r="I312" s="5" t="s">
        <v>677</v>
      </c>
      <c r="J312" s="5">
        <v>2014</v>
      </c>
      <c r="K312" s="5" t="s">
        <v>284</v>
      </c>
      <c r="L312" s="5" t="s">
        <v>256</v>
      </c>
      <c r="M312" s="1" t="str">
        <f t="shared" si="14"/>
        <v>K</v>
      </c>
      <c r="N312" t="str">
        <f t="shared" si="15"/>
        <v>Tafel Klementyna</v>
      </c>
    </row>
    <row r="313" spans="1:14" x14ac:dyDescent="0.25">
      <c r="A313" s="4">
        <v>310</v>
      </c>
      <c r="B313" s="4" t="str">
        <f t="shared" si="13"/>
        <v>"MKS SKARBEK Tarnowskie Góry"</v>
      </c>
      <c r="C313" s="5" t="str">
        <f>Tabela1[[#This Row],[Nazwisko i Imię3]]</f>
        <v>Święcicko Maja</v>
      </c>
      <c r="D313" s="5">
        <v>11259</v>
      </c>
      <c r="E313" s="5" t="s">
        <v>65</v>
      </c>
      <c r="F313" s="6">
        <v>44494</v>
      </c>
      <c r="G313" s="5">
        <v>60657</v>
      </c>
      <c r="H313" s="5" t="s">
        <v>678</v>
      </c>
      <c r="I313" s="5" t="s">
        <v>258</v>
      </c>
      <c r="J313" s="5">
        <v>2014</v>
      </c>
      <c r="K313" s="5" t="s">
        <v>284</v>
      </c>
      <c r="L313" s="5" t="s">
        <v>256</v>
      </c>
      <c r="M313" s="1" t="str">
        <f t="shared" si="14"/>
        <v>K</v>
      </c>
      <c r="N313" t="str">
        <f t="shared" si="15"/>
        <v>Święcicko Maja</v>
      </c>
    </row>
    <row r="314" spans="1:14" x14ac:dyDescent="0.25">
      <c r="A314" s="4">
        <v>311</v>
      </c>
      <c r="B314" s="4" t="str">
        <f t="shared" si="13"/>
        <v>"MKS SKARBEK Tarnowskie Góry"</v>
      </c>
      <c r="C314" s="5" t="str">
        <f>Tabela1[[#This Row],[Nazwisko i Imię3]]</f>
        <v>Sznajder Sebastian</v>
      </c>
      <c r="D314" s="5">
        <v>11258</v>
      </c>
      <c r="E314" s="5" t="s">
        <v>65</v>
      </c>
      <c r="F314" s="6">
        <v>44494</v>
      </c>
      <c r="G314" s="5">
        <v>60656</v>
      </c>
      <c r="H314" s="5" t="s">
        <v>679</v>
      </c>
      <c r="I314" s="5" t="s">
        <v>53</v>
      </c>
      <c r="J314" s="5">
        <v>2014</v>
      </c>
      <c r="K314" s="5" t="s">
        <v>284</v>
      </c>
      <c r="L314" s="5" t="s">
        <v>256</v>
      </c>
      <c r="M314" s="1" t="str">
        <f t="shared" si="14"/>
        <v>M</v>
      </c>
      <c r="N314" t="str">
        <f t="shared" si="15"/>
        <v>Sznajder Sebastian</v>
      </c>
    </row>
    <row r="315" spans="1:14" x14ac:dyDescent="0.25">
      <c r="A315" s="4">
        <v>312</v>
      </c>
      <c r="B315" s="4" t="str">
        <f t="shared" si="13"/>
        <v>"MKS SKARBEK Tarnowskie Góry"</v>
      </c>
      <c r="C315" s="5" t="str">
        <f>Tabela1[[#This Row],[Nazwisko i Imię3]]</f>
        <v>Syguda Dominik</v>
      </c>
      <c r="D315" s="5">
        <v>11257</v>
      </c>
      <c r="E315" s="5" t="s">
        <v>65</v>
      </c>
      <c r="F315" s="6">
        <v>44494</v>
      </c>
      <c r="G315" s="5">
        <v>60655</v>
      </c>
      <c r="H315" s="5" t="s">
        <v>680</v>
      </c>
      <c r="I315" s="5" t="s">
        <v>72</v>
      </c>
      <c r="J315" s="5">
        <v>2014</v>
      </c>
      <c r="K315" s="5" t="s">
        <v>284</v>
      </c>
      <c r="L315" s="5" t="s">
        <v>256</v>
      </c>
      <c r="M315" s="1" t="str">
        <f t="shared" si="14"/>
        <v>M</v>
      </c>
      <c r="N315" t="str">
        <f t="shared" si="15"/>
        <v>Syguda Dominik</v>
      </c>
    </row>
    <row r="316" spans="1:14" x14ac:dyDescent="0.25">
      <c r="A316" s="4">
        <v>313</v>
      </c>
      <c r="B316" s="4" t="str">
        <f t="shared" si="13"/>
        <v>"MKS SKARBEK Tarnowskie Góry"</v>
      </c>
      <c r="C316" s="5" t="str">
        <f>Tabela1[[#This Row],[Nazwisko i Imię3]]</f>
        <v>Stolka Kinga</v>
      </c>
      <c r="D316" s="5">
        <v>11256</v>
      </c>
      <c r="E316" s="5" t="s">
        <v>65</v>
      </c>
      <c r="F316" s="6">
        <v>44494</v>
      </c>
      <c r="G316" s="5">
        <v>60654</v>
      </c>
      <c r="H316" s="5" t="s">
        <v>681</v>
      </c>
      <c r="I316" s="5" t="s">
        <v>114</v>
      </c>
      <c r="J316" s="5">
        <v>2014</v>
      </c>
      <c r="K316" s="5" t="s">
        <v>284</v>
      </c>
      <c r="L316" s="5" t="s">
        <v>256</v>
      </c>
      <c r="M316" s="1" t="str">
        <f t="shared" si="14"/>
        <v>K</v>
      </c>
      <c r="N316" t="str">
        <f t="shared" si="15"/>
        <v>Stolka Kinga</v>
      </c>
    </row>
    <row r="317" spans="1:14" x14ac:dyDescent="0.25">
      <c r="A317" s="4">
        <v>314</v>
      </c>
      <c r="B317" s="4" t="str">
        <f t="shared" si="13"/>
        <v>"MKS SKARBEK Tarnowskie Góry"</v>
      </c>
      <c r="C317" s="5" t="str">
        <f>Tabela1[[#This Row],[Nazwisko i Imię3]]</f>
        <v>Spałek Emilia</v>
      </c>
      <c r="D317" s="5">
        <v>11255</v>
      </c>
      <c r="E317" s="5" t="s">
        <v>65</v>
      </c>
      <c r="F317" s="6">
        <v>44494</v>
      </c>
      <c r="G317" s="5">
        <v>60653</v>
      </c>
      <c r="H317" s="5" t="s">
        <v>87</v>
      </c>
      <c r="I317" s="5" t="s">
        <v>185</v>
      </c>
      <c r="J317" s="5">
        <v>2014</v>
      </c>
      <c r="K317" s="5" t="s">
        <v>284</v>
      </c>
      <c r="L317" s="5" t="s">
        <v>256</v>
      </c>
      <c r="M317" s="1" t="str">
        <f t="shared" si="14"/>
        <v>K</v>
      </c>
      <c r="N317" t="str">
        <f t="shared" si="15"/>
        <v>Spałek Emilia</v>
      </c>
    </row>
    <row r="318" spans="1:14" x14ac:dyDescent="0.25">
      <c r="A318" s="4">
        <v>315</v>
      </c>
      <c r="B318" s="4" t="str">
        <f t="shared" si="13"/>
        <v>"MKS SKARBEK Tarnowskie Góry"</v>
      </c>
      <c r="C318" s="5" t="str">
        <f>Tabela1[[#This Row],[Nazwisko i Imię3]]</f>
        <v>Sobiński Jan</v>
      </c>
      <c r="D318" s="5">
        <v>11254</v>
      </c>
      <c r="E318" s="5" t="s">
        <v>65</v>
      </c>
      <c r="F318" s="6">
        <v>44494</v>
      </c>
      <c r="G318" s="5">
        <v>60652</v>
      </c>
      <c r="H318" s="5" t="s">
        <v>682</v>
      </c>
      <c r="I318" s="5" t="s">
        <v>45</v>
      </c>
      <c r="J318" s="5">
        <v>2014</v>
      </c>
      <c r="K318" s="5" t="s">
        <v>284</v>
      </c>
      <c r="L318" s="5" t="s">
        <v>256</v>
      </c>
      <c r="M318" s="1" t="str">
        <f t="shared" si="14"/>
        <v>M</v>
      </c>
      <c r="N318" t="str">
        <f t="shared" si="15"/>
        <v>Sobiński Jan</v>
      </c>
    </row>
    <row r="319" spans="1:14" x14ac:dyDescent="0.25">
      <c r="A319" s="4">
        <v>316</v>
      </c>
      <c r="B319" s="4" t="str">
        <f t="shared" si="13"/>
        <v>"MKS SKARBEK Tarnowskie Góry"</v>
      </c>
      <c r="C319" s="5" t="str">
        <f>Tabela1[[#This Row],[Nazwisko i Imię3]]</f>
        <v>Sarwińska Maja</v>
      </c>
      <c r="D319" s="5">
        <v>11253</v>
      </c>
      <c r="E319" s="5" t="s">
        <v>65</v>
      </c>
      <c r="F319" s="6">
        <v>44494</v>
      </c>
      <c r="G319" s="5">
        <v>60651</v>
      </c>
      <c r="H319" s="5" t="s">
        <v>683</v>
      </c>
      <c r="I319" s="5" t="s">
        <v>258</v>
      </c>
      <c r="J319" s="5">
        <v>2014</v>
      </c>
      <c r="K319" s="5" t="s">
        <v>284</v>
      </c>
      <c r="L319" s="5" t="s">
        <v>256</v>
      </c>
      <c r="M319" s="1" t="str">
        <f t="shared" si="14"/>
        <v>K</v>
      </c>
      <c r="N319" t="str">
        <f t="shared" si="15"/>
        <v>Sarwińska Maja</v>
      </c>
    </row>
    <row r="320" spans="1:14" x14ac:dyDescent="0.25">
      <c r="A320" s="4">
        <v>317</v>
      </c>
      <c r="B320" s="4" t="str">
        <f t="shared" si="13"/>
        <v>"MKS SKARBEK Tarnowskie Góry"</v>
      </c>
      <c r="C320" s="5" t="str">
        <f>Tabela1[[#This Row],[Nazwisko i Imię3]]</f>
        <v>Raczkowska Emilia</v>
      </c>
      <c r="D320" s="5">
        <v>11252</v>
      </c>
      <c r="E320" s="5" t="s">
        <v>65</v>
      </c>
      <c r="F320" s="6">
        <v>44494</v>
      </c>
      <c r="G320" s="5">
        <v>60650</v>
      </c>
      <c r="H320" s="5" t="s">
        <v>684</v>
      </c>
      <c r="I320" s="5" t="s">
        <v>185</v>
      </c>
      <c r="J320" s="5">
        <v>2014</v>
      </c>
      <c r="K320" s="5" t="s">
        <v>284</v>
      </c>
      <c r="L320" s="5" t="s">
        <v>256</v>
      </c>
      <c r="M320" s="1" t="str">
        <f t="shared" si="14"/>
        <v>K</v>
      </c>
      <c r="N320" t="str">
        <f t="shared" si="15"/>
        <v>Raczkowska Emilia</v>
      </c>
    </row>
    <row r="321" spans="1:14" x14ac:dyDescent="0.25">
      <c r="A321" s="4">
        <v>318</v>
      </c>
      <c r="B321" s="4" t="str">
        <f t="shared" si="13"/>
        <v>"MKS SKARBEK Tarnowskie Góry"</v>
      </c>
      <c r="C321" s="5" t="str">
        <f>Tabela1[[#This Row],[Nazwisko i Imię3]]</f>
        <v>Pliczko Michał</v>
      </c>
      <c r="D321" s="5">
        <v>11251</v>
      </c>
      <c r="E321" s="5" t="s">
        <v>65</v>
      </c>
      <c r="F321" s="6">
        <v>44494</v>
      </c>
      <c r="G321" s="5">
        <v>60649</v>
      </c>
      <c r="H321" s="5" t="s">
        <v>685</v>
      </c>
      <c r="I321" s="5" t="s">
        <v>38</v>
      </c>
      <c r="J321" s="5">
        <v>2014</v>
      </c>
      <c r="K321" s="5" t="s">
        <v>284</v>
      </c>
      <c r="L321" s="5" t="s">
        <v>256</v>
      </c>
      <c r="M321" s="1" t="str">
        <f t="shared" si="14"/>
        <v>M</v>
      </c>
      <c r="N321" t="str">
        <f t="shared" si="15"/>
        <v>Pliczko Michał</v>
      </c>
    </row>
    <row r="322" spans="1:14" x14ac:dyDescent="0.25">
      <c r="A322" s="4">
        <v>319</v>
      </c>
      <c r="B322" s="4" t="str">
        <f t="shared" si="13"/>
        <v>"MKS SKARBEK Tarnowskie Góry"</v>
      </c>
      <c r="C322" s="5" t="str">
        <f>Tabela1[[#This Row],[Nazwisko i Imię3]]</f>
        <v>Piontek Antoni</v>
      </c>
      <c r="D322" s="5">
        <v>11250</v>
      </c>
      <c r="E322" s="5" t="s">
        <v>65</v>
      </c>
      <c r="F322" s="6">
        <v>44494</v>
      </c>
      <c r="G322" s="5">
        <v>60648</v>
      </c>
      <c r="H322" s="5" t="s">
        <v>108</v>
      </c>
      <c r="I322" s="5" t="s">
        <v>190</v>
      </c>
      <c r="J322" s="5">
        <v>2014</v>
      </c>
      <c r="K322" s="5" t="s">
        <v>284</v>
      </c>
      <c r="L322" s="5" t="s">
        <v>256</v>
      </c>
      <c r="M322" s="1" t="str">
        <f t="shared" si="14"/>
        <v>M</v>
      </c>
      <c r="N322" t="str">
        <f t="shared" si="15"/>
        <v>Piontek Antoni</v>
      </c>
    </row>
    <row r="323" spans="1:14" x14ac:dyDescent="0.25">
      <c r="A323" s="4">
        <v>320</v>
      </c>
      <c r="B323" s="4" t="str">
        <f t="shared" si="13"/>
        <v>"MKS SKARBEK Tarnowskie Góry"</v>
      </c>
      <c r="C323" s="5" t="str">
        <f>Tabela1[[#This Row],[Nazwisko i Imię3]]</f>
        <v>Parkietny Kinga</v>
      </c>
      <c r="D323" s="5">
        <v>11248</v>
      </c>
      <c r="E323" s="5" t="s">
        <v>65</v>
      </c>
      <c r="F323" s="6">
        <v>44494</v>
      </c>
      <c r="G323" s="5">
        <v>60646</v>
      </c>
      <c r="H323" s="5" t="s">
        <v>686</v>
      </c>
      <c r="I323" s="5" t="s">
        <v>114</v>
      </c>
      <c r="J323" s="5">
        <v>2014</v>
      </c>
      <c r="K323" s="5" t="s">
        <v>284</v>
      </c>
      <c r="L323" s="5" t="s">
        <v>256</v>
      </c>
      <c r="M323" s="1" t="str">
        <f t="shared" si="14"/>
        <v>K</v>
      </c>
      <c r="N323" t="str">
        <f t="shared" si="15"/>
        <v>Parkietny Kinga</v>
      </c>
    </row>
    <row r="324" spans="1:14" x14ac:dyDescent="0.25">
      <c r="A324" s="4">
        <v>321</v>
      </c>
      <c r="B324" s="4" t="str">
        <f t="shared" ref="B324:B387" si="16">K324</f>
        <v>"MKS SKARBEK Tarnowskie Góry"</v>
      </c>
      <c r="C324" s="5" t="str">
        <f>Tabela1[[#This Row],[Nazwisko i Imię3]]</f>
        <v>Panek Anna</v>
      </c>
      <c r="D324" s="5">
        <v>11247</v>
      </c>
      <c r="E324" s="5" t="s">
        <v>65</v>
      </c>
      <c r="F324" s="6">
        <v>44494</v>
      </c>
      <c r="G324" s="5">
        <v>60645</v>
      </c>
      <c r="H324" s="5" t="s">
        <v>687</v>
      </c>
      <c r="I324" s="5" t="s">
        <v>12</v>
      </c>
      <c r="J324" s="5">
        <v>2014</v>
      </c>
      <c r="K324" s="5" t="s">
        <v>284</v>
      </c>
      <c r="L324" s="5" t="s">
        <v>256</v>
      </c>
      <c r="M324" s="1" t="str">
        <f t="shared" ref="M324:M387" si="17">IF(I324="","",IF(RIGHT(I324,1)="a","K","M"))</f>
        <v>K</v>
      </c>
      <c r="N324" t="str">
        <f t="shared" ref="N324:N387" si="18">H324&amp;" "&amp;I324</f>
        <v>Panek Anna</v>
      </c>
    </row>
    <row r="325" spans="1:14" x14ac:dyDescent="0.25">
      <c r="A325" s="4">
        <v>322</v>
      </c>
      <c r="B325" s="4" t="str">
        <f t="shared" si="16"/>
        <v>"MKS SKARBEK Tarnowskie Góry"</v>
      </c>
      <c r="C325" s="5" t="str">
        <f>Tabela1[[#This Row],[Nazwisko i Imię3]]</f>
        <v>Marszałkowski Ignacy</v>
      </c>
      <c r="D325" s="5">
        <v>11246</v>
      </c>
      <c r="E325" s="5" t="s">
        <v>65</v>
      </c>
      <c r="F325" s="6">
        <v>44494</v>
      </c>
      <c r="G325" s="5">
        <v>60644</v>
      </c>
      <c r="H325" s="5" t="s">
        <v>688</v>
      </c>
      <c r="I325" s="5" t="s">
        <v>689</v>
      </c>
      <c r="J325" s="5">
        <v>2014</v>
      </c>
      <c r="K325" s="5" t="s">
        <v>284</v>
      </c>
      <c r="L325" s="5" t="s">
        <v>256</v>
      </c>
      <c r="M325" s="1" t="str">
        <f t="shared" si="17"/>
        <v>M</v>
      </c>
      <c r="N325" t="str">
        <f t="shared" si="18"/>
        <v>Marszałkowski Ignacy</v>
      </c>
    </row>
    <row r="326" spans="1:14" x14ac:dyDescent="0.25">
      <c r="A326" s="4">
        <v>323</v>
      </c>
      <c r="B326" s="4" t="str">
        <f t="shared" si="16"/>
        <v>"MKS SKARBEK Tarnowskie Góry"</v>
      </c>
      <c r="C326" s="5" t="str">
        <f>Tabela1[[#This Row],[Nazwisko i Imię3]]</f>
        <v>Makuch Jakub</v>
      </c>
      <c r="D326" s="5">
        <v>11245</v>
      </c>
      <c r="E326" s="5" t="s">
        <v>65</v>
      </c>
      <c r="F326" s="6">
        <v>44494</v>
      </c>
      <c r="G326" s="5">
        <v>60643</v>
      </c>
      <c r="H326" s="5" t="s">
        <v>690</v>
      </c>
      <c r="I326" s="5" t="s">
        <v>27</v>
      </c>
      <c r="J326" s="5">
        <v>2014</v>
      </c>
      <c r="K326" s="5" t="s">
        <v>284</v>
      </c>
      <c r="L326" s="5" t="s">
        <v>256</v>
      </c>
      <c r="M326" s="1" t="str">
        <f t="shared" si="17"/>
        <v>M</v>
      </c>
      <c r="N326" t="str">
        <f t="shared" si="18"/>
        <v>Makuch Jakub</v>
      </c>
    </row>
    <row r="327" spans="1:14" x14ac:dyDescent="0.25">
      <c r="A327" s="4">
        <v>324</v>
      </c>
      <c r="B327" s="4" t="str">
        <f t="shared" si="16"/>
        <v>"MKS SKARBEK Tarnowskie Góry"</v>
      </c>
      <c r="C327" s="5" t="str">
        <f>Tabela1[[#This Row],[Nazwisko i Imię3]]</f>
        <v>Horoba Magdalena</v>
      </c>
      <c r="D327" s="5">
        <v>11244</v>
      </c>
      <c r="E327" s="5" t="s">
        <v>65</v>
      </c>
      <c r="F327" s="6">
        <v>44494</v>
      </c>
      <c r="G327" s="5">
        <v>60642</v>
      </c>
      <c r="H327" s="5" t="s">
        <v>691</v>
      </c>
      <c r="I327" s="5" t="s">
        <v>86</v>
      </c>
      <c r="J327" s="5">
        <v>2014</v>
      </c>
      <c r="K327" s="5" t="s">
        <v>284</v>
      </c>
      <c r="L327" s="5" t="s">
        <v>256</v>
      </c>
      <c r="M327" s="1" t="str">
        <f t="shared" si="17"/>
        <v>K</v>
      </c>
      <c r="N327" t="str">
        <f t="shared" si="18"/>
        <v>Horoba Magdalena</v>
      </c>
    </row>
    <row r="328" spans="1:14" x14ac:dyDescent="0.25">
      <c r="A328" s="4">
        <v>325</v>
      </c>
      <c r="B328" s="4" t="str">
        <f t="shared" si="16"/>
        <v>"MKS SKARBEK Tarnowskie Góry"</v>
      </c>
      <c r="C328" s="5" t="str">
        <f>Tabela1[[#This Row],[Nazwisko i Imię3]]</f>
        <v>Gawinek Alicja</v>
      </c>
      <c r="D328" s="5">
        <v>11243</v>
      </c>
      <c r="E328" s="5" t="s">
        <v>65</v>
      </c>
      <c r="F328" s="6">
        <v>44494</v>
      </c>
      <c r="G328" s="5">
        <v>60641</v>
      </c>
      <c r="H328" s="5" t="s">
        <v>692</v>
      </c>
      <c r="I328" s="5" t="s">
        <v>101</v>
      </c>
      <c r="J328" s="5">
        <v>2014</v>
      </c>
      <c r="K328" s="5" t="s">
        <v>284</v>
      </c>
      <c r="L328" s="5" t="s">
        <v>256</v>
      </c>
      <c r="M328" s="1" t="str">
        <f t="shared" si="17"/>
        <v>K</v>
      </c>
      <c r="N328" t="str">
        <f t="shared" si="18"/>
        <v>Gawinek Alicja</v>
      </c>
    </row>
    <row r="329" spans="1:14" x14ac:dyDescent="0.25">
      <c r="A329" s="4">
        <v>326</v>
      </c>
      <c r="B329" s="4" t="str">
        <f t="shared" si="16"/>
        <v>"MKS SKARBEK Tarnowskie Góry"</v>
      </c>
      <c r="C329" s="5" t="str">
        <f>Tabela1[[#This Row],[Nazwisko i Imię3]]</f>
        <v>Gałecka Hanna</v>
      </c>
      <c r="D329" s="5">
        <v>11242</v>
      </c>
      <c r="E329" s="5" t="s">
        <v>65</v>
      </c>
      <c r="F329" s="6">
        <v>44494</v>
      </c>
      <c r="G329" s="5">
        <v>60640</v>
      </c>
      <c r="H329" s="5" t="s">
        <v>461</v>
      </c>
      <c r="I329" s="5" t="s">
        <v>299</v>
      </c>
      <c r="J329" s="5">
        <v>2014</v>
      </c>
      <c r="K329" s="5" t="s">
        <v>284</v>
      </c>
      <c r="L329" s="5" t="s">
        <v>256</v>
      </c>
      <c r="M329" s="1" t="str">
        <f t="shared" si="17"/>
        <v>K</v>
      </c>
      <c r="N329" t="str">
        <f t="shared" si="18"/>
        <v>Gałecka Hanna</v>
      </c>
    </row>
    <row r="330" spans="1:14" x14ac:dyDescent="0.25">
      <c r="A330" s="4">
        <v>327</v>
      </c>
      <c r="B330" s="4" t="str">
        <f t="shared" si="16"/>
        <v>"MKS SKARBEK Tarnowskie Góry"</v>
      </c>
      <c r="C330" s="5" t="str">
        <f>Tabela1[[#This Row],[Nazwisko i Imię3]]</f>
        <v>Dudek Tomasz</v>
      </c>
      <c r="D330" s="5">
        <v>11241</v>
      </c>
      <c r="E330" s="5" t="s">
        <v>65</v>
      </c>
      <c r="F330" s="6">
        <v>44494</v>
      </c>
      <c r="G330" s="5">
        <v>60639</v>
      </c>
      <c r="H330" s="5" t="s">
        <v>399</v>
      </c>
      <c r="I330" s="5" t="s">
        <v>42</v>
      </c>
      <c r="J330" s="5">
        <v>2014</v>
      </c>
      <c r="K330" s="5" t="s">
        <v>284</v>
      </c>
      <c r="L330" s="5" t="s">
        <v>256</v>
      </c>
      <c r="M330" s="1" t="str">
        <f t="shared" si="17"/>
        <v>M</v>
      </c>
      <c r="N330" t="str">
        <f t="shared" si="18"/>
        <v>Dudek Tomasz</v>
      </c>
    </row>
    <row r="331" spans="1:14" x14ac:dyDescent="0.25">
      <c r="A331" s="4">
        <v>328</v>
      </c>
      <c r="B331" s="4" t="str">
        <f t="shared" si="16"/>
        <v>"MKS SKARBEK Tarnowskie Góry"</v>
      </c>
      <c r="C331" s="5" t="str">
        <f>Tabela1[[#This Row],[Nazwisko i Imię3]]</f>
        <v>Cieszyńska Maja</v>
      </c>
      <c r="D331" s="5">
        <v>11240</v>
      </c>
      <c r="E331" s="5" t="s">
        <v>65</v>
      </c>
      <c r="F331" s="6">
        <v>44494</v>
      </c>
      <c r="G331" s="5">
        <v>60638</v>
      </c>
      <c r="H331" s="5" t="s">
        <v>294</v>
      </c>
      <c r="I331" s="5" t="s">
        <v>258</v>
      </c>
      <c r="J331" s="5">
        <v>2014</v>
      </c>
      <c r="K331" s="5" t="s">
        <v>284</v>
      </c>
      <c r="L331" s="5" t="s">
        <v>256</v>
      </c>
      <c r="M331" s="1" t="str">
        <f t="shared" si="17"/>
        <v>K</v>
      </c>
      <c r="N331" t="str">
        <f t="shared" si="18"/>
        <v>Cieszyńska Maja</v>
      </c>
    </row>
    <row r="332" spans="1:14" x14ac:dyDescent="0.25">
      <c r="A332" s="4">
        <v>329</v>
      </c>
      <c r="B332" s="4" t="str">
        <f t="shared" si="16"/>
        <v>"MKS SKARBEK Tarnowskie Góry"</v>
      </c>
      <c r="C332" s="5" t="str">
        <f>Tabela1[[#This Row],[Nazwisko i Imię3]]</f>
        <v>Beker Gustaw</v>
      </c>
      <c r="D332" s="5">
        <v>11239</v>
      </c>
      <c r="E332" s="5" t="s">
        <v>65</v>
      </c>
      <c r="F332" s="6">
        <v>44494</v>
      </c>
      <c r="G332" s="5">
        <v>60637</v>
      </c>
      <c r="H332" s="5" t="s">
        <v>693</v>
      </c>
      <c r="I332" s="5" t="s">
        <v>694</v>
      </c>
      <c r="J332" s="5">
        <v>2014</v>
      </c>
      <c r="K332" s="5" t="s">
        <v>284</v>
      </c>
      <c r="L332" s="5" t="s">
        <v>256</v>
      </c>
      <c r="M332" s="1" t="str">
        <f t="shared" si="17"/>
        <v>M</v>
      </c>
      <c r="N332" t="str">
        <f t="shared" si="18"/>
        <v>Beker Gustaw</v>
      </c>
    </row>
    <row r="333" spans="1:14" x14ac:dyDescent="0.25">
      <c r="A333" s="4">
        <v>330</v>
      </c>
      <c r="B333" s="4" t="str">
        <f t="shared" si="16"/>
        <v>"MKS SKARBEK Tarnowskie Góry"</v>
      </c>
      <c r="C333" s="5" t="str">
        <f>Tabela1[[#This Row],[Nazwisko i Imię3]]</f>
        <v>Bartnik Emilia</v>
      </c>
      <c r="D333" s="5">
        <v>11238</v>
      </c>
      <c r="E333" s="5" t="s">
        <v>65</v>
      </c>
      <c r="F333" s="6">
        <v>44494</v>
      </c>
      <c r="G333" s="5">
        <v>60636</v>
      </c>
      <c r="H333" s="5" t="s">
        <v>73</v>
      </c>
      <c r="I333" s="5" t="s">
        <v>185</v>
      </c>
      <c r="J333" s="5">
        <v>2014</v>
      </c>
      <c r="K333" s="5" t="s">
        <v>284</v>
      </c>
      <c r="L333" s="5" t="s">
        <v>256</v>
      </c>
      <c r="M333" s="1" t="str">
        <f t="shared" si="17"/>
        <v>K</v>
      </c>
      <c r="N333" t="str">
        <f t="shared" si="18"/>
        <v>Bartnik Emilia</v>
      </c>
    </row>
    <row r="334" spans="1:14" x14ac:dyDescent="0.25">
      <c r="A334" s="4">
        <v>331</v>
      </c>
      <c r="B334" s="4" t="str">
        <f t="shared" si="16"/>
        <v>"MKS SKARBEK Tarnowskie Góry"</v>
      </c>
      <c r="C334" s="5" t="str">
        <f>Tabela1[[#This Row],[Nazwisko i Imię3]]</f>
        <v>Wysocki Tomasz</v>
      </c>
      <c r="D334" s="5">
        <v>11237</v>
      </c>
      <c r="E334" s="5" t="s">
        <v>65</v>
      </c>
      <c r="F334" s="6">
        <v>44494</v>
      </c>
      <c r="G334" s="5">
        <v>60635</v>
      </c>
      <c r="H334" s="5" t="s">
        <v>695</v>
      </c>
      <c r="I334" s="5" t="s">
        <v>42</v>
      </c>
      <c r="J334" s="5">
        <v>2014</v>
      </c>
      <c r="K334" s="5" t="s">
        <v>284</v>
      </c>
      <c r="L334" s="5" t="s">
        <v>256</v>
      </c>
      <c r="M334" s="1" t="str">
        <f t="shared" si="17"/>
        <v>M</v>
      </c>
      <c r="N334" t="str">
        <f t="shared" si="18"/>
        <v>Wysocki Tomasz</v>
      </c>
    </row>
    <row r="335" spans="1:14" x14ac:dyDescent="0.25">
      <c r="A335" s="4">
        <v>332</v>
      </c>
      <c r="B335" s="4" t="str">
        <f t="shared" si="16"/>
        <v>"MKS SKARBEK Tarnowskie Góry"</v>
      </c>
      <c r="C335" s="5" t="str">
        <f>Tabela1[[#This Row],[Nazwisko i Imię3]]</f>
        <v>Więcek Filip</v>
      </c>
      <c r="D335" s="5">
        <v>11236</v>
      </c>
      <c r="E335" s="5" t="s">
        <v>65</v>
      </c>
      <c r="F335" s="6">
        <v>44494</v>
      </c>
      <c r="G335" s="5">
        <v>60634</v>
      </c>
      <c r="H335" s="5" t="s">
        <v>297</v>
      </c>
      <c r="I335" s="5" t="s">
        <v>67</v>
      </c>
      <c r="J335" s="5">
        <v>2014</v>
      </c>
      <c r="K335" s="5" t="s">
        <v>284</v>
      </c>
      <c r="L335" s="5" t="s">
        <v>256</v>
      </c>
      <c r="M335" s="1" t="str">
        <f t="shared" si="17"/>
        <v>M</v>
      </c>
      <c r="N335" t="str">
        <f t="shared" si="18"/>
        <v>Więcek Filip</v>
      </c>
    </row>
    <row r="336" spans="1:14" x14ac:dyDescent="0.25">
      <c r="A336" s="4">
        <v>333</v>
      </c>
      <c r="B336" s="4" t="str">
        <f t="shared" si="16"/>
        <v>"MKS SKARBEK Tarnowskie Góry"</v>
      </c>
      <c r="C336" s="5" t="str">
        <f>Tabela1[[#This Row],[Nazwisko i Imię3]]</f>
        <v>Wajda Ewelina</v>
      </c>
      <c r="D336" s="5">
        <v>11235</v>
      </c>
      <c r="E336" s="5" t="s">
        <v>65</v>
      </c>
      <c r="F336" s="6">
        <v>44494</v>
      </c>
      <c r="G336" s="5">
        <v>60633</v>
      </c>
      <c r="H336" s="5" t="s">
        <v>696</v>
      </c>
      <c r="I336" s="5" t="s">
        <v>697</v>
      </c>
      <c r="J336" s="5">
        <v>2014</v>
      </c>
      <c r="K336" s="5" t="s">
        <v>284</v>
      </c>
      <c r="L336" s="5" t="s">
        <v>256</v>
      </c>
      <c r="M336" s="1" t="str">
        <f t="shared" si="17"/>
        <v>K</v>
      </c>
      <c r="N336" t="str">
        <f t="shared" si="18"/>
        <v>Wajda Ewelina</v>
      </c>
    </row>
    <row r="337" spans="1:14" x14ac:dyDescent="0.25">
      <c r="A337" s="4">
        <v>334</v>
      </c>
      <c r="B337" s="4" t="str">
        <f t="shared" si="16"/>
        <v>"MKS SKARBEK Tarnowskie Góry"</v>
      </c>
      <c r="C337" s="5" t="str">
        <f>Tabela1[[#This Row],[Nazwisko i Imię3]]</f>
        <v>Siwoń Wojciech</v>
      </c>
      <c r="D337" s="5">
        <v>11234</v>
      </c>
      <c r="E337" s="5" t="s">
        <v>65</v>
      </c>
      <c r="F337" s="6">
        <v>44494</v>
      </c>
      <c r="G337" s="5">
        <v>60632</v>
      </c>
      <c r="H337" s="5" t="s">
        <v>698</v>
      </c>
      <c r="I337" s="5" t="s">
        <v>63</v>
      </c>
      <c r="J337" s="5">
        <v>2014</v>
      </c>
      <c r="K337" s="5" t="s">
        <v>284</v>
      </c>
      <c r="L337" s="5" t="s">
        <v>256</v>
      </c>
      <c r="M337" s="1" t="str">
        <f t="shared" si="17"/>
        <v>M</v>
      </c>
      <c r="N337" t="str">
        <f t="shared" si="18"/>
        <v>Siwoń Wojciech</v>
      </c>
    </row>
    <row r="338" spans="1:14" x14ac:dyDescent="0.25">
      <c r="A338" s="4">
        <v>335</v>
      </c>
      <c r="B338" s="4" t="str">
        <f t="shared" si="16"/>
        <v>"MKS SKARBEK Tarnowskie Góry"</v>
      </c>
      <c r="C338" s="5" t="str">
        <f>Tabela1[[#This Row],[Nazwisko i Imię3]]</f>
        <v>Reczkin Radosław</v>
      </c>
      <c r="D338" s="5">
        <v>11233</v>
      </c>
      <c r="E338" s="5" t="s">
        <v>65</v>
      </c>
      <c r="F338" s="6">
        <v>44494</v>
      </c>
      <c r="G338" s="5">
        <v>60631</v>
      </c>
      <c r="H338" s="5" t="s">
        <v>699</v>
      </c>
      <c r="I338" s="5" t="s">
        <v>57</v>
      </c>
      <c r="J338" s="5">
        <v>2014</v>
      </c>
      <c r="K338" s="5" t="s">
        <v>284</v>
      </c>
      <c r="L338" s="5" t="s">
        <v>256</v>
      </c>
      <c r="M338" s="1" t="str">
        <f t="shared" si="17"/>
        <v>M</v>
      </c>
      <c r="N338" t="str">
        <f t="shared" si="18"/>
        <v>Reczkin Radosław</v>
      </c>
    </row>
    <row r="339" spans="1:14" x14ac:dyDescent="0.25">
      <c r="A339" s="4">
        <v>336</v>
      </c>
      <c r="B339" s="4" t="str">
        <f t="shared" si="16"/>
        <v>"MKS SKARBEK Tarnowskie Góry"</v>
      </c>
      <c r="C339" s="5" t="str">
        <f>Tabela1[[#This Row],[Nazwisko i Imię3]]</f>
        <v>Peroński Piotr</v>
      </c>
      <c r="D339" s="5">
        <v>11232</v>
      </c>
      <c r="E339" s="5" t="s">
        <v>65</v>
      </c>
      <c r="F339" s="6">
        <v>44494</v>
      </c>
      <c r="G339" s="5">
        <v>60630</v>
      </c>
      <c r="H339" s="5" t="s">
        <v>700</v>
      </c>
      <c r="I339" s="5" t="s">
        <v>48</v>
      </c>
      <c r="J339" s="5">
        <v>2014</v>
      </c>
      <c r="K339" s="5" t="s">
        <v>284</v>
      </c>
      <c r="L339" s="5" t="s">
        <v>256</v>
      </c>
      <c r="M339" s="1" t="str">
        <f t="shared" si="17"/>
        <v>M</v>
      </c>
      <c r="N339" t="str">
        <f t="shared" si="18"/>
        <v>Peroński Piotr</v>
      </c>
    </row>
    <row r="340" spans="1:14" x14ac:dyDescent="0.25">
      <c r="A340" s="4">
        <v>337</v>
      </c>
      <c r="B340" s="4" t="str">
        <f t="shared" si="16"/>
        <v>"MKS SKARBEK Tarnowskie Góry"</v>
      </c>
      <c r="C340" s="5" t="str">
        <f>Tabela1[[#This Row],[Nazwisko i Imię3]]</f>
        <v>Makowska Agata</v>
      </c>
      <c r="D340" s="5">
        <v>11231</v>
      </c>
      <c r="E340" s="5" t="s">
        <v>65</v>
      </c>
      <c r="F340" s="6">
        <v>44494</v>
      </c>
      <c r="G340" s="5">
        <v>60629</v>
      </c>
      <c r="H340" s="5" t="s">
        <v>701</v>
      </c>
      <c r="I340" s="5" t="s">
        <v>174</v>
      </c>
      <c r="J340" s="5">
        <v>2014</v>
      </c>
      <c r="K340" s="5" t="s">
        <v>284</v>
      </c>
      <c r="L340" s="5" t="s">
        <v>256</v>
      </c>
      <c r="M340" s="1" t="str">
        <f t="shared" si="17"/>
        <v>K</v>
      </c>
      <c r="N340" t="str">
        <f t="shared" si="18"/>
        <v>Makowska Agata</v>
      </c>
    </row>
    <row r="341" spans="1:14" x14ac:dyDescent="0.25">
      <c r="A341" s="4">
        <v>338</v>
      </c>
      <c r="B341" s="4" t="str">
        <f t="shared" si="16"/>
        <v>"MKS SKARBEK Tarnowskie Góry"</v>
      </c>
      <c r="C341" s="5" t="str">
        <f>Tabela1[[#This Row],[Nazwisko i Imię3]]</f>
        <v>Lipok Maksymilian</v>
      </c>
      <c r="D341" s="5">
        <v>11230</v>
      </c>
      <c r="E341" s="5" t="s">
        <v>65</v>
      </c>
      <c r="F341" s="6">
        <v>44494</v>
      </c>
      <c r="G341" s="5">
        <v>60628</v>
      </c>
      <c r="H341" s="5" t="s">
        <v>702</v>
      </c>
      <c r="I341" s="5" t="s">
        <v>182</v>
      </c>
      <c r="J341" s="5">
        <v>2014</v>
      </c>
      <c r="K341" s="5" t="s">
        <v>284</v>
      </c>
      <c r="L341" s="5" t="s">
        <v>256</v>
      </c>
      <c r="M341" s="1" t="str">
        <f t="shared" si="17"/>
        <v>M</v>
      </c>
      <c r="N341" t="str">
        <f t="shared" si="18"/>
        <v>Lipok Maksymilian</v>
      </c>
    </row>
    <row r="342" spans="1:14" x14ac:dyDescent="0.25">
      <c r="A342" s="4">
        <v>339</v>
      </c>
      <c r="B342" s="4" t="str">
        <f t="shared" si="16"/>
        <v>"MKS SKARBEK Tarnowskie Góry"</v>
      </c>
      <c r="C342" s="5" t="str">
        <f>Tabela1[[#This Row],[Nazwisko i Imię3]]</f>
        <v>Lekan Amelia</v>
      </c>
      <c r="D342" s="5">
        <v>11229</v>
      </c>
      <c r="E342" s="5" t="s">
        <v>65</v>
      </c>
      <c r="F342" s="6">
        <v>44494</v>
      </c>
      <c r="G342" s="5">
        <v>60627</v>
      </c>
      <c r="H342" s="5" t="s">
        <v>703</v>
      </c>
      <c r="I342" s="5" t="s">
        <v>92</v>
      </c>
      <c r="J342" s="5">
        <v>2014</v>
      </c>
      <c r="K342" s="5" t="s">
        <v>284</v>
      </c>
      <c r="L342" s="5" t="s">
        <v>256</v>
      </c>
      <c r="M342" s="1" t="str">
        <f t="shared" si="17"/>
        <v>K</v>
      </c>
      <c r="N342" t="str">
        <f t="shared" si="18"/>
        <v>Lekan Amelia</v>
      </c>
    </row>
    <row r="343" spans="1:14" x14ac:dyDescent="0.25">
      <c r="A343" s="4">
        <v>340</v>
      </c>
      <c r="B343" s="4" t="str">
        <f t="shared" si="16"/>
        <v>"MKS SKARBEK Tarnowskie Góry"</v>
      </c>
      <c r="C343" s="5" t="str">
        <f>Tabela1[[#This Row],[Nazwisko i Imię3]]</f>
        <v>Krytowska Zuzanna</v>
      </c>
      <c r="D343" s="5">
        <v>11228</v>
      </c>
      <c r="E343" s="5" t="s">
        <v>65</v>
      </c>
      <c r="F343" s="6">
        <v>44494</v>
      </c>
      <c r="G343" s="5">
        <v>60626</v>
      </c>
      <c r="H343" s="5" t="s">
        <v>704</v>
      </c>
      <c r="I343" s="5" t="s">
        <v>77</v>
      </c>
      <c r="J343" s="5">
        <v>2014</v>
      </c>
      <c r="K343" s="5" t="s">
        <v>284</v>
      </c>
      <c r="L343" s="5" t="s">
        <v>256</v>
      </c>
      <c r="M343" s="1" t="str">
        <f t="shared" si="17"/>
        <v>K</v>
      </c>
      <c r="N343" t="str">
        <f t="shared" si="18"/>
        <v>Krytowska Zuzanna</v>
      </c>
    </row>
    <row r="344" spans="1:14" x14ac:dyDescent="0.25">
      <c r="A344" s="4">
        <v>341</v>
      </c>
      <c r="B344" s="4" t="str">
        <f t="shared" si="16"/>
        <v>"MKS SKARBEK Tarnowskie Góry"</v>
      </c>
      <c r="C344" s="5" t="str">
        <f>Tabela1[[#This Row],[Nazwisko i Imię3]]</f>
        <v>Kolricz Tomasz</v>
      </c>
      <c r="D344" s="5">
        <v>11227</v>
      </c>
      <c r="E344" s="5" t="s">
        <v>65</v>
      </c>
      <c r="F344" s="6">
        <v>44494</v>
      </c>
      <c r="G344" s="5">
        <v>60625</v>
      </c>
      <c r="H344" s="5" t="s">
        <v>705</v>
      </c>
      <c r="I344" s="5" t="s">
        <v>42</v>
      </c>
      <c r="J344" s="5">
        <v>2014</v>
      </c>
      <c r="K344" s="5" t="s">
        <v>284</v>
      </c>
      <c r="L344" s="5" t="s">
        <v>256</v>
      </c>
      <c r="M344" s="1" t="str">
        <f t="shared" si="17"/>
        <v>M</v>
      </c>
      <c r="N344" t="str">
        <f t="shared" si="18"/>
        <v>Kolricz Tomasz</v>
      </c>
    </row>
    <row r="345" spans="1:14" x14ac:dyDescent="0.25">
      <c r="A345" s="4">
        <v>342</v>
      </c>
      <c r="B345" s="4" t="str">
        <f t="shared" si="16"/>
        <v>"MKS SKARBEK Tarnowskie Góry"</v>
      </c>
      <c r="C345" s="5" t="str">
        <f>Tabela1[[#This Row],[Nazwisko i Imię3]]</f>
        <v>Jergla Filip</v>
      </c>
      <c r="D345" s="5">
        <v>11225</v>
      </c>
      <c r="E345" s="5" t="s">
        <v>65</v>
      </c>
      <c r="F345" s="6">
        <v>44494</v>
      </c>
      <c r="G345" s="5">
        <v>60623</v>
      </c>
      <c r="H345" s="5" t="s">
        <v>706</v>
      </c>
      <c r="I345" s="5" t="s">
        <v>67</v>
      </c>
      <c r="J345" s="5">
        <v>2014</v>
      </c>
      <c r="K345" s="5" t="s">
        <v>284</v>
      </c>
      <c r="L345" s="5" t="s">
        <v>256</v>
      </c>
      <c r="M345" s="1" t="str">
        <f t="shared" si="17"/>
        <v>M</v>
      </c>
      <c r="N345" t="str">
        <f t="shared" si="18"/>
        <v>Jergla Filip</v>
      </c>
    </row>
    <row r="346" spans="1:14" x14ac:dyDescent="0.25">
      <c r="A346" s="4">
        <v>343</v>
      </c>
      <c r="B346" s="4" t="str">
        <f t="shared" si="16"/>
        <v>"MKS SKARBEK Tarnowskie Góry"</v>
      </c>
      <c r="C346" s="5" t="str">
        <f>Tabela1[[#This Row],[Nazwisko i Imię3]]</f>
        <v>Iwanowicz Amelia</v>
      </c>
      <c r="D346" s="5">
        <v>11224</v>
      </c>
      <c r="E346" s="5" t="s">
        <v>65</v>
      </c>
      <c r="F346" s="6">
        <v>44494</v>
      </c>
      <c r="G346" s="5">
        <v>60622</v>
      </c>
      <c r="H346" s="5" t="s">
        <v>707</v>
      </c>
      <c r="I346" s="5" t="s">
        <v>92</v>
      </c>
      <c r="J346" s="5">
        <v>2014</v>
      </c>
      <c r="K346" s="5" t="s">
        <v>284</v>
      </c>
      <c r="L346" s="5" t="s">
        <v>256</v>
      </c>
      <c r="M346" s="1" t="str">
        <f t="shared" si="17"/>
        <v>K</v>
      </c>
      <c r="N346" t="str">
        <f t="shared" si="18"/>
        <v>Iwanowicz Amelia</v>
      </c>
    </row>
    <row r="347" spans="1:14" x14ac:dyDescent="0.25">
      <c r="A347" s="4">
        <v>344</v>
      </c>
      <c r="B347" s="4" t="str">
        <f t="shared" si="16"/>
        <v>"MKS SKARBEK Tarnowskie Góry"</v>
      </c>
      <c r="C347" s="5" t="str">
        <f>Tabela1[[#This Row],[Nazwisko i Imię3]]</f>
        <v>Hoffman Natalia</v>
      </c>
      <c r="D347" s="5">
        <v>11223</v>
      </c>
      <c r="E347" s="5" t="s">
        <v>65</v>
      </c>
      <c r="F347" s="6">
        <v>44494</v>
      </c>
      <c r="G347" s="5">
        <v>60621</v>
      </c>
      <c r="H347" s="5" t="s">
        <v>708</v>
      </c>
      <c r="I347" s="5" t="s">
        <v>9</v>
      </c>
      <c r="J347" s="5">
        <v>2014</v>
      </c>
      <c r="K347" s="5" t="s">
        <v>284</v>
      </c>
      <c r="L347" s="5" t="s">
        <v>256</v>
      </c>
      <c r="M347" s="1" t="str">
        <f t="shared" si="17"/>
        <v>K</v>
      </c>
      <c r="N347" t="str">
        <f t="shared" si="18"/>
        <v>Hoffman Natalia</v>
      </c>
    </row>
    <row r="348" spans="1:14" x14ac:dyDescent="0.25">
      <c r="A348" s="4">
        <v>345</v>
      </c>
      <c r="B348" s="4" t="str">
        <f t="shared" si="16"/>
        <v>"MKS SKARBEK Tarnowskie Góry"</v>
      </c>
      <c r="C348" s="5" t="str">
        <f>Tabela1[[#This Row],[Nazwisko i Imię3]]</f>
        <v>Hajda Maciej</v>
      </c>
      <c r="D348" s="5">
        <v>11222</v>
      </c>
      <c r="E348" s="5" t="s">
        <v>65</v>
      </c>
      <c r="F348" s="6">
        <v>44494</v>
      </c>
      <c r="G348" s="5">
        <v>60620</v>
      </c>
      <c r="H348" s="5" t="s">
        <v>709</v>
      </c>
      <c r="I348" s="5" t="s">
        <v>26</v>
      </c>
      <c r="J348" s="5">
        <v>2014</v>
      </c>
      <c r="K348" s="5" t="s">
        <v>284</v>
      </c>
      <c r="L348" s="5" t="s">
        <v>256</v>
      </c>
      <c r="M348" s="1" t="str">
        <f t="shared" si="17"/>
        <v>M</v>
      </c>
      <c r="N348" t="str">
        <f t="shared" si="18"/>
        <v>Hajda Maciej</v>
      </c>
    </row>
    <row r="349" spans="1:14" x14ac:dyDescent="0.25">
      <c r="A349" s="4">
        <v>346</v>
      </c>
      <c r="B349" s="4" t="str">
        <f t="shared" si="16"/>
        <v>"MKS SKARBEK Tarnowskie Góry"</v>
      </c>
      <c r="C349" s="5" t="str">
        <f>Tabela1[[#This Row],[Nazwisko i Imię3]]</f>
        <v>Gardy Agata</v>
      </c>
      <c r="D349" s="5">
        <v>11221</v>
      </c>
      <c r="E349" s="5" t="s">
        <v>65</v>
      </c>
      <c r="F349" s="6">
        <v>44494</v>
      </c>
      <c r="G349" s="5">
        <v>60619</v>
      </c>
      <c r="H349" s="5" t="s">
        <v>710</v>
      </c>
      <c r="I349" s="5" t="s">
        <v>174</v>
      </c>
      <c r="J349" s="5">
        <v>2014</v>
      </c>
      <c r="K349" s="5" t="s">
        <v>284</v>
      </c>
      <c r="L349" s="5" t="s">
        <v>256</v>
      </c>
      <c r="M349" s="1" t="str">
        <f t="shared" si="17"/>
        <v>K</v>
      </c>
      <c r="N349" t="str">
        <f t="shared" si="18"/>
        <v>Gardy Agata</v>
      </c>
    </row>
    <row r="350" spans="1:14" x14ac:dyDescent="0.25">
      <c r="A350" s="4">
        <v>347</v>
      </c>
      <c r="B350" s="4" t="str">
        <f t="shared" si="16"/>
        <v>"MKS SKARBEK Tarnowskie Góry"</v>
      </c>
      <c r="C350" s="5" t="str">
        <f>Tabela1[[#This Row],[Nazwisko i Imię3]]</f>
        <v>Ganc Wojciech</v>
      </c>
      <c r="D350" s="5">
        <v>11220</v>
      </c>
      <c r="E350" s="5" t="s">
        <v>65</v>
      </c>
      <c r="F350" s="6">
        <v>44494</v>
      </c>
      <c r="G350" s="5">
        <v>60618</v>
      </c>
      <c r="H350" s="5" t="s">
        <v>711</v>
      </c>
      <c r="I350" s="5" t="s">
        <v>63</v>
      </c>
      <c r="J350" s="5">
        <v>2014</v>
      </c>
      <c r="K350" s="5" t="s">
        <v>284</v>
      </c>
      <c r="L350" s="5" t="s">
        <v>256</v>
      </c>
      <c r="M350" s="1" t="str">
        <f t="shared" si="17"/>
        <v>M</v>
      </c>
      <c r="N350" t="str">
        <f t="shared" si="18"/>
        <v>Ganc Wojciech</v>
      </c>
    </row>
    <row r="351" spans="1:14" x14ac:dyDescent="0.25">
      <c r="A351" s="4">
        <v>348</v>
      </c>
      <c r="B351" s="4" t="str">
        <f t="shared" si="16"/>
        <v>"MKS SKARBEK Tarnowskie Góry"</v>
      </c>
      <c r="C351" s="5" t="str">
        <f>Tabela1[[#This Row],[Nazwisko i Imię3]]</f>
        <v>Duś Franciszek</v>
      </c>
      <c r="D351" s="5">
        <v>11219</v>
      </c>
      <c r="E351" s="5" t="s">
        <v>65</v>
      </c>
      <c r="F351" s="6">
        <v>44494</v>
      </c>
      <c r="G351" s="5">
        <v>60617</v>
      </c>
      <c r="H351" s="5" t="s">
        <v>177</v>
      </c>
      <c r="I351" s="5" t="s">
        <v>79</v>
      </c>
      <c r="J351" s="5">
        <v>2014</v>
      </c>
      <c r="K351" s="5" t="s">
        <v>284</v>
      </c>
      <c r="L351" s="5" t="s">
        <v>256</v>
      </c>
      <c r="M351" s="1" t="str">
        <f t="shared" si="17"/>
        <v>M</v>
      </c>
      <c r="N351" t="str">
        <f t="shared" si="18"/>
        <v>Duś Franciszek</v>
      </c>
    </row>
    <row r="352" spans="1:14" x14ac:dyDescent="0.25">
      <c r="A352" s="4">
        <v>349</v>
      </c>
      <c r="B352" s="4" t="str">
        <f t="shared" si="16"/>
        <v>"MKS SKARBEK Tarnowskie Góry"</v>
      </c>
      <c r="C352" s="5" t="str">
        <f>Tabela1[[#This Row],[Nazwisko i Imię3]]</f>
        <v>Bystrzanowski Jan</v>
      </c>
      <c r="D352" s="5">
        <v>11218</v>
      </c>
      <c r="E352" s="5" t="s">
        <v>65</v>
      </c>
      <c r="F352" s="6">
        <v>44494</v>
      </c>
      <c r="G352" s="5">
        <v>60616</v>
      </c>
      <c r="H352" s="5" t="s">
        <v>712</v>
      </c>
      <c r="I352" s="5" t="s">
        <v>45</v>
      </c>
      <c r="J352" s="5">
        <v>2014</v>
      </c>
      <c r="K352" s="5" t="s">
        <v>284</v>
      </c>
      <c r="L352" s="5" t="s">
        <v>256</v>
      </c>
      <c r="M352" s="1" t="str">
        <f t="shared" si="17"/>
        <v>M</v>
      </c>
      <c r="N352" t="str">
        <f t="shared" si="18"/>
        <v>Bystrzanowski Jan</v>
      </c>
    </row>
    <row r="353" spans="1:14" x14ac:dyDescent="0.25">
      <c r="A353" s="4">
        <v>350</v>
      </c>
      <c r="B353" s="4" t="str">
        <f t="shared" si="16"/>
        <v>"MKS SKARBEK Tarnowskie Góry"</v>
      </c>
      <c r="C353" s="5" t="str">
        <f>Tabela1[[#This Row],[Nazwisko i Imię3]]</f>
        <v>Bryl Tymoteusz</v>
      </c>
      <c r="D353" s="5">
        <v>11217</v>
      </c>
      <c r="E353" s="5" t="s">
        <v>65</v>
      </c>
      <c r="F353" s="6">
        <v>44494</v>
      </c>
      <c r="G353" s="5">
        <v>60615</v>
      </c>
      <c r="H353" s="5" t="s">
        <v>713</v>
      </c>
      <c r="I353" s="5" t="s">
        <v>99</v>
      </c>
      <c r="J353" s="5">
        <v>2014</v>
      </c>
      <c r="K353" s="5" t="s">
        <v>284</v>
      </c>
      <c r="L353" s="5" t="s">
        <v>256</v>
      </c>
      <c r="M353" s="1" t="str">
        <f t="shared" si="17"/>
        <v>M</v>
      </c>
      <c r="N353" t="str">
        <f t="shared" si="18"/>
        <v>Bryl Tymoteusz</v>
      </c>
    </row>
    <row r="354" spans="1:14" x14ac:dyDescent="0.25">
      <c r="A354" s="4">
        <v>351</v>
      </c>
      <c r="B354" s="4" t="str">
        <f t="shared" si="16"/>
        <v>"MKS SKARBEK Tarnowskie Góry"</v>
      </c>
      <c r="C354" s="5" t="str">
        <f>Tabela1[[#This Row],[Nazwisko i Imię3]]</f>
        <v>Drożyńska Matylda</v>
      </c>
      <c r="D354" s="5">
        <v>11288</v>
      </c>
      <c r="E354" s="5" t="s">
        <v>65</v>
      </c>
      <c r="F354" s="6">
        <v>44494</v>
      </c>
      <c r="G354" s="5">
        <v>60686</v>
      </c>
      <c r="H354" s="5" t="s">
        <v>725</v>
      </c>
      <c r="I354" s="5" t="s">
        <v>726</v>
      </c>
      <c r="J354" s="5">
        <v>2015</v>
      </c>
      <c r="K354" s="5" t="s">
        <v>284</v>
      </c>
      <c r="L354" s="5" t="s">
        <v>256</v>
      </c>
      <c r="M354" s="1" t="str">
        <f t="shared" si="17"/>
        <v>K</v>
      </c>
      <c r="N354" t="str">
        <f t="shared" si="18"/>
        <v>Drożyńska Matylda</v>
      </c>
    </row>
    <row r="355" spans="1:14" x14ac:dyDescent="0.25">
      <c r="A355" s="4">
        <v>352</v>
      </c>
      <c r="B355" s="4" t="str">
        <f t="shared" si="16"/>
        <v>"MKS TAJFUN Kuźnia Raciborska"</v>
      </c>
      <c r="C355" s="5" t="str">
        <f>Tabela1[[#This Row],[Nazwisko i Imię3]]</f>
        <v>Głowski Jakub</v>
      </c>
      <c r="D355" s="5">
        <v>9266</v>
      </c>
      <c r="E355" s="5" t="s">
        <v>16</v>
      </c>
      <c r="F355" s="6">
        <v>44454</v>
      </c>
      <c r="G355" s="5">
        <v>59975</v>
      </c>
      <c r="H355" s="5" t="s">
        <v>492</v>
      </c>
      <c r="I355" s="5" t="s">
        <v>27</v>
      </c>
      <c r="J355" s="5">
        <v>2010</v>
      </c>
      <c r="K355" s="5" t="s">
        <v>334</v>
      </c>
      <c r="L355" s="5" t="s">
        <v>256</v>
      </c>
      <c r="M355" s="1" t="str">
        <f t="shared" si="17"/>
        <v>M</v>
      </c>
      <c r="N355" t="str">
        <f t="shared" si="18"/>
        <v>Głowski Jakub</v>
      </c>
    </row>
    <row r="356" spans="1:14" x14ac:dyDescent="0.25">
      <c r="A356" s="4">
        <v>353</v>
      </c>
      <c r="B356" s="4" t="str">
        <f t="shared" si="16"/>
        <v>"MKS TAJFUN Kuźnia Raciborska"</v>
      </c>
      <c r="C356" s="5" t="str">
        <f>Tabela1[[#This Row],[Nazwisko i Imię3]]</f>
        <v>Bieniewski Patryk</v>
      </c>
      <c r="D356" s="5">
        <v>9267</v>
      </c>
      <c r="E356" s="5" t="s">
        <v>16</v>
      </c>
      <c r="F356" s="6">
        <v>44454</v>
      </c>
      <c r="G356" s="5">
        <v>59976</v>
      </c>
      <c r="H356" s="5" t="s">
        <v>335</v>
      </c>
      <c r="I356" s="5" t="s">
        <v>39</v>
      </c>
      <c r="J356" s="5">
        <v>2012</v>
      </c>
      <c r="K356" s="5" t="s">
        <v>334</v>
      </c>
      <c r="L356" s="5" t="s">
        <v>256</v>
      </c>
      <c r="M356" s="1" t="str">
        <f t="shared" si="17"/>
        <v>M</v>
      </c>
      <c r="N356" t="str">
        <f t="shared" si="18"/>
        <v>Bieniewski Patryk</v>
      </c>
    </row>
    <row r="357" spans="1:14" x14ac:dyDescent="0.25">
      <c r="A357" s="4">
        <v>354</v>
      </c>
      <c r="B357" s="4" t="str">
        <f t="shared" si="16"/>
        <v>"MMKS Kędzierzyn-Koźle"</v>
      </c>
      <c r="C357" s="5" t="str">
        <f>Tabela1[[#This Row],[Nazwisko i Imię3]]</f>
        <v>Główka Marcin</v>
      </c>
      <c r="D357" s="5">
        <v>7400</v>
      </c>
      <c r="E357" s="5" t="s">
        <v>16</v>
      </c>
      <c r="F357" s="6">
        <v>44432</v>
      </c>
      <c r="G357" s="5">
        <v>59213</v>
      </c>
      <c r="H357" s="5" t="s">
        <v>747</v>
      </c>
      <c r="I357" s="5" t="s">
        <v>34</v>
      </c>
      <c r="J357" s="5">
        <v>2010</v>
      </c>
      <c r="K357" s="5" t="s">
        <v>748</v>
      </c>
      <c r="L357" s="5" t="s">
        <v>733</v>
      </c>
      <c r="M357" s="1" t="str">
        <f t="shared" si="17"/>
        <v>M</v>
      </c>
      <c r="N357" t="str">
        <f t="shared" si="18"/>
        <v>Główka Marcin</v>
      </c>
    </row>
    <row r="358" spans="1:14" x14ac:dyDescent="0.25">
      <c r="A358" s="4">
        <v>355</v>
      </c>
      <c r="B358" s="4" t="str">
        <f t="shared" si="16"/>
        <v>"MMKS Kędzierzyn-Koźle"</v>
      </c>
      <c r="C358" s="5" t="str">
        <f>Tabela1[[#This Row],[Nazwisko i Imię3]]</f>
        <v>Stankiewicz Jacob</v>
      </c>
      <c r="D358" s="5">
        <v>7401</v>
      </c>
      <c r="E358" s="5" t="s">
        <v>16</v>
      </c>
      <c r="F358" s="6">
        <v>44432</v>
      </c>
      <c r="G358" s="5">
        <v>56775</v>
      </c>
      <c r="H358" s="5" t="s">
        <v>772</v>
      </c>
      <c r="I358" s="5" t="s">
        <v>773</v>
      </c>
      <c r="J358" s="5">
        <v>2012</v>
      </c>
      <c r="K358" s="5" t="s">
        <v>748</v>
      </c>
      <c r="L358" s="5" t="s">
        <v>733</v>
      </c>
      <c r="M358" s="1" t="str">
        <f t="shared" si="17"/>
        <v>M</v>
      </c>
      <c r="N358" t="str">
        <f t="shared" si="18"/>
        <v>Stankiewicz Jacob</v>
      </c>
    </row>
    <row r="359" spans="1:14" x14ac:dyDescent="0.25">
      <c r="A359" s="4">
        <v>356</v>
      </c>
      <c r="B359" s="4" t="str">
        <f t="shared" si="16"/>
        <v>"MMKS Kędzierzyn-Koźle"</v>
      </c>
      <c r="C359" s="5" t="str">
        <f>Tabela1[[#This Row],[Nazwisko i Imię3]]</f>
        <v>Śmiech Marcin</v>
      </c>
      <c r="D359" s="5">
        <v>7398</v>
      </c>
      <c r="E359" s="5" t="s">
        <v>65</v>
      </c>
      <c r="F359" s="6">
        <v>44432</v>
      </c>
      <c r="G359" s="5">
        <v>59214</v>
      </c>
      <c r="H359" s="5" t="s">
        <v>792</v>
      </c>
      <c r="I359" s="5" t="s">
        <v>34</v>
      </c>
      <c r="J359" s="5">
        <v>2013</v>
      </c>
      <c r="K359" s="5" t="s">
        <v>748</v>
      </c>
      <c r="L359" s="5" t="s">
        <v>733</v>
      </c>
      <c r="M359" s="1" t="str">
        <f t="shared" si="17"/>
        <v>M</v>
      </c>
      <c r="N359" t="str">
        <f t="shared" si="18"/>
        <v>Śmiech Marcin</v>
      </c>
    </row>
    <row r="360" spans="1:14" x14ac:dyDescent="0.25">
      <c r="A360" s="4">
        <v>357</v>
      </c>
      <c r="B360" s="4" t="str">
        <f t="shared" si="16"/>
        <v>"MMKS Kędzierzyn-Koźle"</v>
      </c>
      <c r="C360" s="5" t="str">
        <f>Tabela1[[#This Row],[Nazwisko i Imię3]]</f>
        <v>Łempicki Piotr</v>
      </c>
      <c r="D360" s="5">
        <v>7397</v>
      </c>
      <c r="E360" s="5" t="s">
        <v>65</v>
      </c>
      <c r="F360" s="6">
        <v>44432</v>
      </c>
      <c r="G360" s="5">
        <v>56776</v>
      </c>
      <c r="H360" s="5" t="s">
        <v>793</v>
      </c>
      <c r="I360" s="5" t="s">
        <v>48</v>
      </c>
      <c r="J360" s="5">
        <v>2013</v>
      </c>
      <c r="K360" s="5" t="s">
        <v>748</v>
      </c>
      <c r="L360" s="5" t="s">
        <v>733</v>
      </c>
      <c r="M360" s="1" t="str">
        <f t="shared" si="17"/>
        <v>M</v>
      </c>
      <c r="N360" t="str">
        <f t="shared" si="18"/>
        <v>Łempicki Piotr</v>
      </c>
    </row>
    <row r="361" spans="1:14" x14ac:dyDescent="0.25">
      <c r="A361" s="4">
        <v>358</v>
      </c>
      <c r="B361" s="4" t="str">
        <f t="shared" si="16"/>
        <v>"MOSIR Łaziska Górne"</v>
      </c>
      <c r="C361" s="5" t="str">
        <f>Tabela1[[#This Row],[Nazwisko i Imię3]]</f>
        <v>Zielezny Hanna</v>
      </c>
      <c r="D361" s="5">
        <v>11536</v>
      </c>
      <c r="E361" s="5" t="s">
        <v>16</v>
      </c>
      <c r="F361" s="6">
        <v>44503</v>
      </c>
      <c r="G361" s="5">
        <v>60844</v>
      </c>
      <c r="H361" s="5" t="s">
        <v>433</v>
      </c>
      <c r="I361" s="5" t="s">
        <v>299</v>
      </c>
      <c r="J361" s="5">
        <v>2009</v>
      </c>
      <c r="K361" s="5" t="s">
        <v>272</v>
      </c>
      <c r="L361" s="5" t="s">
        <v>256</v>
      </c>
      <c r="M361" s="1" t="str">
        <f t="shared" si="17"/>
        <v>K</v>
      </c>
      <c r="N361" t="str">
        <f t="shared" si="18"/>
        <v>Zielezny Hanna</v>
      </c>
    </row>
    <row r="362" spans="1:14" x14ac:dyDescent="0.25">
      <c r="A362" s="4">
        <v>359</v>
      </c>
      <c r="B362" s="4" t="str">
        <f t="shared" si="16"/>
        <v>"MOSIR Łaziska Górne"</v>
      </c>
      <c r="C362" s="5" t="str">
        <f>Tabela1[[#This Row],[Nazwisko i Imię3]]</f>
        <v>Bujar Jakub</v>
      </c>
      <c r="D362" s="5">
        <v>11530</v>
      </c>
      <c r="E362" s="5" t="s">
        <v>16</v>
      </c>
      <c r="F362" s="6">
        <v>44503</v>
      </c>
      <c r="G362" s="5">
        <v>60838</v>
      </c>
      <c r="H362" s="5" t="s">
        <v>434</v>
      </c>
      <c r="I362" s="5" t="s">
        <v>27</v>
      </c>
      <c r="J362" s="5">
        <v>2009</v>
      </c>
      <c r="K362" s="5" t="s">
        <v>272</v>
      </c>
      <c r="L362" s="5" t="s">
        <v>256</v>
      </c>
      <c r="M362" s="1" t="str">
        <f t="shared" si="17"/>
        <v>M</v>
      </c>
      <c r="N362" t="str">
        <f t="shared" si="18"/>
        <v>Bujar Jakub</v>
      </c>
    </row>
    <row r="363" spans="1:14" x14ac:dyDescent="0.25">
      <c r="A363" s="4">
        <v>360</v>
      </c>
      <c r="B363" s="4" t="str">
        <f t="shared" si="16"/>
        <v>"MOSIR Łaziska Górne"</v>
      </c>
      <c r="C363" s="5" t="str">
        <f>Tabela1[[#This Row],[Nazwisko i Imię3]]</f>
        <v>Zielezny Agnieszka</v>
      </c>
      <c r="D363" s="5">
        <v>11535</v>
      </c>
      <c r="E363" s="5" t="s">
        <v>16</v>
      </c>
      <c r="F363" s="6">
        <v>44503</v>
      </c>
      <c r="G363" s="5">
        <v>60843</v>
      </c>
      <c r="H363" s="5" t="s">
        <v>433</v>
      </c>
      <c r="I363" s="5" t="s">
        <v>302</v>
      </c>
      <c r="J363" s="5">
        <v>2011</v>
      </c>
      <c r="K363" s="5" t="s">
        <v>272</v>
      </c>
      <c r="L363" s="5" t="s">
        <v>256</v>
      </c>
      <c r="M363" s="1" t="str">
        <f t="shared" si="17"/>
        <v>K</v>
      </c>
      <c r="N363" t="str">
        <f t="shared" si="18"/>
        <v>Zielezny Agnieszka</v>
      </c>
    </row>
    <row r="364" spans="1:14" x14ac:dyDescent="0.25">
      <c r="A364" s="4">
        <v>361</v>
      </c>
      <c r="B364" s="4" t="str">
        <f t="shared" si="16"/>
        <v>"MOSIR Łaziska Górne"</v>
      </c>
      <c r="C364" s="5" t="str">
        <f>Tabela1[[#This Row],[Nazwisko i Imię3]]</f>
        <v>Michalczyk Igor</v>
      </c>
      <c r="D364" s="5">
        <v>11534</v>
      </c>
      <c r="E364" s="5" t="s">
        <v>16</v>
      </c>
      <c r="F364" s="6">
        <v>44503</v>
      </c>
      <c r="G364" s="5">
        <v>60842</v>
      </c>
      <c r="H364" s="5" t="s">
        <v>445</v>
      </c>
      <c r="I364" s="5" t="s">
        <v>202</v>
      </c>
      <c r="J364" s="5">
        <v>2011</v>
      </c>
      <c r="K364" s="5" t="s">
        <v>272</v>
      </c>
      <c r="L364" s="5" t="s">
        <v>256</v>
      </c>
      <c r="M364" s="1" t="str">
        <f t="shared" si="17"/>
        <v>M</v>
      </c>
      <c r="N364" t="str">
        <f t="shared" si="18"/>
        <v>Michalczyk Igor</v>
      </c>
    </row>
    <row r="365" spans="1:14" x14ac:dyDescent="0.25">
      <c r="A365" s="4">
        <v>362</v>
      </c>
      <c r="B365" s="4" t="str">
        <f t="shared" si="16"/>
        <v>"MOSIR Łaziska Górne"</v>
      </c>
      <c r="C365" s="5" t="str">
        <f>Tabela1[[#This Row],[Nazwisko i Imię3]]</f>
        <v>Marcisz Piotr</v>
      </c>
      <c r="D365" s="5">
        <v>11533</v>
      </c>
      <c r="E365" s="5" t="s">
        <v>16</v>
      </c>
      <c r="F365" s="6">
        <v>44503</v>
      </c>
      <c r="G365" s="5">
        <v>60841</v>
      </c>
      <c r="H365" s="5" t="s">
        <v>526</v>
      </c>
      <c r="I365" s="5" t="s">
        <v>48</v>
      </c>
      <c r="J365" s="5">
        <v>2011</v>
      </c>
      <c r="K365" s="5" t="s">
        <v>272</v>
      </c>
      <c r="L365" s="5" t="s">
        <v>256</v>
      </c>
      <c r="M365" s="1" t="str">
        <f t="shared" si="17"/>
        <v>M</v>
      </c>
      <c r="N365" t="str">
        <f t="shared" si="18"/>
        <v>Marcisz Piotr</v>
      </c>
    </row>
    <row r="366" spans="1:14" x14ac:dyDescent="0.25">
      <c r="A366" s="4">
        <v>363</v>
      </c>
      <c r="B366" s="4" t="str">
        <f t="shared" si="16"/>
        <v>"MOSIR Łaziska Górne"</v>
      </c>
      <c r="C366" s="5" t="str">
        <f>Tabela1[[#This Row],[Nazwisko i Imię3]]</f>
        <v>Wojtyczka Oskar</v>
      </c>
      <c r="D366" s="5">
        <v>11532</v>
      </c>
      <c r="E366" s="5" t="s">
        <v>16</v>
      </c>
      <c r="F366" s="6">
        <v>44503</v>
      </c>
      <c r="G366" s="5">
        <v>60840</v>
      </c>
      <c r="H366" s="5" t="s">
        <v>273</v>
      </c>
      <c r="I366" s="5" t="s">
        <v>69</v>
      </c>
      <c r="J366" s="5">
        <v>2011</v>
      </c>
      <c r="K366" s="5" t="s">
        <v>272</v>
      </c>
      <c r="L366" s="5" t="s">
        <v>256</v>
      </c>
      <c r="M366" s="1" t="str">
        <f t="shared" si="17"/>
        <v>M</v>
      </c>
      <c r="N366" t="str">
        <f t="shared" si="18"/>
        <v>Wojtyczka Oskar</v>
      </c>
    </row>
    <row r="367" spans="1:14" x14ac:dyDescent="0.25">
      <c r="A367" s="4">
        <v>364</v>
      </c>
      <c r="B367" s="4" t="str">
        <f t="shared" si="16"/>
        <v>"MOSIR Łaziska Górne"</v>
      </c>
      <c r="C367" s="5" t="str">
        <f>Tabela1[[#This Row],[Nazwisko i Imię3]]</f>
        <v>Juzoń Maksymilian</v>
      </c>
      <c r="D367" s="5">
        <v>11531</v>
      </c>
      <c r="E367" s="5" t="s">
        <v>16</v>
      </c>
      <c r="F367" s="6">
        <v>44503</v>
      </c>
      <c r="G367" s="5">
        <v>60839</v>
      </c>
      <c r="H367" s="5" t="s">
        <v>527</v>
      </c>
      <c r="I367" s="5" t="s">
        <v>182</v>
      </c>
      <c r="J367" s="5">
        <v>2011</v>
      </c>
      <c r="K367" s="5" t="s">
        <v>272</v>
      </c>
      <c r="L367" s="5" t="s">
        <v>256</v>
      </c>
      <c r="M367" s="1" t="str">
        <f t="shared" si="17"/>
        <v>M</v>
      </c>
      <c r="N367" t="str">
        <f t="shared" si="18"/>
        <v>Juzoń Maksymilian</v>
      </c>
    </row>
    <row r="368" spans="1:14" x14ac:dyDescent="0.25">
      <c r="A368" s="4">
        <v>365</v>
      </c>
      <c r="B368" s="4" t="str">
        <f t="shared" si="16"/>
        <v>"MOSIR Łaziska Górne"</v>
      </c>
      <c r="C368" s="5" t="str">
        <f>Tabela1[[#This Row],[Nazwisko i Imię3]]</f>
        <v>Bujar Kamila</v>
      </c>
      <c r="D368" s="5">
        <v>11539</v>
      </c>
      <c r="E368" s="5" t="s">
        <v>65</v>
      </c>
      <c r="F368" s="6">
        <v>44503</v>
      </c>
      <c r="G368" s="5">
        <v>58933</v>
      </c>
      <c r="H368" s="5" t="s">
        <v>434</v>
      </c>
      <c r="I368" s="5" t="s">
        <v>104</v>
      </c>
      <c r="J368" s="5">
        <v>2013</v>
      </c>
      <c r="K368" s="5" t="s">
        <v>272</v>
      </c>
      <c r="L368" s="5" t="s">
        <v>256</v>
      </c>
      <c r="M368" s="1" t="str">
        <f t="shared" si="17"/>
        <v>K</v>
      </c>
      <c r="N368" t="str">
        <f t="shared" si="18"/>
        <v>Bujar Kamila</v>
      </c>
    </row>
    <row r="369" spans="1:14" x14ac:dyDescent="0.25">
      <c r="A369" s="4">
        <v>366</v>
      </c>
      <c r="B369" s="4" t="str">
        <f t="shared" si="16"/>
        <v>"MOSIR Łaziska Górne"</v>
      </c>
      <c r="C369" s="5" t="str">
        <f>Tabela1[[#This Row],[Nazwisko i Imię3]]</f>
        <v>Zielezny Stanisław</v>
      </c>
      <c r="D369" s="5">
        <v>11538</v>
      </c>
      <c r="E369" s="5" t="s">
        <v>65</v>
      </c>
      <c r="F369" s="6">
        <v>44503</v>
      </c>
      <c r="G369" s="5">
        <v>60846</v>
      </c>
      <c r="H369" s="5" t="s">
        <v>433</v>
      </c>
      <c r="I369" s="5" t="s">
        <v>18</v>
      </c>
      <c r="J369" s="5">
        <v>2013</v>
      </c>
      <c r="K369" s="5" t="s">
        <v>272</v>
      </c>
      <c r="L369" s="5" t="s">
        <v>256</v>
      </c>
      <c r="M369" s="1" t="str">
        <f t="shared" si="17"/>
        <v>M</v>
      </c>
      <c r="N369" t="str">
        <f t="shared" si="18"/>
        <v>Zielezny Stanisław</v>
      </c>
    </row>
    <row r="370" spans="1:14" x14ac:dyDescent="0.25">
      <c r="A370" s="4">
        <v>367</v>
      </c>
      <c r="B370" s="4" t="str">
        <f t="shared" si="16"/>
        <v>"MOSIR Łaziska Górne"</v>
      </c>
      <c r="C370" s="5" t="str">
        <f>Tabela1[[#This Row],[Nazwisko i Imię3]]</f>
        <v>Michalska Milena</v>
      </c>
      <c r="D370" s="5">
        <v>11537</v>
      </c>
      <c r="E370" s="5" t="s">
        <v>65</v>
      </c>
      <c r="F370" s="6">
        <v>44503</v>
      </c>
      <c r="G370" s="5">
        <v>60845</v>
      </c>
      <c r="H370" s="5" t="s">
        <v>303</v>
      </c>
      <c r="I370" s="5" t="s">
        <v>328</v>
      </c>
      <c r="J370" s="5">
        <v>2013</v>
      </c>
      <c r="K370" s="5" t="s">
        <v>272</v>
      </c>
      <c r="L370" s="5" t="s">
        <v>256</v>
      </c>
      <c r="M370" s="1" t="str">
        <f t="shared" si="17"/>
        <v>K</v>
      </c>
      <c r="N370" t="str">
        <f t="shared" si="18"/>
        <v>Michalska Milena</v>
      </c>
    </row>
    <row r="371" spans="1:14" x14ac:dyDescent="0.25">
      <c r="A371" s="4">
        <v>368</v>
      </c>
      <c r="B371" s="4" t="str">
        <f t="shared" si="16"/>
        <v>"MOSM Tychy"</v>
      </c>
      <c r="C371" s="5" t="str">
        <f>Tabela1[[#This Row],[Nazwisko i Imię3]]</f>
        <v>Plewnia Emil</v>
      </c>
      <c r="D371" s="5">
        <v>12049</v>
      </c>
      <c r="E371" s="5" t="s">
        <v>16</v>
      </c>
      <c r="F371" s="6">
        <v>44578</v>
      </c>
      <c r="G371" s="5">
        <v>61199</v>
      </c>
      <c r="H371" s="5" t="s">
        <v>20</v>
      </c>
      <c r="I371" s="5" t="s">
        <v>430</v>
      </c>
      <c r="J371" s="5">
        <v>2009</v>
      </c>
      <c r="K371" s="5" t="s">
        <v>282</v>
      </c>
      <c r="L371" s="5" t="s">
        <v>256</v>
      </c>
      <c r="M371" s="1" t="str">
        <f t="shared" si="17"/>
        <v>M</v>
      </c>
      <c r="N371" t="str">
        <f t="shared" si="18"/>
        <v>Plewnia Emil</v>
      </c>
    </row>
    <row r="372" spans="1:14" x14ac:dyDescent="0.25">
      <c r="A372" s="4">
        <v>369</v>
      </c>
      <c r="B372" s="4" t="str">
        <f t="shared" si="16"/>
        <v>"MOSM Tychy"</v>
      </c>
      <c r="C372" s="5" t="str">
        <f>Tabela1[[#This Row],[Nazwisko i Imię3]]</f>
        <v>Pszczółka Wanda</v>
      </c>
      <c r="D372" s="5">
        <v>4596</v>
      </c>
      <c r="E372" s="5" t="s">
        <v>16</v>
      </c>
      <c r="F372" s="6">
        <v>44440</v>
      </c>
      <c r="G372" s="5">
        <v>55648</v>
      </c>
      <c r="H372" s="5" t="s">
        <v>454</v>
      </c>
      <c r="I372" s="5" t="s">
        <v>455</v>
      </c>
      <c r="J372" s="5">
        <v>2009</v>
      </c>
      <c r="K372" s="5" t="s">
        <v>282</v>
      </c>
      <c r="L372" s="5" t="s">
        <v>256</v>
      </c>
      <c r="M372" s="1" t="str">
        <f t="shared" si="17"/>
        <v>K</v>
      </c>
      <c r="N372" t="str">
        <f t="shared" si="18"/>
        <v>Pszczółka Wanda</v>
      </c>
    </row>
    <row r="373" spans="1:14" x14ac:dyDescent="0.25">
      <c r="A373" s="4">
        <v>370</v>
      </c>
      <c r="B373" s="4" t="str">
        <f t="shared" si="16"/>
        <v>"MOSM Tychy"</v>
      </c>
      <c r="C373" s="5" t="str">
        <f>Tabela1[[#This Row],[Nazwisko i Imię3]]</f>
        <v>Świderski Adam</v>
      </c>
      <c r="D373" s="5">
        <v>4589</v>
      </c>
      <c r="E373" s="5" t="s">
        <v>16</v>
      </c>
      <c r="F373" s="6">
        <v>44440</v>
      </c>
      <c r="G373" s="5">
        <v>59601</v>
      </c>
      <c r="H373" s="5" t="s">
        <v>456</v>
      </c>
      <c r="I373" s="5" t="s">
        <v>21</v>
      </c>
      <c r="J373" s="5">
        <v>2009</v>
      </c>
      <c r="K373" s="5" t="s">
        <v>282</v>
      </c>
      <c r="L373" s="5" t="s">
        <v>256</v>
      </c>
      <c r="M373" s="1" t="str">
        <f t="shared" si="17"/>
        <v>M</v>
      </c>
      <c r="N373" t="str">
        <f t="shared" si="18"/>
        <v>Świderski Adam</v>
      </c>
    </row>
    <row r="374" spans="1:14" x14ac:dyDescent="0.25">
      <c r="A374" s="4">
        <v>371</v>
      </c>
      <c r="B374" s="4" t="str">
        <f t="shared" si="16"/>
        <v>"MOSM Tychy"</v>
      </c>
      <c r="C374" s="5" t="str">
        <f>Tabela1[[#This Row],[Nazwisko i Imię3]]</f>
        <v>Sadłowski Nikodem</v>
      </c>
      <c r="D374" s="5">
        <v>12052</v>
      </c>
      <c r="E374" s="5" t="s">
        <v>16</v>
      </c>
      <c r="F374" s="6">
        <v>44578</v>
      </c>
      <c r="G374" s="5">
        <v>61202</v>
      </c>
      <c r="H374" s="5" t="s">
        <v>480</v>
      </c>
      <c r="I374" s="5" t="s">
        <v>481</v>
      </c>
      <c r="J374" s="5">
        <v>2010</v>
      </c>
      <c r="K374" s="5" t="s">
        <v>282</v>
      </c>
      <c r="L374" s="5" t="s">
        <v>256</v>
      </c>
      <c r="M374" s="1" t="str">
        <f t="shared" si="17"/>
        <v>M</v>
      </c>
      <c r="N374" t="str">
        <f t="shared" si="18"/>
        <v>Sadłowski Nikodem</v>
      </c>
    </row>
    <row r="375" spans="1:14" x14ac:dyDescent="0.25">
      <c r="A375" s="4">
        <v>372</v>
      </c>
      <c r="B375" s="4" t="str">
        <f t="shared" si="16"/>
        <v>"MOSM Tychy"</v>
      </c>
      <c r="C375" s="5" t="str">
        <f>Tabela1[[#This Row],[Nazwisko i Imię3]]</f>
        <v>Kostyra Bartosz</v>
      </c>
      <c r="D375" s="5">
        <v>11345</v>
      </c>
      <c r="E375" s="5" t="s">
        <v>16</v>
      </c>
      <c r="F375" s="6">
        <v>44495</v>
      </c>
      <c r="G375" s="5">
        <v>60724</v>
      </c>
      <c r="H375" s="5" t="s">
        <v>485</v>
      </c>
      <c r="I375" s="5" t="s">
        <v>40</v>
      </c>
      <c r="J375" s="5">
        <v>2010</v>
      </c>
      <c r="K375" s="5" t="s">
        <v>282</v>
      </c>
      <c r="L375" s="5" t="s">
        <v>256</v>
      </c>
      <c r="M375" s="1" t="str">
        <f t="shared" si="17"/>
        <v>M</v>
      </c>
      <c r="N375" t="str">
        <f t="shared" si="18"/>
        <v>Kostyra Bartosz</v>
      </c>
    </row>
    <row r="376" spans="1:14" x14ac:dyDescent="0.25">
      <c r="A376" s="4">
        <v>373</v>
      </c>
      <c r="B376" s="4" t="str">
        <f t="shared" si="16"/>
        <v>"MOSM Tychy"</v>
      </c>
      <c r="C376" s="5" t="str">
        <f>Tabela1[[#This Row],[Nazwisko i Imię3]]</f>
        <v>Jachacy Hanna</v>
      </c>
      <c r="D376" s="5">
        <v>4588</v>
      </c>
      <c r="E376" s="5" t="s">
        <v>16</v>
      </c>
      <c r="F376" s="6">
        <v>44440</v>
      </c>
      <c r="G376" s="5">
        <v>59600</v>
      </c>
      <c r="H376" s="5" t="s">
        <v>501</v>
      </c>
      <c r="I376" s="5" t="s">
        <v>299</v>
      </c>
      <c r="J376" s="5">
        <v>2010</v>
      </c>
      <c r="K376" s="5" t="s">
        <v>282</v>
      </c>
      <c r="L376" s="5" t="s">
        <v>256</v>
      </c>
      <c r="M376" s="1" t="str">
        <f t="shared" si="17"/>
        <v>K</v>
      </c>
      <c r="N376" t="str">
        <f t="shared" si="18"/>
        <v>Jachacy Hanna</v>
      </c>
    </row>
    <row r="377" spans="1:14" x14ac:dyDescent="0.25">
      <c r="A377" s="4">
        <v>374</v>
      </c>
      <c r="B377" s="4" t="str">
        <f t="shared" si="16"/>
        <v>"MOSM Tychy"</v>
      </c>
      <c r="C377" s="5" t="str">
        <f>Tabela1[[#This Row],[Nazwisko i Imię3]]</f>
        <v>Przyżycka Jagoda</v>
      </c>
      <c r="D377" s="5">
        <v>12050</v>
      </c>
      <c r="E377" s="5" t="s">
        <v>16</v>
      </c>
      <c r="F377" s="6">
        <v>44578</v>
      </c>
      <c r="G377" s="5">
        <v>61200</v>
      </c>
      <c r="H377" s="5" t="s">
        <v>524</v>
      </c>
      <c r="I377" s="5" t="s">
        <v>300</v>
      </c>
      <c r="J377" s="5">
        <v>2011</v>
      </c>
      <c r="K377" s="5" t="s">
        <v>282</v>
      </c>
      <c r="L377" s="5" t="s">
        <v>256</v>
      </c>
      <c r="M377" s="1" t="str">
        <f t="shared" si="17"/>
        <v>K</v>
      </c>
      <c r="N377" t="str">
        <f t="shared" si="18"/>
        <v>Przyżycka Jagoda</v>
      </c>
    </row>
    <row r="378" spans="1:14" x14ac:dyDescent="0.25">
      <c r="A378" s="4">
        <v>375</v>
      </c>
      <c r="B378" s="4" t="str">
        <f t="shared" si="16"/>
        <v>"MOSM Tychy"</v>
      </c>
      <c r="C378" s="5" t="str">
        <f>Tabela1[[#This Row],[Nazwisko i Imię3]]</f>
        <v>Fryc Mateusz</v>
      </c>
      <c r="D378" s="5">
        <v>11347</v>
      </c>
      <c r="E378" s="5" t="s">
        <v>16</v>
      </c>
      <c r="F378" s="6">
        <v>44495</v>
      </c>
      <c r="G378" s="5">
        <v>60726</v>
      </c>
      <c r="H378" s="5" t="s">
        <v>529</v>
      </c>
      <c r="I378" s="5" t="s">
        <v>44</v>
      </c>
      <c r="J378" s="5">
        <v>2011</v>
      </c>
      <c r="K378" s="5" t="s">
        <v>282</v>
      </c>
      <c r="L378" s="5" t="s">
        <v>256</v>
      </c>
      <c r="M378" s="1" t="str">
        <f t="shared" si="17"/>
        <v>M</v>
      </c>
      <c r="N378" t="str">
        <f t="shared" si="18"/>
        <v>Fryc Mateusz</v>
      </c>
    </row>
    <row r="379" spans="1:14" x14ac:dyDescent="0.25">
      <c r="A379" s="4">
        <v>376</v>
      </c>
      <c r="B379" s="4" t="str">
        <f t="shared" si="16"/>
        <v>"MOSM Tychy"</v>
      </c>
      <c r="C379" s="5" t="str">
        <f>Tabela1[[#This Row],[Nazwisko i Imię3]]</f>
        <v>Stasiak Iwo</v>
      </c>
      <c r="D379" s="5">
        <v>11346</v>
      </c>
      <c r="E379" s="5" t="s">
        <v>16</v>
      </c>
      <c r="F379" s="6">
        <v>44495</v>
      </c>
      <c r="G379" s="5">
        <v>60725</v>
      </c>
      <c r="H379" s="5" t="s">
        <v>530</v>
      </c>
      <c r="I379" s="5" t="s">
        <v>531</v>
      </c>
      <c r="J379" s="5">
        <v>2011</v>
      </c>
      <c r="K379" s="5" t="s">
        <v>282</v>
      </c>
      <c r="L379" s="5" t="s">
        <v>256</v>
      </c>
      <c r="M379" s="1" t="str">
        <f t="shared" si="17"/>
        <v>M</v>
      </c>
      <c r="N379" t="str">
        <f t="shared" si="18"/>
        <v>Stasiak Iwo</v>
      </c>
    </row>
    <row r="380" spans="1:14" x14ac:dyDescent="0.25">
      <c r="A380" s="4">
        <v>377</v>
      </c>
      <c r="B380" s="4" t="str">
        <f t="shared" si="16"/>
        <v>"MOSM Tychy"</v>
      </c>
      <c r="C380" s="5" t="str">
        <f>Tabela1[[#This Row],[Nazwisko i Imię3]]</f>
        <v>Zbijowska Justyna</v>
      </c>
      <c r="D380" s="5">
        <v>4599</v>
      </c>
      <c r="E380" s="5" t="s">
        <v>16</v>
      </c>
      <c r="F380" s="6">
        <v>44440</v>
      </c>
      <c r="G380" s="5">
        <v>52872</v>
      </c>
      <c r="H380" s="5" t="s">
        <v>319</v>
      </c>
      <c r="I380" s="5" t="s">
        <v>320</v>
      </c>
      <c r="J380" s="5">
        <v>2011</v>
      </c>
      <c r="K380" s="5" t="s">
        <v>282</v>
      </c>
      <c r="L380" s="5" t="s">
        <v>256</v>
      </c>
      <c r="M380" s="1" t="str">
        <f t="shared" si="17"/>
        <v>K</v>
      </c>
      <c r="N380" t="str">
        <f t="shared" si="18"/>
        <v>Zbijowska Justyna</v>
      </c>
    </row>
    <row r="381" spans="1:14" x14ac:dyDescent="0.25">
      <c r="A381" s="4">
        <v>378</v>
      </c>
      <c r="B381" s="4" t="str">
        <f t="shared" si="16"/>
        <v>"MOSM Tychy"</v>
      </c>
      <c r="C381" s="5" t="str">
        <f>Tabela1[[#This Row],[Nazwisko i Imię3]]</f>
        <v>Matląg Lena</v>
      </c>
      <c r="D381" s="5">
        <v>4594</v>
      </c>
      <c r="E381" s="5" t="s">
        <v>16</v>
      </c>
      <c r="F381" s="6">
        <v>44440</v>
      </c>
      <c r="G381" s="5">
        <v>50910</v>
      </c>
      <c r="H381" s="5" t="s">
        <v>321</v>
      </c>
      <c r="I381" s="5" t="s">
        <v>166</v>
      </c>
      <c r="J381" s="5">
        <v>2011</v>
      </c>
      <c r="K381" s="5" t="s">
        <v>282</v>
      </c>
      <c r="L381" s="5" t="s">
        <v>256</v>
      </c>
      <c r="M381" s="1" t="str">
        <f t="shared" si="17"/>
        <v>K</v>
      </c>
      <c r="N381" t="str">
        <f t="shared" si="18"/>
        <v>Matląg Lena</v>
      </c>
    </row>
    <row r="382" spans="1:14" x14ac:dyDescent="0.25">
      <c r="A382" s="4">
        <v>379</v>
      </c>
      <c r="B382" s="4" t="str">
        <f t="shared" si="16"/>
        <v>"MOSM Tychy"</v>
      </c>
      <c r="C382" s="5" t="str">
        <f>Tabela1[[#This Row],[Nazwisko i Imię3]]</f>
        <v>Brzoza Aleksandra</v>
      </c>
      <c r="D382" s="5">
        <v>4591</v>
      </c>
      <c r="E382" s="5" t="s">
        <v>16</v>
      </c>
      <c r="F382" s="6">
        <v>44440</v>
      </c>
      <c r="G382" s="5">
        <v>50904</v>
      </c>
      <c r="H382" s="5" t="s">
        <v>322</v>
      </c>
      <c r="I382" s="5" t="s">
        <v>71</v>
      </c>
      <c r="J382" s="5">
        <v>2011</v>
      </c>
      <c r="K382" s="5" t="s">
        <v>282</v>
      </c>
      <c r="L382" s="5" t="s">
        <v>256</v>
      </c>
      <c r="M382" s="1" t="str">
        <f t="shared" si="17"/>
        <v>K</v>
      </c>
      <c r="N382" t="str">
        <f t="shared" si="18"/>
        <v>Brzoza Aleksandra</v>
      </c>
    </row>
    <row r="383" spans="1:14" x14ac:dyDescent="0.25">
      <c r="A383" s="4">
        <v>380</v>
      </c>
      <c r="B383" s="4" t="str">
        <f t="shared" si="16"/>
        <v>"MOSM Tychy"</v>
      </c>
      <c r="C383" s="5" t="str">
        <f>Tabela1[[#This Row],[Nazwisko i Imię3]]</f>
        <v>Olejarz Adrian</v>
      </c>
      <c r="D383" s="5">
        <v>4590</v>
      </c>
      <c r="E383" s="5" t="s">
        <v>16</v>
      </c>
      <c r="F383" s="6">
        <v>44440</v>
      </c>
      <c r="G383" s="5">
        <v>59602</v>
      </c>
      <c r="H383" s="5" t="s">
        <v>550</v>
      </c>
      <c r="I383" s="5" t="s">
        <v>54</v>
      </c>
      <c r="J383" s="5">
        <v>2011</v>
      </c>
      <c r="K383" s="5" t="s">
        <v>282</v>
      </c>
      <c r="L383" s="5" t="s">
        <v>256</v>
      </c>
      <c r="M383" s="1" t="str">
        <f t="shared" si="17"/>
        <v>M</v>
      </c>
      <c r="N383" t="str">
        <f t="shared" si="18"/>
        <v>Olejarz Adrian</v>
      </c>
    </row>
    <row r="384" spans="1:14" x14ac:dyDescent="0.25">
      <c r="A384" s="4">
        <v>381</v>
      </c>
      <c r="B384" s="4" t="str">
        <f t="shared" si="16"/>
        <v>"MOSM Tychy"</v>
      </c>
      <c r="C384" s="5" t="str">
        <f>Tabela1[[#This Row],[Nazwisko i Imię3]]</f>
        <v>Żmuda Oliwia</v>
      </c>
      <c r="D384" s="5">
        <v>4587</v>
      </c>
      <c r="E384" s="5" t="s">
        <v>16</v>
      </c>
      <c r="F384" s="6">
        <v>44440</v>
      </c>
      <c r="G384" s="5">
        <v>56720</v>
      </c>
      <c r="H384" s="5" t="s">
        <v>551</v>
      </c>
      <c r="I384" s="5" t="s">
        <v>192</v>
      </c>
      <c r="J384" s="5">
        <v>2011</v>
      </c>
      <c r="K384" s="5" t="s">
        <v>282</v>
      </c>
      <c r="L384" s="5" t="s">
        <v>256</v>
      </c>
      <c r="M384" s="1" t="str">
        <f t="shared" si="17"/>
        <v>K</v>
      </c>
      <c r="N384" t="str">
        <f t="shared" si="18"/>
        <v>Żmuda Oliwia</v>
      </c>
    </row>
    <row r="385" spans="1:14" x14ac:dyDescent="0.25">
      <c r="A385" s="4">
        <v>382</v>
      </c>
      <c r="B385" s="4" t="str">
        <f t="shared" si="16"/>
        <v>"MOSM Tychy"</v>
      </c>
      <c r="C385" s="5" t="str">
        <f>Tabela1[[#This Row],[Nazwisko i Imię3]]</f>
        <v>Mleczek Szymon</v>
      </c>
      <c r="D385" s="5">
        <v>4586</v>
      </c>
      <c r="E385" s="5" t="s">
        <v>16</v>
      </c>
      <c r="F385" s="6">
        <v>44440</v>
      </c>
      <c r="G385" s="5">
        <v>59598</v>
      </c>
      <c r="H385" s="5" t="s">
        <v>552</v>
      </c>
      <c r="I385" s="5" t="s">
        <v>31</v>
      </c>
      <c r="J385" s="5">
        <v>2011</v>
      </c>
      <c r="K385" s="5" t="s">
        <v>282</v>
      </c>
      <c r="L385" s="5" t="s">
        <v>256</v>
      </c>
      <c r="M385" s="1" t="str">
        <f t="shared" si="17"/>
        <v>M</v>
      </c>
      <c r="N385" t="str">
        <f t="shared" si="18"/>
        <v>Mleczek Szymon</v>
      </c>
    </row>
    <row r="386" spans="1:14" x14ac:dyDescent="0.25">
      <c r="A386" s="4">
        <v>383</v>
      </c>
      <c r="B386" s="4" t="str">
        <f t="shared" si="16"/>
        <v>"MOSM Tychy"</v>
      </c>
      <c r="C386" s="5" t="str">
        <f>Tabela1[[#This Row],[Nazwisko i Imię3]]</f>
        <v>Krzyżowska Julia</v>
      </c>
      <c r="D386" s="5">
        <v>12051</v>
      </c>
      <c r="E386" s="5" t="s">
        <v>16</v>
      </c>
      <c r="F386" s="6">
        <v>44578</v>
      </c>
      <c r="G386" s="5">
        <v>61201</v>
      </c>
      <c r="H386" s="5" t="s">
        <v>582</v>
      </c>
      <c r="I386" s="5" t="s">
        <v>13</v>
      </c>
      <c r="J386" s="5">
        <v>2012</v>
      </c>
      <c r="K386" s="5" t="s">
        <v>282</v>
      </c>
      <c r="L386" s="5" t="s">
        <v>256</v>
      </c>
      <c r="M386" s="1" t="str">
        <f t="shared" si="17"/>
        <v>K</v>
      </c>
      <c r="N386" t="str">
        <f t="shared" si="18"/>
        <v>Krzyżowska Julia</v>
      </c>
    </row>
    <row r="387" spans="1:14" x14ac:dyDescent="0.25">
      <c r="A387" s="4">
        <v>384</v>
      </c>
      <c r="B387" s="4" t="str">
        <f t="shared" si="16"/>
        <v>"MOSM Tychy"</v>
      </c>
      <c r="C387" s="5" t="str">
        <f>Tabela1[[#This Row],[Nazwisko i Imię3]]</f>
        <v>Pilarczyk Piotr</v>
      </c>
      <c r="D387" s="5">
        <v>11344</v>
      </c>
      <c r="E387" s="5" t="s">
        <v>16</v>
      </c>
      <c r="F387" s="6">
        <v>44495</v>
      </c>
      <c r="G387" s="5">
        <v>60723</v>
      </c>
      <c r="H387" s="5" t="s">
        <v>593</v>
      </c>
      <c r="I387" s="5" t="s">
        <v>48</v>
      </c>
      <c r="J387" s="5">
        <v>2012</v>
      </c>
      <c r="K387" s="5" t="s">
        <v>282</v>
      </c>
      <c r="L387" s="5" t="s">
        <v>256</v>
      </c>
      <c r="M387" s="1" t="str">
        <f t="shared" si="17"/>
        <v>M</v>
      </c>
      <c r="N387" t="str">
        <f t="shared" si="18"/>
        <v>Pilarczyk Piotr</v>
      </c>
    </row>
    <row r="388" spans="1:14" x14ac:dyDescent="0.25">
      <c r="A388" s="4">
        <v>385</v>
      </c>
      <c r="B388" s="4" t="str">
        <f t="shared" ref="B388:B451" si="19">K388</f>
        <v>"MOSM Tychy"</v>
      </c>
      <c r="C388" s="5" t="str">
        <f>Tabela1[[#This Row],[Nazwisko i Imię3]]</f>
        <v>Plewnia Nikola</v>
      </c>
      <c r="D388" s="5">
        <v>12054</v>
      </c>
      <c r="E388" s="5" t="s">
        <v>65</v>
      </c>
      <c r="F388" s="6">
        <v>44578</v>
      </c>
      <c r="G388" s="5">
        <v>61204</v>
      </c>
      <c r="H388" s="5" t="s">
        <v>20</v>
      </c>
      <c r="I388" s="5" t="s">
        <v>169</v>
      </c>
      <c r="J388" s="5">
        <v>2013</v>
      </c>
      <c r="K388" s="5" t="s">
        <v>282</v>
      </c>
      <c r="L388" s="5" t="s">
        <v>256</v>
      </c>
      <c r="M388" s="1" t="str">
        <f t="shared" ref="M388:M451" si="20">IF(I388="","",IF(RIGHT(I388,1)="a","K","M"))</f>
        <v>K</v>
      </c>
      <c r="N388" t="str">
        <f t="shared" ref="N388:N451" si="21">H388&amp;" "&amp;I388</f>
        <v>Plewnia Nikola</v>
      </c>
    </row>
    <row r="389" spans="1:14" x14ac:dyDescent="0.25">
      <c r="A389" s="4">
        <v>386</v>
      </c>
      <c r="B389" s="4" t="str">
        <f t="shared" si="19"/>
        <v>"MOSM Tychy"</v>
      </c>
      <c r="C389" s="5" t="str">
        <f>Tabela1[[#This Row],[Nazwisko i Imię3]]</f>
        <v>Widz Sebastian</v>
      </c>
      <c r="D389" s="5">
        <v>11349</v>
      </c>
      <c r="E389" s="5" t="s">
        <v>65</v>
      </c>
      <c r="F389" s="6">
        <v>44495</v>
      </c>
      <c r="G389" s="5">
        <v>60728</v>
      </c>
      <c r="H389" s="5" t="s">
        <v>615</v>
      </c>
      <c r="I389" s="5" t="s">
        <v>53</v>
      </c>
      <c r="J389" s="5">
        <v>2013</v>
      </c>
      <c r="K389" s="5" t="s">
        <v>282</v>
      </c>
      <c r="L389" s="5" t="s">
        <v>256</v>
      </c>
      <c r="M389" s="1" t="str">
        <f t="shared" si="20"/>
        <v>M</v>
      </c>
      <c r="N389" t="str">
        <f t="shared" si="21"/>
        <v>Widz Sebastian</v>
      </c>
    </row>
    <row r="390" spans="1:14" x14ac:dyDescent="0.25">
      <c r="A390" s="4">
        <v>387</v>
      </c>
      <c r="B390" s="4" t="str">
        <f t="shared" si="19"/>
        <v>"MOSM Tychy"</v>
      </c>
      <c r="C390" s="5" t="str">
        <f>Tabela1[[#This Row],[Nazwisko i Imię3]]</f>
        <v>Bryś Emilia</v>
      </c>
      <c r="D390" s="5">
        <v>4584</v>
      </c>
      <c r="E390" s="5" t="s">
        <v>65</v>
      </c>
      <c r="F390" s="6">
        <v>44440</v>
      </c>
      <c r="G390" s="5">
        <v>56721</v>
      </c>
      <c r="H390" s="5" t="s">
        <v>622</v>
      </c>
      <c r="I390" s="5" t="s">
        <v>185</v>
      </c>
      <c r="J390" s="5">
        <v>2013</v>
      </c>
      <c r="K390" s="5" t="s">
        <v>282</v>
      </c>
      <c r="L390" s="5" t="s">
        <v>256</v>
      </c>
      <c r="M390" s="1" t="str">
        <f t="shared" si="20"/>
        <v>K</v>
      </c>
      <c r="N390" t="str">
        <f t="shared" si="21"/>
        <v>Bryś Emilia</v>
      </c>
    </row>
    <row r="391" spans="1:14" x14ac:dyDescent="0.25">
      <c r="A391" s="4">
        <v>388</v>
      </c>
      <c r="B391" s="4" t="str">
        <f t="shared" si="19"/>
        <v>"MOSM Tychy"</v>
      </c>
      <c r="C391" s="5" t="str">
        <f>Tabela1[[#This Row],[Nazwisko i Imię3]]</f>
        <v>Przyłucka Alicja</v>
      </c>
      <c r="D391" s="5">
        <v>4583</v>
      </c>
      <c r="E391" s="5" t="s">
        <v>65</v>
      </c>
      <c r="F391" s="6">
        <v>44440</v>
      </c>
      <c r="G391" s="5">
        <v>59597</v>
      </c>
      <c r="H391" s="5" t="s">
        <v>623</v>
      </c>
      <c r="I391" s="5" t="s">
        <v>101</v>
      </c>
      <c r="J391" s="5">
        <v>2013</v>
      </c>
      <c r="K391" s="5" t="s">
        <v>282</v>
      </c>
      <c r="L391" s="5" t="s">
        <v>256</v>
      </c>
      <c r="M391" s="1" t="str">
        <f t="shared" si="20"/>
        <v>K</v>
      </c>
      <c r="N391" t="str">
        <f t="shared" si="21"/>
        <v>Przyłucka Alicja</v>
      </c>
    </row>
    <row r="392" spans="1:14" x14ac:dyDescent="0.25">
      <c r="A392" s="4">
        <v>389</v>
      </c>
      <c r="B392" s="4" t="str">
        <f t="shared" si="19"/>
        <v>"MOSM Tychy"</v>
      </c>
      <c r="C392" s="5" t="str">
        <f>Tabela1[[#This Row],[Nazwisko i Imię3]]</f>
        <v>Mazelanik Stefan</v>
      </c>
      <c r="D392" s="5">
        <v>12053</v>
      </c>
      <c r="E392" s="5" t="s">
        <v>65</v>
      </c>
      <c r="F392" s="6">
        <v>44578</v>
      </c>
      <c r="G392" s="5">
        <v>61203</v>
      </c>
      <c r="H392" s="5" t="s">
        <v>638</v>
      </c>
      <c r="I392" s="5" t="s">
        <v>639</v>
      </c>
      <c r="J392" s="5">
        <v>2014</v>
      </c>
      <c r="K392" s="5" t="s">
        <v>282</v>
      </c>
      <c r="L392" s="5" t="s">
        <v>256</v>
      </c>
      <c r="M392" s="1" t="str">
        <f t="shared" si="20"/>
        <v>M</v>
      </c>
      <c r="N392" t="str">
        <f t="shared" si="21"/>
        <v>Mazelanik Stefan</v>
      </c>
    </row>
    <row r="393" spans="1:14" x14ac:dyDescent="0.25">
      <c r="A393" s="4">
        <v>390</v>
      </c>
      <c r="B393" s="4" t="str">
        <f t="shared" si="19"/>
        <v>"MOSM Tychy"</v>
      </c>
      <c r="C393" s="5" t="str">
        <f>Tabela1[[#This Row],[Nazwisko i Imię3]]</f>
        <v>Olejarz Szymon</v>
      </c>
      <c r="D393" s="5">
        <v>4582</v>
      </c>
      <c r="E393" s="5" t="s">
        <v>65</v>
      </c>
      <c r="F393" s="6">
        <v>44440</v>
      </c>
      <c r="G393" s="5">
        <v>59596</v>
      </c>
      <c r="H393" s="5" t="s">
        <v>550</v>
      </c>
      <c r="I393" s="5" t="s">
        <v>31</v>
      </c>
      <c r="J393" s="5">
        <v>2014</v>
      </c>
      <c r="K393" s="5" t="s">
        <v>282</v>
      </c>
      <c r="L393" s="5" t="s">
        <v>256</v>
      </c>
      <c r="M393" s="1" t="str">
        <f t="shared" si="20"/>
        <v>M</v>
      </c>
      <c r="N393" t="str">
        <f t="shared" si="21"/>
        <v>Olejarz Szymon</v>
      </c>
    </row>
    <row r="394" spans="1:14" x14ac:dyDescent="0.25">
      <c r="A394" s="4">
        <v>391</v>
      </c>
      <c r="B394" s="4" t="str">
        <f t="shared" si="19"/>
        <v>"MOSM Tychy"</v>
      </c>
      <c r="C394" s="5" t="str">
        <f>Tabela1[[#This Row],[Nazwisko i Imię3]]</f>
        <v>Jachacy Julian</v>
      </c>
      <c r="D394" s="5">
        <v>4581</v>
      </c>
      <c r="E394" s="5" t="s">
        <v>65</v>
      </c>
      <c r="F394" s="6">
        <v>44440</v>
      </c>
      <c r="G394" s="5">
        <v>59595</v>
      </c>
      <c r="H394" s="5" t="s">
        <v>501</v>
      </c>
      <c r="I394" s="5" t="s">
        <v>301</v>
      </c>
      <c r="J394" s="5">
        <v>2014</v>
      </c>
      <c r="K394" s="5" t="s">
        <v>282</v>
      </c>
      <c r="L394" s="5" t="s">
        <v>256</v>
      </c>
      <c r="M394" s="1" t="str">
        <f t="shared" si="20"/>
        <v>M</v>
      </c>
      <c r="N394" t="str">
        <f t="shared" si="21"/>
        <v>Jachacy Julian</v>
      </c>
    </row>
    <row r="395" spans="1:14" x14ac:dyDescent="0.25">
      <c r="A395" s="4">
        <v>392</v>
      </c>
      <c r="B395" s="4" t="str">
        <f t="shared" si="19"/>
        <v>"MOSM Tychy"</v>
      </c>
      <c r="C395" s="5" t="str">
        <f>Tabela1[[#This Row],[Nazwisko i Imię3]]</f>
        <v>Pypłacz Kaspian</v>
      </c>
      <c r="D395" s="5">
        <v>11351</v>
      </c>
      <c r="E395" s="5" t="s">
        <v>65</v>
      </c>
      <c r="F395" s="6">
        <v>44495</v>
      </c>
      <c r="G395" s="5">
        <v>60730</v>
      </c>
      <c r="H395" s="5" t="s">
        <v>723</v>
      </c>
      <c r="I395" s="5" t="s">
        <v>724</v>
      </c>
      <c r="J395" s="5">
        <v>2015</v>
      </c>
      <c r="K395" s="5" t="s">
        <v>282</v>
      </c>
      <c r="L395" s="5" t="s">
        <v>256</v>
      </c>
      <c r="M395" s="1" t="str">
        <f t="shared" si="20"/>
        <v>M</v>
      </c>
      <c r="N395" t="str">
        <f t="shared" si="21"/>
        <v>Pypłacz Kaspian</v>
      </c>
    </row>
    <row r="396" spans="1:14" x14ac:dyDescent="0.25">
      <c r="A396" s="4">
        <v>393</v>
      </c>
      <c r="B396" s="4" t="str">
        <f t="shared" si="19"/>
        <v>"MOSM Tychy"</v>
      </c>
      <c r="C396" s="5" t="str">
        <f>Tabela1[[#This Row],[Nazwisko i Imię3]]</f>
        <v>Pypłacz Alicja</v>
      </c>
      <c r="D396" s="5">
        <v>11350</v>
      </c>
      <c r="E396" s="5" t="s">
        <v>65</v>
      </c>
      <c r="F396" s="6">
        <v>44495</v>
      </c>
      <c r="G396" s="5">
        <v>60729</v>
      </c>
      <c r="H396" s="5" t="s">
        <v>723</v>
      </c>
      <c r="I396" s="5" t="s">
        <v>101</v>
      </c>
      <c r="J396" s="5">
        <v>2015</v>
      </c>
      <c r="K396" s="5" t="s">
        <v>282</v>
      </c>
      <c r="L396" s="5" t="s">
        <v>256</v>
      </c>
      <c r="M396" s="1" t="str">
        <f t="shared" si="20"/>
        <v>K</v>
      </c>
      <c r="N396" t="str">
        <f t="shared" si="21"/>
        <v>Pypłacz Alicja</v>
      </c>
    </row>
    <row r="397" spans="1:14" x14ac:dyDescent="0.25">
      <c r="A397" s="4">
        <v>394</v>
      </c>
      <c r="B397" s="4" t="str">
        <f t="shared" si="19"/>
        <v>"MOSM Tychy"</v>
      </c>
      <c r="C397" s="5" t="str">
        <f>Tabela1[[#This Row],[Nazwisko i Imię3]]</f>
        <v>Bryś Maksymilian</v>
      </c>
      <c r="D397" s="5">
        <v>4585</v>
      </c>
      <c r="E397" s="5" t="s">
        <v>65</v>
      </c>
      <c r="F397" s="6">
        <v>44440</v>
      </c>
      <c r="G397" s="5">
        <v>56722</v>
      </c>
      <c r="H397" s="5" t="s">
        <v>622</v>
      </c>
      <c r="I397" s="5" t="s">
        <v>182</v>
      </c>
      <c r="J397" s="5">
        <v>2016</v>
      </c>
      <c r="K397" s="5" t="s">
        <v>282</v>
      </c>
      <c r="L397" s="5" t="s">
        <v>256</v>
      </c>
      <c r="M397" s="1" t="str">
        <f t="shared" si="20"/>
        <v>M</v>
      </c>
      <c r="N397" t="str">
        <f t="shared" si="21"/>
        <v>Bryś Maksymilian</v>
      </c>
    </row>
    <row r="398" spans="1:14" x14ac:dyDescent="0.25">
      <c r="A398" s="4">
        <v>395</v>
      </c>
      <c r="B398" s="4" t="str">
        <f t="shared" si="19"/>
        <v>"MOSM Tychy"</v>
      </c>
      <c r="C398" s="5" t="str">
        <f>Tabela1[[#This Row],[Nazwisko i Imię3]]</f>
        <v>Kostyra Karol</v>
      </c>
      <c r="D398" s="5">
        <v>11348</v>
      </c>
      <c r="E398" s="5" t="s">
        <v>65</v>
      </c>
      <c r="F398" s="6">
        <v>44495</v>
      </c>
      <c r="G398" s="5">
        <v>60727</v>
      </c>
      <c r="H398" s="5" t="s">
        <v>485</v>
      </c>
      <c r="I398" s="5" t="s">
        <v>43</v>
      </c>
      <c r="J398" s="5">
        <v>2017</v>
      </c>
      <c r="K398" s="5" t="s">
        <v>282</v>
      </c>
      <c r="L398" s="5" t="s">
        <v>256</v>
      </c>
      <c r="M398" s="1" t="str">
        <f t="shared" si="20"/>
        <v>M</v>
      </c>
      <c r="N398" t="str">
        <f t="shared" si="21"/>
        <v>Kostyra Karol</v>
      </c>
    </row>
    <row r="399" spans="1:14" x14ac:dyDescent="0.25">
      <c r="A399" s="4">
        <v>396</v>
      </c>
      <c r="B399" s="4" t="str">
        <f t="shared" si="19"/>
        <v>"MUKS JEDYNKA Pszów"</v>
      </c>
      <c r="C399" s="5" t="str">
        <f>Tabela1[[#This Row],[Nazwisko i Imię3]]</f>
        <v>Rusok Tobiasz</v>
      </c>
      <c r="D399" s="5">
        <v>1374</v>
      </c>
      <c r="E399" s="5" t="s">
        <v>16</v>
      </c>
      <c r="F399" s="6">
        <v>44430</v>
      </c>
      <c r="G399" s="5">
        <v>45662</v>
      </c>
      <c r="H399" s="5" t="s">
        <v>352</v>
      </c>
      <c r="I399" s="5" t="s">
        <v>29</v>
      </c>
      <c r="J399" s="5">
        <v>2009</v>
      </c>
      <c r="K399" s="5" t="s">
        <v>262</v>
      </c>
      <c r="L399" s="5" t="s">
        <v>256</v>
      </c>
      <c r="M399" s="1" t="str">
        <f t="shared" si="20"/>
        <v>M</v>
      </c>
      <c r="N399" t="str">
        <f t="shared" si="21"/>
        <v>Rusok Tobiasz</v>
      </c>
    </row>
    <row r="400" spans="1:14" x14ac:dyDescent="0.25">
      <c r="A400" s="4">
        <v>397</v>
      </c>
      <c r="B400" s="4" t="str">
        <f t="shared" si="19"/>
        <v>"MUKS JEDYNKA Pszów"</v>
      </c>
      <c r="C400" s="5" t="str">
        <f>Tabela1[[#This Row],[Nazwisko i Imię3]]</f>
        <v>Kulikowska Julia</v>
      </c>
      <c r="D400" s="5">
        <v>1373</v>
      </c>
      <c r="E400" s="5" t="s">
        <v>16</v>
      </c>
      <c r="F400" s="6">
        <v>44430</v>
      </c>
      <c r="G400" s="5">
        <v>54011</v>
      </c>
      <c r="H400" s="5" t="s">
        <v>261</v>
      </c>
      <c r="I400" s="5" t="s">
        <v>13</v>
      </c>
      <c r="J400" s="5">
        <v>2009</v>
      </c>
      <c r="K400" s="5" t="s">
        <v>262</v>
      </c>
      <c r="L400" s="5" t="s">
        <v>256</v>
      </c>
      <c r="M400" s="1" t="str">
        <f t="shared" si="20"/>
        <v>K</v>
      </c>
      <c r="N400" t="str">
        <f t="shared" si="21"/>
        <v>Kulikowska Julia</v>
      </c>
    </row>
    <row r="401" spans="1:14" x14ac:dyDescent="0.25">
      <c r="A401" s="4">
        <v>398</v>
      </c>
      <c r="B401" s="4" t="str">
        <f t="shared" si="19"/>
        <v>"MUKS JEDYNKA Pszów"</v>
      </c>
      <c r="C401" s="5" t="str">
        <f>Tabela1[[#This Row],[Nazwisko i Imię3]]</f>
        <v>Chrupcała Hanna</v>
      </c>
      <c r="D401" s="5">
        <v>1371</v>
      </c>
      <c r="E401" s="5" t="s">
        <v>16</v>
      </c>
      <c r="F401" s="6">
        <v>44430</v>
      </c>
      <c r="G401" s="5">
        <v>46663</v>
      </c>
      <c r="H401" s="5" t="s">
        <v>351</v>
      </c>
      <c r="I401" s="5" t="s">
        <v>299</v>
      </c>
      <c r="J401" s="5">
        <v>2009</v>
      </c>
      <c r="K401" s="5" t="s">
        <v>262</v>
      </c>
      <c r="L401" s="5" t="s">
        <v>256</v>
      </c>
      <c r="M401" s="1" t="str">
        <f t="shared" si="20"/>
        <v>K</v>
      </c>
      <c r="N401" t="str">
        <f t="shared" si="21"/>
        <v>Chrupcała Hanna</v>
      </c>
    </row>
    <row r="402" spans="1:14" x14ac:dyDescent="0.25">
      <c r="A402" s="4">
        <v>399</v>
      </c>
      <c r="B402" s="4" t="str">
        <f t="shared" si="19"/>
        <v>"MUKS JEDYNKA Pszów"</v>
      </c>
      <c r="C402" s="5" t="str">
        <f>Tabela1[[#This Row],[Nazwisko i Imię3]]</f>
        <v>Brachaczek Tymoteusz</v>
      </c>
      <c r="D402" s="5">
        <v>1370</v>
      </c>
      <c r="E402" s="5" t="s">
        <v>16</v>
      </c>
      <c r="F402" s="6">
        <v>44430</v>
      </c>
      <c r="G402" s="5">
        <v>51982</v>
      </c>
      <c r="H402" s="5" t="s">
        <v>349</v>
      </c>
      <c r="I402" s="5" t="s">
        <v>99</v>
      </c>
      <c r="J402" s="5">
        <v>2011</v>
      </c>
      <c r="K402" s="5" t="s">
        <v>262</v>
      </c>
      <c r="L402" s="5" t="s">
        <v>256</v>
      </c>
      <c r="M402" s="1" t="str">
        <f t="shared" si="20"/>
        <v>M</v>
      </c>
      <c r="N402" t="str">
        <f t="shared" si="21"/>
        <v>Brachaczek Tymoteusz</v>
      </c>
    </row>
    <row r="403" spans="1:14" x14ac:dyDescent="0.25">
      <c r="A403" s="4">
        <v>400</v>
      </c>
      <c r="B403" s="4" t="str">
        <f t="shared" si="19"/>
        <v>"niestowarzyszony woj. śląskie"</v>
      </c>
      <c r="C403" s="5" t="str">
        <f>Tabela1[[#This Row],[Nazwisko i Imię3]]</f>
        <v>Mirek Jan</v>
      </c>
      <c r="D403" s="5">
        <v>11460</v>
      </c>
      <c r="E403" s="5" t="s">
        <v>102</v>
      </c>
      <c r="F403" s="6">
        <v>44503</v>
      </c>
      <c r="G403" s="5">
        <v>51275</v>
      </c>
      <c r="H403" s="5" t="s">
        <v>361</v>
      </c>
      <c r="I403" s="5" t="s">
        <v>45</v>
      </c>
      <c r="J403" s="5">
        <v>2012</v>
      </c>
      <c r="K403" s="5" t="s">
        <v>264</v>
      </c>
      <c r="L403" s="5" t="s">
        <v>256</v>
      </c>
      <c r="M403" s="1" t="str">
        <f t="shared" si="20"/>
        <v>M</v>
      </c>
      <c r="N403" t="str">
        <f t="shared" si="21"/>
        <v>Mirek Jan</v>
      </c>
    </row>
    <row r="404" spans="1:14" x14ac:dyDescent="0.25">
      <c r="A404" s="4">
        <v>401</v>
      </c>
      <c r="B404" s="4" t="str">
        <f t="shared" si="19"/>
        <v>"OKS Olesno"</v>
      </c>
      <c r="C404" s="5" t="str">
        <f>Tabela1[[#This Row],[Nazwisko i Imię3]]</f>
        <v>Mencel Tomasz</v>
      </c>
      <c r="D404" s="5">
        <v>6677</v>
      </c>
      <c r="E404" s="5" t="s">
        <v>16</v>
      </c>
      <c r="F404" s="6">
        <v>44442</v>
      </c>
      <c r="G404" s="5">
        <v>45784</v>
      </c>
      <c r="H404" s="5" t="s">
        <v>94</v>
      </c>
      <c r="I404" s="5" t="s">
        <v>42</v>
      </c>
      <c r="J404" s="5">
        <v>2009</v>
      </c>
      <c r="K404" s="5" t="s">
        <v>139</v>
      </c>
      <c r="L404" s="5" t="s">
        <v>733</v>
      </c>
      <c r="M404" s="1" t="str">
        <f t="shared" si="20"/>
        <v>M</v>
      </c>
      <c r="N404" t="str">
        <f t="shared" si="21"/>
        <v>Mencel Tomasz</v>
      </c>
    </row>
    <row r="405" spans="1:14" x14ac:dyDescent="0.25">
      <c r="A405" s="4">
        <v>402</v>
      </c>
      <c r="B405" s="4" t="str">
        <f t="shared" si="19"/>
        <v>"RKS CUKROWNIK Chybie"</v>
      </c>
      <c r="C405" s="5" t="str">
        <f>Tabela1[[#This Row],[Nazwisko i Imię3]]</f>
        <v>Herok Emilia</v>
      </c>
      <c r="D405" s="5">
        <v>1548</v>
      </c>
      <c r="E405" s="5" t="s">
        <v>16</v>
      </c>
      <c r="F405" s="6">
        <v>44432</v>
      </c>
      <c r="G405" s="5">
        <v>47059</v>
      </c>
      <c r="H405" s="5" t="s">
        <v>376</v>
      </c>
      <c r="I405" s="5" t="s">
        <v>185</v>
      </c>
      <c r="J405" s="5">
        <v>2009</v>
      </c>
      <c r="K405" s="5" t="s">
        <v>255</v>
      </c>
      <c r="L405" s="5" t="s">
        <v>256</v>
      </c>
      <c r="M405" s="1" t="str">
        <f t="shared" si="20"/>
        <v>K</v>
      </c>
      <c r="N405" t="str">
        <f t="shared" si="21"/>
        <v>Herok Emilia</v>
      </c>
    </row>
    <row r="406" spans="1:14" x14ac:dyDescent="0.25">
      <c r="A406" s="4">
        <v>403</v>
      </c>
      <c r="B406" s="4" t="str">
        <f t="shared" si="19"/>
        <v>"RKS CUKROWNIK Chybie"</v>
      </c>
      <c r="C406" s="5" t="str">
        <f>Tabela1[[#This Row],[Nazwisko i Imię3]]</f>
        <v>Włodarczyk Justyna</v>
      </c>
      <c r="D406" s="5">
        <v>1552</v>
      </c>
      <c r="E406" s="5" t="s">
        <v>16</v>
      </c>
      <c r="F406" s="6">
        <v>44432</v>
      </c>
      <c r="G406" s="5">
        <v>51731</v>
      </c>
      <c r="H406" s="5" t="s">
        <v>374</v>
      </c>
      <c r="I406" s="5" t="s">
        <v>320</v>
      </c>
      <c r="J406" s="5">
        <v>2010</v>
      </c>
      <c r="K406" s="5" t="s">
        <v>255</v>
      </c>
      <c r="L406" s="5" t="s">
        <v>256</v>
      </c>
      <c r="M406" s="1" t="str">
        <f t="shared" si="20"/>
        <v>K</v>
      </c>
      <c r="N406" t="str">
        <f t="shared" si="21"/>
        <v>Włodarczyk Justyna</v>
      </c>
    </row>
    <row r="407" spans="1:14" x14ac:dyDescent="0.25">
      <c r="A407" s="4">
        <v>404</v>
      </c>
      <c r="B407" s="4" t="str">
        <f t="shared" si="19"/>
        <v>"RKS CUKROWNIK Chybie"</v>
      </c>
      <c r="C407" s="5" t="str">
        <f>Tabela1[[#This Row],[Nazwisko i Imię3]]</f>
        <v>Herok Karolina</v>
      </c>
      <c r="D407" s="5">
        <v>1549</v>
      </c>
      <c r="E407" s="5" t="s">
        <v>16</v>
      </c>
      <c r="F407" s="6">
        <v>44432</v>
      </c>
      <c r="G407" s="5">
        <v>47061</v>
      </c>
      <c r="H407" s="5" t="s">
        <v>376</v>
      </c>
      <c r="I407" s="5" t="s">
        <v>74</v>
      </c>
      <c r="J407" s="5">
        <v>2010</v>
      </c>
      <c r="K407" s="5" t="s">
        <v>255</v>
      </c>
      <c r="L407" s="5" t="s">
        <v>256</v>
      </c>
      <c r="M407" s="1" t="str">
        <f t="shared" si="20"/>
        <v>K</v>
      </c>
      <c r="N407" t="str">
        <f t="shared" si="21"/>
        <v>Herok Karolina</v>
      </c>
    </row>
    <row r="408" spans="1:14" x14ac:dyDescent="0.25">
      <c r="A408" s="4">
        <v>405</v>
      </c>
      <c r="B408" s="4" t="str">
        <f t="shared" si="19"/>
        <v>"RKS CUKROWNIK Chybie"</v>
      </c>
      <c r="C408" s="5" t="str">
        <f>Tabela1[[#This Row],[Nazwisko i Imię3]]</f>
        <v>Bąk Klaudia</v>
      </c>
      <c r="D408" s="5">
        <v>136</v>
      </c>
      <c r="E408" s="5" t="s">
        <v>16</v>
      </c>
      <c r="F408" s="6">
        <v>44419</v>
      </c>
      <c r="G408" s="5">
        <v>47058</v>
      </c>
      <c r="H408" s="5" t="s">
        <v>52</v>
      </c>
      <c r="I408" s="5" t="s">
        <v>375</v>
      </c>
      <c r="J408" s="5">
        <v>2010</v>
      </c>
      <c r="K408" s="5" t="s">
        <v>255</v>
      </c>
      <c r="L408" s="5" t="s">
        <v>256</v>
      </c>
      <c r="M408" s="1" t="str">
        <f t="shared" si="20"/>
        <v>K</v>
      </c>
      <c r="N408" t="str">
        <f t="shared" si="21"/>
        <v>Bąk Klaudia</v>
      </c>
    </row>
    <row r="409" spans="1:14" x14ac:dyDescent="0.25">
      <c r="A409" s="4">
        <v>406</v>
      </c>
      <c r="B409" s="4" t="str">
        <f t="shared" si="19"/>
        <v>"RKS CUKROWNIK Chybie"</v>
      </c>
      <c r="C409" s="5" t="str">
        <f>Tabela1[[#This Row],[Nazwisko i Imię3]]</f>
        <v>Pustelnik Lena</v>
      </c>
      <c r="D409" s="5">
        <v>1551</v>
      </c>
      <c r="E409" s="5" t="s">
        <v>16</v>
      </c>
      <c r="F409" s="6">
        <v>44432</v>
      </c>
      <c r="G409" s="5">
        <v>54111</v>
      </c>
      <c r="H409" s="5" t="s">
        <v>254</v>
      </c>
      <c r="I409" s="5" t="s">
        <v>166</v>
      </c>
      <c r="J409" s="5">
        <v>2012</v>
      </c>
      <c r="K409" s="5" t="s">
        <v>255</v>
      </c>
      <c r="L409" s="5" t="s">
        <v>256</v>
      </c>
      <c r="M409" s="1" t="str">
        <f t="shared" si="20"/>
        <v>K</v>
      </c>
      <c r="N409" t="str">
        <f t="shared" si="21"/>
        <v>Pustelnik Lena</v>
      </c>
    </row>
    <row r="410" spans="1:14" x14ac:dyDescent="0.25">
      <c r="A410" s="4">
        <v>407</v>
      </c>
      <c r="B410" s="4" t="str">
        <f t="shared" si="19"/>
        <v>"RKS CUKROWNIK Chybie"</v>
      </c>
      <c r="C410" s="5" t="str">
        <f>Tabela1[[#This Row],[Nazwisko i Imię3]]</f>
        <v>Kuboszek Maja</v>
      </c>
      <c r="D410" s="5">
        <v>1550</v>
      </c>
      <c r="E410" s="5" t="s">
        <v>16</v>
      </c>
      <c r="F410" s="6">
        <v>44432</v>
      </c>
      <c r="G410" s="5">
        <v>54110</v>
      </c>
      <c r="H410" s="5" t="s">
        <v>257</v>
      </c>
      <c r="I410" s="5" t="s">
        <v>258</v>
      </c>
      <c r="J410" s="5">
        <v>2012</v>
      </c>
      <c r="K410" s="5" t="s">
        <v>255</v>
      </c>
      <c r="L410" s="5" t="s">
        <v>256</v>
      </c>
      <c r="M410" s="1" t="str">
        <f t="shared" si="20"/>
        <v>K</v>
      </c>
      <c r="N410" t="str">
        <f t="shared" si="21"/>
        <v>Kuboszek Maja</v>
      </c>
    </row>
    <row r="411" spans="1:14" x14ac:dyDescent="0.25">
      <c r="A411" s="4">
        <v>408</v>
      </c>
      <c r="B411" s="4" t="str">
        <f t="shared" si="19"/>
        <v>"RKS CUKROWNIK Chybie"</v>
      </c>
      <c r="C411" s="5" t="str">
        <f>Tabela1[[#This Row],[Nazwisko i Imię3]]</f>
        <v>Kucz Martyna</v>
      </c>
      <c r="D411" s="5">
        <v>11859</v>
      </c>
      <c r="E411" s="5" t="s">
        <v>65</v>
      </c>
      <c r="F411" s="6">
        <v>44540</v>
      </c>
      <c r="G411" s="5">
        <v>61068</v>
      </c>
      <c r="H411" s="5" t="s">
        <v>612</v>
      </c>
      <c r="I411" s="5" t="s">
        <v>81</v>
      </c>
      <c r="J411" s="5">
        <v>2013</v>
      </c>
      <c r="K411" s="5" t="s">
        <v>255</v>
      </c>
      <c r="L411" s="5" t="s">
        <v>256</v>
      </c>
      <c r="M411" s="1" t="str">
        <f t="shared" si="20"/>
        <v>K</v>
      </c>
      <c r="N411" t="str">
        <f t="shared" si="21"/>
        <v>Kucz Martyna</v>
      </c>
    </row>
    <row r="412" spans="1:14" x14ac:dyDescent="0.25">
      <c r="A412" s="4">
        <v>409</v>
      </c>
      <c r="B412" s="4" t="str">
        <f t="shared" si="19"/>
        <v>"RKS CUKROWNIK Chybie"</v>
      </c>
      <c r="C412" s="5" t="str">
        <f>Tabela1[[#This Row],[Nazwisko i Imię3]]</f>
        <v>Kuboszek Nicola</v>
      </c>
      <c r="D412" s="5">
        <v>1547</v>
      </c>
      <c r="E412" s="5" t="s">
        <v>65</v>
      </c>
      <c r="F412" s="6">
        <v>44432</v>
      </c>
      <c r="G412" s="5">
        <v>56163</v>
      </c>
      <c r="H412" s="5" t="s">
        <v>257</v>
      </c>
      <c r="I412" s="5" t="s">
        <v>298</v>
      </c>
      <c r="J412" s="5">
        <v>2013</v>
      </c>
      <c r="K412" s="5" t="s">
        <v>255</v>
      </c>
      <c r="L412" s="5" t="s">
        <v>256</v>
      </c>
      <c r="M412" s="1" t="str">
        <f t="shared" si="20"/>
        <v>K</v>
      </c>
      <c r="N412" t="str">
        <f t="shared" si="21"/>
        <v>Kuboszek Nicola</v>
      </c>
    </row>
    <row r="413" spans="1:14" x14ac:dyDescent="0.25">
      <c r="A413" s="4">
        <v>410</v>
      </c>
      <c r="B413" s="4" t="str">
        <f t="shared" si="19"/>
        <v>"SKS LUKS Nysa"</v>
      </c>
      <c r="C413" s="5" t="str">
        <f>Tabela1[[#This Row],[Nazwisko i Imię3]]</f>
        <v>Malec Martyna</v>
      </c>
      <c r="D413" s="5">
        <v>7886</v>
      </c>
      <c r="E413" s="5" t="s">
        <v>16</v>
      </c>
      <c r="F413" s="6">
        <v>44448</v>
      </c>
      <c r="G413" s="5">
        <v>48951</v>
      </c>
      <c r="H413" s="5" t="s">
        <v>106</v>
      </c>
      <c r="I413" s="5" t="s">
        <v>81</v>
      </c>
      <c r="J413" s="5">
        <v>2010</v>
      </c>
      <c r="K413" s="5" t="s">
        <v>155</v>
      </c>
      <c r="L413" s="5" t="s">
        <v>733</v>
      </c>
      <c r="M413" s="1" t="str">
        <f t="shared" si="20"/>
        <v>K</v>
      </c>
      <c r="N413" t="str">
        <f t="shared" si="21"/>
        <v>Malec Martyna</v>
      </c>
    </row>
    <row r="414" spans="1:14" x14ac:dyDescent="0.25">
      <c r="A414" s="4">
        <v>411</v>
      </c>
      <c r="B414" s="4" t="str">
        <f t="shared" si="19"/>
        <v>"STS Brynica"</v>
      </c>
      <c r="C414" s="5" t="str">
        <f>Tabela1[[#This Row],[Nazwisko i Imię3]]</f>
        <v>Cebula Łukasz</v>
      </c>
      <c r="D414" s="5">
        <v>3662</v>
      </c>
      <c r="E414" s="5" t="s">
        <v>16</v>
      </c>
      <c r="F414" s="6">
        <v>44438</v>
      </c>
      <c r="G414" s="5">
        <v>54376</v>
      </c>
      <c r="H414" s="5" t="s">
        <v>80</v>
      </c>
      <c r="I414" s="5" t="s">
        <v>47</v>
      </c>
      <c r="J414" s="5">
        <v>2009</v>
      </c>
      <c r="K414" s="5" t="s">
        <v>158</v>
      </c>
      <c r="L414" s="5" t="s">
        <v>733</v>
      </c>
      <c r="M414" s="1" t="str">
        <f t="shared" si="20"/>
        <v>M</v>
      </c>
      <c r="N414" t="str">
        <f t="shared" si="21"/>
        <v>Cebula Łukasz</v>
      </c>
    </row>
    <row r="415" spans="1:14" x14ac:dyDescent="0.25">
      <c r="A415" s="4">
        <v>412</v>
      </c>
      <c r="B415" s="4" t="str">
        <f t="shared" si="19"/>
        <v>"STS Brynica"</v>
      </c>
      <c r="C415" s="5" t="str">
        <f>Tabela1[[#This Row],[Nazwisko i Imię3]]</f>
        <v>Sochor Olga</v>
      </c>
      <c r="D415" s="5">
        <v>6887</v>
      </c>
      <c r="E415" s="5" t="s">
        <v>16</v>
      </c>
      <c r="F415" s="6">
        <v>44447</v>
      </c>
      <c r="G415" s="5">
        <v>59753</v>
      </c>
      <c r="H415" s="5" t="s">
        <v>749</v>
      </c>
      <c r="I415" s="5" t="s">
        <v>555</v>
      </c>
      <c r="J415" s="5">
        <v>2010</v>
      </c>
      <c r="K415" s="5" t="s">
        <v>158</v>
      </c>
      <c r="L415" s="5" t="s">
        <v>733</v>
      </c>
      <c r="M415" s="1" t="str">
        <f t="shared" si="20"/>
        <v>K</v>
      </c>
      <c r="N415" t="str">
        <f t="shared" si="21"/>
        <v>Sochor Olga</v>
      </c>
    </row>
    <row r="416" spans="1:14" x14ac:dyDescent="0.25">
      <c r="A416" s="4">
        <v>413</v>
      </c>
      <c r="B416" s="4" t="str">
        <f t="shared" si="19"/>
        <v>"STS Brynica"</v>
      </c>
      <c r="C416" s="5" t="str">
        <f>Tabela1[[#This Row],[Nazwisko i Imię3]]</f>
        <v>Gruszka Wojciech</v>
      </c>
      <c r="D416" s="5">
        <v>3670</v>
      </c>
      <c r="E416" s="5" t="s">
        <v>16</v>
      </c>
      <c r="F416" s="6">
        <v>44438</v>
      </c>
      <c r="G416" s="5">
        <v>52008</v>
      </c>
      <c r="H416" s="5" t="s">
        <v>111</v>
      </c>
      <c r="I416" s="5" t="s">
        <v>63</v>
      </c>
      <c r="J416" s="5">
        <v>2010</v>
      </c>
      <c r="K416" s="5" t="s">
        <v>158</v>
      </c>
      <c r="L416" s="5" t="s">
        <v>733</v>
      </c>
      <c r="M416" s="1" t="str">
        <f t="shared" si="20"/>
        <v>M</v>
      </c>
      <c r="N416" t="str">
        <f t="shared" si="21"/>
        <v>Gruszka Wojciech</v>
      </c>
    </row>
    <row r="417" spans="1:14" x14ac:dyDescent="0.25">
      <c r="A417" s="4">
        <v>414</v>
      </c>
      <c r="B417" s="4" t="str">
        <f t="shared" si="19"/>
        <v>"STS Brynica"</v>
      </c>
      <c r="C417" s="5" t="str">
        <f>Tabela1[[#This Row],[Nazwisko i Imię3]]</f>
        <v>Czech Michał</v>
      </c>
      <c r="D417" s="5">
        <v>3664</v>
      </c>
      <c r="E417" s="5" t="s">
        <v>16</v>
      </c>
      <c r="F417" s="6">
        <v>44438</v>
      </c>
      <c r="G417" s="5">
        <v>49547</v>
      </c>
      <c r="H417" s="5" t="s">
        <v>60</v>
      </c>
      <c r="I417" s="5" t="s">
        <v>38</v>
      </c>
      <c r="J417" s="5">
        <v>2010</v>
      </c>
      <c r="K417" s="5" t="s">
        <v>158</v>
      </c>
      <c r="L417" s="5" t="s">
        <v>733</v>
      </c>
      <c r="M417" s="1" t="str">
        <f t="shared" si="20"/>
        <v>M</v>
      </c>
      <c r="N417" t="str">
        <f t="shared" si="21"/>
        <v>Czech Michał</v>
      </c>
    </row>
    <row r="418" spans="1:14" x14ac:dyDescent="0.25">
      <c r="A418" s="4">
        <v>415</v>
      </c>
      <c r="B418" s="4" t="str">
        <f t="shared" si="19"/>
        <v>"STS Brynica"</v>
      </c>
      <c r="C418" s="5" t="str">
        <f>Tabela1[[#This Row],[Nazwisko i Imię3]]</f>
        <v>Brzana Antoni</v>
      </c>
      <c r="D418" s="5">
        <v>3661</v>
      </c>
      <c r="E418" s="5" t="s">
        <v>16</v>
      </c>
      <c r="F418" s="6">
        <v>44438</v>
      </c>
      <c r="G418" s="5">
        <v>54375</v>
      </c>
      <c r="H418" s="5" t="s">
        <v>757</v>
      </c>
      <c r="I418" s="5" t="s">
        <v>190</v>
      </c>
      <c r="J418" s="5">
        <v>2010</v>
      </c>
      <c r="K418" s="5" t="s">
        <v>158</v>
      </c>
      <c r="L418" s="5" t="s">
        <v>733</v>
      </c>
      <c r="M418" s="1" t="str">
        <f t="shared" si="20"/>
        <v>M</v>
      </c>
      <c r="N418" t="str">
        <f t="shared" si="21"/>
        <v>Brzana Antoni</v>
      </c>
    </row>
    <row r="419" spans="1:14" x14ac:dyDescent="0.25">
      <c r="A419" s="4">
        <v>416</v>
      </c>
      <c r="B419" s="4" t="str">
        <f t="shared" si="19"/>
        <v>"STS Brynica"</v>
      </c>
      <c r="C419" s="5" t="str">
        <f>Tabela1[[#This Row],[Nazwisko i Imię3]]</f>
        <v>Żelazko Malwina</v>
      </c>
      <c r="D419" s="5">
        <v>3677</v>
      </c>
      <c r="E419" s="5" t="s">
        <v>16</v>
      </c>
      <c r="F419" s="6">
        <v>44438</v>
      </c>
      <c r="G419" s="5">
        <v>54374</v>
      </c>
      <c r="H419" s="5" t="s">
        <v>771</v>
      </c>
      <c r="I419" s="5" t="s">
        <v>324</v>
      </c>
      <c r="J419" s="5">
        <v>2011</v>
      </c>
      <c r="K419" s="5" t="s">
        <v>158</v>
      </c>
      <c r="L419" s="5" t="s">
        <v>733</v>
      </c>
      <c r="M419" s="1" t="str">
        <f t="shared" si="20"/>
        <v>K</v>
      </c>
      <c r="N419" t="str">
        <f t="shared" si="21"/>
        <v>Żelazko Malwina</v>
      </c>
    </row>
    <row r="420" spans="1:14" x14ac:dyDescent="0.25">
      <c r="A420" s="4">
        <v>417</v>
      </c>
      <c r="B420" s="4" t="str">
        <f t="shared" si="19"/>
        <v>"STS Brynica"</v>
      </c>
      <c r="C420" s="5" t="str">
        <f>Tabela1[[#This Row],[Nazwisko i Imię3]]</f>
        <v>Weber Franciszek</v>
      </c>
      <c r="D420" s="5">
        <v>6886</v>
      </c>
      <c r="E420" s="5" t="s">
        <v>16</v>
      </c>
      <c r="F420" s="6">
        <v>44447</v>
      </c>
      <c r="G420" s="5">
        <v>59752</v>
      </c>
      <c r="H420" s="5" t="s">
        <v>774</v>
      </c>
      <c r="I420" s="5" t="s">
        <v>79</v>
      </c>
      <c r="J420" s="5">
        <v>2012</v>
      </c>
      <c r="K420" s="5" t="s">
        <v>158</v>
      </c>
      <c r="L420" s="5" t="s">
        <v>733</v>
      </c>
      <c r="M420" s="1" t="str">
        <f t="shared" si="20"/>
        <v>M</v>
      </c>
      <c r="N420" t="str">
        <f t="shared" si="21"/>
        <v>Weber Franciszek</v>
      </c>
    </row>
    <row r="421" spans="1:14" x14ac:dyDescent="0.25">
      <c r="A421" s="4">
        <v>418</v>
      </c>
      <c r="B421" s="4" t="str">
        <f t="shared" si="19"/>
        <v>"STS Brynica"</v>
      </c>
      <c r="C421" s="5" t="str">
        <f>Tabela1[[#This Row],[Nazwisko i Imię3]]</f>
        <v>Wenzke Emilia</v>
      </c>
      <c r="D421" s="5">
        <v>3676</v>
      </c>
      <c r="E421" s="5" t="s">
        <v>16</v>
      </c>
      <c r="F421" s="6">
        <v>44438</v>
      </c>
      <c r="G421" s="5">
        <v>54370</v>
      </c>
      <c r="H421" s="5" t="s">
        <v>779</v>
      </c>
      <c r="I421" s="5" t="s">
        <v>185</v>
      </c>
      <c r="J421" s="5">
        <v>2012</v>
      </c>
      <c r="K421" s="5" t="s">
        <v>158</v>
      </c>
      <c r="L421" s="5" t="s">
        <v>733</v>
      </c>
      <c r="M421" s="1" t="str">
        <f t="shared" si="20"/>
        <v>K</v>
      </c>
      <c r="N421" t="str">
        <f t="shared" si="21"/>
        <v>Wenzke Emilia</v>
      </c>
    </row>
    <row r="422" spans="1:14" x14ac:dyDescent="0.25">
      <c r="A422" s="4">
        <v>419</v>
      </c>
      <c r="B422" s="4" t="str">
        <f t="shared" si="19"/>
        <v>"STS Brynica"</v>
      </c>
      <c r="C422" s="5" t="str">
        <f>Tabela1[[#This Row],[Nazwisko i Imię3]]</f>
        <v>Owsiak Tomasz</v>
      </c>
      <c r="D422" s="5">
        <v>3674</v>
      </c>
      <c r="E422" s="5" t="s">
        <v>16</v>
      </c>
      <c r="F422" s="6">
        <v>44438</v>
      </c>
      <c r="G422" s="5">
        <v>54372</v>
      </c>
      <c r="H422" s="5" t="s">
        <v>780</v>
      </c>
      <c r="I422" s="5" t="s">
        <v>42</v>
      </c>
      <c r="J422" s="5">
        <v>2012</v>
      </c>
      <c r="K422" s="5" t="s">
        <v>158</v>
      </c>
      <c r="L422" s="5" t="s">
        <v>733</v>
      </c>
      <c r="M422" s="1" t="str">
        <f t="shared" si="20"/>
        <v>M</v>
      </c>
      <c r="N422" t="str">
        <f t="shared" si="21"/>
        <v>Owsiak Tomasz</v>
      </c>
    </row>
    <row r="423" spans="1:14" x14ac:dyDescent="0.25">
      <c r="A423" s="4">
        <v>420</v>
      </c>
      <c r="B423" s="4" t="str">
        <f t="shared" si="19"/>
        <v>"STS Brynica"</v>
      </c>
      <c r="C423" s="5" t="str">
        <f>Tabela1[[#This Row],[Nazwisko i Imię3]]</f>
        <v>Glados Łukasz</v>
      </c>
      <c r="D423" s="5">
        <v>3667</v>
      </c>
      <c r="E423" s="5" t="s">
        <v>16</v>
      </c>
      <c r="F423" s="6">
        <v>44438</v>
      </c>
      <c r="G423" s="5">
        <v>54371</v>
      </c>
      <c r="H423" s="5" t="s">
        <v>184</v>
      </c>
      <c r="I423" s="5" t="s">
        <v>47</v>
      </c>
      <c r="J423" s="5">
        <v>2012</v>
      </c>
      <c r="K423" s="5" t="s">
        <v>158</v>
      </c>
      <c r="L423" s="5" t="s">
        <v>733</v>
      </c>
      <c r="M423" s="1" t="str">
        <f t="shared" si="20"/>
        <v>M</v>
      </c>
      <c r="N423" t="str">
        <f t="shared" si="21"/>
        <v>Glados Łukasz</v>
      </c>
    </row>
    <row r="424" spans="1:14" x14ac:dyDescent="0.25">
      <c r="A424" s="4">
        <v>421</v>
      </c>
      <c r="B424" s="4" t="str">
        <f t="shared" si="19"/>
        <v>"STS Brynica"</v>
      </c>
      <c r="C424" s="5" t="str">
        <f>Tabela1[[#This Row],[Nazwisko i Imię3]]</f>
        <v>Cebula Sebastian</v>
      </c>
      <c r="D424" s="5">
        <v>3663</v>
      </c>
      <c r="E424" s="5" t="s">
        <v>16</v>
      </c>
      <c r="F424" s="6">
        <v>44438</v>
      </c>
      <c r="G424" s="5">
        <v>54373</v>
      </c>
      <c r="H424" s="5" t="s">
        <v>80</v>
      </c>
      <c r="I424" s="5" t="s">
        <v>53</v>
      </c>
      <c r="J424" s="5">
        <v>2012</v>
      </c>
      <c r="K424" s="5" t="s">
        <v>158</v>
      </c>
      <c r="L424" s="5" t="s">
        <v>733</v>
      </c>
      <c r="M424" s="1" t="str">
        <f t="shared" si="20"/>
        <v>M</v>
      </c>
      <c r="N424" t="str">
        <f t="shared" si="21"/>
        <v>Cebula Sebastian</v>
      </c>
    </row>
    <row r="425" spans="1:14" x14ac:dyDescent="0.25">
      <c r="A425" s="4">
        <v>422</v>
      </c>
      <c r="B425" s="4" t="str">
        <f t="shared" si="19"/>
        <v>"STS Brynica"</v>
      </c>
      <c r="C425" s="5" t="str">
        <f>Tabela1[[#This Row],[Nazwisko i Imię3]]</f>
        <v>Kohlbrenner Tomasz</v>
      </c>
      <c r="D425" s="5">
        <v>12455</v>
      </c>
      <c r="E425" s="5" t="s">
        <v>65</v>
      </c>
      <c r="F425" s="6">
        <v>44673</v>
      </c>
      <c r="G425" s="5">
        <v>61525</v>
      </c>
      <c r="H425" s="5" t="s">
        <v>785</v>
      </c>
      <c r="I425" s="5" t="s">
        <v>42</v>
      </c>
      <c r="J425" s="5">
        <v>2013</v>
      </c>
      <c r="K425" s="5" t="s">
        <v>158</v>
      </c>
      <c r="L425" s="5" t="s">
        <v>733</v>
      </c>
      <c r="M425" s="1" t="str">
        <f t="shared" si="20"/>
        <v>M</v>
      </c>
      <c r="N425" t="str">
        <f t="shared" si="21"/>
        <v>Kohlbrenner Tomasz</v>
      </c>
    </row>
    <row r="426" spans="1:14" x14ac:dyDescent="0.25">
      <c r="A426" s="4">
        <v>423</v>
      </c>
      <c r="B426" s="4" t="str">
        <f t="shared" si="19"/>
        <v>"STS Brynica"</v>
      </c>
      <c r="C426" s="5" t="str">
        <f>Tabela1[[#This Row],[Nazwisko i Imię3]]</f>
        <v>Marszolek Julia</v>
      </c>
      <c r="D426" s="5">
        <v>12454</v>
      </c>
      <c r="E426" s="5" t="s">
        <v>65</v>
      </c>
      <c r="F426" s="6">
        <v>44673</v>
      </c>
      <c r="G426" s="5">
        <v>61524</v>
      </c>
      <c r="H426" s="5" t="s">
        <v>786</v>
      </c>
      <c r="I426" s="5" t="s">
        <v>13</v>
      </c>
      <c r="J426" s="5">
        <v>2013</v>
      </c>
      <c r="K426" s="5" t="s">
        <v>158</v>
      </c>
      <c r="L426" s="5" t="s">
        <v>733</v>
      </c>
      <c r="M426" s="1" t="str">
        <f t="shared" si="20"/>
        <v>K</v>
      </c>
      <c r="N426" t="str">
        <f t="shared" si="21"/>
        <v>Marszolek Julia</v>
      </c>
    </row>
    <row r="427" spans="1:14" x14ac:dyDescent="0.25">
      <c r="A427" s="4">
        <v>424</v>
      </c>
      <c r="B427" s="4" t="str">
        <f t="shared" si="19"/>
        <v>"STS Brynica"</v>
      </c>
      <c r="C427" s="5" t="str">
        <f>Tabela1[[#This Row],[Nazwisko i Imię3]]</f>
        <v>Skupień Maja</v>
      </c>
      <c r="D427" s="5">
        <v>12452</v>
      </c>
      <c r="E427" s="5" t="s">
        <v>65</v>
      </c>
      <c r="F427" s="6">
        <v>44673</v>
      </c>
      <c r="G427" s="5">
        <v>61522</v>
      </c>
      <c r="H427" s="5" t="s">
        <v>787</v>
      </c>
      <c r="I427" s="5" t="s">
        <v>258</v>
      </c>
      <c r="J427" s="5">
        <v>2013</v>
      </c>
      <c r="K427" s="5" t="s">
        <v>158</v>
      </c>
      <c r="L427" s="5" t="s">
        <v>733</v>
      </c>
      <c r="M427" s="1" t="str">
        <f t="shared" si="20"/>
        <v>K</v>
      </c>
      <c r="N427" t="str">
        <f t="shared" si="21"/>
        <v>Skupień Maja</v>
      </c>
    </row>
    <row r="428" spans="1:14" x14ac:dyDescent="0.25">
      <c r="A428" s="4">
        <v>425</v>
      </c>
      <c r="B428" s="4" t="str">
        <f t="shared" si="19"/>
        <v>"STS Brynica"</v>
      </c>
      <c r="C428" s="5" t="str">
        <f>Tabela1[[#This Row],[Nazwisko i Imię3]]</f>
        <v>Święcicki Wojciech</v>
      </c>
      <c r="D428" s="5">
        <v>12451</v>
      </c>
      <c r="E428" s="5" t="s">
        <v>65</v>
      </c>
      <c r="F428" s="6">
        <v>44673</v>
      </c>
      <c r="G428" s="5">
        <v>61521</v>
      </c>
      <c r="H428" s="5" t="s">
        <v>788</v>
      </c>
      <c r="I428" s="5" t="s">
        <v>63</v>
      </c>
      <c r="J428" s="5">
        <v>2013</v>
      </c>
      <c r="K428" s="5" t="s">
        <v>158</v>
      </c>
      <c r="L428" s="5" t="s">
        <v>733</v>
      </c>
      <c r="M428" s="1" t="str">
        <f t="shared" si="20"/>
        <v>M</v>
      </c>
      <c r="N428" t="str">
        <f t="shared" si="21"/>
        <v>Święcicki Wojciech</v>
      </c>
    </row>
    <row r="429" spans="1:14" x14ac:dyDescent="0.25">
      <c r="A429" s="4">
        <v>426</v>
      </c>
      <c r="B429" s="4" t="str">
        <f t="shared" si="19"/>
        <v>"STS Brynica"</v>
      </c>
      <c r="C429" s="5" t="str">
        <f>Tabela1[[#This Row],[Nazwisko i Imię3]]</f>
        <v>Brzana Franciszek</v>
      </c>
      <c r="D429" s="5">
        <v>3658</v>
      </c>
      <c r="E429" s="5" t="s">
        <v>65</v>
      </c>
      <c r="F429" s="6">
        <v>44438</v>
      </c>
      <c r="G429" s="5">
        <v>54369</v>
      </c>
      <c r="H429" s="5" t="s">
        <v>757</v>
      </c>
      <c r="I429" s="5" t="s">
        <v>79</v>
      </c>
      <c r="J429" s="5">
        <v>2013</v>
      </c>
      <c r="K429" s="5" t="s">
        <v>158</v>
      </c>
      <c r="L429" s="5" t="s">
        <v>733</v>
      </c>
      <c r="M429" s="1" t="str">
        <f t="shared" si="20"/>
        <v>M</v>
      </c>
      <c r="N429" t="str">
        <f t="shared" si="21"/>
        <v>Brzana Franciszek</v>
      </c>
    </row>
    <row r="430" spans="1:14" x14ac:dyDescent="0.25">
      <c r="A430" s="4">
        <v>427</v>
      </c>
      <c r="B430" s="4" t="str">
        <f t="shared" si="19"/>
        <v>"STS Brynica"</v>
      </c>
      <c r="C430" s="5" t="str">
        <f>Tabela1[[#This Row],[Nazwisko i Imię3]]</f>
        <v>Kowalska Alicja</v>
      </c>
      <c r="D430" s="5">
        <v>12453</v>
      </c>
      <c r="E430" s="5" t="s">
        <v>65</v>
      </c>
      <c r="F430" s="6">
        <v>44673</v>
      </c>
      <c r="G430" s="5">
        <v>61523</v>
      </c>
      <c r="H430" s="5" t="s">
        <v>799</v>
      </c>
      <c r="I430" s="5" t="s">
        <v>101</v>
      </c>
      <c r="J430" s="5">
        <v>2014</v>
      </c>
      <c r="K430" s="5" t="s">
        <v>158</v>
      </c>
      <c r="L430" s="5" t="s">
        <v>733</v>
      </c>
      <c r="M430" s="1" t="str">
        <f t="shared" si="20"/>
        <v>K</v>
      </c>
      <c r="N430" t="str">
        <f t="shared" si="21"/>
        <v>Kowalska Alicja</v>
      </c>
    </row>
    <row r="431" spans="1:14" x14ac:dyDescent="0.25">
      <c r="A431" s="4">
        <v>428</v>
      </c>
      <c r="B431" s="4" t="str">
        <f t="shared" si="19"/>
        <v>"STS Brynica"</v>
      </c>
      <c r="C431" s="5" t="str">
        <f>Tabela1[[#This Row],[Nazwisko i Imię3]]</f>
        <v>Sochor Florian</v>
      </c>
      <c r="D431" s="5">
        <v>6888</v>
      </c>
      <c r="E431" s="5" t="s">
        <v>65</v>
      </c>
      <c r="F431" s="6">
        <v>44447</v>
      </c>
      <c r="G431" s="5">
        <v>59754</v>
      </c>
      <c r="H431" s="5" t="s">
        <v>749</v>
      </c>
      <c r="I431" s="5" t="s">
        <v>800</v>
      </c>
      <c r="J431" s="5">
        <v>2014</v>
      </c>
      <c r="K431" s="5" t="s">
        <v>158</v>
      </c>
      <c r="L431" s="5" t="s">
        <v>733</v>
      </c>
      <c r="M431" s="1" t="str">
        <f t="shared" si="20"/>
        <v>M</v>
      </c>
      <c r="N431" t="str">
        <f t="shared" si="21"/>
        <v>Sochor Florian</v>
      </c>
    </row>
    <row r="432" spans="1:14" x14ac:dyDescent="0.25">
      <c r="A432" s="4">
        <v>429</v>
      </c>
      <c r="B432" s="4" t="str">
        <f t="shared" si="19"/>
        <v>"STS Brynica"</v>
      </c>
      <c r="C432" s="5" t="str">
        <f>Tabela1[[#This Row],[Nazwisko i Imię3]]</f>
        <v>Soszyński Bartosz</v>
      </c>
      <c r="D432" s="5">
        <v>3660</v>
      </c>
      <c r="E432" s="5" t="s">
        <v>65</v>
      </c>
      <c r="F432" s="6">
        <v>44438</v>
      </c>
      <c r="G432" s="5">
        <v>54367</v>
      </c>
      <c r="H432" s="5" t="s">
        <v>186</v>
      </c>
      <c r="I432" s="5" t="s">
        <v>40</v>
      </c>
      <c r="J432" s="5">
        <v>2014</v>
      </c>
      <c r="K432" s="5" t="s">
        <v>158</v>
      </c>
      <c r="L432" s="5" t="s">
        <v>733</v>
      </c>
      <c r="M432" s="1" t="str">
        <f t="shared" si="20"/>
        <v>M</v>
      </c>
      <c r="N432" t="str">
        <f t="shared" si="21"/>
        <v>Soszyński Bartosz</v>
      </c>
    </row>
    <row r="433" spans="1:14" x14ac:dyDescent="0.25">
      <c r="A433" s="4">
        <v>430</v>
      </c>
      <c r="B433" s="4" t="str">
        <f t="shared" si="19"/>
        <v>"STS Brynica"</v>
      </c>
      <c r="C433" s="5" t="str">
        <f>Tabela1[[#This Row],[Nazwisko i Imię3]]</f>
        <v>Nanko Łukasz</v>
      </c>
      <c r="D433" s="5">
        <v>3659</v>
      </c>
      <c r="E433" s="5" t="s">
        <v>65</v>
      </c>
      <c r="F433" s="6">
        <v>44438</v>
      </c>
      <c r="G433" s="5">
        <v>54368</v>
      </c>
      <c r="H433" s="5" t="s">
        <v>801</v>
      </c>
      <c r="I433" s="5" t="s">
        <v>47</v>
      </c>
      <c r="J433" s="5">
        <v>2014</v>
      </c>
      <c r="K433" s="5" t="s">
        <v>158</v>
      </c>
      <c r="L433" s="5" t="s">
        <v>733</v>
      </c>
      <c r="M433" s="1" t="str">
        <f t="shared" si="20"/>
        <v>M</v>
      </c>
      <c r="N433" t="str">
        <f t="shared" si="21"/>
        <v>Nanko Łukasz</v>
      </c>
    </row>
    <row r="434" spans="1:14" x14ac:dyDescent="0.25">
      <c r="A434" s="4">
        <v>431</v>
      </c>
      <c r="B434" s="4" t="str">
        <f t="shared" si="19"/>
        <v>"STS GMINA Strzelce Opolskie"</v>
      </c>
      <c r="C434" s="5" t="str">
        <f>Tabela1[[#This Row],[Nazwisko i Imię3]]</f>
        <v>Piontek Aleksander</v>
      </c>
      <c r="D434" s="5">
        <v>4864</v>
      </c>
      <c r="E434" s="5" t="s">
        <v>16</v>
      </c>
      <c r="F434" s="6">
        <v>44441</v>
      </c>
      <c r="G434" s="5">
        <v>50215</v>
      </c>
      <c r="H434" s="5" t="s">
        <v>108</v>
      </c>
      <c r="I434" s="5" t="s">
        <v>50</v>
      </c>
      <c r="J434" s="5">
        <v>2009</v>
      </c>
      <c r="K434" s="5" t="s">
        <v>143</v>
      </c>
      <c r="L434" s="5" t="s">
        <v>733</v>
      </c>
      <c r="M434" s="1" t="str">
        <f t="shared" si="20"/>
        <v>M</v>
      </c>
      <c r="N434" t="str">
        <f t="shared" si="21"/>
        <v>Piontek Aleksander</v>
      </c>
    </row>
    <row r="435" spans="1:14" x14ac:dyDescent="0.25">
      <c r="A435" s="4">
        <v>432</v>
      </c>
      <c r="B435" s="4" t="str">
        <f t="shared" si="19"/>
        <v>"STS GMINA Strzelce Opolskie"</v>
      </c>
      <c r="C435" s="5" t="str">
        <f>Tabela1[[#This Row],[Nazwisko i Imię3]]</f>
        <v>Wieczorek Dawid</v>
      </c>
      <c r="D435" s="5">
        <v>7781</v>
      </c>
      <c r="E435" s="5" t="s">
        <v>16</v>
      </c>
      <c r="F435" s="6">
        <v>44448</v>
      </c>
      <c r="G435" s="5">
        <v>53644</v>
      </c>
      <c r="H435" s="5" t="s">
        <v>199</v>
      </c>
      <c r="I435" s="5" t="s">
        <v>49</v>
      </c>
      <c r="J435" s="5">
        <v>2010</v>
      </c>
      <c r="K435" s="5" t="s">
        <v>143</v>
      </c>
      <c r="L435" s="5" t="s">
        <v>733</v>
      </c>
      <c r="M435" s="1" t="str">
        <f t="shared" si="20"/>
        <v>M</v>
      </c>
      <c r="N435" t="str">
        <f t="shared" si="21"/>
        <v>Wieczorek Dawid</v>
      </c>
    </row>
    <row r="436" spans="1:14" x14ac:dyDescent="0.25">
      <c r="A436" s="4">
        <v>433</v>
      </c>
      <c r="B436" s="4" t="str">
        <f t="shared" si="19"/>
        <v>"STS GMINA Strzelce Opolskie"</v>
      </c>
      <c r="C436" s="5" t="str">
        <f>Tabela1[[#This Row],[Nazwisko i Imię3]]</f>
        <v>Polok Michał</v>
      </c>
      <c r="D436" s="5">
        <v>7779</v>
      </c>
      <c r="E436" s="5" t="s">
        <v>16</v>
      </c>
      <c r="F436" s="6">
        <v>44448</v>
      </c>
      <c r="G436" s="5">
        <v>53643</v>
      </c>
      <c r="H436" s="5" t="s">
        <v>37</v>
      </c>
      <c r="I436" s="5" t="s">
        <v>38</v>
      </c>
      <c r="J436" s="5">
        <v>2010</v>
      </c>
      <c r="K436" s="5" t="s">
        <v>143</v>
      </c>
      <c r="L436" s="5" t="s">
        <v>733</v>
      </c>
      <c r="M436" s="1" t="str">
        <f t="shared" si="20"/>
        <v>M</v>
      </c>
      <c r="N436" t="str">
        <f t="shared" si="21"/>
        <v>Polok Michał</v>
      </c>
    </row>
    <row r="437" spans="1:14" x14ac:dyDescent="0.25">
      <c r="A437" s="4">
        <v>434</v>
      </c>
      <c r="B437" s="4" t="str">
        <f t="shared" si="19"/>
        <v>"STS GMINA Strzelce Opolskie"</v>
      </c>
      <c r="C437" s="5" t="str">
        <f>Tabela1[[#This Row],[Nazwisko i Imię3]]</f>
        <v>Mandok Marcel</v>
      </c>
      <c r="D437" s="5">
        <v>4862</v>
      </c>
      <c r="E437" s="5" t="s">
        <v>16</v>
      </c>
      <c r="F437" s="6">
        <v>44441</v>
      </c>
      <c r="G437" s="5">
        <v>50213</v>
      </c>
      <c r="H437" s="5" t="s">
        <v>107</v>
      </c>
      <c r="I437" s="5" t="s">
        <v>30</v>
      </c>
      <c r="J437" s="5">
        <v>2010</v>
      </c>
      <c r="K437" s="5" t="s">
        <v>143</v>
      </c>
      <c r="L437" s="5" t="s">
        <v>733</v>
      </c>
      <c r="M437" s="1" t="str">
        <f t="shared" si="20"/>
        <v>M</v>
      </c>
      <c r="N437" t="str">
        <f t="shared" si="21"/>
        <v>Mandok Marcel</v>
      </c>
    </row>
    <row r="438" spans="1:14" x14ac:dyDescent="0.25">
      <c r="A438" s="4">
        <v>435</v>
      </c>
      <c r="B438" s="4" t="str">
        <f t="shared" si="19"/>
        <v>"STS GMINA Strzelce Opolskie"</v>
      </c>
      <c r="C438" s="5" t="str">
        <f>Tabela1[[#This Row],[Nazwisko i Imię3]]</f>
        <v>Koziołek Tomasz</v>
      </c>
      <c r="D438" s="5">
        <v>11517</v>
      </c>
      <c r="E438" s="5" t="s">
        <v>16</v>
      </c>
      <c r="F438" s="6">
        <v>44495</v>
      </c>
      <c r="G438" s="5">
        <v>60826</v>
      </c>
      <c r="H438" s="5" t="s">
        <v>758</v>
      </c>
      <c r="I438" s="5" t="s">
        <v>42</v>
      </c>
      <c r="J438" s="5">
        <v>2011</v>
      </c>
      <c r="K438" s="5" t="s">
        <v>143</v>
      </c>
      <c r="L438" s="5" t="s">
        <v>733</v>
      </c>
      <c r="M438" s="1" t="str">
        <f t="shared" si="20"/>
        <v>M</v>
      </c>
      <c r="N438" t="str">
        <f t="shared" si="21"/>
        <v>Koziołek Tomasz</v>
      </c>
    </row>
    <row r="439" spans="1:14" x14ac:dyDescent="0.25">
      <c r="A439" s="4">
        <v>436</v>
      </c>
      <c r="B439" s="4" t="str">
        <f t="shared" si="19"/>
        <v>"STS GMINA Strzelce Opolskie"</v>
      </c>
      <c r="C439" s="5" t="str">
        <f>Tabela1[[#This Row],[Nazwisko i Imię3]]</f>
        <v>Ziegler Anna</v>
      </c>
      <c r="D439" s="5">
        <v>10341</v>
      </c>
      <c r="E439" s="5" t="s">
        <v>16</v>
      </c>
      <c r="F439" s="6">
        <v>44462</v>
      </c>
      <c r="G439" s="5">
        <v>60247</v>
      </c>
      <c r="H439" s="5" t="s">
        <v>761</v>
      </c>
      <c r="I439" s="5" t="s">
        <v>12</v>
      </c>
      <c r="J439" s="5">
        <v>2011</v>
      </c>
      <c r="K439" s="5" t="s">
        <v>143</v>
      </c>
      <c r="L439" s="5" t="s">
        <v>733</v>
      </c>
      <c r="M439" s="1" t="str">
        <f t="shared" si="20"/>
        <v>K</v>
      </c>
      <c r="N439" t="str">
        <f t="shared" si="21"/>
        <v>Ziegler Anna</v>
      </c>
    </row>
    <row r="440" spans="1:14" x14ac:dyDescent="0.25">
      <c r="A440" s="4">
        <v>437</v>
      </c>
      <c r="B440" s="4" t="str">
        <f t="shared" si="19"/>
        <v>"STS GMINA Strzelce Opolskie"</v>
      </c>
      <c r="C440" s="5" t="str">
        <f>Tabela1[[#This Row],[Nazwisko i Imię3]]</f>
        <v>Mandok Jakub</v>
      </c>
      <c r="D440" s="5">
        <v>7776</v>
      </c>
      <c r="E440" s="5" t="s">
        <v>16</v>
      </c>
      <c r="F440" s="6">
        <v>44448</v>
      </c>
      <c r="G440" s="5">
        <v>53634</v>
      </c>
      <c r="H440" s="5" t="s">
        <v>107</v>
      </c>
      <c r="I440" s="5" t="s">
        <v>27</v>
      </c>
      <c r="J440" s="5">
        <v>2011</v>
      </c>
      <c r="K440" s="5" t="s">
        <v>143</v>
      </c>
      <c r="L440" s="5" t="s">
        <v>733</v>
      </c>
      <c r="M440" s="1" t="str">
        <f t="shared" si="20"/>
        <v>M</v>
      </c>
      <c r="N440" t="str">
        <f t="shared" si="21"/>
        <v>Mandok Jakub</v>
      </c>
    </row>
    <row r="441" spans="1:14" x14ac:dyDescent="0.25">
      <c r="A441" s="4">
        <v>438</v>
      </c>
      <c r="B441" s="4" t="str">
        <f t="shared" si="19"/>
        <v>"STS GMINA Strzelce Opolskie"</v>
      </c>
      <c r="C441" s="5" t="str">
        <f>Tabela1[[#This Row],[Nazwisko i Imię3]]</f>
        <v>Malon Julia</v>
      </c>
      <c r="D441" s="5">
        <v>7775</v>
      </c>
      <c r="E441" s="5" t="s">
        <v>16</v>
      </c>
      <c r="F441" s="6">
        <v>44448</v>
      </c>
      <c r="G441" s="5">
        <v>53637</v>
      </c>
      <c r="H441" s="5" t="s">
        <v>193</v>
      </c>
      <c r="I441" s="5" t="s">
        <v>13</v>
      </c>
      <c r="J441" s="5">
        <v>2011</v>
      </c>
      <c r="K441" s="5" t="s">
        <v>143</v>
      </c>
      <c r="L441" s="5" t="s">
        <v>733</v>
      </c>
      <c r="M441" s="1" t="str">
        <f t="shared" si="20"/>
        <v>K</v>
      </c>
      <c r="N441" t="str">
        <f t="shared" si="21"/>
        <v>Malon Julia</v>
      </c>
    </row>
    <row r="442" spans="1:14" x14ac:dyDescent="0.25">
      <c r="A442" s="4">
        <v>439</v>
      </c>
      <c r="B442" s="4" t="str">
        <f t="shared" si="19"/>
        <v>"STS GMINA Strzelce Opolskie"</v>
      </c>
      <c r="C442" s="5" t="str">
        <f>Tabela1[[#This Row],[Nazwisko i Imię3]]</f>
        <v>Hreczuch Agata</v>
      </c>
      <c r="D442" s="5">
        <v>7773</v>
      </c>
      <c r="E442" s="5" t="s">
        <v>16</v>
      </c>
      <c r="F442" s="6">
        <v>44448</v>
      </c>
      <c r="G442" s="5">
        <v>59215</v>
      </c>
      <c r="H442" s="5" t="s">
        <v>764</v>
      </c>
      <c r="I442" s="5" t="s">
        <v>174</v>
      </c>
      <c r="J442" s="5">
        <v>2011</v>
      </c>
      <c r="K442" s="5" t="s">
        <v>143</v>
      </c>
      <c r="L442" s="5" t="s">
        <v>733</v>
      </c>
      <c r="M442" s="1" t="str">
        <f t="shared" si="20"/>
        <v>K</v>
      </c>
      <c r="N442" t="str">
        <f t="shared" si="21"/>
        <v>Hreczuch Agata</v>
      </c>
    </row>
    <row r="443" spans="1:14" x14ac:dyDescent="0.25">
      <c r="A443" s="4">
        <v>440</v>
      </c>
      <c r="B443" s="4" t="str">
        <f t="shared" si="19"/>
        <v>"STS GMINA Strzelce Opolskie"</v>
      </c>
      <c r="C443" s="5" t="str">
        <f>Tabela1[[#This Row],[Nazwisko i Imię3]]</f>
        <v>Reinert Maciej</v>
      </c>
      <c r="D443" s="5">
        <v>4866</v>
      </c>
      <c r="E443" s="5" t="s">
        <v>16</v>
      </c>
      <c r="F443" s="6">
        <v>44441</v>
      </c>
      <c r="G443" s="5">
        <v>50884</v>
      </c>
      <c r="H443" s="5" t="s">
        <v>196</v>
      </c>
      <c r="I443" s="5" t="s">
        <v>26</v>
      </c>
      <c r="J443" s="5">
        <v>2011</v>
      </c>
      <c r="K443" s="5" t="s">
        <v>143</v>
      </c>
      <c r="L443" s="5" t="s">
        <v>733</v>
      </c>
      <c r="M443" s="1" t="str">
        <f t="shared" si="20"/>
        <v>M</v>
      </c>
      <c r="N443" t="str">
        <f t="shared" si="21"/>
        <v>Reinert Maciej</v>
      </c>
    </row>
    <row r="444" spans="1:14" x14ac:dyDescent="0.25">
      <c r="A444" s="4">
        <v>441</v>
      </c>
      <c r="B444" s="4" t="str">
        <f t="shared" si="19"/>
        <v>"STS GMINA Strzelce Opolskie"</v>
      </c>
      <c r="C444" s="5" t="str">
        <f>Tabela1[[#This Row],[Nazwisko i Imię3]]</f>
        <v>Jęcek Paulina</v>
      </c>
      <c r="D444" s="5">
        <v>4861</v>
      </c>
      <c r="E444" s="5" t="s">
        <v>16</v>
      </c>
      <c r="F444" s="6">
        <v>44441</v>
      </c>
      <c r="G444" s="5">
        <v>51100</v>
      </c>
      <c r="H444" s="5" t="s">
        <v>109</v>
      </c>
      <c r="I444" s="5" t="s">
        <v>90</v>
      </c>
      <c r="J444" s="5">
        <v>2011</v>
      </c>
      <c r="K444" s="5" t="s">
        <v>143</v>
      </c>
      <c r="L444" s="5" t="s">
        <v>733</v>
      </c>
      <c r="M444" s="1" t="str">
        <f t="shared" si="20"/>
        <v>K</v>
      </c>
      <c r="N444" t="str">
        <f t="shared" si="21"/>
        <v>Jęcek Paulina</v>
      </c>
    </row>
    <row r="445" spans="1:14" x14ac:dyDescent="0.25">
      <c r="A445" s="4">
        <v>442</v>
      </c>
      <c r="B445" s="4" t="str">
        <f t="shared" si="19"/>
        <v>"STS GMINA Strzelce Opolskie"</v>
      </c>
      <c r="C445" s="5" t="str">
        <f>Tabela1[[#This Row],[Nazwisko i Imię3]]</f>
        <v>Giemza Antoni</v>
      </c>
      <c r="D445" s="5">
        <v>4859</v>
      </c>
      <c r="E445" s="5" t="s">
        <v>16</v>
      </c>
      <c r="F445" s="6">
        <v>44441</v>
      </c>
      <c r="G445" s="5">
        <v>53631</v>
      </c>
      <c r="H445" s="5" t="s">
        <v>189</v>
      </c>
      <c r="I445" s="5" t="s">
        <v>190</v>
      </c>
      <c r="J445" s="5">
        <v>2011</v>
      </c>
      <c r="K445" s="5" t="s">
        <v>143</v>
      </c>
      <c r="L445" s="5" t="s">
        <v>733</v>
      </c>
      <c r="M445" s="1" t="str">
        <f t="shared" si="20"/>
        <v>M</v>
      </c>
      <c r="N445" t="str">
        <f t="shared" si="21"/>
        <v>Giemza Antoni</v>
      </c>
    </row>
    <row r="446" spans="1:14" x14ac:dyDescent="0.25">
      <c r="A446" s="4">
        <v>443</v>
      </c>
      <c r="B446" s="4" t="str">
        <f t="shared" si="19"/>
        <v>"STS GMINA Strzelce Opolskie"</v>
      </c>
      <c r="C446" s="5" t="str">
        <f>Tabela1[[#This Row],[Nazwisko i Imię3]]</f>
        <v>Buszman Zofia</v>
      </c>
      <c r="D446" s="5">
        <v>4858</v>
      </c>
      <c r="E446" s="5" t="s">
        <v>16</v>
      </c>
      <c r="F446" s="6">
        <v>44441</v>
      </c>
      <c r="G446" s="5">
        <v>51099</v>
      </c>
      <c r="H446" s="5" t="s">
        <v>188</v>
      </c>
      <c r="I446" s="5" t="s">
        <v>78</v>
      </c>
      <c r="J446" s="5">
        <v>2011</v>
      </c>
      <c r="K446" s="5" t="s">
        <v>143</v>
      </c>
      <c r="L446" s="5" t="s">
        <v>733</v>
      </c>
      <c r="M446" s="1" t="str">
        <f t="shared" si="20"/>
        <v>K</v>
      </c>
      <c r="N446" t="str">
        <f t="shared" si="21"/>
        <v>Buszman Zofia</v>
      </c>
    </row>
    <row r="447" spans="1:14" x14ac:dyDescent="0.25">
      <c r="A447" s="4">
        <v>444</v>
      </c>
      <c r="B447" s="4" t="str">
        <f t="shared" si="19"/>
        <v>"STS GMINA Strzelce Opolskie"</v>
      </c>
      <c r="C447" s="5" t="str">
        <f>Tabela1[[#This Row],[Nazwisko i Imię3]]</f>
        <v>Bogdał Franciszek</v>
      </c>
      <c r="D447" s="5">
        <v>4857</v>
      </c>
      <c r="E447" s="5" t="s">
        <v>16</v>
      </c>
      <c r="F447" s="6">
        <v>44441</v>
      </c>
      <c r="G447" s="5">
        <v>53635</v>
      </c>
      <c r="H447" s="5" t="s">
        <v>187</v>
      </c>
      <c r="I447" s="5" t="s">
        <v>79</v>
      </c>
      <c r="J447" s="5">
        <v>2011</v>
      </c>
      <c r="K447" s="5" t="s">
        <v>143</v>
      </c>
      <c r="L447" s="5" t="s">
        <v>733</v>
      </c>
      <c r="M447" s="1" t="str">
        <f t="shared" si="20"/>
        <v>M</v>
      </c>
      <c r="N447" t="str">
        <f t="shared" si="21"/>
        <v>Bogdał Franciszek</v>
      </c>
    </row>
    <row r="448" spans="1:14" x14ac:dyDescent="0.25">
      <c r="A448" s="4">
        <v>445</v>
      </c>
      <c r="B448" s="4" t="str">
        <f t="shared" si="19"/>
        <v>"STS GMINA Strzelce Opolskie"</v>
      </c>
      <c r="C448" s="5" t="str">
        <f>Tabela1[[#This Row],[Nazwisko i Imię3]]</f>
        <v>Gołomb Jakub</v>
      </c>
      <c r="D448" s="5">
        <v>11518</v>
      </c>
      <c r="E448" s="5" t="s">
        <v>16</v>
      </c>
      <c r="F448" s="6">
        <v>44495</v>
      </c>
      <c r="G448" s="5">
        <v>53632</v>
      </c>
      <c r="H448" s="5" t="s">
        <v>191</v>
      </c>
      <c r="I448" s="5" t="s">
        <v>27</v>
      </c>
      <c r="J448" s="5">
        <v>2012</v>
      </c>
      <c r="K448" s="5" t="s">
        <v>143</v>
      </c>
      <c r="L448" s="5" t="s">
        <v>733</v>
      </c>
      <c r="M448" s="1" t="str">
        <f t="shared" si="20"/>
        <v>M</v>
      </c>
      <c r="N448" t="str">
        <f t="shared" si="21"/>
        <v>Gołomb Jakub</v>
      </c>
    </row>
    <row r="449" spans="1:19" x14ac:dyDescent="0.25">
      <c r="A449" s="4">
        <v>446</v>
      </c>
      <c r="B449" s="4" t="str">
        <f t="shared" si="19"/>
        <v>"STS GMINA Strzelce Opolskie"</v>
      </c>
      <c r="C449" s="5" t="str">
        <f>Tabela1[[#This Row],[Nazwisko i Imię3]]</f>
        <v>Wiesiołek Marcel</v>
      </c>
      <c r="D449" s="5">
        <v>7782</v>
      </c>
      <c r="E449" s="5" t="s">
        <v>16</v>
      </c>
      <c r="F449" s="6">
        <v>44448</v>
      </c>
      <c r="G449" s="5">
        <v>53633</v>
      </c>
      <c r="H449" s="5" t="s">
        <v>200</v>
      </c>
      <c r="I449" s="5" t="s">
        <v>30</v>
      </c>
      <c r="J449" s="5">
        <v>2012</v>
      </c>
      <c r="K449" s="5" t="s">
        <v>143</v>
      </c>
      <c r="L449" s="5" t="s">
        <v>733</v>
      </c>
      <c r="M449" s="1" t="str">
        <f t="shared" si="20"/>
        <v>M</v>
      </c>
      <c r="N449" t="str">
        <f t="shared" si="21"/>
        <v>Wiesiołek Marcel</v>
      </c>
    </row>
    <row r="450" spans="1:19" x14ac:dyDescent="0.25">
      <c r="A450" s="4">
        <v>447</v>
      </c>
      <c r="B450" s="4" t="str">
        <f t="shared" si="19"/>
        <v>"STS GMINA Strzelce Opolskie"</v>
      </c>
      <c r="C450" s="5" t="str">
        <f>Tabela1[[#This Row],[Nazwisko i Imię3]]</f>
        <v>Sprancel Jan</v>
      </c>
      <c r="D450" s="5">
        <v>7780</v>
      </c>
      <c r="E450" s="5" t="s">
        <v>16</v>
      </c>
      <c r="F450" s="6">
        <v>44448</v>
      </c>
      <c r="G450" s="5">
        <v>53931</v>
      </c>
      <c r="H450" s="5" t="s">
        <v>198</v>
      </c>
      <c r="I450" s="5" t="s">
        <v>45</v>
      </c>
      <c r="J450" s="5">
        <v>2012</v>
      </c>
      <c r="K450" s="5" t="s">
        <v>143</v>
      </c>
      <c r="L450" s="5" t="s">
        <v>733</v>
      </c>
      <c r="M450" s="1" t="str">
        <f t="shared" si="20"/>
        <v>M</v>
      </c>
      <c r="N450" t="str">
        <f t="shared" si="21"/>
        <v>Sprancel Jan</v>
      </c>
    </row>
    <row r="451" spans="1:19" x14ac:dyDescent="0.25">
      <c r="A451" s="4">
        <v>448</v>
      </c>
      <c r="B451" s="4" t="str">
        <f t="shared" si="19"/>
        <v>"STS GMINA Strzelce Opolskie"</v>
      </c>
      <c r="C451" s="5" t="str">
        <f>Tabela1[[#This Row],[Nazwisko i Imię3]]</f>
        <v>Molawka Jan</v>
      </c>
      <c r="D451" s="5">
        <v>7777</v>
      </c>
      <c r="E451" s="5" t="s">
        <v>16</v>
      </c>
      <c r="F451" s="6">
        <v>44448</v>
      </c>
      <c r="G451" s="5">
        <v>53932</v>
      </c>
      <c r="H451" s="5" t="s">
        <v>194</v>
      </c>
      <c r="I451" s="5" t="s">
        <v>45</v>
      </c>
      <c r="J451" s="5">
        <v>2012</v>
      </c>
      <c r="K451" s="5" t="s">
        <v>143</v>
      </c>
      <c r="L451" s="5" t="s">
        <v>733</v>
      </c>
      <c r="M451" s="1" t="str">
        <f t="shared" si="20"/>
        <v>M</v>
      </c>
      <c r="N451" t="str">
        <f t="shared" si="21"/>
        <v>Molawka Jan</v>
      </c>
    </row>
    <row r="452" spans="1:19" x14ac:dyDescent="0.25">
      <c r="A452" s="4">
        <v>449</v>
      </c>
      <c r="B452" s="4" t="str">
        <f t="shared" ref="B452:B515" si="22">K452</f>
        <v>"STS Gmina Strzelce Opolskie"</v>
      </c>
      <c r="C452" s="5" t="str">
        <f>Tabela1[[#This Row],[Nazwisko i Imię3]]</f>
        <v>Buszman Piotr</v>
      </c>
      <c r="D452" s="5">
        <v>12546</v>
      </c>
      <c r="E452" s="5" t="s">
        <v>65</v>
      </c>
      <c r="F452" s="6">
        <v>44680</v>
      </c>
      <c r="G452" s="5">
        <v>61608</v>
      </c>
      <c r="H452" s="5" t="s">
        <v>188</v>
      </c>
      <c r="I452" s="5" t="s">
        <v>48</v>
      </c>
      <c r="J452" s="5">
        <v>2013</v>
      </c>
      <c r="K452" s="5" t="s">
        <v>783</v>
      </c>
      <c r="L452" s="5" t="s">
        <v>733</v>
      </c>
      <c r="M452" s="1" t="str">
        <f t="shared" ref="M452:M515" si="23">IF(I452="","",IF(RIGHT(I452,1)="a","K","M"))</f>
        <v>M</v>
      </c>
      <c r="N452" t="str">
        <f t="shared" ref="N452:N515" si="24">H452&amp;" "&amp;I452</f>
        <v>Buszman Piotr</v>
      </c>
    </row>
    <row r="453" spans="1:19" x14ac:dyDescent="0.25">
      <c r="A453" s="4">
        <v>450</v>
      </c>
      <c r="B453" s="4" t="str">
        <f t="shared" si="22"/>
        <v>"STS Gmina Strzelce Opolskie"</v>
      </c>
      <c r="C453" s="5" t="str">
        <f>Tabela1[[#This Row],[Nazwisko i Imię3]]</f>
        <v>Starościak Stanisław</v>
      </c>
      <c r="D453" s="5">
        <v>12475</v>
      </c>
      <c r="E453" s="5" t="s">
        <v>65</v>
      </c>
      <c r="F453" s="6">
        <v>44671</v>
      </c>
      <c r="G453" s="5">
        <v>61541</v>
      </c>
      <c r="H453" s="5" t="s">
        <v>784</v>
      </c>
      <c r="I453" s="5" t="s">
        <v>18</v>
      </c>
      <c r="J453" s="5">
        <v>2013</v>
      </c>
      <c r="K453" s="5" t="s">
        <v>783</v>
      </c>
      <c r="L453" s="5" t="s">
        <v>733</v>
      </c>
      <c r="M453" s="1" t="str">
        <f t="shared" si="23"/>
        <v>M</v>
      </c>
      <c r="N453" t="str">
        <f t="shared" si="24"/>
        <v>Starościak Stanisław</v>
      </c>
      <c r="R453" s="16" t="s">
        <v>205</v>
      </c>
      <c r="S453" t="s">
        <v>409</v>
      </c>
    </row>
    <row r="454" spans="1:19" x14ac:dyDescent="0.25">
      <c r="A454" s="4">
        <v>451</v>
      </c>
      <c r="B454" s="4" t="str">
        <f t="shared" si="22"/>
        <v>"STS GMINA Strzelce Opolskie"</v>
      </c>
      <c r="C454" s="5" t="str">
        <f>Tabela1[[#This Row],[Nazwisko i Imię3]]</f>
        <v>Kornaga Kacper</v>
      </c>
      <c r="D454" s="5">
        <v>11516</v>
      </c>
      <c r="E454" s="5" t="s">
        <v>65</v>
      </c>
      <c r="F454" s="6">
        <v>44495</v>
      </c>
      <c r="G454" s="5">
        <v>60825</v>
      </c>
      <c r="H454" s="5" t="s">
        <v>789</v>
      </c>
      <c r="I454" s="5" t="s">
        <v>41</v>
      </c>
      <c r="J454" s="5">
        <v>2013</v>
      </c>
      <c r="K454" s="5" t="s">
        <v>143</v>
      </c>
      <c r="L454" s="5" t="s">
        <v>733</v>
      </c>
      <c r="M454" s="1" t="str">
        <f t="shared" si="23"/>
        <v>M</v>
      </c>
      <c r="N454" t="str">
        <f t="shared" si="24"/>
        <v>Kornaga Kacper</v>
      </c>
    </row>
    <row r="455" spans="1:19" x14ac:dyDescent="0.25">
      <c r="A455" s="4">
        <v>452</v>
      </c>
      <c r="B455" s="4" t="str">
        <f t="shared" si="22"/>
        <v>"STS GMINA Strzelce Opolskie"</v>
      </c>
      <c r="C455" s="5" t="str">
        <f>Tabela1[[#This Row],[Nazwisko i Imię3]]</f>
        <v>Bok Aleksandra</v>
      </c>
      <c r="D455" s="5">
        <v>11515</v>
      </c>
      <c r="E455" s="5" t="s">
        <v>65</v>
      </c>
      <c r="F455" s="6">
        <v>44495</v>
      </c>
      <c r="G455" s="5">
        <v>60824</v>
      </c>
      <c r="H455" s="5" t="s">
        <v>790</v>
      </c>
      <c r="I455" s="5" t="s">
        <v>71</v>
      </c>
      <c r="J455" s="5">
        <v>2013</v>
      </c>
      <c r="K455" s="5" t="s">
        <v>143</v>
      </c>
      <c r="L455" s="5" t="s">
        <v>733</v>
      </c>
      <c r="M455" s="1" t="str">
        <f t="shared" si="23"/>
        <v>K</v>
      </c>
      <c r="N455" t="str">
        <f t="shared" si="24"/>
        <v>Bok Aleksandra</v>
      </c>
      <c r="R455" s="16" t="s">
        <v>407</v>
      </c>
    </row>
    <row r="456" spans="1:19" x14ac:dyDescent="0.25">
      <c r="A456" s="4">
        <v>453</v>
      </c>
      <c r="B456" s="4" t="str">
        <f t="shared" si="22"/>
        <v>"STS Żernica"</v>
      </c>
      <c r="C456" s="5" t="str">
        <f>Tabela1[[#This Row],[Nazwisko i Imię3]]</f>
        <v>Cieślar Karol</v>
      </c>
      <c r="D456" s="5">
        <v>2582</v>
      </c>
      <c r="E456" s="5" t="s">
        <v>16</v>
      </c>
      <c r="F456" s="6">
        <v>44426</v>
      </c>
      <c r="G456" s="5">
        <v>54231</v>
      </c>
      <c r="H456" s="5" t="s">
        <v>388</v>
      </c>
      <c r="I456" s="5" t="s">
        <v>43</v>
      </c>
      <c r="J456" s="5">
        <v>2009</v>
      </c>
      <c r="K456" s="5" t="s">
        <v>458</v>
      </c>
      <c r="L456" s="5" t="s">
        <v>256</v>
      </c>
      <c r="M456" s="1" t="str">
        <f t="shared" si="23"/>
        <v>M</v>
      </c>
      <c r="N456" t="str">
        <f t="shared" si="24"/>
        <v>Cieślar Karol</v>
      </c>
      <c r="R456" s="17" t="s">
        <v>315</v>
      </c>
    </row>
    <row r="457" spans="1:19" x14ac:dyDescent="0.25">
      <c r="A457" s="4">
        <v>454</v>
      </c>
      <c r="B457" s="4" t="str">
        <f t="shared" si="22"/>
        <v>"TTS POLONIA Bytom"</v>
      </c>
      <c r="C457" s="5" t="str">
        <f>Tabela1[[#This Row],[Nazwisko i Imię3]]</f>
        <v>Kusek Bartłomiej</v>
      </c>
      <c r="D457" s="5">
        <v>4401</v>
      </c>
      <c r="E457" s="5" t="s">
        <v>16</v>
      </c>
      <c r="F457" s="6">
        <v>44439</v>
      </c>
      <c r="G457" s="5">
        <v>52583</v>
      </c>
      <c r="H457" s="5" t="s">
        <v>336</v>
      </c>
      <c r="I457" s="5" t="s">
        <v>105</v>
      </c>
      <c r="J457" s="5">
        <v>2011</v>
      </c>
      <c r="K457" s="5" t="s">
        <v>278</v>
      </c>
      <c r="L457" s="5" t="s">
        <v>256</v>
      </c>
      <c r="M457" s="1" t="str">
        <f t="shared" si="23"/>
        <v>M</v>
      </c>
      <c r="N457" t="str">
        <f t="shared" si="24"/>
        <v>Kusek Bartłomiej</v>
      </c>
      <c r="R457" s="17" t="s">
        <v>331</v>
      </c>
    </row>
    <row r="458" spans="1:19" x14ac:dyDescent="0.25">
      <c r="A458" s="4">
        <v>455</v>
      </c>
      <c r="B458" s="4" t="str">
        <f t="shared" si="22"/>
        <v>"TTS POLONIA Bytom"</v>
      </c>
      <c r="C458" s="5" t="str">
        <f>Tabela1[[#This Row],[Nazwisko i Imię3]]</f>
        <v>Majer Magdalena</v>
      </c>
      <c r="D458" s="5">
        <v>10328</v>
      </c>
      <c r="E458" s="5" t="s">
        <v>65</v>
      </c>
      <c r="F458" s="6">
        <v>44465</v>
      </c>
      <c r="G458" s="5">
        <v>60243</v>
      </c>
      <c r="H458" s="5" t="s">
        <v>618</v>
      </c>
      <c r="I458" s="5" t="s">
        <v>86</v>
      </c>
      <c r="J458" s="5">
        <v>2013</v>
      </c>
      <c r="K458" s="5" t="s">
        <v>278</v>
      </c>
      <c r="L458" s="5" t="s">
        <v>256</v>
      </c>
      <c r="M458" s="1" t="str">
        <f t="shared" si="23"/>
        <v>K</v>
      </c>
      <c r="N458" t="str">
        <f t="shared" si="24"/>
        <v>Majer Magdalena</v>
      </c>
      <c r="R458" s="17" t="s">
        <v>268</v>
      </c>
    </row>
    <row r="459" spans="1:19" x14ac:dyDescent="0.25">
      <c r="A459" s="4">
        <v>456</v>
      </c>
      <c r="B459" s="4" t="str">
        <f t="shared" si="22"/>
        <v>"TTS POLONIA Bytom"</v>
      </c>
      <c r="C459" s="5" t="str">
        <f>Tabela1[[#This Row],[Nazwisko i Imię3]]</f>
        <v>Szulta Adam</v>
      </c>
      <c r="D459" s="5">
        <v>4405</v>
      </c>
      <c r="E459" s="5" t="s">
        <v>65</v>
      </c>
      <c r="F459" s="6">
        <v>44439</v>
      </c>
      <c r="G459" s="5">
        <v>59574</v>
      </c>
      <c r="H459" s="5" t="s">
        <v>626</v>
      </c>
      <c r="I459" s="5" t="s">
        <v>21</v>
      </c>
      <c r="J459" s="5">
        <v>2013</v>
      </c>
      <c r="K459" s="5" t="s">
        <v>278</v>
      </c>
      <c r="L459" s="5" t="s">
        <v>256</v>
      </c>
      <c r="M459" s="1" t="str">
        <f t="shared" si="23"/>
        <v>M</v>
      </c>
      <c r="N459" t="str">
        <f t="shared" si="24"/>
        <v>Szulta Adam</v>
      </c>
      <c r="R459" s="17" t="s">
        <v>423</v>
      </c>
    </row>
    <row r="460" spans="1:19" x14ac:dyDescent="0.25">
      <c r="A460" s="4">
        <v>457</v>
      </c>
      <c r="B460" s="4" t="str">
        <f t="shared" si="22"/>
        <v>"UKS Cisek"</v>
      </c>
      <c r="C460" s="5" t="str">
        <f>Tabela1[[#This Row],[Nazwisko i Imię3]]</f>
        <v>Haronska Dominik</v>
      </c>
      <c r="D460" s="5">
        <v>10350</v>
      </c>
      <c r="E460" s="5" t="s">
        <v>16</v>
      </c>
      <c r="F460" s="6">
        <v>44468</v>
      </c>
      <c r="G460" s="5">
        <v>54693</v>
      </c>
      <c r="H460" s="5" t="s">
        <v>734</v>
      </c>
      <c r="I460" s="5" t="s">
        <v>72</v>
      </c>
      <c r="J460" s="5">
        <v>2009</v>
      </c>
      <c r="K460" s="5" t="s">
        <v>153</v>
      </c>
      <c r="L460" s="5" t="s">
        <v>733</v>
      </c>
      <c r="M460" s="1" t="str">
        <f t="shared" si="23"/>
        <v>M</v>
      </c>
      <c r="N460" t="str">
        <f t="shared" si="24"/>
        <v>Haronska Dominik</v>
      </c>
      <c r="R460" s="17" t="s">
        <v>271</v>
      </c>
    </row>
    <row r="461" spans="1:19" x14ac:dyDescent="0.25">
      <c r="A461" s="4">
        <v>458</v>
      </c>
      <c r="B461" s="4" t="str">
        <f t="shared" si="22"/>
        <v>"UKS DWÓJKA Sosnowiec"</v>
      </c>
      <c r="C461" s="5" t="str">
        <f>Tabela1[[#This Row],[Nazwisko i Imię3]]</f>
        <v>Wójcik Natalia</v>
      </c>
      <c r="D461" s="5">
        <v>361</v>
      </c>
      <c r="E461" s="5" t="s">
        <v>65</v>
      </c>
      <c r="F461" s="6">
        <v>44421</v>
      </c>
      <c r="G461" s="5">
        <v>59281</v>
      </c>
      <c r="H461" s="5" t="s">
        <v>15</v>
      </c>
      <c r="I461" s="5" t="s">
        <v>9</v>
      </c>
      <c r="J461" s="5">
        <v>2013</v>
      </c>
      <c r="K461" s="5" t="s">
        <v>337</v>
      </c>
      <c r="L461" s="5" t="s">
        <v>256</v>
      </c>
      <c r="M461" s="1" t="str">
        <f t="shared" si="23"/>
        <v>K</v>
      </c>
      <c r="N461" t="str">
        <f t="shared" si="24"/>
        <v>Wójcik Natalia</v>
      </c>
      <c r="R461" s="17" t="s">
        <v>382</v>
      </c>
    </row>
    <row r="462" spans="1:19" x14ac:dyDescent="0.25">
      <c r="A462" s="4">
        <v>459</v>
      </c>
      <c r="B462" s="4" t="str">
        <f t="shared" si="22"/>
        <v>"UKS ENERGIA Siewierz"</v>
      </c>
      <c r="C462" s="5" t="str">
        <f>Tabela1[[#This Row],[Nazwisko i Imię3]]</f>
        <v>Rogowicz Natalia</v>
      </c>
      <c r="D462" s="5">
        <v>3321</v>
      </c>
      <c r="E462" s="5" t="s">
        <v>16</v>
      </c>
      <c r="F462" s="6">
        <v>44440</v>
      </c>
      <c r="G462" s="5">
        <v>46685</v>
      </c>
      <c r="H462" s="5" t="s">
        <v>385</v>
      </c>
      <c r="I462" s="5" t="s">
        <v>9</v>
      </c>
      <c r="J462" s="5">
        <v>2009</v>
      </c>
      <c r="K462" s="5" t="s">
        <v>270</v>
      </c>
      <c r="L462" s="5" t="s">
        <v>256</v>
      </c>
      <c r="M462" s="1" t="str">
        <f t="shared" si="23"/>
        <v>K</v>
      </c>
      <c r="N462" t="str">
        <f t="shared" si="24"/>
        <v>Rogowicz Natalia</v>
      </c>
      <c r="R462" s="17" t="s">
        <v>306</v>
      </c>
    </row>
    <row r="463" spans="1:19" x14ac:dyDescent="0.25">
      <c r="A463" s="4">
        <v>460</v>
      </c>
      <c r="B463" s="4" t="str">
        <f t="shared" si="22"/>
        <v>"UKS ENERGIA Siewierz"</v>
      </c>
      <c r="C463" s="5" t="str">
        <f>Tabela1[[#This Row],[Nazwisko i Imię3]]</f>
        <v>Dorobisz Paulina</v>
      </c>
      <c r="D463" s="5">
        <v>3316</v>
      </c>
      <c r="E463" s="5" t="s">
        <v>16</v>
      </c>
      <c r="F463" s="6">
        <v>44440</v>
      </c>
      <c r="G463" s="5">
        <v>54609</v>
      </c>
      <c r="H463" s="5" t="s">
        <v>457</v>
      </c>
      <c r="I463" s="5" t="s">
        <v>90</v>
      </c>
      <c r="J463" s="5">
        <v>2009</v>
      </c>
      <c r="K463" s="5" t="s">
        <v>270</v>
      </c>
      <c r="L463" s="5" t="s">
        <v>256</v>
      </c>
      <c r="M463" s="1" t="str">
        <f t="shared" si="23"/>
        <v>K</v>
      </c>
      <c r="N463" t="str">
        <f t="shared" si="24"/>
        <v>Dorobisz Paulina</v>
      </c>
      <c r="R463" s="17" t="s">
        <v>259</v>
      </c>
    </row>
    <row r="464" spans="1:19" x14ac:dyDescent="0.25">
      <c r="A464" s="4">
        <v>461</v>
      </c>
      <c r="B464" s="4" t="str">
        <f t="shared" si="22"/>
        <v>"UKS ENERGIA Siewierz"</v>
      </c>
      <c r="C464" s="5" t="str">
        <f>Tabela1[[#This Row],[Nazwisko i Imię3]]</f>
        <v>Szymańska Hanna</v>
      </c>
      <c r="D464" s="5">
        <v>3325</v>
      </c>
      <c r="E464" s="5" t="s">
        <v>16</v>
      </c>
      <c r="F464" s="6">
        <v>44440</v>
      </c>
      <c r="G464" s="5">
        <v>49624</v>
      </c>
      <c r="H464" s="5" t="s">
        <v>384</v>
      </c>
      <c r="I464" s="5" t="s">
        <v>299</v>
      </c>
      <c r="J464" s="5">
        <v>2011</v>
      </c>
      <c r="K464" s="5" t="s">
        <v>270</v>
      </c>
      <c r="L464" s="5" t="s">
        <v>256</v>
      </c>
      <c r="M464" s="1" t="str">
        <f t="shared" si="23"/>
        <v>K</v>
      </c>
      <c r="N464" t="str">
        <f t="shared" si="24"/>
        <v>Szymańska Hanna</v>
      </c>
      <c r="R464" s="17" t="s">
        <v>314</v>
      </c>
    </row>
    <row r="465" spans="1:18" x14ac:dyDescent="0.25">
      <c r="A465" s="4">
        <v>462</v>
      </c>
      <c r="B465" s="4" t="str">
        <f t="shared" si="22"/>
        <v>"UKS ENERGIA Siewierz"</v>
      </c>
      <c r="C465" s="5" t="str">
        <f>Tabela1[[#This Row],[Nazwisko i Imię3]]</f>
        <v>Srebniak Lena</v>
      </c>
      <c r="D465" s="5">
        <v>3323</v>
      </c>
      <c r="E465" s="5" t="s">
        <v>16</v>
      </c>
      <c r="F465" s="6">
        <v>44440</v>
      </c>
      <c r="G465" s="5">
        <v>53115</v>
      </c>
      <c r="H465" s="5" t="s">
        <v>311</v>
      </c>
      <c r="I465" s="5" t="s">
        <v>166</v>
      </c>
      <c r="J465" s="5">
        <v>2011</v>
      </c>
      <c r="K465" s="5" t="s">
        <v>270</v>
      </c>
      <c r="L465" s="5" t="s">
        <v>256</v>
      </c>
      <c r="M465" s="1" t="str">
        <f t="shared" si="23"/>
        <v>K</v>
      </c>
      <c r="N465" t="str">
        <f t="shared" si="24"/>
        <v>Srebniak Lena</v>
      </c>
      <c r="R465" s="17" t="s">
        <v>134</v>
      </c>
    </row>
    <row r="466" spans="1:18" x14ac:dyDescent="0.25">
      <c r="A466" s="4">
        <v>463</v>
      </c>
      <c r="B466" s="4" t="str">
        <f t="shared" si="22"/>
        <v>"UKS ENERGIA Siewierz"</v>
      </c>
      <c r="C466" s="5" t="str">
        <f>Tabela1[[#This Row],[Nazwisko i Imię3]]</f>
        <v>Przemyk Maria</v>
      </c>
      <c r="D466" s="5">
        <v>3320</v>
      </c>
      <c r="E466" s="5" t="s">
        <v>16</v>
      </c>
      <c r="F466" s="6">
        <v>44440</v>
      </c>
      <c r="G466" s="5">
        <v>53120</v>
      </c>
      <c r="H466" s="5" t="s">
        <v>307</v>
      </c>
      <c r="I466" s="5" t="s">
        <v>175</v>
      </c>
      <c r="J466" s="5">
        <v>2011</v>
      </c>
      <c r="K466" s="5" t="s">
        <v>270</v>
      </c>
      <c r="L466" s="5" t="s">
        <v>256</v>
      </c>
      <c r="M466" s="1" t="str">
        <f t="shared" si="23"/>
        <v>K</v>
      </c>
      <c r="N466" t="str">
        <f t="shared" si="24"/>
        <v>Przemyk Maria</v>
      </c>
      <c r="R466" s="17" t="s">
        <v>276</v>
      </c>
    </row>
    <row r="467" spans="1:18" x14ac:dyDescent="0.25">
      <c r="A467" s="4">
        <v>464</v>
      </c>
      <c r="B467" s="4" t="str">
        <f t="shared" si="22"/>
        <v>"UKS ENERGIA Siewierz"</v>
      </c>
      <c r="C467" s="5" t="str">
        <f>Tabela1[[#This Row],[Nazwisko i Imię3]]</f>
        <v>Pańczyk Kacper</v>
      </c>
      <c r="D467" s="5">
        <v>3319</v>
      </c>
      <c r="E467" s="5" t="s">
        <v>16</v>
      </c>
      <c r="F467" s="6">
        <v>44440</v>
      </c>
      <c r="G467" s="5">
        <v>57802</v>
      </c>
      <c r="H467" s="5" t="s">
        <v>557</v>
      </c>
      <c r="I467" s="5" t="s">
        <v>41</v>
      </c>
      <c r="J467" s="5">
        <v>2011</v>
      </c>
      <c r="K467" s="5" t="s">
        <v>270</v>
      </c>
      <c r="L467" s="5" t="s">
        <v>256</v>
      </c>
      <c r="M467" s="1" t="str">
        <f t="shared" si="23"/>
        <v>M</v>
      </c>
      <c r="N467" t="str">
        <f t="shared" si="24"/>
        <v>Pańczyk Kacper</v>
      </c>
      <c r="R467" s="17" t="s">
        <v>260</v>
      </c>
    </row>
    <row r="468" spans="1:18" x14ac:dyDescent="0.25">
      <c r="A468" s="4">
        <v>465</v>
      </c>
      <c r="B468" s="4" t="str">
        <f t="shared" si="22"/>
        <v>"UKS ENERGIA Siewierz"</v>
      </c>
      <c r="C468" s="5" t="str">
        <f>Tabela1[[#This Row],[Nazwisko i Imię3]]</f>
        <v>Dobczyński Łukasz</v>
      </c>
      <c r="D468" s="5">
        <v>3315</v>
      </c>
      <c r="E468" s="5" t="s">
        <v>16</v>
      </c>
      <c r="F468" s="6">
        <v>44440</v>
      </c>
      <c r="G468" s="5">
        <v>53114</v>
      </c>
      <c r="H468" s="5" t="s">
        <v>312</v>
      </c>
      <c r="I468" s="5" t="s">
        <v>47</v>
      </c>
      <c r="J468" s="5">
        <v>2011</v>
      </c>
      <c r="K468" s="5" t="s">
        <v>270</v>
      </c>
      <c r="L468" s="5" t="s">
        <v>256</v>
      </c>
      <c r="M468" s="1" t="str">
        <f t="shared" si="23"/>
        <v>M</v>
      </c>
      <c r="N468" t="str">
        <f t="shared" si="24"/>
        <v>Dobczyński Łukasz</v>
      </c>
      <c r="R468" s="17" t="s">
        <v>447</v>
      </c>
    </row>
    <row r="469" spans="1:18" x14ac:dyDescent="0.25">
      <c r="A469" s="4">
        <v>466</v>
      </c>
      <c r="B469" s="4" t="str">
        <f t="shared" si="22"/>
        <v>"UKS ENERGIA Siewierz"</v>
      </c>
      <c r="C469" s="5" t="str">
        <f>Tabela1[[#This Row],[Nazwisko i Imię3]]</f>
        <v>Brycz Igor</v>
      </c>
      <c r="D469" s="5">
        <v>3312</v>
      </c>
      <c r="E469" s="5" t="s">
        <v>16</v>
      </c>
      <c r="F469" s="6">
        <v>44440</v>
      </c>
      <c r="G469" s="5">
        <v>57803</v>
      </c>
      <c r="H469" s="5" t="s">
        <v>558</v>
      </c>
      <c r="I469" s="5" t="s">
        <v>202</v>
      </c>
      <c r="J469" s="5">
        <v>2011</v>
      </c>
      <c r="K469" s="5" t="s">
        <v>270</v>
      </c>
      <c r="L469" s="5" t="s">
        <v>256</v>
      </c>
      <c r="M469" s="1" t="str">
        <f t="shared" si="23"/>
        <v>M</v>
      </c>
      <c r="N469" t="str">
        <f t="shared" si="24"/>
        <v>Brycz Igor</v>
      </c>
      <c r="R469" s="17" t="s">
        <v>467</v>
      </c>
    </row>
    <row r="470" spans="1:18" x14ac:dyDescent="0.25">
      <c r="A470" s="4">
        <v>467</v>
      </c>
      <c r="B470" s="4" t="str">
        <f t="shared" si="22"/>
        <v>"UKS ENERGIA Siewierz"</v>
      </c>
      <c r="C470" s="5" t="str">
        <f>Tabela1[[#This Row],[Nazwisko i Imię3]]</f>
        <v>Bochenek Kamila</v>
      </c>
      <c r="D470" s="5">
        <v>3310</v>
      </c>
      <c r="E470" s="5" t="s">
        <v>16</v>
      </c>
      <c r="F470" s="6">
        <v>44440</v>
      </c>
      <c r="G470" s="5">
        <v>53118</v>
      </c>
      <c r="H470" s="5" t="s">
        <v>309</v>
      </c>
      <c r="I470" s="5" t="s">
        <v>104</v>
      </c>
      <c r="J470" s="5">
        <v>2011</v>
      </c>
      <c r="K470" s="5" t="s">
        <v>270</v>
      </c>
      <c r="L470" s="5" t="s">
        <v>256</v>
      </c>
      <c r="M470" s="1" t="str">
        <f t="shared" si="23"/>
        <v>K</v>
      </c>
      <c r="N470" t="str">
        <f t="shared" si="24"/>
        <v>Bochenek Kamila</v>
      </c>
      <c r="R470" s="17" t="s">
        <v>420</v>
      </c>
    </row>
    <row r="471" spans="1:18" x14ac:dyDescent="0.25">
      <c r="A471" s="4">
        <v>468</v>
      </c>
      <c r="B471" s="4" t="str">
        <f t="shared" si="22"/>
        <v>"UKS ENERGIA Siewierz"</v>
      </c>
      <c r="C471" s="5" t="str">
        <f>Tabela1[[#This Row],[Nazwisko i Imię3]]</f>
        <v>Szatan Szymon</v>
      </c>
      <c r="D471" s="5">
        <v>3324</v>
      </c>
      <c r="E471" s="5" t="s">
        <v>16</v>
      </c>
      <c r="F471" s="6">
        <v>44440</v>
      </c>
      <c r="G471" s="5">
        <v>53119</v>
      </c>
      <c r="H471" s="5" t="s">
        <v>308</v>
      </c>
      <c r="I471" s="5" t="s">
        <v>31</v>
      </c>
      <c r="J471" s="5">
        <v>2012</v>
      </c>
      <c r="K471" s="5" t="s">
        <v>270</v>
      </c>
      <c r="L471" s="5" t="s">
        <v>256</v>
      </c>
      <c r="M471" s="1" t="str">
        <f t="shared" si="23"/>
        <v>M</v>
      </c>
      <c r="N471" t="str">
        <f t="shared" si="24"/>
        <v>Szatan Szymon</v>
      </c>
      <c r="R471" s="17" t="s">
        <v>556</v>
      </c>
    </row>
    <row r="472" spans="1:18" x14ac:dyDescent="0.25">
      <c r="A472" s="4">
        <v>469</v>
      </c>
      <c r="B472" s="4" t="str">
        <f t="shared" si="22"/>
        <v>"UKS ENERGIA Siewierz"</v>
      </c>
      <c r="C472" s="5" t="str">
        <f>Tabela1[[#This Row],[Nazwisko i Imię3]]</f>
        <v>Kosałka Filip</v>
      </c>
      <c r="D472" s="5">
        <v>3317</v>
      </c>
      <c r="E472" s="5" t="s">
        <v>16</v>
      </c>
      <c r="F472" s="6">
        <v>44440</v>
      </c>
      <c r="G472" s="5">
        <v>49625</v>
      </c>
      <c r="H472" s="5" t="s">
        <v>333</v>
      </c>
      <c r="I472" s="5" t="s">
        <v>67</v>
      </c>
      <c r="J472" s="5">
        <v>2012</v>
      </c>
      <c r="K472" s="5" t="s">
        <v>270</v>
      </c>
      <c r="L472" s="5" t="s">
        <v>256</v>
      </c>
      <c r="M472" s="1" t="str">
        <f t="shared" si="23"/>
        <v>M</v>
      </c>
      <c r="N472" t="str">
        <f t="shared" si="24"/>
        <v>Kosałka Filip</v>
      </c>
      <c r="R472" s="17" t="s">
        <v>149</v>
      </c>
    </row>
    <row r="473" spans="1:18" x14ac:dyDescent="0.25">
      <c r="A473" s="4">
        <v>470</v>
      </c>
      <c r="B473" s="4" t="str">
        <f t="shared" si="22"/>
        <v>"UKS ENERGIA Siewierz"</v>
      </c>
      <c r="C473" s="5" t="str">
        <f>Tabela1[[#This Row],[Nazwisko i Imię3]]</f>
        <v>Bujna Nina</v>
      </c>
      <c r="D473" s="5">
        <v>3313</v>
      </c>
      <c r="E473" s="5" t="s">
        <v>16</v>
      </c>
      <c r="F473" s="6">
        <v>44440</v>
      </c>
      <c r="G473" s="5">
        <v>53116</v>
      </c>
      <c r="H473" s="5" t="s">
        <v>310</v>
      </c>
      <c r="I473" s="5" t="s">
        <v>285</v>
      </c>
      <c r="J473" s="5">
        <v>2012</v>
      </c>
      <c r="K473" s="5" t="s">
        <v>270</v>
      </c>
      <c r="L473" s="5" t="s">
        <v>256</v>
      </c>
      <c r="M473" s="1" t="str">
        <f t="shared" si="23"/>
        <v>K</v>
      </c>
      <c r="N473" t="str">
        <f t="shared" si="24"/>
        <v>Bujna Nina</v>
      </c>
      <c r="R473" s="17" t="s">
        <v>132</v>
      </c>
    </row>
    <row r="474" spans="1:18" x14ac:dyDescent="0.25">
      <c r="A474" s="4">
        <v>471</v>
      </c>
      <c r="B474" s="4" t="str">
        <f t="shared" si="22"/>
        <v>"UKS ENERGIA Siewierz"</v>
      </c>
      <c r="C474" s="5" t="str">
        <f>Tabela1[[#This Row],[Nazwisko i Imię3]]</f>
        <v>Bronikowska Natalia</v>
      </c>
      <c r="D474" s="5">
        <v>3311</v>
      </c>
      <c r="E474" s="5" t="s">
        <v>16</v>
      </c>
      <c r="F474" s="6">
        <v>44440</v>
      </c>
      <c r="G474" s="5">
        <v>53685</v>
      </c>
      <c r="H474" s="5" t="s">
        <v>269</v>
      </c>
      <c r="I474" s="5" t="s">
        <v>9</v>
      </c>
      <c r="J474" s="5">
        <v>2012</v>
      </c>
      <c r="K474" s="5" t="s">
        <v>270</v>
      </c>
      <c r="L474" s="5" t="s">
        <v>256</v>
      </c>
      <c r="M474" s="1" t="str">
        <f t="shared" si="23"/>
        <v>K</v>
      </c>
      <c r="N474" t="str">
        <f t="shared" si="24"/>
        <v>Bronikowska Natalia</v>
      </c>
      <c r="R474" s="17" t="s">
        <v>154</v>
      </c>
    </row>
    <row r="475" spans="1:18" x14ac:dyDescent="0.25">
      <c r="A475" s="4">
        <v>472</v>
      </c>
      <c r="B475" s="4" t="str">
        <f t="shared" si="22"/>
        <v>"UKS ENERGIA Siewierz"</v>
      </c>
      <c r="C475" s="5" t="str">
        <f>Tabela1[[#This Row],[Nazwisko i Imię3]]</f>
        <v>Przemyk Zofia</v>
      </c>
      <c r="D475" s="5">
        <v>3304</v>
      </c>
      <c r="E475" s="5" t="s">
        <v>65</v>
      </c>
      <c r="F475" s="6">
        <v>44440</v>
      </c>
      <c r="G475" s="5">
        <v>53686</v>
      </c>
      <c r="H475" s="5" t="s">
        <v>307</v>
      </c>
      <c r="I475" s="5" t="s">
        <v>78</v>
      </c>
      <c r="J475" s="5">
        <v>2013</v>
      </c>
      <c r="K475" s="5" t="s">
        <v>270</v>
      </c>
      <c r="L475" s="5" t="s">
        <v>256</v>
      </c>
      <c r="M475" s="1" t="str">
        <f t="shared" si="23"/>
        <v>K</v>
      </c>
      <c r="N475" t="str">
        <f t="shared" si="24"/>
        <v>Przemyk Zofia</v>
      </c>
      <c r="R475" s="17" t="s">
        <v>135</v>
      </c>
    </row>
    <row r="476" spans="1:18" x14ac:dyDescent="0.25">
      <c r="A476" s="4">
        <v>473</v>
      </c>
      <c r="B476" s="4" t="str">
        <f t="shared" si="22"/>
        <v>"UKS ENERGIA Siewierz"</v>
      </c>
      <c r="C476" s="5" t="str">
        <f>Tabela1[[#This Row],[Nazwisko i Imię3]]</f>
        <v>Duch Maksymilian</v>
      </c>
      <c r="D476" s="5">
        <v>3303</v>
      </c>
      <c r="E476" s="5" t="s">
        <v>65</v>
      </c>
      <c r="F476" s="6">
        <v>44440</v>
      </c>
      <c r="G476" s="5">
        <v>56631</v>
      </c>
      <c r="H476" s="5" t="s">
        <v>730</v>
      </c>
      <c r="I476" s="5" t="s">
        <v>182</v>
      </c>
      <c r="J476" s="5">
        <v>2015</v>
      </c>
      <c r="K476" s="5" t="s">
        <v>270</v>
      </c>
      <c r="L476" s="5" t="s">
        <v>256</v>
      </c>
      <c r="M476" s="1" t="str">
        <f t="shared" si="23"/>
        <v>M</v>
      </c>
      <c r="N476" t="str">
        <f t="shared" si="24"/>
        <v>Duch Maksymilian</v>
      </c>
      <c r="R476" s="17" t="s">
        <v>140</v>
      </c>
    </row>
    <row r="477" spans="1:18" x14ac:dyDescent="0.25">
      <c r="A477" s="4">
        <v>474</v>
      </c>
      <c r="B477" s="4" t="str">
        <f t="shared" si="22"/>
        <v>"UKS Huragan Sosnowiec"</v>
      </c>
      <c r="C477" s="5" t="str">
        <f>Tabela1[[#This Row],[Nazwisko i Imię3]]</f>
        <v>Kowalski Krzysztof</v>
      </c>
      <c r="D477" s="5">
        <v>12511</v>
      </c>
      <c r="E477" s="5" t="s">
        <v>16</v>
      </c>
      <c r="F477" s="6">
        <v>44686</v>
      </c>
      <c r="G477" s="5">
        <v>61574</v>
      </c>
      <c r="H477" s="5" t="s">
        <v>98</v>
      </c>
      <c r="I477" s="5" t="s">
        <v>23</v>
      </c>
      <c r="J477" s="5">
        <v>2009</v>
      </c>
      <c r="K477" s="5" t="s">
        <v>418</v>
      </c>
      <c r="L477" s="5" t="s">
        <v>256</v>
      </c>
      <c r="M477" s="1" t="str">
        <f t="shared" si="23"/>
        <v>M</v>
      </c>
      <c r="N477" t="str">
        <f t="shared" si="24"/>
        <v>Kowalski Krzysztof</v>
      </c>
      <c r="R477" s="17" t="s">
        <v>391</v>
      </c>
    </row>
    <row r="478" spans="1:18" x14ac:dyDescent="0.25">
      <c r="A478" s="4">
        <v>475</v>
      </c>
      <c r="B478" s="4" t="str">
        <f t="shared" si="22"/>
        <v>"UKS Huragan Sosnowiec"</v>
      </c>
      <c r="C478" s="5" t="str">
        <f>Tabela1[[#This Row],[Nazwisko i Imię3]]</f>
        <v>Radzimski Łukasz</v>
      </c>
      <c r="D478" s="5">
        <v>12076</v>
      </c>
      <c r="E478" s="5" t="s">
        <v>16</v>
      </c>
      <c r="F478" s="6">
        <v>44587</v>
      </c>
      <c r="G478" s="5">
        <v>61219</v>
      </c>
      <c r="H478" s="5" t="s">
        <v>429</v>
      </c>
      <c r="I478" s="5" t="s">
        <v>47</v>
      </c>
      <c r="J478" s="5">
        <v>2009</v>
      </c>
      <c r="K478" s="5" t="s">
        <v>418</v>
      </c>
      <c r="L478" s="5" t="s">
        <v>256</v>
      </c>
      <c r="M478" s="1" t="str">
        <f t="shared" si="23"/>
        <v>M</v>
      </c>
      <c r="N478" t="str">
        <f t="shared" si="24"/>
        <v>Radzimski Łukasz</v>
      </c>
      <c r="R478" s="17" t="s">
        <v>275</v>
      </c>
    </row>
    <row r="479" spans="1:18" x14ac:dyDescent="0.25">
      <c r="A479" s="4">
        <v>476</v>
      </c>
      <c r="B479" s="4" t="str">
        <f t="shared" si="22"/>
        <v>"UKS HURAGAN Sosnowiec"</v>
      </c>
      <c r="C479" s="5" t="str">
        <f>Tabela1[[#This Row],[Nazwisko i Imię3]]</f>
        <v>Gonet Julia</v>
      </c>
      <c r="D479" s="5">
        <v>11474</v>
      </c>
      <c r="E479" s="5" t="s">
        <v>16</v>
      </c>
      <c r="F479" s="6">
        <v>44502</v>
      </c>
      <c r="G479" s="5">
        <v>57019</v>
      </c>
      <c r="H479" s="5" t="s">
        <v>435</v>
      </c>
      <c r="I479" s="5" t="s">
        <v>13</v>
      </c>
      <c r="J479" s="5">
        <v>2009</v>
      </c>
      <c r="K479" s="5" t="s">
        <v>343</v>
      </c>
      <c r="L479" s="5" t="s">
        <v>256</v>
      </c>
      <c r="M479" s="1" t="str">
        <f t="shared" si="23"/>
        <v>K</v>
      </c>
      <c r="N479" t="str">
        <f t="shared" si="24"/>
        <v>Gonet Julia</v>
      </c>
      <c r="R479" s="17" t="s">
        <v>284</v>
      </c>
    </row>
    <row r="480" spans="1:18" x14ac:dyDescent="0.25">
      <c r="A480" s="4">
        <v>477</v>
      </c>
      <c r="B480" s="4" t="str">
        <f t="shared" si="22"/>
        <v>"UKS HURAGAN Sosnowiec"</v>
      </c>
      <c r="C480" s="5" t="str">
        <f>Tabela1[[#This Row],[Nazwisko i Imię3]]</f>
        <v>Gabryś Joanna</v>
      </c>
      <c r="D480" s="5">
        <v>11473</v>
      </c>
      <c r="E480" s="5" t="s">
        <v>16</v>
      </c>
      <c r="F480" s="6">
        <v>44502</v>
      </c>
      <c r="G480" s="5">
        <v>57018</v>
      </c>
      <c r="H480" s="5" t="s">
        <v>436</v>
      </c>
      <c r="I480" s="5" t="s">
        <v>437</v>
      </c>
      <c r="J480" s="5">
        <v>2009</v>
      </c>
      <c r="K480" s="5" t="s">
        <v>343</v>
      </c>
      <c r="L480" s="5" t="s">
        <v>256</v>
      </c>
      <c r="M480" s="1" t="str">
        <f t="shared" si="23"/>
        <v>K</v>
      </c>
      <c r="N480" t="str">
        <f t="shared" si="24"/>
        <v>Gabryś Joanna</v>
      </c>
      <c r="R480" s="17" t="s">
        <v>334</v>
      </c>
    </row>
    <row r="481" spans="1:18" x14ac:dyDescent="0.25">
      <c r="A481" s="4">
        <v>478</v>
      </c>
      <c r="B481" s="4" t="str">
        <f t="shared" si="22"/>
        <v>"UKS HURAGAN Sosnowiec"</v>
      </c>
      <c r="C481" s="5" t="str">
        <f>Tabela1[[#This Row],[Nazwisko i Imię3]]</f>
        <v>Wyka Wiktor</v>
      </c>
      <c r="D481" s="5">
        <v>11471</v>
      </c>
      <c r="E481" s="5" t="s">
        <v>16</v>
      </c>
      <c r="F481" s="6">
        <v>44502</v>
      </c>
      <c r="G481" s="5">
        <v>60797</v>
      </c>
      <c r="H481" s="5" t="s">
        <v>438</v>
      </c>
      <c r="I481" s="5" t="s">
        <v>178</v>
      </c>
      <c r="J481" s="5">
        <v>2009</v>
      </c>
      <c r="K481" s="5" t="s">
        <v>343</v>
      </c>
      <c r="L481" s="5" t="s">
        <v>256</v>
      </c>
      <c r="M481" s="1" t="str">
        <f t="shared" si="23"/>
        <v>M</v>
      </c>
      <c r="N481" t="str">
        <f t="shared" si="24"/>
        <v>Wyka Wiktor</v>
      </c>
      <c r="R481" s="17" t="s">
        <v>748</v>
      </c>
    </row>
    <row r="482" spans="1:18" x14ac:dyDescent="0.25">
      <c r="A482" s="4">
        <v>479</v>
      </c>
      <c r="B482" s="4" t="str">
        <f t="shared" si="22"/>
        <v>"UKS HURAGAN Sosnowiec"</v>
      </c>
      <c r="C482" s="5" t="str">
        <f>Tabela1[[#This Row],[Nazwisko i Imię3]]</f>
        <v>Langrot Kuba</v>
      </c>
      <c r="D482" s="5">
        <v>9648</v>
      </c>
      <c r="E482" s="5" t="s">
        <v>16</v>
      </c>
      <c r="F482" s="6">
        <v>44458</v>
      </c>
      <c r="G482" s="5">
        <v>57014</v>
      </c>
      <c r="H482" s="5" t="s">
        <v>442</v>
      </c>
      <c r="I482" s="5" t="s">
        <v>443</v>
      </c>
      <c r="J482" s="5">
        <v>2009</v>
      </c>
      <c r="K482" s="5" t="s">
        <v>343</v>
      </c>
      <c r="L482" s="5" t="s">
        <v>256</v>
      </c>
      <c r="M482" s="1" t="str">
        <f t="shared" si="23"/>
        <v>K</v>
      </c>
      <c r="N482" t="str">
        <f t="shared" si="24"/>
        <v>Langrot Kuba</v>
      </c>
      <c r="R482" s="17" t="s">
        <v>272</v>
      </c>
    </row>
    <row r="483" spans="1:18" x14ac:dyDescent="0.25">
      <c r="A483" s="4">
        <v>480</v>
      </c>
      <c r="B483" s="4" t="str">
        <f t="shared" si="22"/>
        <v>"UKS HURAGAN Sosnowiec"</v>
      </c>
      <c r="C483" s="5" t="str">
        <f>Tabela1[[#This Row],[Nazwisko i Imię3]]</f>
        <v>Czech Szymon</v>
      </c>
      <c r="D483" s="5">
        <v>9647</v>
      </c>
      <c r="E483" s="5" t="s">
        <v>16</v>
      </c>
      <c r="F483" s="6">
        <v>44458</v>
      </c>
      <c r="G483" s="5">
        <v>57945</v>
      </c>
      <c r="H483" s="5" t="s">
        <v>60</v>
      </c>
      <c r="I483" s="5" t="s">
        <v>31</v>
      </c>
      <c r="J483" s="5">
        <v>2009</v>
      </c>
      <c r="K483" s="5" t="s">
        <v>343</v>
      </c>
      <c r="L483" s="5" t="s">
        <v>256</v>
      </c>
      <c r="M483" s="1" t="str">
        <f t="shared" si="23"/>
        <v>M</v>
      </c>
      <c r="N483" t="str">
        <f t="shared" si="24"/>
        <v>Czech Szymon</v>
      </c>
      <c r="R483" s="17" t="s">
        <v>282</v>
      </c>
    </row>
    <row r="484" spans="1:18" x14ac:dyDescent="0.25">
      <c r="A484" s="4">
        <v>481</v>
      </c>
      <c r="B484" s="4" t="str">
        <f t="shared" si="22"/>
        <v>"UKS HURAGAN Sosnowiec"</v>
      </c>
      <c r="C484" s="5" t="str">
        <f>Tabela1[[#This Row],[Nazwisko i Imię3]]</f>
        <v>Benbenek Stanisław</v>
      </c>
      <c r="D484" s="5">
        <v>9646</v>
      </c>
      <c r="E484" s="5" t="s">
        <v>16</v>
      </c>
      <c r="F484" s="6">
        <v>44458</v>
      </c>
      <c r="G484" s="5">
        <v>57944</v>
      </c>
      <c r="H484" s="5" t="s">
        <v>444</v>
      </c>
      <c r="I484" s="5" t="s">
        <v>18</v>
      </c>
      <c r="J484" s="5">
        <v>2009</v>
      </c>
      <c r="K484" s="5" t="s">
        <v>343</v>
      </c>
      <c r="L484" s="5" t="s">
        <v>256</v>
      </c>
      <c r="M484" s="1" t="str">
        <f t="shared" si="23"/>
        <v>M</v>
      </c>
      <c r="N484" t="str">
        <f t="shared" si="24"/>
        <v>Benbenek Stanisław</v>
      </c>
      <c r="R484" s="17" t="s">
        <v>262</v>
      </c>
    </row>
    <row r="485" spans="1:18" x14ac:dyDescent="0.25">
      <c r="A485" s="4">
        <v>482</v>
      </c>
      <c r="B485" s="4" t="str">
        <f t="shared" si="22"/>
        <v>"UKS HURAGAN Sosnowiec"</v>
      </c>
      <c r="C485" s="5" t="str">
        <f>Tabela1[[#This Row],[Nazwisko i Imię3]]</f>
        <v>Turek Mateusz</v>
      </c>
      <c r="D485" s="5">
        <v>9644</v>
      </c>
      <c r="E485" s="5" t="s">
        <v>16</v>
      </c>
      <c r="F485" s="6">
        <v>44458</v>
      </c>
      <c r="G485" s="5">
        <v>60039</v>
      </c>
      <c r="H485" s="5" t="s">
        <v>390</v>
      </c>
      <c r="I485" s="5" t="s">
        <v>44</v>
      </c>
      <c r="J485" s="5">
        <v>2009</v>
      </c>
      <c r="K485" s="5" t="s">
        <v>343</v>
      </c>
      <c r="L485" s="5" t="s">
        <v>256</v>
      </c>
      <c r="M485" s="1" t="str">
        <f t="shared" si="23"/>
        <v>M</v>
      </c>
      <c r="N485" t="str">
        <f t="shared" si="24"/>
        <v>Turek Mateusz</v>
      </c>
      <c r="R485" s="17" t="s">
        <v>139</v>
      </c>
    </row>
    <row r="486" spans="1:18" x14ac:dyDescent="0.25">
      <c r="A486" s="4">
        <v>483</v>
      </c>
      <c r="B486" s="4" t="str">
        <f t="shared" si="22"/>
        <v>"UKS HURAGAN Sosnowiec"</v>
      </c>
      <c r="C486" s="5" t="str">
        <f>Tabela1[[#This Row],[Nazwisko i Imię3]]</f>
        <v>Łyp Marcin</v>
      </c>
      <c r="D486" s="5">
        <v>5109</v>
      </c>
      <c r="E486" s="5" t="s">
        <v>16</v>
      </c>
      <c r="F486" s="6">
        <v>44440</v>
      </c>
      <c r="G486" s="5">
        <v>56086</v>
      </c>
      <c r="H486" s="5" t="s">
        <v>453</v>
      </c>
      <c r="I486" s="5" t="s">
        <v>34</v>
      </c>
      <c r="J486" s="5">
        <v>2009</v>
      </c>
      <c r="K486" s="5" t="s">
        <v>343</v>
      </c>
      <c r="L486" s="5" t="s">
        <v>256</v>
      </c>
      <c r="M486" s="1" t="str">
        <f t="shared" si="23"/>
        <v>M</v>
      </c>
      <c r="N486" t="str">
        <f t="shared" si="24"/>
        <v>Łyp Marcin</v>
      </c>
      <c r="R486" s="17" t="s">
        <v>255</v>
      </c>
    </row>
    <row r="487" spans="1:18" x14ac:dyDescent="0.25">
      <c r="A487" s="4">
        <v>484</v>
      </c>
      <c r="B487" s="4" t="str">
        <f t="shared" si="22"/>
        <v>"UKS HURAGAN Sosnowiec"</v>
      </c>
      <c r="C487" s="5" t="str">
        <f>Tabela1[[#This Row],[Nazwisko i Imię3]]</f>
        <v>Ciosmak Maciej</v>
      </c>
      <c r="D487" s="5">
        <v>5104</v>
      </c>
      <c r="E487" s="5" t="s">
        <v>16</v>
      </c>
      <c r="F487" s="6">
        <v>44440</v>
      </c>
      <c r="G487" s="5">
        <v>50966</v>
      </c>
      <c r="H487" s="5" t="s">
        <v>345</v>
      </c>
      <c r="I487" s="5" t="s">
        <v>26</v>
      </c>
      <c r="J487" s="5">
        <v>2009</v>
      </c>
      <c r="K487" s="5" t="s">
        <v>343</v>
      </c>
      <c r="L487" s="5" t="s">
        <v>256</v>
      </c>
      <c r="M487" s="1" t="str">
        <f t="shared" si="23"/>
        <v>M</v>
      </c>
      <c r="N487" t="str">
        <f t="shared" si="24"/>
        <v>Ciosmak Maciej</v>
      </c>
      <c r="R487" s="17" t="s">
        <v>155</v>
      </c>
    </row>
    <row r="488" spans="1:18" x14ac:dyDescent="0.25">
      <c r="A488" s="4">
        <v>485</v>
      </c>
      <c r="B488" s="4" t="str">
        <f t="shared" si="22"/>
        <v>"UKS HURAGAN Sosnowiec"</v>
      </c>
      <c r="C488" s="5" t="str">
        <f>Tabela1[[#This Row],[Nazwisko i Imię3]]</f>
        <v>Matonia Filip</v>
      </c>
      <c r="D488" s="5">
        <v>5102</v>
      </c>
      <c r="E488" s="5" t="s">
        <v>16</v>
      </c>
      <c r="F488" s="6">
        <v>44440</v>
      </c>
      <c r="G488" s="5">
        <v>47223</v>
      </c>
      <c r="H488" s="5" t="s">
        <v>346</v>
      </c>
      <c r="I488" s="5" t="s">
        <v>67</v>
      </c>
      <c r="J488" s="5">
        <v>2009</v>
      </c>
      <c r="K488" s="5" t="s">
        <v>343</v>
      </c>
      <c r="L488" s="5" t="s">
        <v>256</v>
      </c>
      <c r="M488" s="1" t="str">
        <f t="shared" si="23"/>
        <v>M</v>
      </c>
      <c r="N488" t="str">
        <f t="shared" si="24"/>
        <v>Matonia Filip</v>
      </c>
      <c r="R488" s="17" t="s">
        <v>158</v>
      </c>
    </row>
    <row r="489" spans="1:18" x14ac:dyDescent="0.25">
      <c r="A489" s="4">
        <v>486</v>
      </c>
      <c r="B489" s="4" t="str">
        <f t="shared" si="22"/>
        <v>"UKS Huragan Sosnowiec"</v>
      </c>
      <c r="C489" s="5" t="str">
        <f>Tabela1[[#This Row],[Nazwisko i Imię3]]</f>
        <v>Szelejewski Paweł</v>
      </c>
      <c r="D489" s="5">
        <v>12075</v>
      </c>
      <c r="E489" s="5" t="s">
        <v>16</v>
      </c>
      <c r="F489" s="6">
        <v>44587</v>
      </c>
      <c r="G489" s="5">
        <v>61218</v>
      </c>
      <c r="H489" s="5" t="s">
        <v>479</v>
      </c>
      <c r="I489" s="5" t="s">
        <v>24</v>
      </c>
      <c r="J489" s="5">
        <v>2010</v>
      </c>
      <c r="K489" s="5" t="s">
        <v>418</v>
      </c>
      <c r="L489" s="5" t="s">
        <v>256</v>
      </c>
      <c r="M489" s="1" t="str">
        <f t="shared" si="23"/>
        <v>M</v>
      </c>
      <c r="N489" t="str">
        <f t="shared" si="24"/>
        <v>Szelejewski Paweł</v>
      </c>
      <c r="R489" s="17" t="s">
        <v>143</v>
      </c>
    </row>
    <row r="490" spans="1:18" x14ac:dyDescent="0.25">
      <c r="A490" s="4">
        <v>487</v>
      </c>
      <c r="B490" s="4" t="str">
        <f t="shared" si="22"/>
        <v>"UKS HURAGAN Sosnowiec"</v>
      </c>
      <c r="C490" s="5" t="str">
        <f>Tabela1[[#This Row],[Nazwisko i Imię3]]</f>
        <v>Michta Jan</v>
      </c>
      <c r="D490" s="5">
        <v>5110</v>
      </c>
      <c r="E490" s="5" t="s">
        <v>16</v>
      </c>
      <c r="F490" s="6">
        <v>44440</v>
      </c>
      <c r="G490" s="5">
        <v>48878</v>
      </c>
      <c r="H490" s="5" t="s">
        <v>344</v>
      </c>
      <c r="I490" s="5" t="s">
        <v>45</v>
      </c>
      <c r="J490" s="5">
        <v>2010</v>
      </c>
      <c r="K490" s="5" t="s">
        <v>343</v>
      </c>
      <c r="L490" s="5" t="s">
        <v>256</v>
      </c>
      <c r="M490" s="1" t="str">
        <f t="shared" si="23"/>
        <v>M</v>
      </c>
      <c r="N490" t="str">
        <f t="shared" si="24"/>
        <v>Michta Jan</v>
      </c>
      <c r="R490" s="17" t="s">
        <v>458</v>
      </c>
    </row>
    <row r="491" spans="1:18" x14ac:dyDescent="0.25">
      <c r="A491" s="4">
        <v>488</v>
      </c>
      <c r="B491" s="4" t="str">
        <f t="shared" si="22"/>
        <v>"UKS Huragan Sosnowiec"</v>
      </c>
      <c r="C491" s="5" t="str">
        <f>Tabela1[[#This Row],[Nazwisko i Imię3]]</f>
        <v>Dziewior Filip</v>
      </c>
      <c r="D491" s="5">
        <v>12077</v>
      </c>
      <c r="E491" s="5" t="s">
        <v>16</v>
      </c>
      <c r="F491" s="6">
        <v>44587</v>
      </c>
      <c r="G491" s="5">
        <v>61220</v>
      </c>
      <c r="H491" s="5" t="s">
        <v>522</v>
      </c>
      <c r="I491" s="5" t="s">
        <v>67</v>
      </c>
      <c r="J491" s="5">
        <v>2011</v>
      </c>
      <c r="K491" s="5" t="s">
        <v>418</v>
      </c>
      <c r="L491" s="5" t="s">
        <v>256</v>
      </c>
      <c r="M491" s="1" t="str">
        <f t="shared" si="23"/>
        <v>M</v>
      </c>
      <c r="N491" t="str">
        <f t="shared" si="24"/>
        <v>Dziewior Filip</v>
      </c>
      <c r="R491" s="17" t="s">
        <v>278</v>
      </c>
    </row>
    <row r="492" spans="1:18" x14ac:dyDescent="0.25">
      <c r="A492" s="4">
        <v>489</v>
      </c>
      <c r="B492" s="4" t="str">
        <f t="shared" si="22"/>
        <v>"UKS HURAGAN Sosnowiec"</v>
      </c>
      <c r="C492" s="5" t="str">
        <f>Tabela1[[#This Row],[Nazwisko i Imię3]]</f>
        <v>Matlęga Kamil</v>
      </c>
      <c r="D492" s="5">
        <v>11472</v>
      </c>
      <c r="E492" s="5" t="s">
        <v>16</v>
      </c>
      <c r="F492" s="6">
        <v>44502</v>
      </c>
      <c r="G492" s="5">
        <v>60798</v>
      </c>
      <c r="H492" s="5" t="s">
        <v>528</v>
      </c>
      <c r="I492" s="5" t="s">
        <v>85</v>
      </c>
      <c r="J492" s="5">
        <v>2011</v>
      </c>
      <c r="K492" s="5" t="s">
        <v>343</v>
      </c>
      <c r="L492" s="5" t="s">
        <v>256</v>
      </c>
      <c r="M492" s="1" t="str">
        <f t="shared" si="23"/>
        <v>M</v>
      </c>
      <c r="N492" t="str">
        <f t="shared" si="24"/>
        <v>Matlęga Kamil</v>
      </c>
      <c r="R492" s="17" t="s">
        <v>153</v>
      </c>
    </row>
    <row r="493" spans="1:18" x14ac:dyDescent="0.25">
      <c r="A493" s="4">
        <v>490</v>
      </c>
      <c r="B493" s="4" t="str">
        <f t="shared" si="22"/>
        <v>"UKS HURAGAN Sosnowiec"</v>
      </c>
      <c r="C493" s="5" t="str">
        <f>Tabela1[[#This Row],[Nazwisko i Imię3]]</f>
        <v>Jędrusik Mikołaj</v>
      </c>
      <c r="D493" s="5">
        <v>9645</v>
      </c>
      <c r="E493" s="5" t="s">
        <v>16</v>
      </c>
      <c r="F493" s="6">
        <v>44458</v>
      </c>
      <c r="G493" s="5">
        <v>60040</v>
      </c>
      <c r="H493" s="5" t="s">
        <v>538</v>
      </c>
      <c r="I493" s="5" t="s">
        <v>76</v>
      </c>
      <c r="J493" s="5">
        <v>2011</v>
      </c>
      <c r="K493" s="5" t="s">
        <v>343</v>
      </c>
      <c r="L493" s="5" t="s">
        <v>256</v>
      </c>
      <c r="M493" s="1" t="str">
        <f t="shared" si="23"/>
        <v>M</v>
      </c>
      <c r="N493" t="str">
        <f t="shared" si="24"/>
        <v>Jędrusik Mikołaj</v>
      </c>
      <c r="R493" s="17" t="s">
        <v>270</v>
      </c>
    </row>
    <row r="494" spans="1:18" x14ac:dyDescent="0.25">
      <c r="A494" s="4">
        <v>491</v>
      </c>
      <c r="B494" s="4" t="str">
        <f t="shared" si="22"/>
        <v>"UKS HURAGAN Sosnowiec"</v>
      </c>
      <c r="C494" s="5" t="str">
        <f>Tabela1[[#This Row],[Nazwisko i Imię3]]</f>
        <v>Jachm Artur</v>
      </c>
      <c r="D494" s="5">
        <v>5106</v>
      </c>
      <c r="E494" s="5" t="s">
        <v>16</v>
      </c>
      <c r="F494" s="6">
        <v>44440</v>
      </c>
      <c r="G494" s="5">
        <v>56087</v>
      </c>
      <c r="H494" s="5" t="s">
        <v>549</v>
      </c>
      <c r="I494" s="5" t="s">
        <v>46</v>
      </c>
      <c r="J494" s="5">
        <v>2011</v>
      </c>
      <c r="K494" s="5" t="s">
        <v>343</v>
      </c>
      <c r="L494" s="5" t="s">
        <v>256</v>
      </c>
      <c r="M494" s="1" t="str">
        <f t="shared" si="23"/>
        <v>M</v>
      </c>
      <c r="N494" t="str">
        <f t="shared" si="24"/>
        <v>Jachm Artur</v>
      </c>
      <c r="R494" s="17" t="s">
        <v>418</v>
      </c>
    </row>
    <row r="495" spans="1:18" x14ac:dyDescent="0.25">
      <c r="A495" s="4">
        <v>492</v>
      </c>
      <c r="B495" s="4" t="str">
        <f t="shared" si="22"/>
        <v>"UKS HURAGAN Sosnowiec"</v>
      </c>
      <c r="C495" s="5" t="str">
        <f>Tabela1[[#This Row],[Nazwisko i Imię3]]</f>
        <v>Kwiecień Tomasz</v>
      </c>
      <c r="D495" s="5">
        <v>9643</v>
      </c>
      <c r="E495" s="5" t="s">
        <v>16</v>
      </c>
      <c r="F495" s="6">
        <v>44458</v>
      </c>
      <c r="G495" s="5">
        <v>60038</v>
      </c>
      <c r="H495" s="5" t="s">
        <v>596</v>
      </c>
      <c r="I495" s="5" t="s">
        <v>42</v>
      </c>
      <c r="J495" s="5">
        <v>2012</v>
      </c>
      <c r="K495" s="5" t="s">
        <v>343</v>
      </c>
      <c r="L495" s="5" t="s">
        <v>256</v>
      </c>
      <c r="M495" s="1" t="str">
        <f t="shared" si="23"/>
        <v>M</v>
      </c>
      <c r="N495" t="str">
        <f t="shared" si="24"/>
        <v>Kwiecień Tomasz</v>
      </c>
      <c r="R495" s="17" t="s">
        <v>157</v>
      </c>
    </row>
    <row r="496" spans="1:18" x14ac:dyDescent="0.25">
      <c r="A496" s="4">
        <v>493</v>
      </c>
      <c r="B496" s="4" t="str">
        <f t="shared" si="22"/>
        <v>"UKS HURAGAN Sosnowiec"</v>
      </c>
      <c r="C496" s="5" t="str">
        <f>Tabela1[[#This Row],[Nazwisko i Imię3]]</f>
        <v>Jachm Michał</v>
      </c>
      <c r="D496" s="5">
        <v>5107</v>
      </c>
      <c r="E496" s="5" t="s">
        <v>16</v>
      </c>
      <c r="F496" s="6">
        <v>44440</v>
      </c>
      <c r="G496" s="5">
        <v>56088</v>
      </c>
      <c r="H496" s="5" t="s">
        <v>549</v>
      </c>
      <c r="I496" s="5" t="s">
        <v>38</v>
      </c>
      <c r="J496" s="5">
        <v>2012</v>
      </c>
      <c r="K496" s="5" t="s">
        <v>343</v>
      </c>
      <c r="L496" s="5" t="s">
        <v>256</v>
      </c>
      <c r="M496" s="1" t="str">
        <f t="shared" si="23"/>
        <v>M</v>
      </c>
      <c r="N496" t="str">
        <f t="shared" si="24"/>
        <v>Jachm Michał</v>
      </c>
      <c r="R496" s="17" t="s">
        <v>156</v>
      </c>
    </row>
    <row r="497" spans="1:18" x14ac:dyDescent="0.25">
      <c r="A497" s="4">
        <v>494</v>
      </c>
      <c r="B497" s="4" t="str">
        <f t="shared" si="22"/>
        <v>"UKS HURAGAN Sosnowiec"</v>
      </c>
      <c r="C497" s="5" t="str">
        <f>Tabela1[[#This Row],[Nazwisko i Imię3]]</f>
        <v>Chmurzyński Dawid</v>
      </c>
      <c r="D497" s="5">
        <v>5103</v>
      </c>
      <c r="E497" s="5" t="s">
        <v>16</v>
      </c>
      <c r="F497" s="6">
        <v>44440</v>
      </c>
      <c r="G497" s="5">
        <v>57024</v>
      </c>
      <c r="H497" s="5" t="s">
        <v>598</v>
      </c>
      <c r="I497" s="5" t="s">
        <v>49</v>
      </c>
      <c r="J497" s="5">
        <v>2012</v>
      </c>
      <c r="K497" s="5" t="s">
        <v>343</v>
      </c>
      <c r="L497" s="5" t="s">
        <v>256</v>
      </c>
      <c r="M497" s="1" t="str">
        <f t="shared" si="23"/>
        <v>M</v>
      </c>
      <c r="N497" t="str">
        <f t="shared" si="24"/>
        <v>Chmurzyński Dawid</v>
      </c>
      <c r="R497" s="17" t="s">
        <v>363</v>
      </c>
    </row>
    <row r="498" spans="1:18" x14ac:dyDescent="0.25">
      <c r="A498" s="4">
        <v>495</v>
      </c>
      <c r="B498" s="4" t="str">
        <f t="shared" si="22"/>
        <v>"UKS IKAR Mierzęcice"</v>
      </c>
      <c r="C498" s="5" t="str">
        <f>Tabela1[[#This Row],[Nazwisko i Imię3]]</f>
        <v>Dulik Franciszek</v>
      </c>
      <c r="D498" s="5">
        <v>9123</v>
      </c>
      <c r="E498" s="5" t="s">
        <v>65</v>
      </c>
      <c r="F498" s="6">
        <v>44446</v>
      </c>
      <c r="G498" s="5">
        <v>59945</v>
      </c>
      <c r="H498" s="5" t="s">
        <v>367</v>
      </c>
      <c r="I498" s="5" t="s">
        <v>79</v>
      </c>
      <c r="J498" s="5">
        <v>2014</v>
      </c>
      <c r="K498" s="5" t="s">
        <v>366</v>
      </c>
      <c r="L498" s="5" t="s">
        <v>256</v>
      </c>
      <c r="M498" s="1" t="str">
        <f t="shared" si="23"/>
        <v>M</v>
      </c>
      <c r="N498" t="str">
        <f t="shared" si="24"/>
        <v>Dulik Franciszek</v>
      </c>
      <c r="R498" s="17" t="s">
        <v>338</v>
      </c>
    </row>
    <row r="499" spans="1:18" x14ac:dyDescent="0.25">
      <c r="A499" s="4">
        <v>496</v>
      </c>
      <c r="B499" s="4" t="str">
        <f t="shared" si="22"/>
        <v>"UKS MOS Opole"</v>
      </c>
      <c r="C499" s="5" t="str">
        <f>Tabela1[[#This Row],[Nazwisko i Imię3]]</f>
        <v>Wołek Jeremiasz</v>
      </c>
      <c r="D499" s="5">
        <v>4870</v>
      </c>
      <c r="E499" s="5" t="s">
        <v>16</v>
      </c>
      <c r="F499" s="6">
        <v>44412</v>
      </c>
      <c r="G499" s="5">
        <v>56711</v>
      </c>
      <c r="H499" s="5" t="s">
        <v>756</v>
      </c>
      <c r="I499" s="5" t="s">
        <v>722</v>
      </c>
      <c r="J499" s="5">
        <v>2010</v>
      </c>
      <c r="K499" s="5" t="s">
        <v>157</v>
      </c>
      <c r="L499" s="5" t="s">
        <v>733</v>
      </c>
      <c r="M499" s="1" t="str">
        <f t="shared" si="23"/>
        <v>M</v>
      </c>
      <c r="N499" t="str">
        <f t="shared" si="24"/>
        <v>Wołek Jeremiasz</v>
      </c>
      <c r="R499" s="17" t="s">
        <v>326</v>
      </c>
    </row>
    <row r="500" spans="1:18" x14ac:dyDescent="0.25">
      <c r="A500" s="4">
        <v>497</v>
      </c>
      <c r="B500" s="4" t="str">
        <f t="shared" si="22"/>
        <v>"UKS MOS Opole"</v>
      </c>
      <c r="C500" s="5" t="str">
        <f>Tabela1[[#This Row],[Nazwisko i Imię3]]</f>
        <v>Pawlak Maja</v>
      </c>
      <c r="D500" s="5">
        <v>11435</v>
      </c>
      <c r="E500" s="5" t="s">
        <v>16</v>
      </c>
      <c r="F500" s="6">
        <v>44496</v>
      </c>
      <c r="G500" s="5">
        <v>55825</v>
      </c>
      <c r="H500" s="5" t="s">
        <v>759</v>
      </c>
      <c r="I500" s="5" t="s">
        <v>258</v>
      </c>
      <c r="J500" s="5">
        <v>2011</v>
      </c>
      <c r="K500" s="5" t="s">
        <v>157</v>
      </c>
      <c r="L500" s="5" t="s">
        <v>733</v>
      </c>
      <c r="M500" s="1" t="str">
        <f t="shared" si="23"/>
        <v>K</v>
      </c>
      <c r="N500" t="str">
        <f t="shared" si="24"/>
        <v>Pawlak Maja</v>
      </c>
      <c r="R500" s="17" t="s">
        <v>329</v>
      </c>
    </row>
    <row r="501" spans="1:18" x14ac:dyDescent="0.25">
      <c r="A501" s="4">
        <v>498</v>
      </c>
      <c r="B501" s="4" t="str">
        <f t="shared" si="22"/>
        <v>"UKS SOKOLIK Niemodlin"</v>
      </c>
      <c r="C501" s="5" t="str">
        <f>Tabela1[[#This Row],[Nazwisko i Imię3]]</f>
        <v>Szmitowicz Antoni</v>
      </c>
      <c r="D501" s="5">
        <v>1603</v>
      </c>
      <c r="E501" s="5" t="s">
        <v>16</v>
      </c>
      <c r="F501" s="6">
        <v>44433</v>
      </c>
      <c r="G501" s="5">
        <v>54153</v>
      </c>
      <c r="H501" s="5" t="s">
        <v>744</v>
      </c>
      <c r="I501" s="5" t="s">
        <v>190</v>
      </c>
      <c r="J501" s="5">
        <v>2009</v>
      </c>
      <c r="K501" s="5" t="s">
        <v>156</v>
      </c>
      <c r="L501" s="5" t="s">
        <v>733</v>
      </c>
      <c r="M501" s="1" t="str">
        <f t="shared" si="23"/>
        <v>M</v>
      </c>
      <c r="N501" t="str">
        <f t="shared" si="24"/>
        <v>Szmitowicz Antoni</v>
      </c>
      <c r="R501" s="17" t="s">
        <v>279</v>
      </c>
    </row>
    <row r="502" spans="1:18" x14ac:dyDescent="0.25">
      <c r="A502" s="4">
        <v>499</v>
      </c>
      <c r="B502" s="4" t="str">
        <f t="shared" si="22"/>
        <v>"UKS SOKOLIK Niemodlin"</v>
      </c>
      <c r="C502" s="5" t="str">
        <f>Tabela1[[#This Row],[Nazwisko i Imię3]]</f>
        <v>Romanowska Aleksandra</v>
      </c>
      <c r="D502" s="5">
        <v>1600</v>
      </c>
      <c r="E502" s="5" t="s">
        <v>16</v>
      </c>
      <c r="F502" s="6">
        <v>44433</v>
      </c>
      <c r="G502" s="5">
        <v>49740</v>
      </c>
      <c r="H502" s="5" t="s">
        <v>95</v>
      </c>
      <c r="I502" s="5" t="s">
        <v>71</v>
      </c>
      <c r="J502" s="5">
        <v>2010</v>
      </c>
      <c r="K502" s="5" t="s">
        <v>156</v>
      </c>
      <c r="L502" s="5" t="s">
        <v>733</v>
      </c>
      <c r="M502" s="1" t="str">
        <f t="shared" si="23"/>
        <v>K</v>
      </c>
      <c r="N502" t="str">
        <f t="shared" si="24"/>
        <v>Romanowska Aleksandra</v>
      </c>
      <c r="R502" s="17" t="s">
        <v>281</v>
      </c>
    </row>
    <row r="503" spans="1:18" x14ac:dyDescent="0.25">
      <c r="A503" s="4">
        <v>500</v>
      </c>
      <c r="B503" s="4" t="str">
        <f t="shared" si="22"/>
        <v>"UKS SOKOLIK Niemodlin"</v>
      </c>
      <c r="C503" s="5" t="str">
        <f>Tabela1[[#This Row],[Nazwisko i Imię3]]</f>
        <v>Lasman Szymon</v>
      </c>
      <c r="D503" s="5">
        <v>1598</v>
      </c>
      <c r="E503" s="5" t="s">
        <v>16</v>
      </c>
      <c r="F503" s="6">
        <v>44433</v>
      </c>
      <c r="G503" s="5">
        <v>54154</v>
      </c>
      <c r="H503" s="5" t="s">
        <v>110</v>
      </c>
      <c r="I503" s="5" t="s">
        <v>31</v>
      </c>
      <c r="J503" s="5">
        <v>2010</v>
      </c>
      <c r="K503" s="5" t="s">
        <v>156</v>
      </c>
      <c r="L503" s="5" t="s">
        <v>733</v>
      </c>
      <c r="M503" s="1" t="str">
        <f t="shared" si="23"/>
        <v>M</v>
      </c>
      <c r="N503" t="str">
        <f t="shared" si="24"/>
        <v>Lasman Szymon</v>
      </c>
      <c r="R503" s="17" t="s">
        <v>266</v>
      </c>
    </row>
    <row r="504" spans="1:18" x14ac:dyDescent="0.25">
      <c r="A504" s="4">
        <v>501</v>
      </c>
      <c r="B504" s="4" t="str">
        <f t="shared" si="22"/>
        <v>"UKS SOKOLIK Niemodlin"</v>
      </c>
      <c r="C504" s="5" t="str">
        <f>Tabela1[[#This Row],[Nazwisko i Imię3]]</f>
        <v>Pater Maksymilian</v>
      </c>
      <c r="D504" s="5">
        <v>11396</v>
      </c>
      <c r="E504" s="5" t="s">
        <v>16</v>
      </c>
      <c r="F504" s="6">
        <v>44495</v>
      </c>
      <c r="G504" s="5">
        <v>60744</v>
      </c>
      <c r="H504" s="5" t="s">
        <v>760</v>
      </c>
      <c r="I504" s="5" t="s">
        <v>182</v>
      </c>
      <c r="J504" s="5">
        <v>2011</v>
      </c>
      <c r="K504" s="5" t="s">
        <v>156</v>
      </c>
      <c r="L504" s="5" t="s">
        <v>733</v>
      </c>
      <c r="M504" s="1" t="str">
        <f t="shared" si="23"/>
        <v>M</v>
      </c>
      <c r="N504" t="str">
        <f t="shared" si="24"/>
        <v>Pater Maksymilian</v>
      </c>
      <c r="R504" s="17" t="s">
        <v>425</v>
      </c>
    </row>
    <row r="505" spans="1:18" x14ac:dyDescent="0.25">
      <c r="A505" s="4">
        <v>502</v>
      </c>
      <c r="B505" s="4" t="str">
        <f t="shared" si="22"/>
        <v>"UKS SOKOLIK Niemodlin"</v>
      </c>
      <c r="C505" s="5" t="str">
        <f>Tabela1[[#This Row],[Nazwisko i Imię3]]</f>
        <v>Krawczyk Leon</v>
      </c>
      <c r="D505" s="5">
        <v>1596</v>
      </c>
      <c r="E505" s="5" t="s">
        <v>16</v>
      </c>
      <c r="F505" s="6">
        <v>44433</v>
      </c>
      <c r="G505" s="5">
        <v>51734</v>
      </c>
      <c r="H505" s="5" t="s">
        <v>84</v>
      </c>
      <c r="I505" s="5" t="s">
        <v>68</v>
      </c>
      <c r="J505" s="5">
        <v>2011</v>
      </c>
      <c r="K505" s="5" t="s">
        <v>156</v>
      </c>
      <c r="L505" s="5" t="s">
        <v>733</v>
      </c>
      <c r="M505" s="1" t="str">
        <f t="shared" si="23"/>
        <v>M</v>
      </c>
      <c r="N505" t="str">
        <f t="shared" si="24"/>
        <v>Krawczyk Leon</v>
      </c>
      <c r="R505" s="17" t="s">
        <v>738</v>
      </c>
    </row>
    <row r="506" spans="1:18" x14ac:dyDescent="0.25">
      <c r="A506" s="4">
        <v>503</v>
      </c>
      <c r="B506" s="4" t="str">
        <f t="shared" si="22"/>
        <v>"UKS SOKOLIK Niemodlin"</v>
      </c>
      <c r="C506" s="5" t="str">
        <f>Tabela1[[#This Row],[Nazwisko i Imię3]]</f>
        <v>Dressler Tymon</v>
      </c>
      <c r="D506" s="5">
        <v>1593</v>
      </c>
      <c r="E506" s="5" t="s">
        <v>16</v>
      </c>
      <c r="F506" s="6">
        <v>44433</v>
      </c>
      <c r="G506" s="5">
        <v>54155</v>
      </c>
      <c r="H506" s="5" t="s">
        <v>781</v>
      </c>
      <c r="I506" s="5" t="s">
        <v>511</v>
      </c>
      <c r="J506" s="5">
        <v>2012</v>
      </c>
      <c r="K506" s="5" t="s">
        <v>156</v>
      </c>
      <c r="L506" s="5" t="s">
        <v>733</v>
      </c>
      <c r="M506" s="1" t="str">
        <f t="shared" si="23"/>
        <v>M</v>
      </c>
      <c r="N506" t="str">
        <f t="shared" si="24"/>
        <v>Dressler Tymon</v>
      </c>
      <c r="R506" s="17" t="s">
        <v>408</v>
      </c>
    </row>
    <row r="507" spans="1:18" x14ac:dyDescent="0.25">
      <c r="A507" s="4">
        <v>504</v>
      </c>
      <c r="B507" s="4" t="str">
        <f t="shared" si="22"/>
        <v>"UKS SPORTOWA JEDYNKA Skoczów"</v>
      </c>
      <c r="C507" s="5" t="str">
        <f>Tabela1[[#This Row],[Nazwisko i Imię3]]</f>
        <v>Niemiec Łukasz</v>
      </c>
      <c r="D507" s="5">
        <v>6192</v>
      </c>
      <c r="E507" s="5" t="s">
        <v>16</v>
      </c>
      <c r="F507" s="6">
        <v>44439</v>
      </c>
      <c r="G507" s="5">
        <v>49425</v>
      </c>
      <c r="H507" s="5" t="s">
        <v>341</v>
      </c>
      <c r="I507" s="5" t="s">
        <v>47</v>
      </c>
      <c r="J507" s="5">
        <v>2010</v>
      </c>
      <c r="K507" s="5" t="s">
        <v>363</v>
      </c>
      <c r="L507" s="5" t="s">
        <v>256</v>
      </c>
      <c r="M507" s="1" t="str">
        <f t="shared" si="23"/>
        <v>M</v>
      </c>
      <c r="N507" t="str">
        <f t="shared" si="24"/>
        <v>Niemiec Łukasz</v>
      </c>
    </row>
    <row r="508" spans="1:18" x14ac:dyDescent="0.25">
      <c r="A508" s="4">
        <v>505</v>
      </c>
      <c r="B508" s="4" t="str">
        <f t="shared" si="22"/>
        <v>"UKS SPORTOWA JEDYNKA Skoczów"</v>
      </c>
      <c r="C508" s="5" t="str">
        <f>Tabela1[[#This Row],[Nazwisko i Imię3]]</f>
        <v>Kocierz Szymon</v>
      </c>
      <c r="D508" s="5">
        <v>6191</v>
      </c>
      <c r="E508" s="5" t="s">
        <v>16</v>
      </c>
      <c r="F508" s="6">
        <v>44439</v>
      </c>
      <c r="G508" s="5">
        <v>56940</v>
      </c>
      <c r="H508" s="5" t="s">
        <v>500</v>
      </c>
      <c r="I508" s="5" t="s">
        <v>31</v>
      </c>
      <c r="J508" s="5">
        <v>2010</v>
      </c>
      <c r="K508" s="5" t="s">
        <v>363</v>
      </c>
      <c r="L508" s="5" t="s">
        <v>256</v>
      </c>
      <c r="M508" s="1" t="str">
        <f t="shared" si="23"/>
        <v>M</v>
      </c>
      <c r="N508" t="str">
        <f t="shared" si="24"/>
        <v>Kocierz Szymon</v>
      </c>
    </row>
    <row r="509" spans="1:18" x14ac:dyDescent="0.25">
      <c r="A509" s="4">
        <v>506</v>
      </c>
      <c r="B509" s="4" t="str">
        <f t="shared" si="22"/>
        <v>"UKS STS Mikołów"</v>
      </c>
      <c r="C509" s="5" t="str">
        <f>Tabela1[[#This Row],[Nazwisko i Imię3]]</f>
        <v>Wieczerzak Maja</v>
      </c>
      <c r="D509" s="5">
        <v>11458</v>
      </c>
      <c r="E509" s="5" t="s">
        <v>16</v>
      </c>
      <c r="F509" s="6">
        <v>44502</v>
      </c>
      <c r="G509" s="5">
        <v>51954</v>
      </c>
      <c r="H509" s="5" t="s">
        <v>356</v>
      </c>
      <c r="I509" s="5" t="s">
        <v>258</v>
      </c>
      <c r="J509" s="5">
        <v>2010</v>
      </c>
      <c r="K509" s="5" t="s">
        <v>338</v>
      </c>
      <c r="L509" s="5" t="s">
        <v>256</v>
      </c>
      <c r="M509" s="1" t="str">
        <f t="shared" si="23"/>
        <v>K</v>
      </c>
      <c r="N509" t="str">
        <f t="shared" si="24"/>
        <v>Wieczerzak Maja</v>
      </c>
    </row>
    <row r="510" spans="1:18" x14ac:dyDescent="0.25">
      <c r="A510" s="4">
        <v>507</v>
      </c>
      <c r="B510" s="4" t="str">
        <f t="shared" si="22"/>
        <v>"UKS STS Mikołów"</v>
      </c>
      <c r="C510" s="5" t="str">
        <f>Tabela1[[#This Row],[Nazwisko i Imię3]]</f>
        <v>Pasiut Piotr</v>
      </c>
      <c r="D510" s="5">
        <v>11457</v>
      </c>
      <c r="E510" s="5" t="s">
        <v>16</v>
      </c>
      <c r="F510" s="6">
        <v>44502</v>
      </c>
      <c r="G510" s="5">
        <v>51952</v>
      </c>
      <c r="H510" s="5" t="s">
        <v>357</v>
      </c>
      <c r="I510" s="5" t="s">
        <v>48</v>
      </c>
      <c r="J510" s="5">
        <v>2010</v>
      </c>
      <c r="K510" s="5" t="s">
        <v>338</v>
      </c>
      <c r="L510" s="5" t="s">
        <v>256</v>
      </c>
      <c r="M510" s="1" t="str">
        <f t="shared" si="23"/>
        <v>M</v>
      </c>
      <c r="N510" t="str">
        <f t="shared" si="24"/>
        <v>Pasiut Piotr</v>
      </c>
    </row>
    <row r="511" spans="1:18" x14ac:dyDescent="0.25">
      <c r="A511" s="4">
        <v>508</v>
      </c>
      <c r="B511" s="4" t="str">
        <f t="shared" si="22"/>
        <v>"UKS STS Mikołów"</v>
      </c>
      <c r="C511" s="5" t="str">
        <f>Tabela1[[#This Row],[Nazwisko i Imię3]]</f>
        <v>Kapela Maria</v>
      </c>
      <c r="D511" s="5">
        <v>11455</v>
      </c>
      <c r="E511" s="5" t="s">
        <v>16</v>
      </c>
      <c r="F511" s="6">
        <v>44502</v>
      </c>
      <c r="G511" s="5">
        <v>45655</v>
      </c>
      <c r="H511" s="5" t="s">
        <v>112</v>
      </c>
      <c r="I511" s="5" t="s">
        <v>175</v>
      </c>
      <c r="J511" s="5">
        <v>2010</v>
      </c>
      <c r="K511" s="5" t="s">
        <v>338</v>
      </c>
      <c r="L511" s="5" t="s">
        <v>256</v>
      </c>
      <c r="M511" s="1" t="str">
        <f t="shared" si="23"/>
        <v>K</v>
      </c>
      <c r="N511" t="str">
        <f t="shared" si="24"/>
        <v>Kapela Maria</v>
      </c>
    </row>
    <row r="512" spans="1:18" x14ac:dyDescent="0.25">
      <c r="A512" s="4">
        <v>509</v>
      </c>
      <c r="B512" s="4" t="str">
        <f t="shared" si="22"/>
        <v>"UKS STS Mikołów"</v>
      </c>
      <c r="C512" s="5" t="str">
        <f>Tabela1[[#This Row],[Nazwisko i Imię3]]</f>
        <v>Ucinyk Oliwia</v>
      </c>
      <c r="D512" s="5">
        <v>11449</v>
      </c>
      <c r="E512" s="5" t="s">
        <v>16</v>
      </c>
      <c r="F512" s="6">
        <v>44502</v>
      </c>
      <c r="G512" s="5">
        <v>60782</v>
      </c>
      <c r="H512" s="5" t="s">
        <v>588</v>
      </c>
      <c r="I512" s="5" t="s">
        <v>192</v>
      </c>
      <c r="J512" s="5">
        <v>2012</v>
      </c>
      <c r="K512" s="5" t="s">
        <v>338</v>
      </c>
      <c r="L512" s="5" t="s">
        <v>256</v>
      </c>
      <c r="M512" s="1" t="str">
        <f t="shared" si="23"/>
        <v>K</v>
      </c>
      <c r="N512" t="str">
        <f t="shared" si="24"/>
        <v>Ucinyk Oliwia</v>
      </c>
    </row>
    <row r="513" spans="1:14" x14ac:dyDescent="0.25">
      <c r="A513" s="4">
        <v>510</v>
      </c>
      <c r="B513" s="4" t="str">
        <f t="shared" si="22"/>
        <v>"UKS STS Mikołów"</v>
      </c>
      <c r="C513" s="5" t="str">
        <f>Tabela1[[#This Row],[Nazwisko i Imię3]]</f>
        <v>Mysza Szymon</v>
      </c>
      <c r="D513" s="5">
        <v>11448</v>
      </c>
      <c r="E513" s="5" t="s">
        <v>16</v>
      </c>
      <c r="F513" s="6">
        <v>44502</v>
      </c>
      <c r="G513" s="5">
        <v>60781</v>
      </c>
      <c r="H513" s="5" t="s">
        <v>589</v>
      </c>
      <c r="I513" s="5" t="s">
        <v>31</v>
      </c>
      <c r="J513" s="5">
        <v>2012</v>
      </c>
      <c r="K513" s="5" t="s">
        <v>338</v>
      </c>
      <c r="L513" s="5" t="s">
        <v>256</v>
      </c>
      <c r="M513" s="1" t="str">
        <f t="shared" si="23"/>
        <v>M</v>
      </c>
      <c r="N513" t="str">
        <f t="shared" si="24"/>
        <v>Mysza Szymon</v>
      </c>
    </row>
    <row r="514" spans="1:14" x14ac:dyDescent="0.25">
      <c r="A514" s="4">
        <v>511</v>
      </c>
      <c r="B514" s="4" t="str">
        <f t="shared" si="22"/>
        <v>"UKS STS Mikołów"</v>
      </c>
      <c r="C514" s="5" t="str">
        <f>Tabela1[[#This Row],[Nazwisko i Imię3]]</f>
        <v>Rzepka Wojciech</v>
      </c>
      <c r="D514" s="5">
        <v>11447</v>
      </c>
      <c r="E514" s="5" t="s">
        <v>16</v>
      </c>
      <c r="F514" s="6">
        <v>44502</v>
      </c>
      <c r="G514" s="5">
        <v>60780</v>
      </c>
      <c r="H514" s="5" t="s">
        <v>365</v>
      </c>
      <c r="I514" s="5" t="s">
        <v>63</v>
      </c>
      <c r="J514" s="5">
        <v>2012</v>
      </c>
      <c r="K514" s="5" t="s">
        <v>338</v>
      </c>
      <c r="L514" s="5" t="s">
        <v>256</v>
      </c>
      <c r="M514" s="1" t="str">
        <f t="shared" si="23"/>
        <v>M</v>
      </c>
      <c r="N514" t="str">
        <f t="shared" si="24"/>
        <v>Rzepka Wojciech</v>
      </c>
    </row>
    <row r="515" spans="1:14" x14ac:dyDescent="0.25">
      <c r="A515" s="4">
        <v>512</v>
      </c>
      <c r="B515" s="4" t="str">
        <f t="shared" si="22"/>
        <v>"UKS STS Mikołów"</v>
      </c>
      <c r="C515" s="5" t="str">
        <f>Tabela1[[#This Row],[Nazwisko i Imię3]]</f>
        <v>Gondzik Klaudia</v>
      </c>
      <c r="D515" s="5">
        <v>11445</v>
      </c>
      <c r="E515" s="5" t="s">
        <v>16</v>
      </c>
      <c r="F515" s="6">
        <v>44502</v>
      </c>
      <c r="G515" s="5">
        <v>60778</v>
      </c>
      <c r="H515" s="5" t="s">
        <v>590</v>
      </c>
      <c r="I515" s="5" t="s">
        <v>375</v>
      </c>
      <c r="J515" s="5">
        <v>2012</v>
      </c>
      <c r="K515" s="5" t="s">
        <v>338</v>
      </c>
      <c r="L515" s="5" t="s">
        <v>256</v>
      </c>
      <c r="M515" s="1" t="str">
        <f t="shared" si="23"/>
        <v>K</v>
      </c>
      <c r="N515" t="str">
        <f t="shared" si="24"/>
        <v>Gondzik Klaudia</v>
      </c>
    </row>
    <row r="516" spans="1:14" x14ac:dyDescent="0.25">
      <c r="A516" s="4">
        <v>513</v>
      </c>
      <c r="B516" s="4" t="str">
        <f t="shared" ref="B516:B579" si="25">K516</f>
        <v>"UKS STS Mikołów"</v>
      </c>
      <c r="C516" s="5" t="str">
        <f>Tabela1[[#This Row],[Nazwisko i Imię3]]</f>
        <v>Kampe Emilia</v>
      </c>
      <c r="D516" s="5">
        <v>11444</v>
      </c>
      <c r="E516" s="5" t="s">
        <v>16</v>
      </c>
      <c r="F516" s="6">
        <v>44502</v>
      </c>
      <c r="G516" s="5">
        <v>60777</v>
      </c>
      <c r="H516" s="5" t="s">
        <v>591</v>
      </c>
      <c r="I516" s="5" t="s">
        <v>185</v>
      </c>
      <c r="J516" s="5">
        <v>2012</v>
      </c>
      <c r="K516" s="5" t="s">
        <v>338</v>
      </c>
      <c r="L516" s="5" t="s">
        <v>256</v>
      </c>
      <c r="M516" s="1" t="str">
        <f t="shared" ref="M516:M579" si="26">IF(I516="","",IF(RIGHT(I516,1)="a","K","M"))</f>
        <v>K</v>
      </c>
      <c r="N516" t="str">
        <f t="shared" ref="N516:N579" si="27">H516&amp;" "&amp;I516</f>
        <v>Kampe Emilia</v>
      </c>
    </row>
    <row r="517" spans="1:14" x14ac:dyDescent="0.25">
      <c r="A517" s="4">
        <v>514</v>
      </c>
      <c r="B517" s="4" t="str">
        <f t="shared" si="25"/>
        <v>"UKS STS Mikołów"</v>
      </c>
      <c r="C517" s="5" t="str">
        <f>Tabela1[[#This Row],[Nazwisko i Imię3]]</f>
        <v>Konopko Maciej</v>
      </c>
      <c r="D517" s="5">
        <v>11459</v>
      </c>
      <c r="E517" s="5" t="s">
        <v>65</v>
      </c>
      <c r="F517" s="6">
        <v>44502</v>
      </c>
      <c r="G517" s="5">
        <v>60787</v>
      </c>
      <c r="H517" s="5" t="s">
        <v>355</v>
      </c>
      <c r="I517" s="5" t="s">
        <v>26</v>
      </c>
      <c r="J517" s="5">
        <v>2014</v>
      </c>
      <c r="K517" s="5" t="s">
        <v>338</v>
      </c>
      <c r="L517" s="5" t="s">
        <v>256</v>
      </c>
      <c r="M517" s="1" t="str">
        <f t="shared" si="26"/>
        <v>M</v>
      </c>
      <c r="N517" t="str">
        <f t="shared" si="27"/>
        <v>Konopko Maciej</v>
      </c>
    </row>
    <row r="518" spans="1:14" x14ac:dyDescent="0.25">
      <c r="A518" s="4">
        <v>515</v>
      </c>
      <c r="B518" s="4" t="str">
        <f t="shared" si="25"/>
        <v>"UKS THE BEST Bestwinka"</v>
      </c>
      <c r="C518" s="5" t="str">
        <f>Tabela1[[#This Row],[Nazwisko i Imię3]]</f>
        <v>Tekieli Wiktoria</v>
      </c>
      <c r="D518" s="5">
        <v>4534</v>
      </c>
      <c r="E518" s="5" t="s">
        <v>16</v>
      </c>
      <c r="F518" s="6">
        <v>44439</v>
      </c>
      <c r="G518" s="5">
        <v>48894</v>
      </c>
      <c r="H518" s="5" t="s">
        <v>325</v>
      </c>
      <c r="I518" s="5" t="s">
        <v>93</v>
      </c>
      <c r="J518" s="5">
        <v>2010</v>
      </c>
      <c r="K518" s="5" t="s">
        <v>326</v>
      </c>
      <c r="L518" s="5" t="s">
        <v>256</v>
      </c>
      <c r="M518" s="1" t="str">
        <f t="shared" si="26"/>
        <v>K</v>
      </c>
      <c r="N518" t="str">
        <f t="shared" si="27"/>
        <v>Tekieli Wiktoria</v>
      </c>
    </row>
    <row r="519" spans="1:14" x14ac:dyDescent="0.25">
      <c r="A519" s="4">
        <v>516</v>
      </c>
      <c r="B519" s="4" t="str">
        <f t="shared" si="25"/>
        <v>"UKS THE BEST Bestwinka"</v>
      </c>
      <c r="C519" s="5" t="str">
        <f>Tabela1[[#This Row],[Nazwisko i Imię3]]</f>
        <v>Urbanowicz Dawid</v>
      </c>
      <c r="D519" s="5">
        <v>4530</v>
      </c>
      <c r="E519" s="5" t="s">
        <v>16</v>
      </c>
      <c r="F519" s="6">
        <v>44439</v>
      </c>
      <c r="G519" s="5">
        <v>59582</v>
      </c>
      <c r="H519" s="5" t="s">
        <v>323</v>
      </c>
      <c r="I519" s="5" t="s">
        <v>49</v>
      </c>
      <c r="J519" s="5">
        <v>2012</v>
      </c>
      <c r="K519" s="5" t="s">
        <v>326</v>
      </c>
      <c r="L519" s="5" t="s">
        <v>256</v>
      </c>
      <c r="M519" s="1" t="str">
        <f t="shared" si="26"/>
        <v>M</v>
      </c>
      <c r="N519" t="str">
        <f t="shared" si="27"/>
        <v>Urbanowicz Dawid</v>
      </c>
    </row>
    <row r="520" spans="1:14" x14ac:dyDescent="0.25">
      <c r="A520" s="4">
        <v>517</v>
      </c>
      <c r="B520" s="4" t="str">
        <f t="shared" si="25"/>
        <v>"UKS THE BEST Bestwinka"</v>
      </c>
      <c r="C520" s="5" t="str">
        <f>Tabela1[[#This Row],[Nazwisko i Imię3]]</f>
        <v>Życzkowska Wiktoria</v>
      </c>
      <c r="D520" s="5">
        <v>4529</v>
      </c>
      <c r="E520" s="5" t="s">
        <v>16</v>
      </c>
      <c r="F520" s="6">
        <v>44439</v>
      </c>
      <c r="G520" s="5">
        <v>59581</v>
      </c>
      <c r="H520" s="5" t="s">
        <v>599</v>
      </c>
      <c r="I520" s="5" t="s">
        <v>93</v>
      </c>
      <c r="J520" s="5">
        <v>2012</v>
      </c>
      <c r="K520" s="5" t="s">
        <v>326</v>
      </c>
      <c r="L520" s="5" t="s">
        <v>256</v>
      </c>
      <c r="M520" s="1" t="str">
        <f t="shared" si="26"/>
        <v>K</v>
      </c>
      <c r="N520" t="str">
        <f t="shared" si="27"/>
        <v>Życzkowska Wiktoria</v>
      </c>
    </row>
    <row r="521" spans="1:14" x14ac:dyDescent="0.25">
      <c r="A521" s="4">
        <v>518</v>
      </c>
      <c r="B521" s="4" t="str">
        <f t="shared" si="25"/>
        <v>"UKS THE BEST Bestwinka"</v>
      </c>
      <c r="C521" s="5" t="str">
        <f>Tabela1[[#This Row],[Nazwisko i Imię3]]</f>
        <v>Lach Zofia</v>
      </c>
      <c r="D521" s="5">
        <v>4535</v>
      </c>
      <c r="E521" s="5" t="s">
        <v>65</v>
      </c>
      <c r="F521" s="6">
        <v>44439</v>
      </c>
      <c r="G521" s="5">
        <v>59583</v>
      </c>
      <c r="H521" s="5" t="s">
        <v>625</v>
      </c>
      <c r="I521" s="5" t="s">
        <v>78</v>
      </c>
      <c r="J521" s="5">
        <v>2013</v>
      </c>
      <c r="K521" s="5" t="s">
        <v>326</v>
      </c>
      <c r="L521" s="5" t="s">
        <v>256</v>
      </c>
      <c r="M521" s="1" t="str">
        <f t="shared" si="26"/>
        <v>K</v>
      </c>
      <c r="N521" t="str">
        <f t="shared" si="27"/>
        <v>Lach Zofia</v>
      </c>
    </row>
    <row r="522" spans="1:14" x14ac:dyDescent="0.25">
      <c r="A522" s="4">
        <v>519</v>
      </c>
      <c r="B522" s="4" t="str">
        <f t="shared" si="25"/>
        <v>"UKS Wisła"</v>
      </c>
      <c r="C522" s="5" t="str">
        <f>Tabela1[[#This Row],[Nazwisko i Imię3]]</f>
        <v>Legierski Tobiasz</v>
      </c>
      <c r="D522" s="5">
        <v>11562</v>
      </c>
      <c r="E522" s="5" t="s">
        <v>16</v>
      </c>
      <c r="F522" s="6">
        <v>44508</v>
      </c>
      <c r="G522" s="5">
        <v>60862</v>
      </c>
      <c r="H522" s="5" t="s">
        <v>484</v>
      </c>
      <c r="I522" s="5" t="s">
        <v>29</v>
      </c>
      <c r="J522" s="5">
        <v>2010</v>
      </c>
      <c r="K522" s="5" t="s">
        <v>329</v>
      </c>
      <c r="L522" s="5" t="s">
        <v>256</v>
      </c>
      <c r="M522" s="1" t="str">
        <f t="shared" si="26"/>
        <v>M</v>
      </c>
      <c r="N522" t="str">
        <f t="shared" si="27"/>
        <v>Legierski Tobiasz</v>
      </c>
    </row>
    <row r="523" spans="1:14" x14ac:dyDescent="0.25">
      <c r="A523" s="4">
        <v>520</v>
      </c>
      <c r="B523" s="4" t="str">
        <f t="shared" si="25"/>
        <v>"UKS Wisła"</v>
      </c>
      <c r="C523" s="5" t="str">
        <f>Tabela1[[#This Row],[Nazwisko i Imię3]]</f>
        <v>Legierski Krystian</v>
      </c>
      <c r="D523" s="5">
        <v>10072</v>
      </c>
      <c r="E523" s="5" t="s">
        <v>16</v>
      </c>
      <c r="F523" s="6">
        <v>44449</v>
      </c>
      <c r="G523" s="5">
        <v>55443</v>
      </c>
      <c r="H523" s="5" t="s">
        <v>484</v>
      </c>
      <c r="I523" s="5" t="s">
        <v>55</v>
      </c>
      <c r="J523" s="5">
        <v>2010</v>
      </c>
      <c r="K523" s="5" t="s">
        <v>329</v>
      </c>
      <c r="L523" s="5" t="s">
        <v>256</v>
      </c>
      <c r="M523" s="1" t="str">
        <f t="shared" si="26"/>
        <v>M</v>
      </c>
      <c r="N523" t="str">
        <f t="shared" si="27"/>
        <v>Legierski Krystian</v>
      </c>
    </row>
    <row r="524" spans="1:14" x14ac:dyDescent="0.25">
      <c r="A524" s="4">
        <v>521</v>
      </c>
      <c r="B524" s="4" t="str">
        <f t="shared" si="25"/>
        <v>"UKTS SOKÓŁ Orzesze"</v>
      </c>
      <c r="C524" s="5" t="str">
        <f>Tabela1[[#This Row],[Nazwisko i Imię3]]</f>
        <v>Turek Oliwier</v>
      </c>
      <c r="D524" s="5">
        <v>3254</v>
      </c>
      <c r="E524" s="5" t="s">
        <v>16</v>
      </c>
      <c r="F524" s="6">
        <v>44437</v>
      </c>
      <c r="G524" s="5">
        <v>47057</v>
      </c>
      <c r="H524" s="5" t="s">
        <v>390</v>
      </c>
      <c r="I524" s="5" t="s">
        <v>33</v>
      </c>
      <c r="J524" s="5">
        <v>2009</v>
      </c>
      <c r="K524" s="5" t="s">
        <v>279</v>
      </c>
      <c r="L524" s="5" t="s">
        <v>256</v>
      </c>
      <c r="M524" s="1" t="str">
        <f t="shared" si="26"/>
        <v>M</v>
      </c>
      <c r="N524" t="str">
        <f t="shared" si="27"/>
        <v>Turek Oliwier</v>
      </c>
    </row>
    <row r="525" spans="1:14" x14ac:dyDescent="0.25">
      <c r="A525" s="4">
        <v>522</v>
      </c>
      <c r="B525" s="4" t="str">
        <f t="shared" si="25"/>
        <v>"UKTS SOKÓŁ Orzesze"</v>
      </c>
      <c r="C525" s="5" t="str">
        <f>Tabela1[[#This Row],[Nazwisko i Imię3]]</f>
        <v>Tomaszewski Kacper</v>
      </c>
      <c r="D525" s="5">
        <v>3253</v>
      </c>
      <c r="E525" s="5" t="s">
        <v>16</v>
      </c>
      <c r="F525" s="6">
        <v>44437</v>
      </c>
      <c r="G525" s="5">
        <v>45595</v>
      </c>
      <c r="H525" s="5" t="s">
        <v>183</v>
      </c>
      <c r="I525" s="5" t="s">
        <v>41</v>
      </c>
      <c r="J525" s="5">
        <v>2009</v>
      </c>
      <c r="K525" s="5" t="s">
        <v>279</v>
      </c>
      <c r="L525" s="5" t="s">
        <v>256</v>
      </c>
      <c r="M525" s="1" t="str">
        <f t="shared" si="26"/>
        <v>M</v>
      </c>
      <c r="N525" t="str">
        <f t="shared" si="27"/>
        <v>Tomaszewski Kacper</v>
      </c>
    </row>
    <row r="526" spans="1:14" x14ac:dyDescent="0.25">
      <c r="A526" s="4">
        <v>523</v>
      </c>
      <c r="B526" s="4" t="str">
        <f t="shared" si="25"/>
        <v>"UKTS SOKÓŁ Orzesze"</v>
      </c>
      <c r="C526" s="5" t="str">
        <f>Tabela1[[#This Row],[Nazwisko i Imię3]]</f>
        <v>Szymik Jakub</v>
      </c>
      <c r="D526" s="5">
        <v>3252</v>
      </c>
      <c r="E526" s="5" t="s">
        <v>16</v>
      </c>
      <c r="F526" s="6">
        <v>44437</v>
      </c>
      <c r="G526" s="5">
        <v>45591</v>
      </c>
      <c r="H526" s="5" t="s">
        <v>354</v>
      </c>
      <c r="I526" s="5" t="s">
        <v>27</v>
      </c>
      <c r="J526" s="5">
        <v>2009</v>
      </c>
      <c r="K526" s="5" t="s">
        <v>279</v>
      </c>
      <c r="L526" s="5" t="s">
        <v>256</v>
      </c>
      <c r="M526" s="1" t="str">
        <f t="shared" si="26"/>
        <v>M</v>
      </c>
      <c r="N526" t="str">
        <f t="shared" si="27"/>
        <v>Szymik Jakub</v>
      </c>
    </row>
    <row r="527" spans="1:14" x14ac:dyDescent="0.25">
      <c r="A527" s="4">
        <v>524</v>
      </c>
      <c r="B527" s="4" t="str">
        <f t="shared" si="25"/>
        <v>"UKTS SOKÓŁ Orzesze"</v>
      </c>
      <c r="C527" s="5" t="str">
        <f>Tabela1[[#This Row],[Nazwisko i Imię3]]</f>
        <v>Kałuża Tomasz</v>
      </c>
      <c r="D527" s="5">
        <v>3248</v>
      </c>
      <c r="E527" s="5" t="s">
        <v>16</v>
      </c>
      <c r="F527" s="6">
        <v>44437</v>
      </c>
      <c r="G527" s="5">
        <v>46333</v>
      </c>
      <c r="H527" s="5" t="s">
        <v>350</v>
      </c>
      <c r="I527" s="5" t="s">
        <v>42</v>
      </c>
      <c r="J527" s="5">
        <v>2009</v>
      </c>
      <c r="K527" s="5" t="s">
        <v>279</v>
      </c>
      <c r="L527" s="5" t="s">
        <v>256</v>
      </c>
      <c r="M527" s="1" t="str">
        <f t="shared" si="26"/>
        <v>M</v>
      </c>
      <c r="N527" t="str">
        <f t="shared" si="27"/>
        <v>Kałuża Tomasz</v>
      </c>
    </row>
    <row r="528" spans="1:14" x14ac:dyDescent="0.25">
      <c r="A528" s="4">
        <v>525</v>
      </c>
      <c r="B528" s="4" t="str">
        <f t="shared" si="25"/>
        <v>"UKTS SOKÓŁ Orzesze"</v>
      </c>
      <c r="C528" s="5" t="str">
        <f>Tabela1[[#This Row],[Nazwisko i Imię3]]</f>
        <v>Bojdoł Natalia</v>
      </c>
      <c r="D528" s="5">
        <v>3246</v>
      </c>
      <c r="E528" s="5" t="s">
        <v>16</v>
      </c>
      <c r="F528" s="6">
        <v>44437</v>
      </c>
      <c r="G528" s="5">
        <v>56181</v>
      </c>
      <c r="H528" s="5" t="s">
        <v>559</v>
      </c>
      <c r="I528" s="5" t="s">
        <v>9</v>
      </c>
      <c r="J528" s="5">
        <v>2011</v>
      </c>
      <c r="K528" s="5" t="s">
        <v>279</v>
      </c>
      <c r="L528" s="5" t="s">
        <v>256</v>
      </c>
      <c r="M528" s="1" t="str">
        <f t="shared" si="26"/>
        <v>K</v>
      </c>
      <c r="N528" t="str">
        <f t="shared" si="27"/>
        <v>Bojdoł Natalia</v>
      </c>
    </row>
    <row r="529" spans="1:14" x14ac:dyDescent="0.25">
      <c r="A529" s="4">
        <v>526</v>
      </c>
      <c r="B529" s="4" t="str">
        <f t="shared" si="25"/>
        <v>"UKTS SOKÓŁ Orzesze"</v>
      </c>
      <c r="C529" s="5" t="str">
        <f>Tabela1[[#This Row],[Nazwisko i Imię3]]</f>
        <v>Rzepka Alicja</v>
      </c>
      <c r="D529" s="5">
        <v>3250</v>
      </c>
      <c r="E529" s="5" t="s">
        <v>16</v>
      </c>
      <c r="F529" s="6">
        <v>44437</v>
      </c>
      <c r="G529" s="5">
        <v>45131</v>
      </c>
      <c r="H529" s="5" t="s">
        <v>365</v>
      </c>
      <c r="I529" s="5" t="s">
        <v>101</v>
      </c>
      <c r="J529" s="5">
        <v>2012</v>
      </c>
      <c r="K529" s="5" t="s">
        <v>279</v>
      </c>
      <c r="L529" s="5" t="s">
        <v>256</v>
      </c>
      <c r="M529" s="1" t="str">
        <f t="shared" si="26"/>
        <v>K</v>
      </c>
      <c r="N529" t="str">
        <f t="shared" si="27"/>
        <v>Rzepka Alicja</v>
      </c>
    </row>
    <row r="530" spans="1:14" x14ac:dyDescent="0.25">
      <c r="A530" s="4">
        <v>527</v>
      </c>
      <c r="B530" s="4" t="str">
        <f t="shared" si="25"/>
        <v>"UKTS SOKÓŁ Orzesze"</v>
      </c>
      <c r="C530" s="5" t="str">
        <f>Tabela1[[#This Row],[Nazwisko i Imię3]]</f>
        <v>Orszulik Igor</v>
      </c>
      <c r="D530" s="5">
        <v>3244</v>
      </c>
      <c r="E530" s="5" t="s">
        <v>65</v>
      </c>
      <c r="F530" s="6">
        <v>44437</v>
      </c>
      <c r="G530" s="5">
        <v>51130</v>
      </c>
      <c r="H530" s="5" t="s">
        <v>627</v>
      </c>
      <c r="I530" s="5" t="s">
        <v>202</v>
      </c>
      <c r="J530" s="5">
        <v>2013</v>
      </c>
      <c r="K530" s="5" t="s">
        <v>279</v>
      </c>
      <c r="L530" s="5" t="s">
        <v>256</v>
      </c>
      <c r="M530" s="1" t="str">
        <f t="shared" si="26"/>
        <v>M</v>
      </c>
      <c r="N530" t="str">
        <f t="shared" si="27"/>
        <v>Orszulik Igor</v>
      </c>
    </row>
    <row r="531" spans="1:14" x14ac:dyDescent="0.25">
      <c r="A531" s="4">
        <v>528</v>
      </c>
      <c r="B531" s="4" t="str">
        <f t="shared" si="25"/>
        <v>"UKTS SOKÓŁ Orzesze"</v>
      </c>
      <c r="C531" s="5" t="str">
        <f>Tabela1[[#This Row],[Nazwisko i Imię3]]</f>
        <v>Kałuża Aleksandra</v>
      </c>
      <c r="D531" s="5">
        <v>3242</v>
      </c>
      <c r="E531" s="5" t="s">
        <v>65</v>
      </c>
      <c r="F531" s="6">
        <v>44437</v>
      </c>
      <c r="G531" s="5">
        <v>52002</v>
      </c>
      <c r="H531" s="5" t="s">
        <v>350</v>
      </c>
      <c r="I531" s="5" t="s">
        <v>71</v>
      </c>
      <c r="J531" s="5">
        <v>2013</v>
      </c>
      <c r="K531" s="5" t="s">
        <v>279</v>
      </c>
      <c r="L531" s="5" t="s">
        <v>256</v>
      </c>
      <c r="M531" s="1" t="str">
        <f t="shared" si="26"/>
        <v>K</v>
      </c>
      <c r="N531" t="str">
        <f t="shared" si="27"/>
        <v>Kałuża Aleksandra</v>
      </c>
    </row>
    <row r="532" spans="1:14" x14ac:dyDescent="0.25">
      <c r="A532" s="4">
        <v>529</v>
      </c>
      <c r="B532" s="4" t="str">
        <f t="shared" si="25"/>
        <v>"UKTS SOKÓŁ Orzesze"</v>
      </c>
      <c r="C532" s="5" t="str">
        <f>Tabela1[[#This Row],[Nazwisko i Imię3]]</f>
        <v>Sołtysiak Mateusz</v>
      </c>
      <c r="D532" s="5">
        <v>3245</v>
      </c>
      <c r="E532" s="5" t="s">
        <v>65</v>
      </c>
      <c r="F532" s="6">
        <v>44437</v>
      </c>
      <c r="G532" s="5">
        <v>56179</v>
      </c>
      <c r="H532" s="5" t="s">
        <v>715</v>
      </c>
      <c r="I532" s="5" t="s">
        <v>44</v>
      </c>
      <c r="J532" s="5">
        <v>2014</v>
      </c>
      <c r="K532" s="5" t="s">
        <v>279</v>
      </c>
      <c r="L532" s="5" t="s">
        <v>256</v>
      </c>
      <c r="M532" s="1" t="str">
        <f t="shared" si="26"/>
        <v>M</v>
      </c>
      <c r="N532" t="str">
        <f t="shared" si="27"/>
        <v>Sołtysiak Mateusz</v>
      </c>
    </row>
    <row r="533" spans="1:14" x14ac:dyDescent="0.25">
      <c r="A533" s="4">
        <v>530</v>
      </c>
      <c r="B533" s="4" t="str">
        <f t="shared" si="25"/>
        <v>"UKTS SOKÓŁ Orzesze"</v>
      </c>
      <c r="C533" s="5" t="str">
        <f>Tabela1[[#This Row],[Nazwisko i Imię3]]</f>
        <v>Loewe Antonina</v>
      </c>
      <c r="D533" s="5">
        <v>3243</v>
      </c>
      <c r="E533" s="5" t="s">
        <v>65</v>
      </c>
      <c r="F533" s="6">
        <v>44437</v>
      </c>
      <c r="G533" s="5">
        <v>56180</v>
      </c>
      <c r="H533" s="5" t="s">
        <v>716</v>
      </c>
      <c r="I533" s="5" t="s">
        <v>717</v>
      </c>
      <c r="J533" s="5">
        <v>2014</v>
      </c>
      <c r="K533" s="5" t="s">
        <v>279</v>
      </c>
      <c r="L533" s="5" t="s">
        <v>256</v>
      </c>
      <c r="M533" s="1" t="str">
        <f t="shared" si="26"/>
        <v>K</v>
      </c>
      <c r="N533" t="str">
        <f t="shared" si="27"/>
        <v>Loewe Antonina</v>
      </c>
    </row>
    <row r="534" spans="1:14" x14ac:dyDescent="0.25">
      <c r="A534" s="4">
        <v>531</v>
      </c>
      <c r="B534" s="4" t="str">
        <f t="shared" si="25"/>
        <v>"ULKS Pławniowice"</v>
      </c>
      <c r="C534" s="5" t="str">
        <f>Tabela1[[#This Row],[Nazwisko i Imię3]]</f>
        <v>LIsok Marcin</v>
      </c>
      <c r="D534" s="5">
        <v>2930</v>
      </c>
      <c r="E534" s="5" t="s">
        <v>16</v>
      </c>
      <c r="F534" s="6">
        <v>44438</v>
      </c>
      <c r="G534" s="5">
        <v>50843</v>
      </c>
      <c r="H534" s="5" t="s">
        <v>280</v>
      </c>
      <c r="I534" s="5" t="s">
        <v>34</v>
      </c>
      <c r="J534" s="5">
        <v>2009</v>
      </c>
      <c r="K534" s="5" t="s">
        <v>281</v>
      </c>
      <c r="L534" s="5" t="s">
        <v>256</v>
      </c>
      <c r="M534" s="1" t="str">
        <f t="shared" si="26"/>
        <v>M</v>
      </c>
      <c r="N534" t="str">
        <f t="shared" si="27"/>
        <v>LIsok Marcin</v>
      </c>
    </row>
    <row r="535" spans="1:14" x14ac:dyDescent="0.25">
      <c r="A535" s="4">
        <v>532</v>
      </c>
      <c r="B535" s="4" t="str">
        <f t="shared" si="25"/>
        <v>"ULKS Pławniowice"</v>
      </c>
      <c r="C535" s="5" t="str">
        <f>Tabela1[[#This Row],[Nazwisko i Imię3]]</f>
        <v>Grucza Oskar</v>
      </c>
      <c r="D535" s="5">
        <v>2928</v>
      </c>
      <c r="E535" s="5" t="s">
        <v>16</v>
      </c>
      <c r="F535" s="6">
        <v>44438</v>
      </c>
      <c r="G535" s="5">
        <v>50844</v>
      </c>
      <c r="H535" s="5" t="s">
        <v>327</v>
      </c>
      <c r="I535" s="5" t="s">
        <v>69</v>
      </c>
      <c r="J535" s="5">
        <v>2009</v>
      </c>
      <c r="K535" s="5" t="s">
        <v>281</v>
      </c>
      <c r="L535" s="5" t="s">
        <v>256</v>
      </c>
      <c r="M535" s="1" t="str">
        <f t="shared" si="26"/>
        <v>M</v>
      </c>
      <c r="N535" t="str">
        <f t="shared" si="27"/>
        <v>Grucza Oskar</v>
      </c>
    </row>
    <row r="536" spans="1:14" x14ac:dyDescent="0.25">
      <c r="A536" s="4">
        <v>533</v>
      </c>
      <c r="B536" s="4" t="str">
        <f t="shared" si="25"/>
        <v>"ULKS RUCH Pniów"</v>
      </c>
      <c r="C536" s="5" t="str">
        <f>Tabela1[[#This Row],[Nazwisko i Imię3]]</f>
        <v>Kozera Igor</v>
      </c>
      <c r="D536" s="5">
        <v>5823</v>
      </c>
      <c r="E536" s="5" t="s">
        <v>16</v>
      </c>
      <c r="F536" s="6">
        <v>44441</v>
      </c>
      <c r="G536" s="5">
        <v>54789</v>
      </c>
      <c r="H536" s="5" t="s">
        <v>451</v>
      </c>
      <c r="I536" s="5" t="s">
        <v>202</v>
      </c>
      <c r="J536" s="5">
        <v>2009</v>
      </c>
      <c r="K536" s="5" t="s">
        <v>266</v>
      </c>
      <c r="L536" s="5" t="s">
        <v>256</v>
      </c>
      <c r="M536" s="1" t="str">
        <f t="shared" si="26"/>
        <v>M</v>
      </c>
      <c r="N536" t="str">
        <f t="shared" si="27"/>
        <v>Kozera Igor</v>
      </c>
    </row>
    <row r="537" spans="1:14" x14ac:dyDescent="0.25">
      <c r="A537" s="4">
        <v>534</v>
      </c>
      <c r="B537" s="4" t="str">
        <f t="shared" si="25"/>
        <v>"ULKS RUCH Pniów"</v>
      </c>
      <c r="C537" s="5" t="str">
        <f>Tabela1[[#This Row],[Nazwisko i Imię3]]</f>
        <v>Kasprzik Oliwier</v>
      </c>
      <c r="D537" s="5">
        <v>5821</v>
      </c>
      <c r="E537" s="5" t="s">
        <v>16</v>
      </c>
      <c r="F537" s="6">
        <v>44441</v>
      </c>
      <c r="G537" s="5">
        <v>53889</v>
      </c>
      <c r="H537" s="5" t="s">
        <v>265</v>
      </c>
      <c r="I537" s="5" t="s">
        <v>33</v>
      </c>
      <c r="J537" s="5">
        <v>2009</v>
      </c>
      <c r="K537" s="5" t="s">
        <v>266</v>
      </c>
      <c r="L537" s="5" t="s">
        <v>256</v>
      </c>
      <c r="M537" s="1" t="str">
        <f t="shared" si="26"/>
        <v>M</v>
      </c>
      <c r="N537" t="str">
        <f t="shared" si="27"/>
        <v>Kasprzik Oliwier</v>
      </c>
    </row>
    <row r="538" spans="1:14" x14ac:dyDescent="0.25">
      <c r="A538" s="4">
        <v>535</v>
      </c>
      <c r="B538" s="4" t="str">
        <f t="shared" si="25"/>
        <v>"ULKS RUCH Pniów"</v>
      </c>
      <c r="C538" s="5" t="str">
        <f>Tabela1[[#This Row],[Nazwisko i Imię3]]</f>
        <v>Kaczor Jakub</v>
      </c>
      <c r="D538" s="5">
        <v>5820</v>
      </c>
      <c r="E538" s="5" t="s">
        <v>16</v>
      </c>
      <c r="F538" s="6">
        <v>44441</v>
      </c>
      <c r="G538" s="5">
        <v>53888</v>
      </c>
      <c r="H538" s="5" t="s">
        <v>267</v>
      </c>
      <c r="I538" s="5" t="s">
        <v>27</v>
      </c>
      <c r="J538" s="5">
        <v>2009</v>
      </c>
      <c r="K538" s="5" t="s">
        <v>266</v>
      </c>
      <c r="L538" s="5" t="s">
        <v>256</v>
      </c>
      <c r="M538" s="1" t="str">
        <f t="shared" si="26"/>
        <v>M</v>
      </c>
      <c r="N538" t="str">
        <f t="shared" si="27"/>
        <v>Kaczor Jakub</v>
      </c>
    </row>
    <row r="539" spans="1:14" x14ac:dyDescent="0.25">
      <c r="A539" s="4">
        <v>536</v>
      </c>
      <c r="B539" s="4" t="str">
        <f t="shared" si="25"/>
        <v>"ULKS RUCH Pniów"</v>
      </c>
      <c r="C539" s="5" t="str">
        <f>Tabela1[[#This Row],[Nazwisko i Imię3]]</f>
        <v>Dworczyk Magdalena</v>
      </c>
      <c r="D539" s="5">
        <v>5814</v>
      </c>
      <c r="E539" s="5" t="s">
        <v>16</v>
      </c>
      <c r="F539" s="6">
        <v>44441</v>
      </c>
      <c r="G539" s="5">
        <v>59693</v>
      </c>
      <c r="H539" s="5" t="s">
        <v>452</v>
      </c>
      <c r="I539" s="5" t="s">
        <v>86</v>
      </c>
      <c r="J539" s="5">
        <v>2009</v>
      </c>
      <c r="K539" s="5" t="s">
        <v>266</v>
      </c>
      <c r="L539" s="5" t="s">
        <v>256</v>
      </c>
      <c r="M539" s="1" t="str">
        <f t="shared" si="26"/>
        <v>K</v>
      </c>
      <c r="N539" t="str">
        <f t="shared" si="27"/>
        <v>Dworczyk Magdalena</v>
      </c>
    </row>
    <row r="540" spans="1:14" x14ac:dyDescent="0.25">
      <c r="A540" s="4">
        <v>537</v>
      </c>
      <c r="B540" s="4" t="str">
        <f t="shared" si="25"/>
        <v>"ULKS RUCH Pniów"</v>
      </c>
      <c r="C540" s="5" t="str">
        <f>Tabela1[[#This Row],[Nazwisko i Imię3]]</f>
        <v>Osadnik Filip</v>
      </c>
      <c r="D540" s="5">
        <v>5825</v>
      </c>
      <c r="E540" s="5" t="s">
        <v>16</v>
      </c>
      <c r="F540" s="6">
        <v>44441</v>
      </c>
      <c r="G540" s="5">
        <v>54787</v>
      </c>
      <c r="H540" s="5" t="s">
        <v>348</v>
      </c>
      <c r="I540" s="5" t="s">
        <v>67</v>
      </c>
      <c r="J540" s="5">
        <v>2011</v>
      </c>
      <c r="K540" s="5" t="s">
        <v>266</v>
      </c>
      <c r="L540" s="5" t="s">
        <v>256</v>
      </c>
      <c r="M540" s="1" t="str">
        <f t="shared" si="26"/>
        <v>M</v>
      </c>
      <c r="N540" t="str">
        <f t="shared" si="27"/>
        <v>Osadnik Filip</v>
      </c>
    </row>
    <row r="541" spans="1:14" x14ac:dyDescent="0.25">
      <c r="A541" s="4">
        <v>538</v>
      </c>
      <c r="B541" s="4" t="str">
        <f t="shared" si="25"/>
        <v>"ULKS RUCH Pniów"</v>
      </c>
      <c r="C541" s="5" t="str">
        <f>Tabela1[[#This Row],[Nazwisko i Imię3]]</f>
        <v>Morciniec Paweł</v>
      </c>
      <c r="D541" s="5">
        <v>5824</v>
      </c>
      <c r="E541" s="5" t="s">
        <v>16</v>
      </c>
      <c r="F541" s="6">
        <v>44441</v>
      </c>
      <c r="G541" s="5">
        <v>54788</v>
      </c>
      <c r="H541" s="5" t="s">
        <v>548</v>
      </c>
      <c r="I541" s="5" t="s">
        <v>24</v>
      </c>
      <c r="J541" s="5">
        <v>2011</v>
      </c>
      <c r="K541" s="5" t="s">
        <v>266</v>
      </c>
      <c r="L541" s="5" t="s">
        <v>256</v>
      </c>
      <c r="M541" s="1" t="str">
        <f t="shared" si="26"/>
        <v>M</v>
      </c>
      <c r="N541" t="str">
        <f t="shared" si="27"/>
        <v>Morciniec Paweł</v>
      </c>
    </row>
    <row r="542" spans="1:14" x14ac:dyDescent="0.25">
      <c r="A542" s="4">
        <v>539</v>
      </c>
      <c r="B542" s="4" t="str">
        <f t="shared" si="25"/>
        <v>"ULKS RUCH Pniów"</v>
      </c>
      <c r="C542" s="5" t="str">
        <f>Tabela1[[#This Row],[Nazwisko i Imię3]]</f>
        <v>Kapica Laura</v>
      </c>
      <c r="D542" s="5">
        <v>5815</v>
      </c>
      <c r="E542" s="5" t="s">
        <v>16</v>
      </c>
      <c r="F542" s="6">
        <v>44441</v>
      </c>
      <c r="G542" s="5">
        <v>59694</v>
      </c>
      <c r="H542" s="5" t="s">
        <v>83</v>
      </c>
      <c r="I542" s="5" t="s">
        <v>316</v>
      </c>
      <c r="J542" s="5">
        <v>2011</v>
      </c>
      <c r="K542" s="5" t="s">
        <v>266</v>
      </c>
      <c r="L542" s="5" t="s">
        <v>256</v>
      </c>
      <c r="M542" s="1" t="str">
        <f t="shared" si="26"/>
        <v>K</v>
      </c>
      <c r="N542" t="str">
        <f t="shared" si="27"/>
        <v>Kapica Laura</v>
      </c>
    </row>
    <row r="543" spans="1:14" x14ac:dyDescent="0.25">
      <c r="A543" s="4">
        <v>540</v>
      </c>
      <c r="B543" s="4" t="str">
        <f t="shared" si="25"/>
        <v>"ULKS RUCH Pniów"</v>
      </c>
      <c r="C543" s="5" t="str">
        <f>Tabela1[[#This Row],[Nazwisko i Imię3]]</f>
        <v>Kasprzik Dominik</v>
      </c>
      <c r="D543" s="5">
        <v>5816</v>
      </c>
      <c r="E543" s="5" t="s">
        <v>16</v>
      </c>
      <c r="F543" s="6">
        <v>44441</v>
      </c>
      <c r="G543" s="5">
        <v>59695</v>
      </c>
      <c r="H543" s="5" t="s">
        <v>265</v>
      </c>
      <c r="I543" s="5" t="s">
        <v>72</v>
      </c>
      <c r="J543" s="5">
        <v>2012</v>
      </c>
      <c r="K543" s="5" t="s">
        <v>266</v>
      </c>
      <c r="L543" s="5" t="s">
        <v>256</v>
      </c>
      <c r="M543" s="1" t="str">
        <f t="shared" si="26"/>
        <v>M</v>
      </c>
      <c r="N543" t="str">
        <f t="shared" si="27"/>
        <v>Kasprzik Dominik</v>
      </c>
    </row>
    <row r="544" spans="1:14" x14ac:dyDescent="0.25">
      <c r="A544" s="4">
        <v>541</v>
      </c>
      <c r="B544" s="4" t="str">
        <f t="shared" si="25"/>
        <v>"ULKTS Pszczyna"</v>
      </c>
      <c r="C544" s="5" t="str">
        <f>Tabela1[[#This Row],[Nazwisko i Imię3]]</f>
        <v>Pyclik Jagoda</v>
      </c>
      <c r="D544" s="5">
        <v>12286</v>
      </c>
      <c r="E544" s="5" t="s">
        <v>16</v>
      </c>
      <c r="F544" s="6">
        <v>44602</v>
      </c>
      <c r="G544" s="5">
        <v>61388</v>
      </c>
      <c r="H544" s="5" t="s">
        <v>424</v>
      </c>
      <c r="I544" s="5" t="s">
        <v>300</v>
      </c>
      <c r="J544" s="5">
        <v>2009</v>
      </c>
      <c r="K544" s="5" t="s">
        <v>425</v>
      </c>
      <c r="L544" s="5" t="s">
        <v>256</v>
      </c>
      <c r="M544" s="1" t="str">
        <f t="shared" si="26"/>
        <v>K</v>
      </c>
      <c r="N544" t="str">
        <f t="shared" si="27"/>
        <v>Pyclik Jagoda</v>
      </c>
    </row>
    <row r="545" spans="1:14" x14ac:dyDescent="0.25">
      <c r="A545" s="4">
        <v>542</v>
      </c>
      <c r="B545" s="4" t="str">
        <f t="shared" si="25"/>
        <v>"ULKTS Pszczyna"</v>
      </c>
      <c r="C545" s="5" t="str">
        <f>Tabela1[[#This Row],[Nazwisko i Imię3]]</f>
        <v>Kulawik Łukasz</v>
      </c>
      <c r="D545" s="5">
        <v>12285</v>
      </c>
      <c r="E545" s="5" t="s">
        <v>16</v>
      </c>
      <c r="F545" s="6">
        <v>44602</v>
      </c>
      <c r="G545" s="5">
        <v>61387</v>
      </c>
      <c r="H545" s="5" t="s">
        <v>426</v>
      </c>
      <c r="I545" s="5" t="s">
        <v>47</v>
      </c>
      <c r="J545" s="5">
        <v>2009</v>
      </c>
      <c r="K545" s="5" t="s">
        <v>425</v>
      </c>
      <c r="L545" s="5" t="s">
        <v>256</v>
      </c>
      <c r="M545" s="1" t="str">
        <f t="shared" si="26"/>
        <v>M</v>
      </c>
      <c r="N545" t="str">
        <f t="shared" si="27"/>
        <v>Kulawik Łukasz</v>
      </c>
    </row>
    <row r="546" spans="1:14" x14ac:dyDescent="0.25">
      <c r="A546" s="4">
        <v>543</v>
      </c>
      <c r="B546" s="4" t="str">
        <f t="shared" si="25"/>
        <v>"ULKTS Pszczyna"</v>
      </c>
      <c r="C546" s="5" t="str">
        <f>Tabela1[[#This Row],[Nazwisko i Imię3]]</f>
        <v>Wesołowski Mikołaj</v>
      </c>
      <c r="D546" s="5">
        <v>12280</v>
      </c>
      <c r="E546" s="5" t="s">
        <v>16</v>
      </c>
      <c r="F546" s="6">
        <v>44602</v>
      </c>
      <c r="G546" s="5">
        <v>61382</v>
      </c>
      <c r="H546" s="5" t="s">
        <v>427</v>
      </c>
      <c r="I546" s="5" t="s">
        <v>76</v>
      </c>
      <c r="J546" s="5">
        <v>2009</v>
      </c>
      <c r="K546" s="5" t="s">
        <v>425</v>
      </c>
      <c r="L546" s="5" t="s">
        <v>256</v>
      </c>
      <c r="M546" s="1" t="str">
        <f t="shared" si="26"/>
        <v>M</v>
      </c>
      <c r="N546" t="str">
        <f t="shared" si="27"/>
        <v>Wesołowski Mikołaj</v>
      </c>
    </row>
    <row r="547" spans="1:14" x14ac:dyDescent="0.25">
      <c r="A547" s="4">
        <v>544</v>
      </c>
      <c r="B547" s="4" t="str">
        <f t="shared" si="25"/>
        <v>"ULKTS Pszczyna"</v>
      </c>
      <c r="C547" s="5" t="str">
        <f>Tabela1[[#This Row],[Nazwisko i Imię3]]</f>
        <v>Madejski Maksymilian</v>
      </c>
      <c r="D547" s="5">
        <v>12278</v>
      </c>
      <c r="E547" s="5" t="s">
        <v>16</v>
      </c>
      <c r="F547" s="6">
        <v>44602</v>
      </c>
      <c r="G547" s="5">
        <v>61380</v>
      </c>
      <c r="H547" s="5" t="s">
        <v>428</v>
      </c>
      <c r="I547" s="5" t="s">
        <v>182</v>
      </c>
      <c r="J547" s="5">
        <v>2009</v>
      </c>
      <c r="K547" s="5" t="s">
        <v>425</v>
      </c>
      <c r="L547" s="5" t="s">
        <v>256</v>
      </c>
      <c r="M547" s="1" t="str">
        <f t="shared" si="26"/>
        <v>M</v>
      </c>
      <c r="N547" t="str">
        <f t="shared" si="27"/>
        <v>Madejski Maksymilian</v>
      </c>
    </row>
    <row r="548" spans="1:14" x14ac:dyDescent="0.25">
      <c r="A548" s="4">
        <v>545</v>
      </c>
      <c r="B548" s="4" t="str">
        <f t="shared" si="25"/>
        <v>"ULKTS Pszczyna"</v>
      </c>
      <c r="C548" s="5" t="str">
        <f>Tabela1[[#This Row],[Nazwisko i Imię3]]</f>
        <v>Kuczmik Adam</v>
      </c>
      <c r="D548" s="5">
        <v>12287</v>
      </c>
      <c r="E548" s="5" t="s">
        <v>16</v>
      </c>
      <c r="F548" s="6">
        <v>44602</v>
      </c>
      <c r="G548" s="5">
        <v>61389</v>
      </c>
      <c r="H548" s="5" t="s">
        <v>475</v>
      </c>
      <c r="I548" s="5" t="s">
        <v>21</v>
      </c>
      <c r="J548" s="5">
        <v>2010</v>
      </c>
      <c r="K548" s="5" t="s">
        <v>425</v>
      </c>
      <c r="L548" s="5" t="s">
        <v>256</v>
      </c>
      <c r="M548" s="1" t="str">
        <f t="shared" si="26"/>
        <v>M</v>
      </c>
      <c r="N548" t="str">
        <f t="shared" si="27"/>
        <v>Kuczmik Adam</v>
      </c>
    </row>
    <row r="549" spans="1:14" x14ac:dyDescent="0.25">
      <c r="A549" s="4">
        <v>546</v>
      </c>
      <c r="B549" s="4" t="str">
        <f t="shared" si="25"/>
        <v>"ULKTS Pszczyna"</v>
      </c>
      <c r="C549" s="5" t="str">
        <f>Tabela1[[#This Row],[Nazwisko i Imię3]]</f>
        <v>Zacharzewski Aleksander</v>
      </c>
      <c r="D549" s="5">
        <v>12281</v>
      </c>
      <c r="E549" s="5" t="s">
        <v>16</v>
      </c>
      <c r="F549" s="6">
        <v>44602</v>
      </c>
      <c r="G549" s="5">
        <v>61383</v>
      </c>
      <c r="H549" s="5" t="s">
        <v>476</v>
      </c>
      <c r="I549" s="5" t="s">
        <v>50</v>
      </c>
      <c r="J549" s="5">
        <v>2010</v>
      </c>
      <c r="K549" s="5" t="s">
        <v>425</v>
      </c>
      <c r="L549" s="5" t="s">
        <v>256</v>
      </c>
      <c r="M549" s="1" t="str">
        <f t="shared" si="26"/>
        <v>M</v>
      </c>
      <c r="N549" t="str">
        <f t="shared" si="27"/>
        <v>Zacharzewski Aleksander</v>
      </c>
    </row>
    <row r="550" spans="1:14" x14ac:dyDescent="0.25">
      <c r="A550" s="4">
        <v>547</v>
      </c>
      <c r="B550" s="4" t="str">
        <f t="shared" si="25"/>
        <v>"ULKTS Pszczyna"</v>
      </c>
      <c r="C550" s="5" t="str">
        <f>Tabela1[[#This Row],[Nazwisko i Imię3]]</f>
        <v>Maroszek Oscar</v>
      </c>
      <c r="D550" s="5">
        <v>12277</v>
      </c>
      <c r="E550" s="5" t="s">
        <v>16</v>
      </c>
      <c r="F550" s="6">
        <v>44602</v>
      </c>
      <c r="G550" s="5">
        <v>61379</v>
      </c>
      <c r="H550" s="5" t="s">
        <v>477</v>
      </c>
      <c r="I550" s="5" t="s">
        <v>478</v>
      </c>
      <c r="J550" s="5">
        <v>2010</v>
      </c>
      <c r="K550" s="5" t="s">
        <v>425</v>
      </c>
      <c r="L550" s="5" t="s">
        <v>256</v>
      </c>
      <c r="M550" s="1" t="str">
        <f t="shared" si="26"/>
        <v>M</v>
      </c>
      <c r="N550" t="str">
        <f t="shared" si="27"/>
        <v>Maroszek Oscar</v>
      </c>
    </row>
    <row r="551" spans="1:14" x14ac:dyDescent="0.25">
      <c r="A551" s="4">
        <v>548</v>
      </c>
      <c r="B551" s="4" t="str">
        <f t="shared" si="25"/>
        <v>"ULKTS Pszczyna"</v>
      </c>
      <c r="C551" s="5" t="str">
        <f>Tabela1[[#This Row],[Nazwisko i Imię3]]</f>
        <v>Macioł Jan</v>
      </c>
      <c r="D551" s="5">
        <v>12290</v>
      </c>
      <c r="E551" s="5" t="s">
        <v>16</v>
      </c>
      <c r="F551" s="6">
        <v>44602</v>
      </c>
      <c r="G551" s="5">
        <v>58355</v>
      </c>
      <c r="H551" s="5" t="s">
        <v>520</v>
      </c>
      <c r="I551" s="5" t="s">
        <v>45</v>
      </c>
      <c r="J551" s="5">
        <v>2011</v>
      </c>
      <c r="K551" s="5" t="s">
        <v>425</v>
      </c>
      <c r="L551" s="5" t="s">
        <v>256</v>
      </c>
      <c r="M551" s="1" t="str">
        <f t="shared" si="26"/>
        <v>M</v>
      </c>
      <c r="N551" t="str">
        <f t="shared" si="27"/>
        <v>Macioł Jan</v>
      </c>
    </row>
    <row r="552" spans="1:14" x14ac:dyDescent="0.25">
      <c r="A552" s="4">
        <v>549</v>
      </c>
      <c r="B552" s="4" t="str">
        <f t="shared" si="25"/>
        <v>"ULKTS Pszczyna"</v>
      </c>
      <c r="C552" s="5" t="str">
        <f>Tabela1[[#This Row],[Nazwisko i Imię3]]</f>
        <v>Jucha Filip</v>
      </c>
      <c r="D552" s="5">
        <v>12279</v>
      </c>
      <c r="E552" s="5" t="s">
        <v>16</v>
      </c>
      <c r="F552" s="6">
        <v>44602</v>
      </c>
      <c r="G552" s="5">
        <v>61381</v>
      </c>
      <c r="H552" s="5" t="s">
        <v>521</v>
      </c>
      <c r="I552" s="5" t="s">
        <v>67</v>
      </c>
      <c r="J552" s="5">
        <v>2011</v>
      </c>
      <c r="K552" s="5" t="s">
        <v>425</v>
      </c>
      <c r="L552" s="5" t="s">
        <v>256</v>
      </c>
      <c r="M552" s="1" t="str">
        <f t="shared" si="26"/>
        <v>M</v>
      </c>
      <c r="N552" t="str">
        <f t="shared" si="27"/>
        <v>Jucha Filip</v>
      </c>
    </row>
    <row r="553" spans="1:14" x14ac:dyDescent="0.25">
      <c r="A553" s="4">
        <v>550</v>
      </c>
      <c r="B553" s="4" t="str">
        <f t="shared" si="25"/>
        <v>"ULKTS Pszczyna"</v>
      </c>
      <c r="C553" s="5" t="str">
        <f>Tabela1[[#This Row],[Nazwisko i Imię3]]</f>
        <v>Bilińska Zuzanna</v>
      </c>
      <c r="D553" s="5">
        <v>12289</v>
      </c>
      <c r="E553" s="5" t="s">
        <v>16</v>
      </c>
      <c r="F553" s="6">
        <v>44602</v>
      </c>
      <c r="G553" s="5">
        <v>58349</v>
      </c>
      <c r="H553" s="5" t="s">
        <v>577</v>
      </c>
      <c r="I553" s="5" t="s">
        <v>77</v>
      </c>
      <c r="J553" s="5">
        <v>2012</v>
      </c>
      <c r="K553" s="5" t="s">
        <v>425</v>
      </c>
      <c r="L553" s="5" t="s">
        <v>256</v>
      </c>
      <c r="M553" s="1" t="str">
        <f t="shared" si="26"/>
        <v>K</v>
      </c>
      <c r="N553" t="str">
        <f t="shared" si="27"/>
        <v>Bilińska Zuzanna</v>
      </c>
    </row>
    <row r="554" spans="1:14" x14ac:dyDescent="0.25">
      <c r="A554" s="4">
        <v>551</v>
      </c>
      <c r="B554" s="4" t="str">
        <f t="shared" si="25"/>
        <v>"ULKTS Pszczyna"</v>
      </c>
      <c r="C554" s="5" t="str">
        <f>Tabela1[[#This Row],[Nazwisko i Imię3]]</f>
        <v>Jonkisz Viktoria</v>
      </c>
      <c r="D554" s="5">
        <v>12288</v>
      </c>
      <c r="E554" s="5" t="s">
        <v>16</v>
      </c>
      <c r="F554" s="6">
        <v>44602</v>
      </c>
      <c r="G554" s="5">
        <v>61390</v>
      </c>
      <c r="H554" s="5" t="s">
        <v>578</v>
      </c>
      <c r="I554" s="5" t="s">
        <v>579</v>
      </c>
      <c r="J554" s="5">
        <v>2012</v>
      </c>
      <c r="K554" s="5" t="s">
        <v>425</v>
      </c>
      <c r="L554" s="5" t="s">
        <v>256</v>
      </c>
      <c r="M554" s="1" t="str">
        <f t="shared" si="26"/>
        <v>K</v>
      </c>
      <c r="N554" t="str">
        <f t="shared" si="27"/>
        <v>Jonkisz Viktoria</v>
      </c>
    </row>
    <row r="555" spans="1:14" x14ac:dyDescent="0.25">
      <c r="A555" s="4">
        <v>552</v>
      </c>
      <c r="B555" s="4" t="str">
        <f t="shared" si="25"/>
        <v>"ULKTS Pszczyna"</v>
      </c>
      <c r="C555" s="5" t="str">
        <f>Tabela1[[#This Row],[Nazwisko i Imię3]]</f>
        <v>Zelin Joanna</v>
      </c>
      <c r="D555" s="5">
        <v>12284</v>
      </c>
      <c r="E555" s="5" t="s">
        <v>16</v>
      </c>
      <c r="F555" s="6">
        <v>44602</v>
      </c>
      <c r="G555" s="5">
        <v>61386</v>
      </c>
      <c r="H555" s="5" t="s">
        <v>580</v>
      </c>
      <c r="I555" s="5" t="s">
        <v>437</v>
      </c>
      <c r="J555" s="5">
        <v>2012</v>
      </c>
      <c r="K555" s="5" t="s">
        <v>425</v>
      </c>
      <c r="L555" s="5" t="s">
        <v>256</v>
      </c>
      <c r="M555" s="1" t="str">
        <f t="shared" si="26"/>
        <v>K</v>
      </c>
      <c r="N555" t="str">
        <f t="shared" si="27"/>
        <v>Zelin Joanna</v>
      </c>
    </row>
    <row r="556" spans="1:14" x14ac:dyDescent="0.25">
      <c r="A556" s="4">
        <v>553</v>
      </c>
      <c r="B556" s="4" t="str">
        <f t="shared" si="25"/>
        <v>"ULKTS Pszczyna"</v>
      </c>
      <c r="C556" s="5" t="str">
        <f>Tabela1[[#This Row],[Nazwisko i Imię3]]</f>
        <v>Kuś Mikołaj</v>
      </c>
      <c r="D556" s="5">
        <v>12283</v>
      </c>
      <c r="E556" s="5" t="s">
        <v>16</v>
      </c>
      <c r="F556" s="6">
        <v>44602</v>
      </c>
      <c r="G556" s="5">
        <v>61385</v>
      </c>
      <c r="H556" s="5" t="s">
        <v>290</v>
      </c>
      <c r="I556" s="5" t="s">
        <v>76</v>
      </c>
      <c r="J556" s="5">
        <v>2012</v>
      </c>
      <c r="K556" s="5" t="s">
        <v>425</v>
      </c>
      <c r="L556" s="5" t="s">
        <v>256</v>
      </c>
      <c r="M556" s="1" t="str">
        <f t="shared" si="26"/>
        <v>M</v>
      </c>
      <c r="N556" t="str">
        <f t="shared" si="27"/>
        <v>Kuś Mikołaj</v>
      </c>
    </row>
    <row r="557" spans="1:14" x14ac:dyDescent="0.25">
      <c r="A557" s="4">
        <v>554</v>
      </c>
      <c r="B557" s="4" t="str">
        <f t="shared" si="25"/>
        <v>"ULKTS Pszczyna"</v>
      </c>
      <c r="C557" s="5" t="str">
        <f>Tabela1[[#This Row],[Nazwisko i Imię3]]</f>
        <v>Maliszewski Igor</v>
      </c>
      <c r="D557" s="5">
        <v>12282</v>
      </c>
      <c r="E557" s="5" t="s">
        <v>16</v>
      </c>
      <c r="F557" s="6">
        <v>44602</v>
      </c>
      <c r="G557" s="5">
        <v>61384</v>
      </c>
      <c r="H557" s="5" t="s">
        <v>581</v>
      </c>
      <c r="I557" s="5" t="s">
        <v>202</v>
      </c>
      <c r="J557" s="5">
        <v>2012</v>
      </c>
      <c r="K557" s="5" t="s">
        <v>425</v>
      </c>
      <c r="L557" s="5" t="s">
        <v>256</v>
      </c>
      <c r="M557" s="1" t="str">
        <f t="shared" si="26"/>
        <v>M</v>
      </c>
      <c r="N557" t="str">
        <f t="shared" si="27"/>
        <v>Maliszewski Igor</v>
      </c>
    </row>
    <row r="558" spans="1:14" x14ac:dyDescent="0.25">
      <c r="A558" s="4">
        <v>555</v>
      </c>
      <c r="B558" s="4" t="str">
        <f t="shared" si="25"/>
        <v>"ULKTS Pszczyna"</v>
      </c>
      <c r="C558" s="5" t="str">
        <f>Tabela1[[#This Row],[Nazwisko i Imię3]]</f>
        <v>Maroszek Dominik</v>
      </c>
      <c r="D558" s="5">
        <v>12274</v>
      </c>
      <c r="E558" s="5" t="s">
        <v>65</v>
      </c>
      <c r="F558" s="6">
        <v>44602</v>
      </c>
      <c r="G558" s="5">
        <v>61376</v>
      </c>
      <c r="H558" s="5" t="s">
        <v>477</v>
      </c>
      <c r="I558" s="5" t="s">
        <v>72</v>
      </c>
      <c r="J558" s="5">
        <v>2013</v>
      </c>
      <c r="K558" s="5" t="s">
        <v>425</v>
      </c>
      <c r="L558" s="5" t="s">
        <v>256</v>
      </c>
      <c r="M558" s="1" t="str">
        <f t="shared" si="26"/>
        <v>M</v>
      </c>
      <c r="N558" t="str">
        <f t="shared" si="27"/>
        <v>Maroszek Dominik</v>
      </c>
    </row>
    <row r="559" spans="1:14" x14ac:dyDescent="0.25">
      <c r="A559" s="4">
        <v>556</v>
      </c>
      <c r="B559" s="4" t="str">
        <f t="shared" si="25"/>
        <v>"ULKTS Pszczyna"</v>
      </c>
      <c r="C559" s="5" t="str">
        <f>Tabela1[[#This Row],[Nazwisko i Imię3]]</f>
        <v>Zelin Alicja</v>
      </c>
      <c r="D559" s="5">
        <v>12276</v>
      </c>
      <c r="E559" s="5" t="s">
        <v>65</v>
      </c>
      <c r="F559" s="6">
        <v>44602</v>
      </c>
      <c r="G559" s="5">
        <v>61378</v>
      </c>
      <c r="H559" s="5" t="s">
        <v>580</v>
      </c>
      <c r="I559" s="5" t="s">
        <v>101</v>
      </c>
      <c r="J559" s="5">
        <v>2014</v>
      </c>
      <c r="K559" s="5" t="s">
        <v>425</v>
      </c>
      <c r="L559" s="5" t="s">
        <v>256</v>
      </c>
      <c r="M559" s="1" t="str">
        <f t="shared" si="26"/>
        <v>K</v>
      </c>
      <c r="N559" t="str">
        <f t="shared" si="27"/>
        <v>Zelin Alicja</v>
      </c>
    </row>
    <row r="560" spans="1:14" x14ac:dyDescent="0.25">
      <c r="A560" s="4">
        <v>557</v>
      </c>
      <c r="B560" s="4" t="str">
        <f t="shared" si="25"/>
        <v>"ULKTS Pszczyna"</v>
      </c>
      <c r="C560" s="5" t="str">
        <f>Tabela1[[#This Row],[Nazwisko i Imię3]]</f>
        <v>Korus Zofia</v>
      </c>
      <c r="D560" s="5">
        <v>12275</v>
      </c>
      <c r="E560" s="5" t="s">
        <v>65</v>
      </c>
      <c r="F560" s="6">
        <v>44602</v>
      </c>
      <c r="G560" s="5">
        <v>61377</v>
      </c>
      <c r="H560" s="5" t="s">
        <v>637</v>
      </c>
      <c r="I560" s="5" t="s">
        <v>78</v>
      </c>
      <c r="J560" s="5">
        <v>2014</v>
      </c>
      <c r="K560" s="5" t="s">
        <v>425</v>
      </c>
      <c r="L560" s="5" t="s">
        <v>256</v>
      </c>
      <c r="M560" s="1" t="str">
        <f t="shared" si="26"/>
        <v>K</v>
      </c>
      <c r="N560" t="str">
        <f t="shared" si="27"/>
        <v>Korus Zofia</v>
      </c>
    </row>
    <row r="561" spans="1:14" x14ac:dyDescent="0.25">
      <c r="A561" s="4">
        <v>558</v>
      </c>
      <c r="B561" s="4" t="str">
        <f t="shared" si="25"/>
        <v>"Wołczyńska Akademia Sportu"</v>
      </c>
      <c r="C561" s="5" t="str">
        <f>Tabela1[[#This Row],[Nazwisko i Imię3]]</f>
        <v>Mazurek Mikołaj</v>
      </c>
      <c r="D561" s="5">
        <v>7755</v>
      </c>
      <c r="E561" s="5" t="s">
        <v>16</v>
      </c>
      <c r="F561" s="6">
        <v>44449</v>
      </c>
      <c r="G561" s="5">
        <v>59811</v>
      </c>
      <c r="H561" s="5" t="s">
        <v>737</v>
      </c>
      <c r="I561" s="5" t="s">
        <v>76</v>
      </c>
      <c r="J561" s="5">
        <v>2009</v>
      </c>
      <c r="K561" s="5" t="s">
        <v>738</v>
      </c>
      <c r="L561" s="5" t="s">
        <v>733</v>
      </c>
      <c r="M561" s="1" t="str">
        <f t="shared" si="26"/>
        <v>M</v>
      </c>
      <c r="N561" t="str">
        <f t="shared" si="27"/>
        <v>Mazurek Mikołaj</v>
      </c>
    </row>
    <row r="562" spans="1:14" x14ac:dyDescent="0.25">
      <c r="A562" s="4">
        <v>559</v>
      </c>
      <c r="B562" s="4">
        <f t="shared" si="25"/>
        <v>0</v>
      </c>
      <c r="C562" s="5" t="str">
        <f>Tabela1[[#This Row],[Nazwisko i Imię3]]</f>
        <v xml:space="preserve"> </v>
      </c>
      <c r="D562" s="5"/>
      <c r="E562" s="5"/>
      <c r="F562" s="6"/>
      <c r="G562" s="5"/>
      <c r="H562" s="5"/>
      <c r="I562" s="5"/>
      <c r="J562" s="5"/>
      <c r="K562" s="5"/>
      <c r="L562" s="5"/>
      <c r="M562" s="1" t="str">
        <f t="shared" si="26"/>
        <v/>
      </c>
      <c r="N562" t="str">
        <f t="shared" si="27"/>
        <v xml:space="preserve"> </v>
      </c>
    </row>
    <row r="563" spans="1:14" x14ac:dyDescent="0.25">
      <c r="A563" s="4">
        <v>560</v>
      </c>
      <c r="B563" s="4">
        <f t="shared" si="25"/>
        <v>0</v>
      </c>
      <c r="C563" s="5" t="str">
        <f>Tabela1[[#This Row],[Nazwisko i Imię3]]</f>
        <v xml:space="preserve"> </v>
      </c>
      <c r="D563" s="5"/>
      <c r="E563" s="5"/>
      <c r="F563" s="6"/>
      <c r="G563" s="5"/>
      <c r="H563" s="5"/>
      <c r="I563" s="5"/>
      <c r="J563" s="5"/>
      <c r="K563" s="5"/>
      <c r="L563" s="5"/>
      <c r="M563" s="1" t="str">
        <f t="shared" si="26"/>
        <v/>
      </c>
      <c r="N563" t="str">
        <f t="shared" si="27"/>
        <v xml:space="preserve"> </v>
      </c>
    </row>
    <row r="564" spans="1:14" x14ac:dyDescent="0.25">
      <c r="A564" s="4">
        <v>561</v>
      </c>
      <c r="B564" s="4">
        <f t="shared" si="25"/>
        <v>0</v>
      </c>
      <c r="C564" s="5" t="str">
        <f>Tabela1[[#This Row],[Nazwisko i Imię3]]</f>
        <v xml:space="preserve"> </v>
      </c>
      <c r="D564" s="5"/>
      <c r="E564" s="5"/>
      <c r="F564" s="6"/>
      <c r="G564" s="5"/>
      <c r="H564" s="5"/>
      <c r="I564" s="5"/>
      <c r="J564" s="5"/>
      <c r="K564" s="5"/>
      <c r="L564" s="5"/>
      <c r="M564" s="1" t="str">
        <f t="shared" si="26"/>
        <v/>
      </c>
      <c r="N564" t="str">
        <f t="shared" si="27"/>
        <v xml:space="preserve"> </v>
      </c>
    </row>
    <row r="565" spans="1:14" x14ac:dyDescent="0.25">
      <c r="A565" s="4">
        <v>562</v>
      </c>
      <c r="B565" s="4">
        <f t="shared" si="25"/>
        <v>0</v>
      </c>
      <c r="C565" s="5" t="str">
        <f>Tabela1[[#This Row],[Nazwisko i Imię3]]</f>
        <v xml:space="preserve"> </v>
      </c>
      <c r="D565" s="5"/>
      <c r="E565" s="5"/>
      <c r="F565" s="6"/>
      <c r="G565" s="5"/>
      <c r="H565" s="5"/>
      <c r="I565" s="5"/>
      <c r="J565" s="5"/>
      <c r="K565" s="5"/>
      <c r="L565" s="5"/>
      <c r="M565" s="1" t="str">
        <f t="shared" si="26"/>
        <v/>
      </c>
      <c r="N565" t="str">
        <f t="shared" si="27"/>
        <v xml:space="preserve"> </v>
      </c>
    </row>
    <row r="566" spans="1:14" x14ac:dyDescent="0.25">
      <c r="A566" s="4">
        <v>563</v>
      </c>
      <c r="B566" s="4">
        <f t="shared" si="25"/>
        <v>0</v>
      </c>
      <c r="C566" s="5" t="str">
        <f>Tabela1[[#This Row],[Nazwisko i Imię3]]</f>
        <v xml:space="preserve"> </v>
      </c>
      <c r="D566" s="5"/>
      <c r="E566" s="5"/>
      <c r="F566" s="6"/>
      <c r="G566" s="5"/>
      <c r="H566" s="5"/>
      <c r="I566" s="5"/>
      <c r="J566" s="5"/>
      <c r="K566" s="5"/>
      <c r="L566" s="5"/>
      <c r="M566" s="1" t="str">
        <f t="shared" si="26"/>
        <v/>
      </c>
      <c r="N566" t="str">
        <f t="shared" si="27"/>
        <v xml:space="preserve"> </v>
      </c>
    </row>
    <row r="567" spans="1:14" x14ac:dyDescent="0.25">
      <c r="A567" s="4">
        <v>564</v>
      </c>
      <c r="B567" s="4">
        <f t="shared" si="25"/>
        <v>0</v>
      </c>
      <c r="C567" s="5" t="str">
        <f>Tabela1[[#This Row],[Nazwisko i Imię3]]</f>
        <v xml:space="preserve"> </v>
      </c>
      <c r="D567" s="5"/>
      <c r="E567" s="5"/>
      <c r="F567" s="6"/>
      <c r="G567" s="5"/>
      <c r="H567" s="5"/>
      <c r="I567" s="5"/>
      <c r="J567" s="5"/>
      <c r="K567" s="5"/>
      <c r="L567" s="5"/>
      <c r="M567" s="1" t="str">
        <f t="shared" si="26"/>
        <v/>
      </c>
      <c r="N567" t="str">
        <f t="shared" si="27"/>
        <v xml:space="preserve"> </v>
      </c>
    </row>
    <row r="568" spans="1:14" x14ac:dyDescent="0.25">
      <c r="A568" s="4">
        <v>565</v>
      </c>
      <c r="B568" s="4">
        <f t="shared" si="25"/>
        <v>0</v>
      </c>
      <c r="C568" s="5" t="str">
        <f>Tabela1[[#This Row],[Nazwisko i Imię3]]</f>
        <v xml:space="preserve"> </v>
      </c>
      <c r="D568" s="5"/>
      <c r="E568" s="5"/>
      <c r="F568" s="6"/>
      <c r="G568" s="5"/>
      <c r="H568" s="5"/>
      <c r="I568" s="5"/>
      <c r="J568" s="5"/>
      <c r="K568" s="5"/>
      <c r="L568" s="5"/>
      <c r="M568" s="1" t="str">
        <f t="shared" si="26"/>
        <v/>
      </c>
      <c r="N568" t="str">
        <f t="shared" si="27"/>
        <v xml:space="preserve"> </v>
      </c>
    </row>
    <row r="569" spans="1:14" x14ac:dyDescent="0.25">
      <c r="A569" s="4">
        <v>566</v>
      </c>
      <c r="B569" s="4">
        <f t="shared" si="25"/>
        <v>0</v>
      </c>
      <c r="C569" s="5" t="str">
        <f>Tabela1[[#This Row],[Nazwisko i Imię3]]</f>
        <v xml:space="preserve"> </v>
      </c>
      <c r="D569" s="5"/>
      <c r="E569" s="5"/>
      <c r="F569" s="6"/>
      <c r="G569" s="5"/>
      <c r="H569" s="5"/>
      <c r="I569" s="5"/>
      <c r="J569" s="5"/>
      <c r="K569" s="5"/>
      <c r="L569" s="5"/>
      <c r="M569" s="1" t="str">
        <f t="shared" si="26"/>
        <v/>
      </c>
      <c r="N569" t="str">
        <f t="shared" si="27"/>
        <v xml:space="preserve"> </v>
      </c>
    </row>
    <row r="570" spans="1:14" x14ac:dyDescent="0.25">
      <c r="A570" s="4">
        <v>567</v>
      </c>
      <c r="B570" s="4">
        <f t="shared" si="25"/>
        <v>0</v>
      </c>
      <c r="C570" s="5" t="str">
        <f>Tabela1[[#This Row],[Nazwisko i Imię3]]</f>
        <v xml:space="preserve"> </v>
      </c>
      <c r="D570" s="5"/>
      <c r="E570" s="5"/>
      <c r="F570" s="6"/>
      <c r="G570" s="5"/>
      <c r="H570" s="5"/>
      <c r="I570" s="5"/>
      <c r="J570" s="5"/>
      <c r="K570" s="5"/>
      <c r="L570" s="5"/>
      <c r="M570" s="1" t="str">
        <f t="shared" si="26"/>
        <v/>
      </c>
      <c r="N570" t="str">
        <f t="shared" si="27"/>
        <v xml:space="preserve"> </v>
      </c>
    </row>
    <row r="571" spans="1:14" x14ac:dyDescent="0.25">
      <c r="A571" s="4">
        <v>568</v>
      </c>
      <c r="B571" s="4">
        <f t="shared" si="25"/>
        <v>0</v>
      </c>
      <c r="C571" s="5" t="str">
        <f>Tabela1[[#This Row],[Nazwisko i Imię3]]</f>
        <v xml:space="preserve"> </v>
      </c>
      <c r="D571" s="5"/>
      <c r="E571" s="5"/>
      <c r="F571" s="6"/>
      <c r="G571" s="5"/>
      <c r="H571" s="5"/>
      <c r="I571" s="5"/>
      <c r="J571" s="5"/>
      <c r="K571" s="5"/>
      <c r="L571" s="5"/>
      <c r="M571" s="1" t="str">
        <f t="shared" si="26"/>
        <v/>
      </c>
      <c r="N571" t="str">
        <f t="shared" si="27"/>
        <v xml:space="preserve"> </v>
      </c>
    </row>
    <row r="572" spans="1:14" x14ac:dyDescent="0.25">
      <c r="A572" s="4">
        <v>569</v>
      </c>
      <c r="B572" s="4">
        <f t="shared" si="25"/>
        <v>0</v>
      </c>
      <c r="C572" s="5" t="str">
        <f>Tabela1[[#This Row],[Nazwisko i Imię3]]</f>
        <v xml:space="preserve"> </v>
      </c>
      <c r="D572" s="5"/>
      <c r="E572" s="5"/>
      <c r="F572" s="6"/>
      <c r="G572" s="5"/>
      <c r="H572" s="5"/>
      <c r="I572" s="5"/>
      <c r="J572" s="5"/>
      <c r="K572" s="5"/>
      <c r="L572" s="5"/>
      <c r="M572" s="1" t="str">
        <f t="shared" si="26"/>
        <v/>
      </c>
      <c r="N572" t="str">
        <f t="shared" si="27"/>
        <v xml:space="preserve"> </v>
      </c>
    </row>
    <row r="573" spans="1:14" x14ac:dyDescent="0.25">
      <c r="A573" s="4">
        <v>570</v>
      </c>
      <c r="B573" s="4">
        <f t="shared" si="25"/>
        <v>0</v>
      </c>
      <c r="C573" s="5" t="str">
        <f>Tabela1[[#This Row],[Nazwisko i Imię3]]</f>
        <v xml:space="preserve"> </v>
      </c>
      <c r="D573" s="5"/>
      <c r="E573" s="5"/>
      <c r="F573" s="6"/>
      <c r="G573" s="5"/>
      <c r="H573" s="5"/>
      <c r="I573" s="5"/>
      <c r="J573" s="5"/>
      <c r="K573" s="5"/>
      <c r="L573" s="5"/>
      <c r="M573" s="1" t="str">
        <f t="shared" si="26"/>
        <v/>
      </c>
      <c r="N573" t="str">
        <f t="shared" si="27"/>
        <v xml:space="preserve"> </v>
      </c>
    </row>
    <row r="574" spans="1:14" x14ac:dyDescent="0.25">
      <c r="A574" s="4">
        <v>571</v>
      </c>
      <c r="B574" s="4">
        <f t="shared" si="25"/>
        <v>0</v>
      </c>
      <c r="C574" s="5" t="str">
        <f>Tabela1[[#This Row],[Nazwisko i Imię3]]</f>
        <v xml:space="preserve"> </v>
      </c>
      <c r="D574" s="5"/>
      <c r="E574" s="5"/>
      <c r="F574" s="6"/>
      <c r="G574" s="5"/>
      <c r="H574" s="5"/>
      <c r="I574" s="5"/>
      <c r="J574" s="5"/>
      <c r="K574" s="5"/>
      <c r="L574" s="5"/>
      <c r="M574" s="1" t="str">
        <f t="shared" si="26"/>
        <v/>
      </c>
      <c r="N574" t="str">
        <f t="shared" si="27"/>
        <v xml:space="preserve"> </v>
      </c>
    </row>
    <row r="575" spans="1:14" x14ac:dyDescent="0.25">
      <c r="A575" s="4">
        <v>572</v>
      </c>
      <c r="B575" s="4">
        <f t="shared" si="25"/>
        <v>0</v>
      </c>
      <c r="C575" s="5" t="str">
        <f>Tabela1[[#This Row],[Nazwisko i Imię3]]</f>
        <v xml:space="preserve"> </v>
      </c>
      <c r="D575" s="5"/>
      <c r="E575" s="5"/>
      <c r="F575" s="6"/>
      <c r="G575" s="5"/>
      <c r="H575" s="5"/>
      <c r="I575" s="5"/>
      <c r="J575" s="5"/>
      <c r="K575" s="5"/>
      <c r="L575" s="5"/>
      <c r="M575" s="1" t="str">
        <f t="shared" si="26"/>
        <v/>
      </c>
      <c r="N575" t="str">
        <f t="shared" si="27"/>
        <v xml:space="preserve"> </v>
      </c>
    </row>
    <row r="576" spans="1:14" x14ac:dyDescent="0.25">
      <c r="A576" s="4">
        <v>573</v>
      </c>
      <c r="B576" s="4">
        <f t="shared" si="25"/>
        <v>0</v>
      </c>
      <c r="C576" s="5" t="str">
        <f>Tabela1[[#This Row],[Nazwisko i Imię3]]</f>
        <v xml:space="preserve"> </v>
      </c>
      <c r="D576" s="5"/>
      <c r="E576" s="5"/>
      <c r="F576" s="6"/>
      <c r="G576" s="5"/>
      <c r="H576" s="5"/>
      <c r="I576" s="5"/>
      <c r="J576" s="5"/>
      <c r="K576" s="5"/>
      <c r="L576" s="5"/>
      <c r="M576" s="1" t="str">
        <f t="shared" si="26"/>
        <v/>
      </c>
      <c r="N576" t="str">
        <f t="shared" si="27"/>
        <v xml:space="preserve"> </v>
      </c>
    </row>
    <row r="577" spans="1:14" x14ac:dyDescent="0.25">
      <c r="A577" s="4">
        <v>574</v>
      </c>
      <c r="B577" s="4">
        <f t="shared" si="25"/>
        <v>0</v>
      </c>
      <c r="C577" s="5" t="str">
        <f>Tabela1[[#This Row],[Nazwisko i Imię3]]</f>
        <v xml:space="preserve"> </v>
      </c>
      <c r="D577" s="5"/>
      <c r="E577" s="5"/>
      <c r="F577" s="6"/>
      <c r="G577" s="5"/>
      <c r="H577" s="5"/>
      <c r="I577" s="5"/>
      <c r="J577" s="5"/>
      <c r="K577" s="5"/>
      <c r="L577" s="5"/>
      <c r="M577" s="1" t="str">
        <f t="shared" si="26"/>
        <v/>
      </c>
      <c r="N577" t="str">
        <f t="shared" si="27"/>
        <v xml:space="preserve"> </v>
      </c>
    </row>
    <row r="578" spans="1:14" x14ac:dyDescent="0.25">
      <c r="A578" s="4">
        <v>575</v>
      </c>
      <c r="B578" s="4">
        <f t="shared" si="25"/>
        <v>0</v>
      </c>
      <c r="C578" s="5" t="str">
        <f>Tabela1[[#This Row],[Nazwisko i Imię3]]</f>
        <v xml:space="preserve"> </v>
      </c>
      <c r="D578" s="5"/>
      <c r="E578" s="5"/>
      <c r="F578" s="6"/>
      <c r="G578" s="5"/>
      <c r="H578" s="5"/>
      <c r="I578" s="5"/>
      <c r="J578" s="5"/>
      <c r="K578" s="5"/>
      <c r="L578" s="5"/>
      <c r="M578" s="1" t="str">
        <f t="shared" si="26"/>
        <v/>
      </c>
      <c r="N578" t="str">
        <f t="shared" si="27"/>
        <v xml:space="preserve"> </v>
      </c>
    </row>
    <row r="579" spans="1:14" x14ac:dyDescent="0.25">
      <c r="A579" s="4">
        <v>576</v>
      </c>
      <c r="B579" s="4">
        <f t="shared" si="25"/>
        <v>0</v>
      </c>
      <c r="C579" s="5" t="str">
        <f>Tabela1[[#This Row],[Nazwisko i Imię3]]</f>
        <v xml:space="preserve"> </v>
      </c>
      <c r="D579" s="5"/>
      <c r="E579" s="5"/>
      <c r="F579" s="6"/>
      <c r="G579" s="5"/>
      <c r="H579" s="5"/>
      <c r="I579" s="5"/>
      <c r="J579" s="5"/>
      <c r="K579" s="5"/>
      <c r="L579" s="5"/>
      <c r="M579" s="1" t="str">
        <f t="shared" si="26"/>
        <v/>
      </c>
      <c r="N579" t="str">
        <f t="shared" si="27"/>
        <v xml:space="preserve"> </v>
      </c>
    </row>
    <row r="580" spans="1:14" x14ac:dyDescent="0.25">
      <c r="A580" s="4">
        <v>577</v>
      </c>
      <c r="B580" s="4">
        <f t="shared" ref="B580:B643" si="28">K580</f>
        <v>0</v>
      </c>
      <c r="C580" s="5" t="str">
        <f>Tabela1[[#This Row],[Nazwisko i Imię3]]</f>
        <v xml:space="preserve"> </v>
      </c>
      <c r="D580" s="5"/>
      <c r="E580" s="5"/>
      <c r="F580" s="6"/>
      <c r="G580" s="5"/>
      <c r="H580" s="5"/>
      <c r="I580" s="5"/>
      <c r="J580" s="5"/>
      <c r="K580" s="5"/>
      <c r="L580" s="5"/>
      <c r="M580" s="1" t="str">
        <f t="shared" ref="M580:M643" si="29">IF(I580="","",IF(RIGHT(I580,1)="a","K","M"))</f>
        <v/>
      </c>
      <c r="N580" t="str">
        <f t="shared" ref="N580:N643" si="30">H580&amp;" "&amp;I580</f>
        <v xml:space="preserve"> </v>
      </c>
    </row>
    <row r="581" spans="1:14" x14ac:dyDescent="0.25">
      <c r="A581" s="4">
        <v>578</v>
      </c>
      <c r="B581" s="4">
        <f t="shared" si="28"/>
        <v>0</v>
      </c>
      <c r="C581" s="5" t="str">
        <f>Tabela1[[#This Row],[Nazwisko i Imię3]]</f>
        <v xml:space="preserve"> </v>
      </c>
      <c r="D581" s="5"/>
      <c r="E581" s="5"/>
      <c r="F581" s="6"/>
      <c r="G581" s="5"/>
      <c r="H581" s="5"/>
      <c r="I581" s="5"/>
      <c r="J581" s="5"/>
      <c r="K581" s="5"/>
      <c r="L581" s="5"/>
      <c r="M581" s="1" t="str">
        <f t="shared" si="29"/>
        <v/>
      </c>
      <c r="N581" t="str">
        <f t="shared" si="30"/>
        <v xml:space="preserve"> </v>
      </c>
    </row>
    <row r="582" spans="1:14" x14ac:dyDescent="0.25">
      <c r="A582" s="4">
        <v>579</v>
      </c>
      <c r="B582" s="4">
        <f t="shared" si="28"/>
        <v>0</v>
      </c>
      <c r="C582" s="5" t="str">
        <f>Tabela1[[#This Row],[Nazwisko i Imię3]]</f>
        <v xml:space="preserve"> </v>
      </c>
      <c r="D582" s="5"/>
      <c r="E582" s="5"/>
      <c r="F582" s="6"/>
      <c r="G582" s="5"/>
      <c r="H582" s="5"/>
      <c r="I582" s="5"/>
      <c r="J582" s="5"/>
      <c r="K582" s="5"/>
      <c r="L582" s="5"/>
      <c r="M582" s="1" t="str">
        <f t="shared" si="29"/>
        <v/>
      </c>
      <c r="N582" t="str">
        <f t="shared" si="30"/>
        <v xml:space="preserve"> </v>
      </c>
    </row>
    <row r="583" spans="1:14" x14ac:dyDescent="0.25">
      <c r="A583" s="4">
        <v>580</v>
      </c>
      <c r="B583" s="4">
        <f t="shared" si="28"/>
        <v>0</v>
      </c>
      <c r="C583" s="5" t="str">
        <f>Tabela1[[#This Row],[Nazwisko i Imię3]]</f>
        <v xml:space="preserve"> </v>
      </c>
      <c r="D583" s="5"/>
      <c r="E583" s="5"/>
      <c r="F583" s="6"/>
      <c r="G583" s="5"/>
      <c r="H583" s="5"/>
      <c r="I583" s="5"/>
      <c r="J583" s="5"/>
      <c r="K583" s="5"/>
      <c r="L583" s="5"/>
      <c r="M583" s="1" t="str">
        <f t="shared" si="29"/>
        <v/>
      </c>
      <c r="N583" t="str">
        <f t="shared" si="30"/>
        <v xml:space="preserve"> </v>
      </c>
    </row>
    <row r="584" spans="1:14" x14ac:dyDescent="0.25">
      <c r="A584" s="4">
        <v>581</v>
      </c>
      <c r="B584" s="4">
        <f t="shared" si="28"/>
        <v>0</v>
      </c>
      <c r="C584" s="5" t="str">
        <f>Tabela1[[#This Row],[Nazwisko i Imię3]]</f>
        <v xml:space="preserve"> </v>
      </c>
      <c r="D584" s="5"/>
      <c r="E584" s="5"/>
      <c r="F584" s="6"/>
      <c r="G584" s="5"/>
      <c r="H584" s="5"/>
      <c r="I584" s="5"/>
      <c r="J584" s="5"/>
      <c r="K584" s="5"/>
      <c r="L584" s="5"/>
      <c r="M584" s="1" t="str">
        <f t="shared" si="29"/>
        <v/>
      </c>
      <c r="N584" t="str">
        <f t="shared" si="30"/>
        <v xml:space="preserve"> </v>
      </c>
    </row>
    <row r="585" spans="1:14" x14ac:dyDescent="0.25">
      <c r="A585" s="4">
        <v>582</v>
      </c>
      <c r="B585" s="4">
        <f t="shared" si="28"/>
        <v>0</v>
      </c>
      <c r="C585" s="5" t="str">
        <f>Tabela1[[#This Row],[Nazwisko i Imię3]]</f>
        <v xml:space="preserve"> </v>
      </c>
      <c r="D585" s="5"/>
      <c r="E585" s="5"/>
      <c r="F585" s="6"/>
      <c r="G585" s="5"/>
      <c r="H585" s="5"/>
      <c r="I585" s="5"/>
      <c r="J585" s="5"/>
      <c r="K585" s="5"/>
      <c r="L585" s="5"/>
      <c r="M585" s="1" t="str">
        <f t="shared" si="29"/>
        <v/>
      </c>
      <c r="N585" t="str">
        <f t="shared" si="30"/>
        <v xml:space="preserve"> </v>
      </c>
    </row>
    <row r="586" spans="1:14" x14ac:dyDescent="0.25">
      <c r="A586" s="4">
        <v>583</v>
      </c>
      <c r="B586" s="4">
        <f t="shared" si="28"/>
        <v>0</v>
      </c>
      <c r="C586" s="5" t="str">
        <f>Tabela1[[#This Row],[Nazwisko i Imię3]]</f>
        <v xml:space="preserve"> </v>
      </c>
      <c r="D586" s="5"/>
      <c r="E586" s="5"/>
      <c r="F586" s="6"/>
      <c r="G586" s="5"/>
      <c r="H586" s="5"/>
      <c r="I586" s="5"/>
      <c r="J586" s="5"/>
      <c r="K586" s="5"/>
      <c r="L586" s="5"/>
      <c r="M586" s="1" t="str">
        <f t="shared" si="29"/>
        <v/>
      </c>
      <c r="N586" t="str">
        <f t="shared" si="30"/>
        <v xml:space="preserve"> </v>
      </c>
    </row>
    <row r="587" spans="1:14" x14ac:dyDescent="0.25">
      <c r="A587" s="4">
        <v>584</v>
      </c>
      <c r="B587" s="4">
        <f t="shared" si="28"/>
        <v>0</v>
      </c>
      <c r="C587" s="5" t="str">
        <f>Tabela1[[#This Row],[Nazwisko i Imię3]]</f>
        <v xml:space="preserve"> </v>
      </c>
      <c r="D587" s="5"/>
      <c r="E587" s="5"/>
      <c r="F587" s="6"/>
      <c r="G587" s="5"/>
      <c r="H587" s="5"/>
      <c r="I587" s="5"/>
      <c r="J587" s="5"/>
      <c r="K587" s="5"/>
      <c r="L587" s="5"/>
      <c r="M587" s="1" t="str">
        <f t="shared" si="29"/>
        <v/>
      </c>
      <c r="N587" t="str">
        <f t="shared" si="30"/>
        <v xml:space="preserve"> </v>
      </c>
    </row>
    <row r="588" spans="1:14" x14ac:dyDescent="0.25">
      <c r="A588" s="4">
        <v>585</v>
      </c>
      <c r="B588" s="4">
        <f t="shared" si="28"/>
        <v>0</v>
      </c>
      <c r="C588" s="5" t="str">
        <f>Tabela1[[#This Row],[Nazwisko i Imię3]]</f>
        <v xml:space="preserve"> </v>
      </c>
      <c r="D588" s="5"/>
      <c r="E588" s="5"/>
      <c r="F588" s="6"/>
      <c r="G588" s="5"/>
      <c r="H588" s="5"/>
      <c r="I588" s="5"/>
      <c r="J588" s="5"/>
      <c r="K588" s="5"/>
      <c r="L588" s="5"/>
      <c r="M588" s="1" t="str">
        <f t="shared" si="29"/>
        <v/>
      </c>
      <c r="N588" t="str">
        <f t="shared" si="30"/>
        <v xml:space="preserve"> </v>
      </c>
    </row>
    <row r="589" spans="1:14" x14ac:dyDescent="0.25">
      <c r="A589" s="4">
        <v>586</v>
      </c>
      <c r="B589" s="4">
        <f t="shared" si="28"/>
        <v>0</v>
      </c>
      <c r="C589" s="5" t="str">
        <f>Tabela1[[#This Row],[Nazwisko i Imię3]]</f>
        <v xml:space="preserve"> </v>
      </c>
      <c r="D589" s="5"/>
      <c r="E589" s="5"/>
      <c r="F589" s="6"/>
      <c r="G589" s="5"/>
      <c r="H589" s="5"/>
      <c r="I589" s="5"/>
      <c r="J589" s="5"/>
      <c r="K589" s="5"/>
      <c r="L589" s="5"/>
      <c r="M589" s="1" t="str">
        <f t="shared" si="29"/>
        <v/>
      </c>
      <c r="N589" t="str">
        <f t="shared" si="30"/>
        <v xml:space="preserve"> </v>
      </c>
    </row>
    <row r="590" spans="1:14" x14ac:dyDescent="0.25">
      <c r="A590" s="4">
        <v>587</v>
      </c>
      <c r="B590" s="4">
        <f t="shared" si="28"/>
        <v>0</v>
      </c>
      <c r="C590" s="5" t="str">
        <f>Tabela1[[#This Row],[Nazwisko i Imię3]]</f>
        <v xml:space="preserve"> </v>
      </c>
      <c r="D590" s="5"/>
      <c r="E590" s="5"/>
      <c r="F590" s="6"/>
      <c r="G590" s="5"/>
      <c r="H590" s="5"/>
      <c r="I590" s="5"/>
      <c r="J590" s="5"/>
      <c r="K590" s="5"/>
      <c r="L590" s="5"/>
      <c r="M590" s="1" t="str">
        <f t="shared" si="29"/>
        <v/>
      </c>
      <c r="N590" t="str">
        <f t="shared" si="30"/>
        <v xml:space="preserve"> </v>
      </c>
    </row>
    <row r="591" spans="1:14" x14ac:dyDescent="0.25">
      <c r="A591" s="4">
        <v>588</v>
      </c>
      <c r="B591" s="4">
        <f t="shared" si="28"/>
        <v>0</v>
      </c>
      <c r="C591" s="5" t="str">
        <f>Tabela1[[#This Row],[Nazwisko i Imię3]]</f>
        <v xml:space="preserve"> </v>
      </c>
      <c r="D591" s="5"/>
      <c r="E591" s="5"/>
      <c r="F591" s="6"/>
      <c r="G591" s="5"/>
      <c r="H591" s="5"/>
      <c r="I591" s="5"/>
      <c r="J591" s="5"/>
      <c r="K591" s="5"/>
      <c r="L591" s="5"/>
      <c r="M591" s="1" t="str">
        <f t="shared" si="29"/>
        <v/>
      </c>
      <c r="N591" t="str">
        <f t="shared" si="30"/>
        <v xml:space="preserve"> </v>
      </c>
    </row>
    <row r="592" spans="1:14" x14ac:dyDescent="0.25">
      <c r="A592" s="4">
        <v>589</v>
      </c>
      <c r="B592" s="4">
        <f t="shared" si="28"/>
        <v>0</v>
      </c>
      <c r="C592" s="5" t="str">
        <f>Tabela1[[#This Row],[Nazwisko i Imię3]]</f>
        <v xml:space="preserve"> </v>
      </c>
      <c r="D592" s="5"/>
      <c r="E592" s="5"/>
      <c r="F592" s="6"/>
      <c r="G592" s="5"/>
      <c r="H592" s="5"/>
      <c r="I592" s="5"/>
      <c r="J592" s="5"/>
      <c r="K592" s="5"/>
      <c r="L592" s="5"/>
      <c r="M592" s="1" t="str">
        <f t="shared" si="29"/>
        <v/>
      </c>
      <c r="N592" t="str">
        <f t="shared" si="30"/>
        <v xml:space="preserve"> </v>
      </c>
    </row>
    <row r="593" spans="1:14" x14ac:dyDescent="0.25">
      <c r="A593" s="4">
        <v>590</v>
      </c>
      <c r="B593" s="4">
        <f t="shared" si="28"/>
        <v>0</v>
      </c>
      <c r="C593" s="5" t="str">
        <f>Tabela1[[#This Row],[Nazwisko i Imię3]]</f>
        <v xml:space="preserve"> </v>
      </c>
      <c r="D593" s="5"/>
      <c r="E593" s="5"/>
      <c r="F593" s="6"/>
      <c r="G593" s="5"/>
      <c r="H593" s="5"/>
      <c r="I593" s="5"/>
      <c r="J593" s="5"/>
      <c r="K593" s="5"/>
      <c r="L593" s="5"/>
      <c r="M593" s="1" t="str">
        <f t="shared" si="29"/>
        <v/>
      </c>
      <c r="N593" t="str">
        <f t="shared" si="30"/>
        <v xml:space="preserve"> </v>
      </c>
    </row>
    <row r="594" spans="1:14" x14ac:dyDescent="0.25">
      <c r="A594" s="4">
        <v>591</v>
      </c>
      <c r="B594" s="4">
        <f t="shared" si="28"/>
        <v>0</v>
      </c>
      <c r="C594" s="5" t="str">
        <f>Tabela1[[#This Row],[Nazwisko i Imię3]]</f>
        <v xml:space="preserve"> </v>
      </c>
      <c r="D594" s="5"/>
      <c r="E594" s="5"/>
      <c r="F594" s="6"/>
      <c r="G594" s="5"/>
      <c r="H594" s="5"/>
      <c r="I594" s="5"/>
      <c r="J594" s="5"/>
      <c r="K594" s="5"/>
      <c r="L594" s="5"/>
      <c r="M594" s="1" t="str">
        <f t="shared" si="29"/>
        <v/>
      </c>
      <c r="N594" t="str">
        <f t="shared" si="30"/>
        <v xml:space="preserve"> </v>
      </c>
    </row>
    <row r="595" spans="1:14" x14ac:dyDescent="0.25">
      <c r="A595" s="4">
        <v>592</v>
      </c>
      <c r="B595" s="4">
        <f t="shared" si="28"/>
        <v>0</v>
      </c>
      <c r="C595" s="5" t="str">
        <f>Tabela1[[#This Row],[Nazwisko i Imię3]]</f>
        <v xml:space="preserve"> </v>
      </c>
      <c r="D595" s="5"/>
      <c r="E595" s="5"/>
      <c r="F595" s="6"/>
      <c r="G595" s="5"/>
      <c r="H595" s="5"/>
      <c r="I595" s="5"/>
      <c r="J595" s="5"/>
      <c r="K595" s="5"/>
      <c r="L595" s="5"/>
      <c r="M595" s="1" t="str">
        <f t="shared" si="29"/>
        <v/>
      </c>
      <c r="N595" t="str">
        <f t="shared" si="30"/>
        <v xml:space="preserve"> </v>
      </c>
    </row>
    <row r="596" spans="1:14" x14ac:dyDescent="0.25">
      <c r="A596" s="4">
        <v>593</v>
      </c>
      <c r="B596" s="4">
        <f t="shared" si="28"/>
        <v>0</v>
      </c>
      <c r="C596" s="5" t="str">
        <f>Tabela1[[#This Row],[Nazwisko i Imię3]]</f>
        <v xml:space="preserve"> </v>
      </c>
      <c r="D596" s="5"/>
      <c r="E596" s="5"/>
      <c r="F596" s="6"/>
      <c r="G596" s="5"/>
      <c r="H596" s="5"/>
      <c r="I596" s="5"/>
      <c r="J596" s="5"/>
      <c r="K596" s="5"/>
      <c r="L596" s="5"/>
      <c r="M596" s="1" t="str">
        <f t="shared" si="29"/>
        <v/>
      </c>
      <c r="N596" t="str">
        <f t="shared" si="30"/>
        <v xml:space="preserve"> </v>
      </c>
    </row>
    <row r="597" spans="1:14" x14ac:dyDescent="0.25">
      <c r="A597" s="4">
        <v>594</v>
      </c>
      <c r="B597" s="4">
        <f t="shared" si="28"/>
        <v>0</v>
      </c>
      <c r="C597" s="5" t="str">
        <f>Tabela1[[#This Row],[Nazwisko i Imię3]]</f>
        <v xml:space="preserve"> </v>
      </c>
      <c r="D597" s="5"/>
      <c r="E597" s="5"/>
      <c r="F597" s="6"/>
      <c r="G597" s="5"/>
      <c r="H597" s="5"/>
      <c r="I597" s="5"/>
      <c r="J597" s="5"/>
      <c r="K597" s="5"/>
      <c r="L597" s="5"/>
      <c r="M597" s="1" t="str">
        <f t="shared" si="29"/>
        <v/>
      </c>
      <c r="N597" t="str">
        <f t="shared" si="30"/>
        <v xml:space="preserve"> </v>
      </c>
    </row>
    <row r="598" spans="1:14" x14ac:dyDescent="0.25">
      <c r="A598" s="4">
        <v>595</v>
      </c>
      <c r="B598" s="4">
        <f t="shared" si="28"/>
        <v>0</v>
      </c>
      <c r="C598" s="5" t="str">
        <f>Tabela1[[#This Row],[Nazwisko i Imię3]]</f>
        <v xml:space="preserve"> </v>
      </c>
      <c r="D598" s="5"/>
      <c r="E598" s="5"/>
      <c r="F598" s="6"/>
      <c r="G598" s="5"/>
      <c r="H598" s="5"/>
      <c r="I598" s="5"/>
      <c r="J598" s="5"/>
      <c r="K598" s="5"/>
      <c r="L598" s="5"/>
      <c r="M598" s="1" t="str">
        <f t="shared" si="29"/>
        <v/>
      </c>
      <c r="N598" t="str">
        <f t="shared" si="30"/>
        <v xml:space="preserve"> </v>
      </c>
    </row>
    <row r="599" spans="1:14" x14ac:dyDescent="0.25">
      <c r="A599" s="4">
        <v>596</v>
      </c>
      <c r="B599" s="4">
        <f t="shared" si="28"/>
        <v>0</v>
      </c>
      <c r="C599" s="5" t="str">
        <f>Tabela1[[#This Row],[Nazwisko i Imię3]]</f>
        <v xml:space="preserve"> </v>
      </c>
      <c r="D599" s="5"/>
      <c r="E599" s="5"/>
      <c r="F599" s="6"/>
      <c r="G599" s="5"/>
      <c r="H599" s="5"/>
      <c r="I599" s="5"/>
      <c r="J599" s="5"/>
      <c r="K599" s="5"/>
      <c r="L599" s="5"/>
      <c r="M599" s="1" t="str">
        <f t="shared" si="29"/>
        <v/>
      </c>
      <c r="N599" t="str">
        <f t="shared" si="30"/>
        <v xml:space="preserve"> </v>
      </c>
    </row>
    <row r="600" spans="1:14" x14ac:dyDescent="0.25">
      <c r="A600" s="4">
        <v>597</v>
      </c>
      <c r="B600" s="4">
        <f t="shared" si="28"/>
        <v>0</v>
      </c>
      <c r="C600" s="5" t="str">
        <f>Tabela1[[#This Row],[Nazwisko i Imię3]]</f>
        <v xml:space="preserve"> </v>
      </c>
      <c r="D600" s="5"/>
      <c r="E600" s="5"/>
      <c r="F600" s="6"/>
      <c r="G600" s="5"/>
      <c r="H600" s="5"/>
      <c r="I600" s="5"/>
      <c r="J600" s="5"/>
      <c r="K600" s="5"/>
      <c r="L600" s="5"/>
      <c r="M600" s="1" t="str">
        <f t="shared" si="29"/>
        <v/>
      </c>
      <c r="N600" t="str">
        <f t="shared" si="30"/>
        <v xml:space="preserve"> </v>
      </c>
    </row>
    <row r="601" spans="1:14" x14ac:dyDescent="0.25">
      <c r="A601" s="4">
        <v>598</v>
      </c>
      <c r="B601" s="4">
        <f t="shared" si="28"/>
        <v>0</v>
      </c>
      <c r="C601" s="5" t="str">
        <f>Tabela1[[#This Row],[Nazwisko i Imię3]]</f>
        <v xml:space="preserve"> </v>
      </c>
      <c r="D601" s="5"/>
      <c r="E601" s="5"/>
      <c r="F601" s="6"/>
      <c r="G601" s="5"/>
      <c r="H601" s="5"/>
      <c r="I601" s="5"/>
      <c r="J601" s="5"/>
      <c r="K601" s="5"/>
      <c r="L601" s="5"/>
      <c r="M601" s="1" t="str">
        <f t="shared" si="29"/>
        <v/>
      </c>
      <c r="N601" t="str">
        <f t="shared" si="30"/>
        <v xml:space="preserve"> </v>
      </c>
    </row>
    <row r="602" spans="1:14" x14ac:dyDescent="0.25">
      <c r="A602" s="4">
        <v>599</v>
      </c>
      <c r="B602" s="4">
        <f t="shared" si="28"/>
        <v>0</v>
      </c>
      <c r="C602" s="5" t="str">
        <f>Tabela1[[#This Row],[Nazwisko i Imię3]]</f>
        <v xml:space="preserve"> </v>
      </c>
      <c r="D602" s="5"/>
      <c r="E602" s="5"/>
      <c r="F602" s="6"/>
      <c r="G602" s="5"/>
      <c r="H602" s="5"/>
      <c r="I602" s="5"/>
      <c r="J602" s="5"/>
      <c r="K602" s="5"/>
      <c r="L602" s="5"/>
      <c r="M602" s="1" t="str">
        <f t="shared" si="29"/>
        <v/>
      </c>
      <c r="N602" t="str">
        <f t="shared" si="30"/>
        <v xml:space="preserve"> </v>
      </c>
    </row>
    <row r="603" spans="1:14" x14ac:dyDescent="0.25">
      <c r="A603" s="4">
        <v>600</v>
      </c>
      <c r="B603" s="4">
        <f t="shared" si="28"/>
        <v>0</v>
      </c>
      <c r="C603" s="5" t="str">
        <f>Tabela1[[#This Row],[Nazwisko i Imię3]]</f>
        <v xml:space="preserve"> </v>
      </c>
      <c r="D603" s="5"/>
      <c r="E603" s="5"/>
      <c r="F603" s="6"/>
      <c r="G603" s="5"/>
      <c r="H603" s="5"/>
      <c r="I603" s="5"/>
      <c r="J603" s="5"/>
      <c r="K603" s="5"/>
      <c r="L603" s="5"/>
      <c r="M603" s="1" t="str">
        <f t="shared" si="29"/>
        <v/>
      </c>
      <c r="N603" t="str">
        <f t="shared" si="30"/>
        <v xml:space="preserve"> </v>
      </c>
    </row>
    <row r="604" spans="1:14" x14ac:dyDescent="0.25">
      <c r="A604" s="4">
        <v>601</v>
      </c>
      <c r="B604" s="4">
        <f t="shared" si="28"/>
        <v>0</v>
      </c>
      <c r="C604" s="5" t="str">
        <f>Tabela1[[#This Row],[Nazwisko i Imię3]]</f>
        <v xml:space="preserve"> </v>
      </c>
      <c r="D604" s="5"/>
      <c r="E604" s="5"/>
      <c r="F604" s="6"/>
      <c r="G604" s="5"/>
      <c r="H604" s="5"/>
      <c r="I604" s="5"/>
      <c r="J604" s="5"/>
      <c r="K604" s="5"/>
      <c r="L604" s="5"/>
      <c r="M604" s="1" t="str">
        <f t="shared" si="29"/>
        <v/>
      </c>
      <c r="N604" t="str">
        <f t="shared" si="30"/>
        <v xml:space="preserve"> </v>
      </c>
    </row>
    <row r="605" spans="1:14" x14ac:dyDescent="0.25">
      <c r="A605" s="4">
        <v>602</v>
      </c>
      <c r="B605" s="4">
        <f t="shared" si="28"/>
        <v>0</v>
      </c>
      <c r="C605" s="5" t="str">
        <f>Tabela1[[#This Row],[Nazwisko i Imię3]]</f>
        <v xml:space="preserve"> </v>
      </c>
      <c r="D605" s="5"/>
      <c r="E605" s="5"/>
      <c r="F605" s="6"/>
      <c r="G605" s="5"/>
      <c r="H605" s="5"/>
      <c r="I605" s="5"/>
      <c r="J605" s="5"/>
      <c r="K605" s="5"/>
      <c r="L605" s="5"/>
      <c r="M605" s="1" t="str">
        <f t="shared" si="29"/>
        <v/>
      </c>
      <c r="N605" t="str">
        <f t="shared" si="30"/>
        <v xml:space="preserve"> </v>
      </c>
    </row>
    <row r="606" spans="1:14" x14ac:dyDescent="0.25">
      <c r="A606" s="4">
        <v>603</v>
      </c>
      <c r="B606" s="4">
        <f t="shared" si="28"/>
        <v>0</v>
      </c>
      <c r="C606" s="5" t="str">
        <f>Tabela1[[#This Row],[Nazwisko i Imię3]]</f>
        <v xml:space="preserve"> </v>
      </c>
      <c r="D606" s="5"/>
      <c r="E606" s="5"/>
      <c r="F606" s="6"/>
      <c r="G606" s="5"/>
      <c r="H606" s="5"/>
      <c r="I606" s="5"/>
      <c r="J606" s="5"/>
      <c r="K606" s="5"/>
      <c r="L606" s="5"/>
      <c r="M606" s="1" t="str">
        <f t="shared" si="29"/>
        <v/>
      </c>
      <c r="N606" t="str">
        <f t="shared" si="30"/>
        <v xml:space="preserve"> </v>
      </c>
    </row>
    <row r="607" spans="1:14" x14ac:dyDescent="0.25">
      <c r="A607" s="4">
        <v>604</v>
      </c>
      <c r="B607" s="4">
        <f t="shared" si="28"/>
        <v>0</v>
      </c>
      <c r="C607" s="5" t="str">
        <f>Tabela1[[#This Row],[Nazwisko i Imię3]]</f>
        <v xml:space="preserve"> </v>
      </c>
      <c r="D607" s="5"/>
      <c r="E607" s="5"/>
      <c r="F607" s="6"/>
      <c r="G607" s="5"/>
      <c r="H607" s="5"/>
      <c r="I607" s="5"/>
      <c r="J607" s="5"/>
      <c r="K607" s="5"/>
      <c r="L607" s="5"/>
      <c r="M607" s="1" t="str">
        <f t="shared" si="29"/>
        <v/>
      </c>
      <c r="N607" t="str">
        <f t="shared" si="30"/>
        <v xml:space="preserve"> </v>
      </c>
    </row>
    <row r="608" spans="1:14" x14ac:dyDescent="0.25">
      <c r="A608" s="4">
        <v>605</v>
      </c>
      <c r="B608" s="4">
        <f t="shared" si="28"/>
        <v>0</v>
      </c>
      <c r="C608" s="5" t="str">
        <f>Tabela1[[#This Row],[Nazwisko i Imię3]]</f>
        <v xml:space="preserve"> </v>
      </c>
      <c r="D608" s="5"/>
      <c r="E608" s="5"/>
      <c r="F608" s="6"/>
      <c r="G608" s="5"/>
      <c r="H608" s="5"/>
      <c r="I608" s="5"/>
      <c r="J608" s="5"/>
      <c r="K608" s="5"/>
      <c r="L608" s="5"/>
      <c r="M608" s="1" t="str">
        <f t="shared" si="29"/>
        <v/>
      </c>
      <c r="N608" t="str">
        <f t="shared" si="30"/>
        <v xml:space="preserve"> </v>
      </c>
    </row>
    <row r="609" spans="1:14" x14ac:dyDescent="0.25">
      <c r="A609" s="4">
        <v>606</v>
      </c>
      <c r="B609" s="4">
        <f t="shared" si="28"/>
        <v>0</v>
      </c>
      <c r="C609" s="5" t="str">
        <f>Tabela1[[#This Row],[Nazwisko i Imię3]]</f>
        <v xml:space="preserve"> </v>
      </c>
      <c r="D609" s="5"/>
      <c r="E609" s="5"/>
      <c r="F609" s="6"/>
      <c r="G609" s="5"/>
      <c r="H609" s="5"/>
      <c r="I609" s="5"/>
      <c r="J609" s="5"/>
      <c r="K609" s="5"/>
      <c r="L609" s="5"/>
      <c r="M609" s="1" t="str">
        <f t="shared" si="29"/>
        <v/>
      </c>
      <c r="N609" t="str">
        <f t="shared" si="30"/>
        <v xml:space="preserve"> </v>
      </c>
    </row>
    <row r="610" spans="1:14" x14ac:dyDescent="0.25">
      <c r="A610" s="4">
        <v>607</v>
      </c>
      <c r="B610" s="4">
        <f t="shared" si="28"/>
        <v>0</v>
      </c>
      <c r="C610" s="5" t="str">
        <f>Tabela1[[#This Row],[Nazwisko i Imię3]]</f>
        <v xml:space="preserve"> </v>
      </c>
      <c r="D610" s="5"/>
      <c r="E610" s="5"/>
      <c r="F610" s="6"/>
      <c r="G610" s="5"/>
      <c r="H610" s="5"/>
      <c r="I610" s="5"/>
      <c r="J610" s="5"/>
      <c r="K610" s="5"/>
      <c r="L610" s="5"/>
      <c r="M610" s="1" t="str">
        <f t="shared" si="29"/>
        <v/>
      </c>
      <c r="N610" t="str">
        <f t="shared" si="30"/>
        <v xml:space="preserve"> </v>
      </c>
    </row>
    <row r="611" spans="1:14" x14ac:dyDescent="0.25">
      <c r="A611" s="4">
        <v>608</v>
      </c>
      <c r="B611" s="4">
        <f t="shared" si="28"/>
        <v>0</v>
      </c>
      <c r="C611" s="5" t="str">
        <f>Tabela1[[#This Row],[Nazwisko i Imię3]]</f>
        <v xml:space="preserve"> </v>
      </c>
      <c r="D611" s="5"/>
      <c r="E611" s="5"/>
      <c r="F611" s="6"/>
      <c r="G611" s="5"/>
      <c r="H611" s="5"/>
      <c r="I611" s="5"/>
      <c r="J611" s="5"/>
      <c r="K611" s="5"/>
      <c r="L611" s="5"/>
      <c r="M611" s="1" t="str">
        <f t="shared" si="29"/>
        <v/>
      </c>
      <c r="N611" t="str">
        <f t="shared" si="30"/>
        <v xml:space="preserve"> </v>
      </c>
    </row>
    <row r="612" spans="1:14" x14ac:dyDescent="0.25">
      <c r="A612" s="4">
        <v>609</v>
      </c>
      <c r="B612" s="4">
        <f t="shared" si="28"/>
        <v>0</v>
      </c>
      <c r="C612" s="5" t="str">
        <f>Tabela1[[#This Row],[Nazwisko i Imię3]]</f>
        <v xml:space="preserve"> </v>
      </c>
      <c r="D612" s="5"/>
      <c r="E612" s="5"/>
      <c r="F612" s="6"/>
      <c r="G612" s="5"/>
      <c r="H612" s="5"/>
      <c r="I612" s="5"/>
      <c r="J612" s="5"/>
      <c r="K612" s="5"/>
      <c r="L612" s="5"/>
      <c r="M612" s="1" t="str">
        <f t="shared" si="29"/>
        <v/>
      </c>
      <c r="N612" t="str">
        <f t="shared" si="30"/>
        <v xml:space="preserve"> </v>
      </c>
    </row>
    <row r="613" spans="1:14" x14ac:dyDescent="0.25">
      <c r="A613" s="4">
        <v>610</v>
      </c>
      <c r="B613" s="4">
        <f t="shared" si="28"/>
        <v>0</v>
      </c>
      <c r="C613" s="5" t="str">
        <f>Tabela1[[#This Row],[Nazwisko i Imię3]]</f>
        <v xml:space="preserve"> </v>
      </c>
      <c r="D613" s="5"/>
      <c r="E613" s="5"/>
      <c r="F613" s="6"/>
      <c r="G613" s="5"/>
      <c r="H613" s="5"/>
      <c r="I613" s="5"/>
      <c r="J613" s="5"/>
      <c r="K613" s="5"/>
      <c r="L613" s="5"/>
      <c r="M613" s="1" t="str">
        <f t="shared" si="29"/>
        <v/>
      </c>
      <c r="N613" t="str">
        <f t="shared" si="30"/>
        <v xml:space="preserve"> </v>
      </c>
    </row>
    <row r="614" spans="1:14" x14ac:dyDescent="0.25">
      <c r="A614" s="4">
        <v>611</v>
      </c>
      <c r="B614" s="4">
        <f t="shared" si="28"/>
        <v>0</v>
      </c>
      <c r="C614" s="5" t="str">
        <f>Tabela1[[#This Row],[Nazwisko i Imię3]]</f>
        <v xml:space="preserve"> </v>
      </c>
      <c r="D614" s="5"/>
      <c r="E614" s="5"/>
      <c r="F614" s="6"/>
      <c r="G614" s="5"/>
      <c r="H614" s="5"/>
      <c r="I614" s="5"/>
      <c r="J614" s="5"/>
      <c r="K614" s="5"/>
      <c r="L614" s="5"/>
      <c r="M614" s="1" t="str">
        <f t="shared" si="29"/>
        <v/>
      </c>
      <c r="N614" t="str">
        <f t="shared" si="30"/>
        <v xml:space="preserve"> </v>
      </c>
    </row>
    <row r="615" spans="1:14" x14ac:dyDescent="0.25">
      <c r="A615" s="4">
        <v>612</v>
      </c>
      <c r="B615" s="4">
        <f t="shared" si="28"/>
        <v>0</v>
      </c>
      <c r="C615" s="5" t="str">
        <f>Tabela1[[#This Row],[Nazwisko i Imię3]]</f>
        <v xml:space="preserve"> </v>
      </c>
      <c r="D615" s="5"/>
      <c r="E615" s="5"/>
      <c r="F615" s="6"/>
      <c r="G615" s="5"/>
      <c r="H615" s="5"/>
      <c r="I615" s="5"/>
      <c r="J615" s="5"/>
      <c r="K615" s="5"/>
      <c r="L615" s="5"/>
      <c r="M615" s="1" t="str">
        <f t="shared" si="29"/>
        <v/>
      </c>
      <c r="N615" t="str">
        <f t="shared" si="30"/>
        <v xml:space="preserve"> </v>
      </c>
    </row>
    <row r="616" spans="1:14" x14ac:dyDescent="0.25">
      <c r="A616" s="4">
        <v>613</v>
      </c>
      <c r="B616" s="4">
        <f t="shared" si="28"/>
        <v>0</v>
      </c>
      <c r="C616" s="5" t="str">
        <f>Tabela1[[#This Row],[Nazwisko i Imię3]]</f>
        <v xml:space="preserve"> </v>
      </c>
      <c r="D616" s="5"/>
      <c r="E616" s="5"/>
      <c r="F616" s="6"/>
      <c r="G616" s="5"/>
      <c r="H616" s="5"/>
      <c r="I616" s="5"/>
      <c r="J616" s="5"/>
      <c r="K616" s="5"/>
      <c r="L616" s="5"/>
      <c r="M616" s="1" t="str">
        <f t="shared" si="29"/>
        <v/>
      </c>
      <c r="N616" t="str">
        <f t="shared" si="30"/>
        <v xml:space="preserve"> </v>
      </c>
    </row>
    <row r="617" spans="1:14" x14ac:dyDescent="0.25">
      <c r="A617" s="4">
        <v>614</v>
      </c>
      <c r="B617" s="4">
        <f t="shared" si="28"/>
        <v>0</v>
      </c>
      <c r="C617" s="5" t="str">
        <f>Tabela1[[#This Row],[Nazwisko i Imię3]]</f>
        <v xml:space="preserve"> </v>
      </c>
      <c r="D617" s="5"/>
      <c r="E617" s="5"/>
      <c r="F617" s="6"/>
      <c r="G617" s="5"/>
      <c r="H617" s="5"/>
      <c r="I617" s="5"/>
      <c r="J617" s="5"/>
      <c r="K617" s="5"/>
      <c r="L617" s="5"/>
      <c r="M617" s="1" t="str">
        <f t="shared" si="29"/>
        <v/>
      </c>
      <c r="N617" t="str">
        <f t="shared" si="30"/>
        <v xml:space="preserve"> </v>
      </c>
    </row>
    <row r="618" spans="1:14" x14ac:dyDescent="0.25">
      <c r="A618" s="4">
        <v>615</v>
      </c>
      <c r="B618" s="4">
        <f t="shared" si="28"/>
        <v>0</v>
      </c>
      <c r="C618" s="5" t="str">
        <f>Tabela1[[#This Row],[Nazwisko i Imię3]]</f>
        <v xml:space="preserve"> </v>
      </c>
      <c r="D618" s="5"/>
      <c r="E618" s="5"/>
      <c r="F618" s="6"/>
      <c r="G618" s="5"/>
      <c r="H618" s="5"/>
      <c r="I618" s="5"/>
      <c r="J618" s="5"/>
      <c r="K618" s="5"/>
      <c r="L618" s="5"/>
      <c r="M618" s="1" t="str">
        <f t="shared" si="29"/>
        <v/>
      </c>
      <c r="N618" t="str">
        <f t="shared" si="30"/>
        <v xml:space="preserve"> </v>
      </c>
    </row>
    <row r="619" spans="1:14" x14ac:dyDescent="0.25">
      <c r="A619" s="4">
        <v>616</v>
      </c>
      <c r="B619" s="4">
        <f t="shared" si="28"/>
        <v>0</v>
      </c>
      <c r="C619" s="5" t="str">
        <f>Tabela1[[#This Row],[Nazwisko i Imię3]]</f>
        <v xml:space="preserve"> </v>
      </c>
      <c r="D619" s="5"/>
      <c r="E619" s="5"/>
      <c r="F619" s="6"/>
      <c r="G619" s="5"/>
      <c r="H619" s="5"/>
      <c r="I619" s="5"/>
      <c r="J619" s="5"/>
      <c r="K619" s="5"/>
      <c r="L619" s="5"/>
      <c r="M619" s="1" t="str">
        <f t="shared" si="29"/>
        <v/>
      </c>
      <c r="N619" t="str">
        <f t="shared" si="30"/>
        <v xml:space="preserve"> </v>
      </c>
    </row>
    <row r="620" spans="1:14" x14ac:dyDescent="0.25">
      <c r="A620" s="4">
        <v>617</v>
      </c>
      <c r="B620" s="4">
        <f t="shared" si="28"/>
        <v>0</v>
      </c>
      <c r="C620" s="5" t="str">
        <f>Tabela1[[#This Row],[Nazwisko i Imię3]]</f>
        <v xml:space="preserve"> </v>
      </c>
      <c r="D620" s="5"/>
      <c r="E620" s="5"/>
      <c r="F620" s="6"/>
      <c r="G620" s="5"/>
      <c r="H620" s="5"/>
      <c r="I620" s="5"/>
      <c r="J620" s="5"/>
      <c r="K620" s="5"/>
      <c r="L620" s="5"/>
      <c r="M620" s="1" t="str">
        <f t="shared" si="29"/>
        <v/>
      </c>
      <c r="N620" t="str">
        <f t="shared" si="30"/>
        <v xml:space="preserve"> </v>
      </c>
    </row>
    <row r="621" spans="1:14" x14ac:dyDescent="0.25">
      <c r="A621" s="4">
        <v>618</v>
      </c>
      <c r="B621" s="4">
        <f t="shared" si="28"/>
        <v>0</v>
      </c>
      <c r="C621" s="5" t="str">
        <f>Tabela1[[#This Row],[Nazwisko i Imię3]]</f>
        <v xml:space="preserve"> </v>
      </c>
      <c r="D621" s="5"/>
      <c r="E621" s="5"/>
      <c r="F621" s="6"/>
      <c r="G621" s="5"/>
      <c r="H621" s="5"/>
      <c r="I621" s="5"/>
      <c r="J621" s="5"/>
      <c r="K621" s="5"/>
      <c r="L621" s="5"/>
      <c r="M621" s="1" t="str">
        <f t="shared" si="29"/>
        <v/>
      </c>
      <c r="N621" t="str">
        <f t="shared" si="30"/>
        <v xml:space="preserve"> </v>
      </c>
    </row>
    <row r="622" spans="1:14" x14ac:dyDescent="0.25">
      <c r="A622" s="4">
        <v>619</v>
      </c>
      <c r="B622" s="4">
        <f t="shared" si="28"/>
        <v>0</v>
      </c>
      <c r="C622" s="5" t="str">
        <f>Tabela1[[#This Row],[Nazwisko i Imię3]]</f>
        <v xml:space="preserve"> </v>
      </c>
      <c r="D622" s="5"/>
      <c r="E622" s="5"/>
      <c r="F622" s="6"/>
      <c r="G622" s="5"/>
      <c r="H622" s="5"/>
      <c r="I622" s="5"/>
      <c r="J622" s="5"/>
      <c r="K622" s="5"/>
      <c r="L622" s="5"/>
      <c r="M622" s="1" t="str">
        <f t="shared" si="29"/>
        <v/>
      </c>
      <c r="N622" t="str">
        <f t="shared" si="30"/>
        <v xml:space="preserve"> </v>
      </c>
    </row>
    <row r="623" spans="1:14" x14ac:dyDescent="0.25">
      <c r="A623" s="4">
        <v>620</v>
      </c>
      <c r="B623" s="4">
        <f t="shared" si="28"/>
        <v>0</v>
      </c>
      <c r="C623" s="5" t="str">
        <f>Tabela1[[#This Row],[Nazwisko i Imię3]]</f>
        <v xml:space="preserve"> </v>
      </c>
      <c r="D623" s="5"/>
      <c r="E623" s="5"/>
      <c r="F623" s="6"/>
      <c r="G623" s="5"/>
      <c r="H623" s="5"/>
      <c r="I623" s="5"/>
      <c r="J623" s="5"/>
      <c r="K623" s="5"/>
      <c r="L623" s="5"/>
      <c r="M623" s="1" t="str">
        <f t="shared" si="29"/>
        <v/>
      </c>
      <c r="N623" t="str">
        <f t="shared" si="30"/>
        <v xml:space="preserve"> </v>
      </c>
    </row>
    <row r="624" spans="1:14" x14ac:dyDescent="0.25">
      <c r="A624" s="4">
        <v>621</v>
      </c>
      <c r="B624" s="4">
        <f t="shared" si="28"/>
        <v>0</v>
      </c>
      <c r="C624" s="5" t="str">
        <f>Tabela1[[#This Row],[Nazwisko i Imię3]]</f>
        <v xml:space="preserve"> </v>
      </c>
      <c r="D624" s="5"/>
      <c r="E624" s="5"/>
      <c r="F624" s="6"/>
      <c r="G624" s="5"/>
      <c r="H624" s="5"/>
      <c r="I624" s="5"/>
      <c r="J624" s="5"/>
      <c r="K624" s="5"/>
      <c r="L624" s="5"/>
      <c r="M624" s="1" t="str">
        <f t="shared" si="29"/>
        <v/>
      </c>
      <c r="N624" t="str">
        <f t="shared" si="30"/>
        <v xml:space="preserve"> </v>
      </c>
    </row>
    <row r="625" spans="1:14" x14ac:dyDescent="0.25">
      <c r="A625" s="4">
        <v>622</v>
      </c>
      <c r="B625" s="4">
        <f t="shared" si="28"/>
        <v>0</v>
      </c>
      <c r="C625" s="5" t="str">
        <f>Tabela1[[#This Row],[Nazwisko i Imię3]]</f>
        <v xml:space="preserve"> </v>
      </c>
      <c r="D625" s="5"/>
      <c r="E625" s="5"/>
      <c r="F625" s="6"/>
      <c r="G625" s="5"/>
      <c r="H625" s="5"/>
      <c r="I625" s="5"/>
      <c r="J625" s="5"/>
      <c r="K625" s="5"/>
      <c r="L625" s="5"/>
      <c r="M625" s="1" t="str">
        <f t="shared" si="29"/>
        <v/>
      </c>
      <c r="N625" t="str">
        <f t="shared" si="30"/>
        <v xml:space="preserve"> </v>
      </c>
    </row>
    <row r="626" spans="1:14" x14ac:dyDescent="0.25">
      <c r="A626" s="4">
        <v>623</v>
      </c>
      <c r="B626" s="4">
        <f t="shared" si="28"/>
        <v>0</v>
      </c>
      <c r="C626" s="5" t="str">
        <f>Tabela1[[#This Row],[Nazwisko i Imię3]]</f>
        <v xml:space="preserve"> </v>
      </c>
      <c r="D626" s="5"/>
      <c r="E626" s="5"/>
      <c r="F626" s="6"/>
      <c r="G626" s="5"/>
      <c r="H626" s="5"/>
      <c r="I626" s="5"/>
      <c r="J626" s="5"/>
      <c r="K626" s="5"/>
      <c r="L626" s="5"/>
      <c r="M626" s="1" t="str">
        <f t="shared" si="29"/>
        <v/>
      </c>
      <c r="N626" t="str">
        <f t="shared" si="30"/>
        <v xml:space="preserve"> </v>
      </c>
    </row>
    <row r="627" spans="1:14" x14ac:dyDescent="0.25">
      <c r="A627" s="4">
        <v>624</v>
      </c>
      <c r="B627" s="4">
        <f t="shared" si="28"/>
        <v>0</v>
      </c>
      <c r="C627" s="5" t="str">
        <f>Tabela1[[#This Row],[Nazwisko i Imię3]]</f>
        <v xml:space="preserve"> </v>
      </c>
      <c r="D627" s="5"/>
      <c r="E627" s="5"/>
      <c r="F627" s="6"/>
      <c r="G627" s="5"/>
      <c r="H627" s="5"/>
      <c r="I627" s="5"/>
      <c r="J627" s="5"/>
      <c r="K627" s="5"/>
      <c r="L627" s="5"/>
      <c r="M627" s="1" t="str">
        <f t="shared" si="29"/>
        <v/>
      </c>
      <c r="N627" t="str">
        <f t="shared" si="30"/>
        <v xml:space="preserve"> </v>
      </c>
    </row>
    <row r="628" spans="1:14" x14ac:dyDescent="0.25">
      <c r="A628" s="4">
        <v>625</v>
      </c>
      <c r="B628" s="4">
        <f t="shared" si="28"/>
        <v>0</v>
      </c>
      <c r="C628" s="5" t="str">
        <f>Tabela1[[#This Row],[Nazwisko i Imię3]]</f>
        <v xml:space="preserve"> </v>
      </c>
      <c r="D628" s="5"/>
      <c r="E628" s="5"/>
      <c r="F628" s="6"/>
      <c r="G628" s="5"/>
      <c r="H628" s="5"/>
      <c r="I628" s="5"/>
      <c r="J628" s="5"/>
      <c r="K628" s="5"/>
      <c r="L628" s="5"/>
      <c r="M628" s="1" t="str">
        <f t="shared" si="29"/>
        <v/>
      </c>
      <c r="N628" t="str">
        <f t="shared" si="30"/>
        <v xml:space="preserve"> </v>
      </c>
    </row>
    <row r="629" spans="1:14" x14ac:dyDescent="0.25">
      <c r="A629" s="4">
        <v>626</v>
      </c>
      <c r="B629" s="4">
        <f t="shared" si="28"/>
        <v>0</v>
      </c>
      <c r="C629" s="5" t="str">
        <f>Tabela1[[#This Row],[Nazwisko i Imię3]]</f>
        <v xml:space="preserve"> </v>
      </c>
      <c r="D629" s="5"/>
      <c r="E629" s="5"/>
      <c r="F629" s="6"/>
      <c r="G629" s="5"/>
      <c r="H629" s="5"/>
      <c r="I629" s="5"/>
      <c r="J629" s="5"/>
      <c r="K629" s="5"/>
      <c r="L629" s="5"/>
      <c r="M629" s="1" t="str">
        <f t="shared" si="29"/>
        <v/>
      </c>
      <c r="N629" t="str">
        <f t="shared" si="30"/>
        <v xml:space="preserve"> </v>
      </c>
    </row>
    <row r="630" spans="1:14" x14ac:dyDescent="0.25">
      <c r="A630" s="4">
        <v>627</v>
      </c>
      <c r="B630" s="4">
        <f t="shared" si="28"/>
        <v>0</v>
      </c>
      <c r="C630" s="5" t="str">
        <f>Tabela1[[#This Row],[Nazwisko i Imię3]]</f>
        <v xml:space="preserve"> </v>
      </c>
      <c r="D630" s="5"/>
      <c r="E630" s="5"/>
      <c r="F630" s="6"/>
      <c r="G630" s="5"/>
      <c r="H630" s="5"/>
      <c r="I630" s="5"/>
      <c r="J630" s="5"/>
      <c r="K630" s="5"/>
      <c r="L630" s="5"/>
      <c r="M630" s="1" t="str">
        <f t="shared" si="29"/>
        <v/>
      </c>
      <c r="N630" t="str">
        <f t="shared" si="30"/>
        <v xml:space="preserve"> </v>
      </c>
    </row>
    <row r="631" spans="1:14" x14ac:dyDescent="0.25">
      <c r="A631" s="4">
        <v>628</v>
      </c>
      <c r="B631" s="4">
        <f t="shared" si="28"/>
        <v>0</v>
      </c>
      <c r="C631" s="5" t="str">
        <f>Tabela1[[#This Row],[Nazwisko i Imię3]]</f>
        <v xml:space="preserve"> </v>
      </c>
      <c r="D631" s="5"/>
      <c r="E631" s="5"/>
      <c r="F631" s="6"/>
      <c r="G631" s="5"/>
      <c r="H631" s="5"/>
      <c r="I631" s="5"/>
      <c r="J631" s="5"/>
      <c r="K631" s="5"/>
      <c r="L631" s="5"/>
      <c r="M631" s="1" t="str">
        <f t="shared" si="29"/>
        <v/>
      </c>
      <c r="N631" t="str">
        <f t="shared" si="30"/>
        <v xml:space="preserve"> </v>
      </c>
    </row>
    <row r="632" spans="1:14" x14ac:dyDescent="0.25">
      <c r="A632" s="4">
        <v>629</v>
      </c>
      <c r="B632" s="4">
        <f t="shared" si="28"/>
        <v>0</v>
      </c>
      <c r="C632" s="5" t="str">
        <f>Tabela1[[#This Row],[Nazwisko i Imię3]]</f>
        <v xml:space="preserve"> </v>
      </c>
      <c r="D632" s="5"/>
      <c r="E632" s="5"/>
      <c r="F632" s="6"/>
      <c r="G632" s="5"/>
      <c r="H632" s="5"/>
      <c r="I632" s="5"/>
      <c r="J632" s="5"/>
      <c r="K632" s="5"/>
      <c r="L632" s="5"/>
      <c r="M632" s="1" t="str">
        <f t="shared" si="29"/>
        <v/>
      </c>
      <c r="N632" t="str">
        <f t="shared" si="30"/>
        <v xml:space="preserve"> </v>
      </c>
    </row>
    <row r="633" spans="1:14" x14ac:dyDescent="0.25">
      <c r="A633" s="4">
        <v>630</v>
      </c>
      <c r="B633" s="4">
        <f t="shared" si="28"/>
        <v>0</v>
      </c>
      <c r="C633" s="5" t="str">
        <f>Tabela1[[#This Row],[Nazwisko i Imię3]]</f>
        <v xml:space="preserve"> </v>
      </c>
      <c r="D633" s="5"/>
      <c r="E633" s="5"/>
      <c r="F633" s="6"/>
      <c r="G633" s="5"/>
      <c r="H633" s="5"/>
      <c r="I633" s="5"/>
      <c r="J633" s="5"/>
      <c r="K633" s="5"/>
      <c r="L633" s="5"/>
      <c r="M633" s="1" t="str">
        <f t="shared" si="29"/>
        <v/>
      </c>
      <c r="N633" t="str">
        <f t="shared" si="30"/>
        <v xml:space="preserve"> </v>
      </c>
    </row>
    <row r="634" spans="1:14" x14ac:dyDescent="0.25">
      <c r="A634" s="4">
        <v>631</v>
      </c>
      <c r="B634" s="4">
        <f t="shared" si="28"/>
        <v>0</v>
      </c>
      <c r="C634" s="5" t="str">
        <f>Tabela1[[#This Row],[Nazwisko i Imię3]]</f>
        <v xml:space="preserve"> </v>
      </c>
      <c r="D634" s="5"/>
      <c r="E634" s="5"/>
      <c r="F634" s="6"/>
      <c r="G634" s="5"/>
      <c r="H634" s="5"/>
      <c r="I634" s="5"/>
      <c r="J634" s="5"/>
      <c r="K634" s="5"/>
      <c r="L634" s="5"/>
      <c r="M634" s="1" t="str">
        <f t="shared" si="29"/>
        <v/>
      </c>
      <c r="N634" t="str">
        <f t="shared" si="30"/>
        <v xml:space="preserve"> </v>
      </c>
    </row>
    <row r="635" spans="1:14" x14ac:dyDescent="0.25">
      <c r="A635" s="4">
        <v>632</v>
      </c>
      <c r="B635" s="4">
        <f t="shared" si="28"/>
        <v>0</v>
      </c>
      <c r="C635" s="5" t="str">
        <f>Tabela1[[#This Row],[Nazwisko i Imię3]]</f>
        <v xml:space="preserve"> </v>
      </c>
      <c r="D635" s="5"/>
      <c r="E635" s="5"/>
      <c r="F635" s="6"/>
      <c r="G635" s="5"/>
      <c r="H635" s="5"/>
      <c r="I635" s="5"/>
      <c r="J635" s="5"/>
      <c r="K635" s="5"/>
      <c r="L635" s="5"/>
      <c r="M635" s="1" t="str">
        <f t="shared" si="29"/>
        <v/>
      </c>
      <c r="N635" t="str">
        <f t="shared" si="30"/>
        <v xml:space="preserve"> </v>
      </c>
    </row>
    <row r="636" spans="1:14" x14ac:dyDescent="0.25">
      <c r="A636" s="4">
        <v>633</v>
      </c>
      <c r="B636" s="4">
        <f t="shared" si="28"/>
        <v>0</v>
      </c>
      <c r="C636" s="5" t="str">
        <f>Tabela1[[#This Row],[Nazwisko i Imię3]]</f>
        <v xml:space="preserve"> </v>
      </c>
      <c r="D636" s="5"/>
      <c r="E636" s="5"/>
      <c r="F636" s="6"/>
      <c r="G636" s="5"/>
      <c r="H636" s="5"/>
      <c r="I636" s="5"/>
      <c r="J636" s="5"/>
      <c r="K636" s="5"/>
      <c r="L636" s="5"/>
      <c r="M636" s="1" t="str">
        <f t="shared" si="29"/>
        <v/>
      </c>
      <c r="N636" t="str">
        <f t="shared" si="30"/>
        <v xml:space="preserve"> </v>
      </c>
    </row>
    <row r="637" spans="1:14" x14ac:dyDescent="0.25">
      <c r="A637" s="4">
        <v>634</v>
      </c>
      <c r="B637" s="4">
        <f t="shared" si="28"/>
        <v>0</v>
      </c>
      <c r="C637" s="5" t="str">
        <f>Tabela1[[#This Row],[Nazwisko i Imię3]]</f>
        <v xml:space="preserve"> </v>
      </c>
      <c r="D637" s="5"/>
      <c r="E637" s="5"/>
      <c r="F637" s="6"/>
      <c r="G637" s="5"/>
      <c r="H637" s="5"/>
      <c r="I637" s="5"/>
      <c r="J637" s="5"/>
      <c r="K637" s="5"/>
      <c r="L637" s="5"/>
      <c r="M637" s="1" t="str">
        <f t="shared" si="29"/>
        <v/>
      </c>
      <c r="N637" t="str">
        <f t="shared" si="30"/>
        <v xml:space="preserve"> </v>
      </c>
    </row>
    <row r="638" spans="1:14" x14ac:dyDescent="0.25">
      <c r="A638" s="4">
        <v>635</v>
      </c>
      <c r="B638" s="4">
        <f t="shared" si="28"/>
        <v>0</v>
      </c>
      <c r="C638" s="5" t="str">
        <f>Tabela1[[#This Row],[Nazwisko i Imię3]]</f>
        <v xml:space="preserve"> </v>
      </c>
      <c r="D638" s="5"/>
      <c r="E638" s="5"/>
      <c r="F638" s="6"/>
      <c r="G638" s="5"/>
      <c r="H638" s="5"/>
      <c r="I638" s="5"/>
      <c r="J638" s="5"/>
      <c r="K638" s="5"/>
      <c r="L638" s="5"/>
      <c r="M638" s="1" t="str">
        <f t="shared" si="29"/>
        <v/>
      </c>
      <c r="N638" t="str">
        <f t="shared" si="30"/>
        <v xml:space="preserve"> </v>
      </c>
    </row>
    <row r="639" spans="1:14" x14ac:dyDescent="0.25">
      <c r="A639" s="4">
        <v>636</v>
      </c>
      <c r="B639" s="4">
        <f t="shared" si="28"/>
        <v>0</v>
      </c>
      <c r="C639" s="5" t="str">
        <f>Tabela1[[#This Row],[Nazwisko i Imię3]]</f>
        <v xml:space="preserve"> </v>
      </c>
      <c r="D639" s="5"/>
      <c r="E639" s="5"/>
      <c r="F639" s="6"/>
      <c r="G639" s="5"/>
      <c r="H639" s="5"/>
      <c r="I639" s="5"/>
      <c r="J639" s="5"/>
      <c r="K639" s="5"/>
      <c r="L639" s="5"/>
      <c r="M639" s="1" t="str">
        <f t="shared" si="29"/>
        <v/>
      </c>
      <c r="N639" t="str">
        <f t="shared" si="30"/>
        <v xml:space="preserve"> </v>
      </c>
    </row>
    <row r="640" spans="1:14" x14ac:dyDescent="0.25">
      <c r="A640" s="4">
        <v>637</v>
      </c>
      <c r="B640" s="4">
        <f t="shared" si="28"/>
        <v>0</v>
      </c>
      <c r="C640" s="5" t="str">
        <f>Tabela1[[#This Row],[Nazwisko i Imię3]]</f>
        <v xml:space="preserve"> </v>
      </c>
      <c r="D640" s="5"/>
      <c r="E640" s="5"/>
      <c r="F640" s="6"/>
      <c r="G640" s="5"/>
      <c r="H640" s="5"/>
      <c r="I640" s="5"/>
      <c r="J640" s="5"/>
      <c r="K640" s="5"/>
      <c r="L640" s="5"/>
      <c r="M640" s="1" t="str">
        <f t="shared" si="29"/>
        <v/>
      </c>
      <c r="N640" t="str">
        <f t="shared" si="30"/>
        <v xml:space="preserve"> </v>
      </c>
    </row>
    <row r="641" spans="1:14" x14ac:dyDescent="0.25">
      <c r="A641" s="4">
        <v>638</v>
      </c>
      <c r="B641" s="4">
        <f t="shared" si="28"/>
        <v>0</v>
      </c>
      <c r="C641" s="5" t="str">
        <f>Tabela1[[#This Row],[Nazwisko i Imię3]]</f>
        <v xml:space="preserve"> </v>
      </c>
      <c r="D641" s="5"/>
      <c r="E641" s="5"/>
      <c r="F641" s="6"/>
      <c r="G641" s="5"/>
      <c r="H641" s="5"/>
      <c r="I641" s="5"/>
      <c r="J641" s="5"/>
      <c r="K641" s="5"/>
      <c r="L641" s="5"/>
      <c r="M641" s="1" t="str">
        <f t="shared" si="29"/>
        <v/>
      </c>
      <c r="N641" t="str">
        <f t="shared" si="30"/>
        <v xml:space="preserve"> </v>
      </c>
    </row>
    <row r="642" spans="1:14" x14ac:dyDescent="0.25">
      <c r="A642" s="4">
        <v>639</v>
      </c>
      <c r="B642" s="4">
        <f t="shared" si="28"/>
        <v>0</v>
      </c>
      <c r="C642" s="5" t="str">
        <f>Tabela1[[#This Row],[Nazwisko i Imię3]]</f>
        <v xml:space="preserve"> </v>
      </c>
      <c r="D642" s="5"/>
      <c r="E642" s="5"/>
      <c r="F642" s="6"/>
      <c r="G642" s="5"/>
      <c r="H642" s="5"/>
      <c r="I642" s="5"/>
      <c r="J642" s="5"/>
      <c r="K642" s="5"/>
      <c r="L642" s="5"/>
      <c r="M642" s="1" t="str">
        <f t="shared" si="29"/>
        <v/>
      </c>
      <c r="N642" t="str">
        <f t="shared" si="30"/>
        <v xml:space="preserve"> </v>
      </c>
    </row>
    <row r="643" spans="1:14" x14ac:dyDescent="0.25">
      <c r="A643" s="4">
        <v>640</v>
      </c>
      <c r="B643" s="4">
        <f t="shared" si="28"/>
        <v>0</v>
      </c>
      <c r="C643" s="5" t="str">
        <f>Tabela1[[#This Row],[Nazwisko i Imię3]]</f>
        <v xml:space="preserve"> </v>
      </c>
      <c r="D643" s="5"/>
      <c r="E643" s="5"/>
      <c r="F643" s="6"/>
      <c r="G643" s="5"/>
      <c r="H643" s="5"/>
      <c r="I643" s="5"/>
      <c r="J643" s="5"/>
      <c r="K643" s="5"/>
      <c r="L643" s="5"/>
      <c r="M643" s="1" t="str">
        <f t="shared" si="29"/>
        <v/>
      </c>
      <c r="N643" t="str">
        <f t="shared" si="30"/>
        <v xml:space="preserve"> </v>
      </c>
    </row>
    <row r="644" spans="1:14" x14ac:dyDescent="0.25">
      <c r="A644" s="4">
        <v>641</v>
      </c>
      <c r="B644" s="4">
        <f t="shared" ref="B644:B707" si="31">K644</f>
        <v>0</v>
      </c>
      <c r="C644" s="5" t="str">
        <f>Tabela1[[#This Row],[Nazwisko i Imię3]]</f>
        <v xml:space="preserve"> </v>
      </c>
      <c r="D644" s="5"/>
      <c r="E644" s="5"/>
      <c r="F644" s="6"/>
      <c r="G644" s="5"/>
      <c r="H644" s="5"/>
      <c r="I644" s="5"/>
      <c r="J644" s="5"/>
      <c r="K644" s="5"/>
      <c r="L644" s="5"/>
      <c r="M644" s="1" t="str">
        <f t="shared" ref="M644:M707" si="32">IF(I644="","",IF(RIGHT(I644,1)="a","K","M"))</f>
        <v/>
      </c>
      <c r="N644" t="str">
        <f t="shared" ref="N644:N707" si="33">H644&amp;" "&amp;I644</f>
        <v xml:space="preserve"> </v>
      </c>
    </row>
    <row r="645" spans="1:14" x14ac:dyDescent="0.25">
      <c r="A645" s="4">
        <v>642</v>
      </c>
      <c r="B645" s="4">
        <f t="shared" si="31"/>
        <v>0</v>
      </c>
      <c r="C645" s="5" t="str">
        <f>Tabela1[[#This Row],[Nazwisko i Imię3]]</f>
        <v xml:space="preserve"> </v>
      </c>
      <c r="D645" s="5"/>
      <c r="E645" s="5"/>
      <c r="F645" s="6"/>
      <c r="G645" s="5"/>
      <c r="H645" s="5"/>
      <c r="I645" s="5"/>
      <c r="J645" s="5"/>
      <c r="K645" s="5"/>
      <c r="L645" s="5"/>
      <c r="M645" s="1" t="str">
        <f t="shared" si="32"/>
        <v/>
      </c>
      <c r="N645" t="str">
        <f t="shared" si="33"/>
        <v xml:space="preserve"> </v>
      </c>
    </row>
    <row r="646" spans="1:14" x14ac:dyDescent="0.25">
      <c r="A646" s="4">
        <v>643</v>
      </c>
      <c r="B646" s="4">
        <f t="shared" si="31"/>
        <v>0</v>
      </c>
      <c r="C646" s="5" t="str">
        <f>Tabela1[[#This Row],[Nazwisko i Imię3]]</f>
        <v xml:space="preserve"> </v>
      </c>
      <c r="D646" s="5"/>
      <c r="E646" s="5"/>
      <c r="F646" s="6"/>
      <c r="G646" s="5"/>
      <c r="H646" s="5"/>
      <c r="I646" s="5"/>
      <c r="J646" s="5"/>
      <c r="K646" s="5"/>
      <c r="L646" s="5"/>
      <c r="M646" s="1" t="str">
        <f t="shared" si="32"/>
        <v/>
      </c>
      <c r="N646" t="str">
        <f t="shared" si="33"/>
        <v xml:space="preserve"> </v>
      </c>
    </row>
    <row r="647" spans="1:14" x14ac:dyDescent="0.25">
      <c r="A647" s="4">
        <v>644</v>
      </c>
      <c r="B647" s="4">
        <f t="shared" si="31"/>
        <v>0</v>
      </c>
      <c r="C647" s="5" t="str">
        <f>Tabela1[[#This Row],[Nazwisko i Imię3]]</f>
        <v xml:space="preserve"> </v>
      </c>
      <c r="D647" s="5"/>
      <c r="E647" s="5"/>
      <c r="F647" s="6"/>
      <c r="G647" s="5"/>
      <c r="H647" s="5"/>
      <c r="I647" s="5"/>
      <c r="J647" s="5"/>
      <c r="K647" s="5"/>
      <c r="L647" s="5"/>
      <c r="M647" s="1" t="str">
        <f t="shared" si="32"/>
        <v/>
      </c>
      <c r="N647" t="str">
        <f t="shared" si="33"/>
        <v xml:space="preserve"> </v>
      </c>
    </row>
    <row r="648" spans="1:14" x14ac:dyDescent="0.25">
      <c r="A648" s="4">
        <v>645</v>
      </c>
      <c r="B648" s="4">
        <f t="shared" si="31"/>
        <v>0</v>
      </c>
      <c r="C648" s="5" t="str">
        <f>Tabela1[[#This Row],[Nazwisko i Imię3]]</f>
        <v xml:space="preserve"> </v>
      </c>
      <c r="D648" s="5"/>
      <c r="E648" s="5"/>
      <c r="F648" s="6"/>
      <c r="G648" s="5"/>
      <c r="H648" s="5"/>
      <c r="I648" s="5"/>
      <c r="J648" s="5"/>
      <c r="K648" s="5"/>
      <c r="L648" s="5"/>
      <c r="M648" s="1" t="str">
        <f t="shared" si="32"/>
        <v/>
      </c>
      <c r="N648" t="str">
        <f t="shared" si="33"/>
        <v xml:space="preserve"> </v>
      </c>
    </row>
    <row r="649" spans="1:14" x14ac:dyDescent="0.25">
      <c r="A649" s="4">
        <v>646</v>
      </c>
      <c r="B649" s="4">
        <f t="shared" si="31"/>
        <v>0</v>
      </c>
      <c r="C649" s="5" t="str">
        <f>Tabela1[[#This Row],[Nazwisko i Imię3]]</f>
        <v xml:space="preserve"> </v>
      </c>
      <c r="D649" s="5"/>
      <c r="E649" s="5"/>
      <c r="F649" s="6"/>
      <c r="G649" s="5"/>
      <c r="H649" s="5"/>
      <c r="I649" s="5"/>
      <c r="J649" s="5"/>
      <c r="K649" s="5"/>
      <c r="L649" s="5"/>
      <c r="M649" s="1" t="str">
        <f t="shared" si="32"/>
        <v/>
      </c>
      <c r="N649" t="str">
        <f t="shared" si="33"/>
        <v xml:space="preserve"> </v>
      </c>
    </row>
    <row r="650" spans="1:14" x14ac:dyDescent="0.25">
      <c r="A650" s="4">
        <v>647</v>
      </c>
      <c r="B650" s="4">
        <f t="shared" si="31"/>
        <v>0</v>
      </c>
      <c r="C650" s="5" t="str">
        <f>Tabela1[[#This Row],[Nazwisko i Imię3]]</f>
        <v xml:space="preserve"> </v>
      </c>
      <c r="D650" s="5"/>
      <c r="E650" s="5"/>
      <c r="F650" s="6"/>
      <c r="G650" s="5"/>
      <c r="H650" s="5"/>
      <c r="I650" s="5"/>
      <c r="J650" s="5"/>
      <c r="K650" s="5"/>
      <c r="L650" s="5"/>
      <c r="M650" s="1" t="str">
        <f t="shared" si="32"/>
        <v/>
      </c>
      <c r="N650" t="str">
        <f t="shared" si="33"/>
        <v xml:space="preserve"> </v>
      </c>
    </row>
    <row r="651" spans="1:14" x14ac:dyDescent="0.25">
      <c r="A651" s="4">
        <v>648</v>
      </c>
      <c r="B651" s="4">
        <f t="shared" si="31"/>
        <v>0</v>
      </c>
      <c r="C651" s="5" t="str">
        <f>Tabela1[[#This Row],[Nazwisko i Imię3]]</f>
        <v xml:space="preserve"> </v>
      </c>
      <c r="D651" s="5"/>
      <c r="E651" s="5"/>
      <c r="F651" s="6"/>
      <c r="G651" s="5"/>
      <c r="H651" s="5"/>
      <c r="I651" s="5"/>
      <c r="J651" s="5"/>
      <c r="K651" s="5"/>
      <c r="L651" s="5"/>
      <c r="M651" s="1" t="str">
        <f t="shared" si="32"/>
        <v/>
      </c>
      <c r="N651" t="str">
        <f t="shared" si="33"/>
        <v xml:space="preserve"> </v>
      </c>
    </row>
    <row r="652" spans="1:14" x14ac:dyDescent="0.25">
      <c r="A652" s="4">
        <v>649</v>
      </c>
      <c r="B652" s="4">
        <f t="shared" si="31"/>
        <v>0</v>
      </c>
      <c r="C652" s="5" t="str">
        <f>Tabela1[[#This Row],[Nazwisko i Imię3]]</f>
        <v xml:space="preserve"> </v>
      </c>
      <c r="D652" s="5"/>
      <c r="E652" s="5"/>
      <c r="F652" s="6"/>
      <c r="G652" s="5"/>
      <c r="H652" s="5"/>
      <c r="I652" s="5"/>
      <c r="J652" s="5"/>
      <c r="K652" s="5"/>
      <c r="L652" s="5"/>
      <c r="M652" s="1" t="str">
        <f t="shared" si="32"/>
        <v/>
      </c>
      <c r="N652" t="str">
        <f t="shared" si="33"/>
        <v xml:space="preserve"> </v>
      </c>
    </row>
    <row r="653" spans="1:14" x14ac:dyDescent="0.25">
      <c r="A653" s="4">
        <v>650</v>
      </c>
      <c r="B653" s="4">
        <f t="shared" si="31"/>
        <v>0</v>
      </c>
      <c r="C653" s="5" t="str">
        <f>Tabela1[[#This Row],[Nazwisko i Imię3]]</f>
        <v xml:space="preserve"> </v>
      </c>
      <c r="D653" s="5"/>
      <c r="E653" s="5"/>
      <c r="F653" s="6"/>
      <c r="G653" s="5"/>
      <c r="H653" s="5"/>
      <c r="I653" s="5"/>
      <c r="J653" s="5"/>
      <c r="K653" s="5"/>
      <c r="L653" s="5"/>
      <c r="M653" s="1" t="str">
        <f t="shared" si="32"/>
        <v/>
      </c>
      <c r="N653" t="str">
        <f t="shared" si="33"/>
        <v xml:space="preserve"> </v>
      </c>
    </row>
    <row r="654" spans="1:14" x14ac:dyDescent="0.25">
      <c r="A654" s="4">
        <v>651</v>
      </c>
      <c r="B654" s="4">
        <f t="shared" si="31"/>
        <v>0</v>
      </c>
      <c r="C654" s="5" t="str">
        <f>Tabela1[[#This Row],[Nazwisko i Imię3]]</f>
        <v xml:space="preserve"> </v>
      </c>
      <c r="D654" s="5"/>
      <c r="E654" s="5"/>
      <c r="F654" s="6"/>
      <c r="G654" s="5"/>
      <c r="H654" s="5"/>
      <c r="I654" s="5"/>
      <c r="J654" s="5"/>
      <c r="K654" s="5"/>
      <c r="L654" s="5"/>
      <c r="M654" s="1" t="str">
        <f t="shared" si="32"/>
        <v/>
      </c>
      <c r="N654" t="str">
        <f t="shared" si="33"/>
        <v xml:space="preserve"> </v>
      </c>
    </row>
    <row r="655" spans="1:14" x14ac:dyDescent="0.25">
      <c r="A655" s="4">
        <v>652</v>
      </c>
      <c r="B655" s="4">
        <f t="shared" si="31"/>
        <v>0</v>
      </c>
      <c r="C655" s="5" t="str">
        <f>Tabela1[[#This Row],[Nazwisko i Imię3]]</f>
        <v xml:space="preserve"> </v>
      </c>
      <c r="D655" s="5"/>
      <c r="E655" s="5"/>
      <c r="F655" s="6"/>
      <c r="G655" s="5"/>
      <c r="H655" s="5"/>
      <c r="I655" s="5"/>
      <c r="J655" s="5"/>
      <c r="K655" s="5"/>
      <c r="L655" s="5"/>
      <c r="M655" s="1" t="str">
        <f t="shared" si="32"/>
        <v/>
      </c>
      <c r="N655" t="str">
        <f t="shared" si="33"/>
        <v xml:space="preserve"> </v>
      </c>
    </row>
    <row r="656" spans="1:14" x14ac:dyDescent="0.25">
      <c r="A656" s="4">
        <v>653</v>
      </c>
      <c r="B656" s="4">
        <f t="shared" si="31"/>
        <v>0</v>
      </c>
      <c r="C656" s="5" t="str">
        <f>Tabela1[[#This Row],[Nazwisko i Imię3]]</f>
        <v xml:space="preserve"> </v>
      </c>
      <c r="D656" s="5"/>
      <c r="E656" s="5"/>
      <c r="F656" s="6"/>
      <c r="G656" s="5"/>
      <c r="H656" s="5"/>
      <c r="I656" s="5"/>
      <c r="J656" s="5"/>
      <c r="K656" s="5"/>
      <c r="L656" s="5"/>
      <c r="M656" s="1" t="str">
        <f t="shared" si="32"/>
        <v/>
      </c>
      <c r="N656" t="str">
        <f t="shared" si="33"/>
        <v xml:space="preserve"> </v>
      </c>
    </row>
    <row r="657" spans="1:14" x14ac:dyDescent="0.25">
      <c r="A657" s="4">
        <v>654</v>
      </c>
      <c r="B657" s="4">
        <f t="shared" si="31"/>
        <v>0</v>
      </c>
      <c r="C657" s="5" t="str">
        <f>Tabela1[[#This Row],[Nazwisko i Imię3]]</f>
        <v xml:space="preserve"> </v>
      </c>
      <c r="D657" s="5"/>
      <c r="E657" s="5"/>
      <c r="F657" s="6"/>
      <c r="G657" s="5"/>
      <c r="H657" s="5"/>
      <c r="I657" s="5"/>
      <c r="J657" s="5"/>
      <c r="K657" s="5"/>
      <c r="L657" s="5"/>
      <c r="M657" s="1" t="str">
        <f t="shared" si="32"/>
        <v/>
      </c>
      <c r="N657" t="str">
        <f t="shared" si="33"/>
        <v xml:space="preserve"> </v>
      </c>
    </row>
    <row r="658" spans="1:14" x14ac:dyDescent="0.25">
      <c r="A658" s="4">
        <v>655</v>
      </c>
      <c r="B658" s="4">
        <f t="shared" si="31"/>
        <v>0</v>
      </c>
      <c r="C658" s="5" t="str">
        <f>Tabela1[[#This Row],[Nazwisko i Imię3]]</f>
        <v xml:space="preserve"> </v>
      </c>
      <c r="D658" s="5"/>
      <c r="E658" s="5"/>
      <c r="F658" s="6"/>
      <c r="G658" s="5"/>
      <c r="H658" s="5"/>
      <c r="I658" s="5"/>
      <c r="J658" s="5"/>
      <c r="K658" s="5"/>
      <c r="L658" s="5"/>
      <c r="M658" s="1" t="str">
        <f t="shared" si="32"/>
        <v/>
      </c>
      <c r="N658" t="str">
        <f t="shared" si="33"/>
        <v xml:space="preserve"> </v>
      </c>
    </row>
    <row r="659" spans="1:14" x14ac:dyDescent="0.25">
      <c r="A659" s="4">
        <v>656</v>
      </c>
      <c r="B659" s="4">
        <f t="shared" si="31"/>
        <v>0</v>
      </c>
      <c r="C659" s="5" t="str">
        <f>Tabela1[[#This Row],[Nazwisko i Imię3]]</f>
        <v xml:space="preserve"> </v>
      </c>
      <c r="D659" s="5"/>
      <c r="E659" s="5"/>
      <c r="F659" s="6"/>
      <c r="G659" s="5"/>
      <c r="H659" s="5"/>
      <c r="I659" s="5"/>
      <c r="J659" s="5"/>
      <c r="K659" s="5"/>
      <c r="L659" s="5"/>
      <c r="M659" s="1" t="str">
        <f t="shared" si="32"/>
        <v/>
      </c>
      <c r="N659" t="str">
        <f t="shared" si="33"/>
        <v xml:space="preserve"> </v>
      </c>
    </row>
    <row r="660" spans="1:14" x14ac:dyDescent="0.25">
      <c r="A660" s="4">
        <v>657</v>
      </c>
      <c r="B660" s="4">
        <f t="shared" si="31"/>
        <v>0</v>
      </c>
      <c r="C660" s="5" t="str">
        <f>Tabela1[[#This Row],[Nazwisko i Imię3]]</f>
        <v xml:space="preserve"> </v>
      </c>
      <c r="D660" s="5"/>
      <c r="E660" s="5"/>
      <c r="F660" s="6"/>
      <c r="G660" s="5"/>
      <c r="H660" s="5"/>
      <c r="I660" s="5"/>
      <c r="J660" s="5"/>
      <c r="K660" s="5"/>
      <c r="L660" s="5"/>
      <c r="M660" s="1" t="str">
        <f t="shared" si="32"/>
        <v/>
      </c>
      <c r="N660" t="str">
        <f t="shared" si="33"/>
        <v xml:space="preserve"> </v>
      </c>
    </row>
    <row r="661" spans="1:14" x14ac:dyDescent="0.25">
      <c r="A661" s="4">
        <v>658</v>
      </c>
      <c r="B661" s="4">
        <f t="shared" si="31"/>
        <v>0</v>
      </c>
      <c r="C661" s="5" t="str">
        <f>Tabela1[[#This Row],[Nazwisko i Imię3]]</f>
        <v xml:space="preserve"> </v>
      </c>
      <c r="D661" s="5"/>
      <c r="E661" s="5"/>
      <c r="F661" s="6"/>
      <c r="G661" s="5"/>
      <c r="H661" s="5"/>
      <c r="I661" s="5"/>
      <c r="J661" s="5"/>
      <c r="K661" s="5"/>
      <c r="L661" s="5"/>
      <c r="M661" s="1" t="str">
        <f t="shared" si="32"/>
        <v/>
      </c>
      <c r="N661" t="str">
        <f t="shared" si="33"/>
        <v xml:space="preserve"> </v>
      </c>
    </row>
    <row r="662" spans="1:14" x14ac:dyDescent="0.25">
      <c r="A662" s="4">
        <v>659</v>
      </c>
      <c r="B662" s="4">
        <f t="shared" si="31"/>
        <v>0</v>
      </c>
      <c r="C662" s="5" t="str">
        <f>Tabela1[[#This Row],[Nazwisko i Imię3]]</f>
        <v xml:space="preserve"> </v>
      </c>
      <c r="D662" s="5"/>
      <c r="E662" s="5"/>
      <c r="F662" s="6"/>
      <c r="G662" s="5"/>
      <c r="H662" s="5"/>
      <c r="I662" s="5"/>
      <c r="J662" s="5"/>
      <c r="K662" s="5"/>
      <c r="L662" s="5"/>
      <c r="M662" s="1" t="str">
        <f t="shared" si="32"/>
        <v/>
      </c>
      <c r="N662" t="str">
        <f t="shared" si="33"/>
        <v xml:space="preserve"> </v>
      </c>
    </row>
    <row r="663" spans="1:14" x14ac:dyDescent="0.25">
      <c r="A663" s="4">
        <v>660</v>
      </c>
      <c r="B663" s="4">
        <f t="shared" si="31"/>
        <v>0</v>
      </c>
      <c r="C663" s="5" t="str">
        <f>Tabela1[[#This Row],[Nazwisko i Imię3]]</f>
        <v xml:space="preserve"> </v>
      </c>
      <c r="D663" s="5"/>
      <c r="E663" s="5"/>
      <c r="F663" s="6"/>
      <c r="G663" s="5"/>
      <c r="H663" s="5"/>
      <c r="I663" s="5"/>
      <c r="J663" s="5"/>
      <c r="K663" s="5"/>
      <c r="L663" s="5"/>
      <c r="M663" s="1" t="str">
        <f t="shared" si="32"/>
        <v/>
      </c>
      <c r="N663" t="str">
        <f t="shared" si="33"/>
        <v xml:space="preserve"> </v>
      </c>
    </row>
    <row r="664" spans="1:14" x14ac:dyDescent="0.25">
      <c r="A664" s="4">
        <v>661</v>
      </c>
      <c r="B664" s="4">
        <f t="shared" si="31"/>
        <v>0</v>
      </c>
      <c r="C664" s="5" t="str">
        <f>Tabela1[[#This Row],[Nazwisko i Imię3]]</f>
        <v xml:space="preserve"> </v>
      </c>
      <c r="D664" s="5"/>
      <c r="E664" s="5"/>
      <c r="F664" s="6"/>
      <c r="G664" s="5"/>
      <c r="H664" s="5"/>
      <c r="I664" s="5"/>
      <c r="J664" s="5"/>
      <c r="K664" s="5"/>
      <c r="L664" s="5"/>
      <c r="M664" s="1" t="str">
        <f t="shared" si="32"/>
        <v/>
      </c>
      <c r="N664" t="str">
        <f t="shared" si="33"/>
        <v xml:space="preserve"> </v>
      </c>
    </row>
    <row r="665" spans="1:14" x14ac:dyDescent="0.25">
      <c r="A665" s="4">
        <v>662</v>
      </c>
      <c r="B665" s="4">
        <f t="shared" si="31"/>
        <v>0</v>
      </c>
      <c r="C665" s="5" t="str">
        <f>Tabela1[[#This Row],[Nazwisko i Imię3]]</f>
        <v xml:space="preserve"> </v>
      </c>
      <c r="D665" s="5"/>
      <c r="E665" s="5"/>
      <c r="F665" s="6"/>
      <c r="G665" s="5"/>
      <c r="H665" s="5"/>
      <c r="I665" s="5"/>
      <c r="J665" s="5"/>
      <c r="K665" s="5"/>
      <c r="L665" s="5"/>
      <c r="M665" s="1" t="str">
        <f t="shared" si="32"/>
        <v/>
      </c>
      <c r="N665" t="str">
        <f t="shared" si="33"/>
        <v xml:space="preserve"> </v>
      </c>
    </row>
    <row r="666" spans="1:14" x14ac:dyDescent="0.25">
      <c r="A666" s="4">
        <v>663</v>
      </c>
      <c r="B666" s="4">
        <f t="shared" si="31"/>
        <v>0</v>
      </c>
      <c r="C666" s="5" t="str">
        <f>Tabela1[[#This Row],[Nazwisko i Imię3]]</f>
        <v xml:space="preserve"> </v>
      </c>
      <c r="D666" s="5"/>
      <c r="E666" s="5"/>
      <c r="F666" s="6"/>
      <c r="G666" s="5"/>
      <c r="H666" s="5"/>
      <c r="I666" s="5"/>
      <c r="J666" s="5"/>
      <c r="K666" s="5"/>
      <c r="L666" s="5"/>
      <c r="M666" s="1" t="str">
        <f t="shared" si="32"/>
        <v/>
      </c>
      <c r="N666" t="str">
        <f t="shared" si="33"/>
        <v xml:space="preserve"> </v>
      </c>
    </row>
    <row r="667" spans="1:14" x14ac:dyDescent="0.25">
      <c r="A667" s="4">
        <v>664</v>
      </c>
      <c r="B667" s="4">
        <f t="shared" si="31"/>
        <v>0</v>
      </c>
      <c r="C667" s="5" t="str">
        <f>Tabela1[[#This Row],[Nazwisko i Imię3]]</f>
        <v xml:space="preserve"> </v>
      </c>
      <c r="D667" s="5"/>
      <c r="E667" s="5"/>
      <c r="F667" s="6"/>
      <c r="G667" s="5"/>
      <c r="H667" s="5"/>
      <c r="I667" s="5"/>
      <c r="J667" s="5"/>
      <c r="K667" s="5"/>
      <c r="L667" s="5"/>
      <c r="M667" s="1" t="str">
        <f t="shared" si="32"/>
        <v/>
      </c>
      <c r="N667" t="str">
        <f t="shared" si="33"/>
        <v xml:space="preserve"> </v>
      </c>
    </row>
    <row r="668" spans="1:14" x14ac:dyDescent="0.25">
      <c r="A668" s="4">
        <v>665</v>
      </c>
      <c r="B668" s="4">
        <f t="shared" si="31"/>
        <v>0</v>
      </c>
      <c r="C668" s="5" t="str">
        <f>Tabela1[[#This Row],[Nazwisko i Imię3]]</f>
        <v xml:space="preserve"> </v>
      </c>
      <c r="D668" s="5"/>
      <c r="E668" s="5"/>
      <c r="F668" s="6"/>
      <c r="G668" s="5"/>
      <c r="H668" s="5"/>
      <c r="I668" s="5"/>
      <c r="J668" s="5"/>
      <c r="K668" s="5"/>
      <c r="L668" s="5"/>
      <c r="M668" s="1" t="str">
        <f t="shared" si="32"/>
        <v/>
      </c>
      <c r="N668" t="str">
        <f t="shared" si="33"/>
        <v xml:space="preserve"> </v>
      </c>
    </row>
    <row r="669" spans="1:14" x14ac:dyDescent="0.25">
      <c r="A669" s="4">
        <v>666</v>
      </c>
      <c r="B669" s="4">
        <f t="shared" si="31"/>
        <v>0</v>
      </c>
      <c r="C669" s="5" t="str">
        <f>Tabela1[[#This Row],[Nazwisko i Imię3]]</f>
        <v xml:space="preserve"> </v>
      </c>
      <c r="D669" s="5"/>
      <c r="E669" s="5"/>
      <c r="F669" s="6"/>
      <c r="G669" s="5"/>
      <c r="H669" s="5"/>
      <c r="I669" s="5"/>
      <c r="J669" s="5"/>
      <c r="K669" s="5"/>
      <c r="L669" s="5"/>
      <c r="M669" s="1" t="str">
        <f t="shared" si="32"/>
        <v/>
      </c>
      <c r="N669" t="str">
        <f t="shared" si="33"/>
        <v xml:space="preserve"> </v>
      </c>
    </row>
    <row r="670" spans="1:14" x14ac:dyDescent="0.25">
      <c r="A670" s="4">
        <v>667</v>
      </c>
      <c r="B670" s="4">
        <f t="shared" si="31"/>
        <v>0</v>
      </c>
      <c r="C670" s="5" t="str">
        <f>Tabela1[[#This Row],[Nazwisko i Imię3]]</f>
        <v xml:space="preserve"> </v>
      </c>
      <c r="D670" s="5"/>
      <c r="E670" s="5"/>
      <c r="F670" s="6"/>
      <c r="G670" s="5"/>
      <c r="H670" s="5"/>
      <c r="I670" s="5"/>
      <c r="J670" s="5"/>
      <c r="K670" s="5"/>
      <c r="L670" s="5"/>
      <c r="M670" s="1" t="str">
        <f t="shared" si="32"/>
        <v/>
      </c>
      <c r="N670" t="str">
        <f t="shared" si="33"/>
        <v xml:space="preserve"> </v>
      </c>
    </row>
    <row r="671" spans="1:14" x14ac:dyDescent="0.25">
      <c r="A671" s="4">
        <v>668</v>
      </c>
      <c r="B671" s="4">
        <f t="shared" si="31"/>
        <v>0</v>
      </c>
      <c r="C671" s="5" t="str">
        <f>Tabela1[[#This Row],[Nazwisko i Imię3]]</f>
        <v xml:space="preserve"> </v>
      </c>
      <c r="D671" s="5"/>
      <c r="E671" s="5"/>
      <c r="F671" s="6"/>
      <c r="G671" s="5"/>
      <c r="H671" s="5"/>
      <c r="I671" s="5"/>
      <c r="J671" s="5"/>
      <c r="K671" s="5"/>
      <c r="L671" s="5"/>
      <c r="M671" s="1" t="str">
        <f t="shared" si="32"/>
        <v/>
      </c>
      <c r="N671" t="str">
        <f t="shared" si="33"/>
        <v xml:space="preserve"> </v>
      </c>
    </row>
    <row r="672" spans="1:14" x14ac:dyDescent="0.25">
      <c r="A672" s="4">
        <v>669</v>
      </c>
      <c r="B672" s="4">
        <f t="shared" si="31"/>
        <v>0</v>
      </c>
      <c r="C672" s="5" t="str">
        <f>Tabela1[[#This Row],[Nazwisko i Imię3]]</f>
        <v xml:space="preserve"> </v>
      </c>
      <c r="D672" s="5"/>
      <c r="E672" s="5"/>
      <c r="F672" s="6"/>
      <c r="G672" s="5"/>
      <c r="H672" s="5"/>
      <c r="I672" s="5"/>
      <c r="J672" s="5"/>
      <c r="K672" s="5"/>
      <c r="L672" s="5"/>
      <c r="M672" s="1" t="str">
        <f t="shared" si="32"/>
        <v/>
      </c>
      <c r="N672" t="str">
        <f t="shared" si="33"/>
        <v xml:space="preserve"> </v>
      </c>
    </row>
    <row r="673" spans="1:14" x14ac:dyDescent="0.25">
      <c r="A673" s="4">
        <v>670</v>
      </c>
      <c r="B673" s="4">
        <f t="shared" si="31"/>
        <v>0</v>
      </c>
      <c r="C673" s="5" t="str">
        <f>Tabela1[[#This Row],[Nazwisko i Imię3]]</f>
        <v xml:space="preserve"> </v>
      </c>
      <c r="D673" s="5"/>
      <c r="E673" s="5"/>
      <c r="F673" s="6"/>
      <c r="G673" s="5"/>
      <c r="H673" s="5"/>
      <c r="I673" s="5"/>
      <c r="J673" s="5"/>
      <c r="K673" s="5"/>
      <c r="L673" s="5"/>
      <c r="M673" s="1" t="str">
        <f t="shared" si="32"/>
        <v/>
      </c>
      <c r="N673" t="str">
        <f t="shared" si="33"/>
        <v xml:space="preserve"> </v>
      </c>
    </row>
    <row r="674" spans="1:14" x14ac:dyDescent="0.25">
      <c r="A674" s="4">
        <v>671</v>
      </c>
      <c r="B674" s="4">
        <f t="shared" si="31"/>
        <v>0</v>
      </c>
      <c r="C674" s="5" t="str">
        <f>Tabela1[[#This Row],[Nazwisko i Imię3]]</f>
        <v xml:space="preserve"> </v>
      </c>
      <c r="D674" s="5"/>
      <c r="E674" s="5"/>
      <c r="F674" s="6"/>
      <c r="G674" s="5"/>
      <c r="H674" s="5"/>
      <c r="I674" s="5"/>
      <c r="J674" s="5"/>
      <c r="K674" s="5"/>
      <c r="L674" s="5"/>
      <c r="M674" s="1" t="str">
        <f t="shared" si="32"/>
        <v/>
      </c>
      <c r="N674" t="str">
        <f t="shared" si="33"/>
        <v xml:space="preserve"> </v>
      </c>
    </row>
    <row r="675" spans="1:14" x14ac:dyDescent="0.25">
      <c r="A675" s="4">
        <v>672</v>
      </c>
      <c r="B675" s="4">
        <f t="shared" si="31"/>
        <v>0</v>
      </c>
      <c r="C675" s="5" t="str">
        <f>Tabela1[[#This Row],[Nazwisko i Imię3]]</f>
        <v xml:space="preserve"> </v>
      </c>
      <c r="D675" s="5"/>
      <c r="E675" s="5"/>
      <c r="F675" s="6"/>
      <c r="G675" s="5"/>
      <c r="H675" s="5"/>
      <c r="I675" s="5"/>
      <c r="J675" s="5"/>
      <c r="K675" s="5"/>
      <c r="L675" s="5"/>
      <c r="M675" s="1" t="str">
        <f t="shared" si="32"/>
        <v/>
      </c>
      <c r="N675" t="str">
        <f t="shared" si="33"/>
        <v xml:space="preserve"> </v>
      </c>
    </row>
    <row r="676" spans="1:14" x14ac:dyDescent="0.25">
      <c r="A676" s="4">
        <v>673</v>
      </c>
      <c r="B676" s="4">
        <f t="shared" si="31"/>
        <v>0</v>
      </c>
      <c r="C676" s="5" t="str">
        <f>Tabela1[[#This Row],[Nazwisko i Imię3]]</f>
        <v xml:space="preserve"> </v>
      </c>
      <c r="D676" s="5"/>
      <c r="E676" s="5"/>
      <c r="F676" s="6"/>
      <c r="G676" s="5"/>
      <c r="H676" s="5"/>
      <c r="I676" s="5"/>
      <c r="J676" s="5"/>
      <c r="K676" s="5"/>
      <c r="L676" s="5"/>
      <c r="M676" s="1" t="str">
        <f t="shared" si="32"/>
        <v/>
      </c>
      <c r="N676" t="str">
        <f t="shared" si="33"/>
        <v xml:space="preserve"> </v>
      </c>
    </row>
    <row r="677" spans="1:14" x14ac:dyDescent="0.25">
      <c r="A677" s="4">
        <v>674</v>
      </c>
      <c r="B677" s="4">
        <f t="shared" si="31"/>
        <v>0</v>
      </c>
      <c r="C677" s="5" t="str">
        <f>Tabela1[[#This Row],[Nazwisko i Imię3]]</f>
        <v xml:space="preserve"> </v>
      </c>
      <c r="D677" s="5"/>
      <c r="E677" s="5"/>
      <c r="F677" s="6"/>
      <c r="G677" s="5"/>
      <c r="H677" s="5"/>
      <c r="I677" s="5"/>
      <c r="J677" s="5"/>
      <c r="K677" s="5"/>
      <c r="L677" s="5"/>
      <c r="M677" s="1" t="str">
        <f t="shared" si="32"/>
        <v/>
      </c>
      <c r="N677" t="str">
        <f t="shared" si="33"/>
        <v xml:space="preserve"> </v>
      </c>
    </row>
    <row r="678" spans="1:14" x14ac:dyDescent="0.25">
      <c r="A678" s="4">
        <v>675</v>
      </c>
      <c r="B678" s="4">
        <f t="shared" si="31"/>
        <v>0</v>
      </c>
      <c r="C678" s="5" t="str">
        <f>Tabela1[[#This Row],[Nazwisko i Imię3]]</f>
        <v xml:space="preserve"> </v>
      </c>
      <c r="D678" s="5"/>
      <c r="E678" s="5"/>
      <c r="F678" s="6"/>
      <c r="G678" s="5"/>
      <c r="H678" s="5"/>
      <c r="I678" s="5"/>
      <c r="J678" s="5"/>
      <c r="K678" s="5"/>
      <c r="L678" s="5"/>
      <c r="M678" s="1" t="str">
        <f t="shared" si="32"/>
        <v/>
      </c>
      <c r="N678" t="str">
        <f t="shared" si="33"/>
        <v xml:space="preserve"> </v>
      </c>
    </row>
    <row r="679" spans="1:14" x14ac:dyDescent="0.25">
      <c r="A679" s="4">
        <v>676</v>
      </c>
      <c r="B679" s="4">
        <f t="shared" si="31"/>
        <v>0</v>
      </c>
      <c r="C679" s="5" t="str">
        <f>Tabela1[[#This Row],[Nazwisko i Imię3]]</f>
        <v xml:space="preserve"> </v>
      </c>
      <c r="D679" s="5"/>
      <c r="E679" s="5"/>
      <c r="F679" s="6"/>
      <c r="G679" s="5"/>
      <c r="H679" s="5"/>
      <c r="I679" s="5"/>
      <c r="J679" s="5"/>
      <c r="K679" s="5"/>
      <c r="L679" s="5"/>
      <c r="M679" s="1" t="str">
        <f t="shared" si="32"/>
        <v/>
      </c>
      <c r="N679" t="str">
        <f t="shared" si="33"/>
        <v xml:space="preserve"> </v>
      </c>
    </row>
    <row r="680" spans="1:14" x14ac:dyDescent="0.25">
      <c r="A680" s="4">
        <v>677</v>
      </c>
      <c r="B680" s="4">
        <f t="shared" si="31"/>
        <v>0</v>
      </c>
      <c r="C680" s="5" t="str">
        <f>Tabela1[[#This Row],[Nazwisko i Imię3]]</f>
        <v xml:space="preserve"> </v>
      </c>
      <c r="D680" s="5"/>
      <c r="E680" s="5"/>
      <c r="F680" s="6"/>
      <c r="G680" s="5"/>
      <c r="H680" s="5"/>
      <c r="I680" s="5"/>
      <c r="J680" s="5"/>
      <c r="K680" s="5"/>
      <c r="L680" s="5"/>
      <c r="M680" s="1" t="str">
        <f t="shared" si="32"/>
        <v/>
      </c>
      <c r="N680" t="str">
        <f t="shared" si="33"/>
        <v xml:space="preserve"> </v>
      </c>
    </row>
    <row r="681" spans="1:14" x14ac:dyDescent="0.25">
      <c r="A681" s="4">
        <v>678</v>
      </c>
      <c r="B681" s="4">
        <f t="shared" si="31"/>
        <v>0</v>
      </c>
      <c r="C681" s="5" t="str">
        <f>Tabela1[[#This Row],[Nazwisko i Imię3]]</f>
        <v xml:space="preserve"> </v>
      </c>
      <c r="D681" s="5"/>
      <c r="E681" s="5"/>
      <c r="F681" s="6"/>
      <c r="G681" s="5"/>
      <c r="H681" s="5"/>
      <c r="I681" s="5"/>
      <c r="J681" s="5"/>
      <c r="K681" s="5"/>
      <c r="L681" s="5"/>
      <c r="M681" s="1" t="str">
        <f t="shared" si="32"/>
        <v/>
      </c>
      <c r="N681" t="str">
        <f t="shared" si="33"/>
        <v xml:space="preserve"> </v>
      </c>
    </row>
    <row r="682" spans="1:14" x14ac:dyDescent="0.25">
      <c r="A682" s="4">
        <v>679</v>
      </c>
      <c r="B682" s="4">
        <f t="shared" si="31"/>
        <v>0</v>
      </c>
      <c r="C682" s="5" t="str">
        <f>Tabela1[[#This Row],[Nazwisko i Imię3]]</f>
        <v xml:space="preserve"> </v>
      </c>
      <c r="D682" s="5"/>
      <c r="E682" s="5"/>
      <c r="F682" s="6"/>
      <c r="G682" s="5"/>
      <c r="H682" s="5"/>
      <c r="I682" s="5"/>
      <c r="J682" s="5"/>
      <c r="K682" s="5"/>
      <c r="L682" s="5"/>
      <c r="M682" s="1" t="str">
        <f t="shared" si="32"/>
        <v/>
      </c>
      <c r="N682" t="str">
        <f t="shared" si="33"/>
        <v xml:space="preserve"> </v>
      </c>
    </row>
    <row r="683" spans="1:14" x14ac:dyDescent="0.25">
      <c r="A683" s="4">
        <v>680</v>
      </c>
      <c r="B683" s="4">
        <f t="shared" si="31"/>
        <v>0</v>
      </c>
      <c r="C683" s="5" t="str">
        <f>Tabela1[[#This Row],[Nazwisko i Imię3]]</f>
        <v xml:space="preserve"> </v>
      </c>
      <c r="D683" s="5"/>
      <c r="E683" s="5"/>
      <c r="F683" s="6"/>
      <c r="G683" s="5"/>
      <c r="H683" s="5"/>
      <c r="I683" s="5"/>
      <c r="J683" s="5"/>
      <c r="K683" s="5"/>
      <c r="L683" s="5"/>
      <c r="M683" s="1" t="str">
        <f t="shared" si="32"/>
        <v/>
      </c>
      <c r="N683" t="str">
        <f t="shared" si="33"/>
        <v xml:space="preserve"> </v>
      </c>
    </row>
    <row r="684" spans="1:14" x14ac:dyDescent="0.25">
      <c r="A684" s="4">
        <v>681</v>
      </c>
      <c r="B684" s="4">
        <f t="shared" si="31"/>
        <v>0</v>
      </c>
      <c r="C684" s="5" t="str">
        <f>Tabela1[[#This Row],[Nazwisko i Imię3]]</f>
        <v xml:space="preserve"> </v>
      </c>
      <c r="D684" s="5"/>
      <c r="E684" s="5"/>
      <c r="F684" s="6"/>
      <c r="G684" s="5"/>
      <c r="H684" s="5"/>
      <c r="I684" s="5"/>
      <c r="J684" s="5"/>
      <c r="K684" s="5"/>
      <c r="L684" s="5"/>
      <c r="M684" s="1" t="str">
        <f t="shared" si="32"/>
        <v/>
      </c>
      <c r="N684" t="str">
        <f t="shared" si="33"/>
        <v xml:space="preserve"> </v>
      </c>
    </row>
    <row r="685" spans="1:14" x14ac:dyDescent="0.25">
      <c r="A685" s="4">
        <v>682</v>
      </c>
      <c r="B685" s="4">
        <f t="shared" si="31"/>
        <v>0</v>
      </c>
      <c r="C685" s="5" t="str">
        <f>Tabela1[[#This Row],[Nazwisko i Imię3]]</f>
        <v xml:space="preserve"> </v>
      </c>
      <c r="D685" s="5"/>
      <c r="E685" s="5"/>
      <c r="F685" s="6"/>
      <c r="G685" s="5"/>
      <c r="H685" s="5"/>
      <c r="I685" s="5"/>
      <c r="J685" s="5"/>
      <c r="K685" s="5"/>
      <c r="L685" s="5"/>
      <c r="M685" s="1" t="str">
        <f t="shared" si="32"/>
        <v/>
      </c>
      <c r="N685" t="str">
        <f t="shared" si="33"/>
        <v xml:space="preserve"> </v>
      </c>
    </row>
    <row r="686" spans="1:14" x14ac:dyDescent="0.25">
      <c r="A686" s="4">
        <v>683</v>
      </c>
      <c r="B686" s="4">
        <f t="shared" si="31"/>
        <v>0</v>
      </c>
      <c r="C686" s="5" t="str">
        <f>Tabela1[[#This Row],[Nazwisko i Imię3]]</f>
        <v xml:space="preserve"> </v>
      </c>
      <c r="D686" s="5"/>
      <c r="E686" s="5"/>
      <c r="F686" s="6"/>
      <c r="G686" s="5"/>
      <c r="H686" s="5"/>
      <c r="I686" s="5"/>
      <c r="J686" s="5"/>
      <c r="K686" s="5"/>
      <c r="L686" s="5"/>
      <c r="M686" s="1" t="str">
        <f t="shared" si="32"/>
        <v/>
      </c>
      <c r="N686" t="str">
        <f t="shared" si="33"/>
        <v xml:space="preserve"> </v>
      </c>
    </row>
    <row r="687" spans="1:14" x14ac:dyDescent="0.25">
      <c r="A687" s="4">
        <v>684</v>
      </c>
      <c r="B687" s="4">
        <f t="shared" si="31"/>
        <v>0</v>
      </c>
      <c r="C687" s="5" t="str">
        <f>Tabela1[[#This Row],[Nazwisko i Imię3]]</f>
        <v xml:space="preserve"> </v>
      </c>
      <c r="D687" s="5"/>
      <c r="E687" s="5"/>
      <c r="F687" s="6"/>
      <c r="G687" s="5"/>
      <c r="H687" s="5"/>
      <c r="I687" s="5"/>
      <c r="J687" s="5"/>
      <c r="K687" s="5"/>
      <c r="L687" s="5"/>
      <c r="M687" s="1" t="str">
        <f t="shared" si="32"/>
        <v/>
      </c>
      <c r="N687" t="str">
        <f t="shared" si="33"/>
        <v xml:space="preserve"> </v>
      </c>
    </row>
    <row r="688" spans="1:14" x14ac:dyDescent="0.25">
      <c r="A688" s="4">
        <v>685</v>
      </c>
      <c r="B688" s="4">
        <f t="shared" si="31"/>
        <v>0</v>
      </c>
      <c r="C688" s="5" t="str">
        <f>Tabela1[[#This Row],[Nazwisko i Imię3]]</f>
        <v xml:space="preserve"> </v>
      </c>
      <c r="D688" s="5"/>
      <c r="E688" s="5"/>
      <c r="F688" s="6"/>
      <c r="G688" s="5"/>
      <c r="H688" s="5"/>
      <c r="I688" s="5"/>
      <c r="J688" s="5"/>
      <c r="K688" s="5"/>
      <c r="L688" s="5"/>
      <c r="M688" s="1" t="str">
        <f t="shared" si="32"/>
        <v/>
      </c>
      <c r="N688" t="str">
        <f t="shared" si="33"/>
        <v xml:space="preserve"> </v>
      </c>
    </row>
    <row r="689" spans="1:14" x14ac:dyDescent="0.25">
      <c r="A689" s="4">
        <v>686</v>
      </c>
      <c r="B689" s="4">
        <f t="shared" si="31"/>
        <v>0</v>
      </c>
      <c r="C689" s="5" t="str">
        <f>Tabela1[[#This Row],[Nazwisko i Imię3]]</f>
        <v xml:space="preserve"> </v>
      </c>
      <c r="D689" s="5"/>
      <c r="E689" s="5"/>
      <c r="F689" s="6"/>
      <c r="G689" s="5"/>
      <c r="H689" s="5"/>
      <c r="I689" s="5"/>
      <c r="J689" s="5"/>
      <c r="K689" s="5"/>
      <c r="L689" s="5"/>
      <c r="M689" s="1" t="str">
        <f t="shared" si="32"/>
        <v/>
      </c>
      <c r="N689" t="str">
        <f t="shared" si="33"/>
        <v xml:space="preserve"> </v>
      </c>
    </row>
    <row r="690" spans="1:14" x14ac:dyDescent="0.25">
      <c r="A690" s="4">
        <v>687</v>
      </c>
      <c r="B690" s="4">
        <f t="shared" si="31"/>
        <v>0</v>
      </c>
      <c r="C690" s="5" t="str">
        <f>Tabela1[[#This Row],[Nazwisko i Imię3]]</f>
        <v xml:space="preserve"> </v>
      </c>
      <c r="D690" s="5"/>
      <c r="E690" s="5"/>
      <c r="F690" s="6"/>
      <c r="G690" s="5"/>
      <c r="H690" s="5"/>
      <c r="I690" s="5"/>
      <c r="J690" s="5"/>
      <c r="K690" s="5"/>
      <c r="L690" s="5"/>
      <c r="M690" s="1" t="str">
        <f t="shared" si="32"/>
        <v/>
      </c>
      <c r="N690" t="str">
        <f t="shared" si="33"/>
        <v xml:space="preserve"> </v>
      </c>
    </row>
    <row r="691" spans="1:14" x14ac:dyDescent="0.25">
      <c r="A691" s="4">
        <v>688</v>
      </c>
      <c r="B691" s="4">
        <f t="shared" si="31"/>
        <v>0</v>
      </c>
      <c r="C691" s="5" t="str">
        <f>Tabela1[[#This Row],[Nazwisko i Imię3]]</f>
        <v xml:space="preserve"> </v>
      </c>
      <c r="D691" s="5"/>
      <c r="E691" s="5"/>
      <c r="F691" s="6"/>
      <c r="G691" s="5"/>
      <c r="H691" s="5"/>
      <c r="I691" s="5"/>
      <c r="J691" s="5"/>
      <c r="K691" s="5"/>
      <c r="L691" s="5"/>
      <c r="M691" s="1" t="str">
        <f t="shared" si="32"/>
        <v/>
      </c>
      <c r="N691" t="str">
        <f t="shared" si="33"/>
        <v xml:space="preserve"> </v>
      </c>
    </row>
    <row r="692" spans="1:14" x14ac:dyDescent="0.25">
      <c r="A692" s="4">
        <v>689</v>
      </c>
      <c r="B692" s="4">
        <f t="shared" si="31"/>
        <v>0</v>
      </c>
      <c r="C692" s="5" t="str">
        <f>Tabela1[[#This Row],[Nazwisko i Imię3]]</f>
        <v xml:space="preserve"> </v>
      </c>
      <c r="D692" s="5"/>
      <c r="E692" s="5"/>
      <c r="F692" s="6"/>
      <c r="G692" s="5"/>
      <c r="H692" s="5"/>
      <c r="I692" s="5"/>
      <c r="J692" s="5"/>
      <c r="K692" s="5"/>
      <c r="L692" s="5"/>
      <c r="M692" s="1" t="str">
        <f t="shared" si="32"/>
        <v/>
      </c>
      <c r="N692" t="str">
        <f t="shared" si="33"/>
        <v xml:space="preserve"> </v>
      </c>
    </row>
    <row r="693" spans="1:14" x14ac:dyDescent="0.25">
      <c r="A693" s="4">
        <v>690</v>
      </c>
      <c r="B693" s="4">
        <f t="shared" si="31"/>
        <v>0</v>
      </c>
      <c r="C693" s="5" t="str">
        <f>Tabela1[[#This Row],[Nazwisko i Imię3]]</f>
        <v xml:space="preserve"> </v>
      </c>
      <c r="D693" s="5"/>
      <c r="E693" s="5"/>
      <c r="F693" s="6"/>
      <c r="G693" s="5"/>
      <c r="H693" s="5"/>
      <c r="I693" s="5"/>
      <c r="J693" s="5"/>
      <c r="K693" s="5"/>
      <c r="L693" s="5"/>
      <c r="M693" s="1" t="str">
        <f t="shared" si="32"/>
        <v/>
      </c>
      <c r="N693" t="str">
        <f t="shared" si="33"/>
        <v xml:space="preserve"> </v>
      </c>
    </row>
    <row r="694" spans="1:14" x14ac:dyDescent="0.25">
      <c r="A694" s="4">
        <v>691</v>
      </c>
      <c r="B694" s="4">
        <f t="shared" si="31"/>
        <v>0</v>
      </c>
      <c r="C694" s="5" t="str">
        <f>Tabela1[[#This Row],[Nazwisko i Imię3]]</f>
        <v xml:space="preserve"> </v>
      </c>
      <c r="D694" s="5"/>
      <c r="E694" s="5"/>
      <c r="F694" s="6"/>
      <c r="G694" s="5"/>
      <c r="H694" s="5"/>
      <c r="I694" s="5"/>
      <c r="J694" s="5"/>
      <c r="K694" s="5"/>
      <c r="L694" s="5"/>
      <c r="M694" s="1" t="str">
        <f t="shared" si="32"/>
        <v/>
      </c>
      <c r="N694" t="str">
        <f t="shared" si="33"/>
        <v xml:space="preserve"> </v>
      </c>
    </row>
    <row r="695" spans="1:14" x14ac:dyDescent="0.25">
      <c r="A695" s="4">
        <v>692</v>
      </c>
      <c r="B695" s="4">
        <f t="shared" si="31"/>
        <v>0</v>
      </c>
      <c r="C695" s="5" t="str">
        <f>Tabela1[[#This Row],[Nazwisko i Imię3]]</f>
        <v xml:space="preserve"> </v>
      </c>
      <c r="D695" s="5"/>
      <c r="E695" s="5"/>
      <c r="F695" s="6"/>
      <c r="G695" s="5"/>
      <c r="H695" s="5"/>
      <c r="I695" s="5"/>
      <c r="J695" s="5"/>
      <c r="K695" s="5"/>
      <c r="L695" s="5"/>
      <c r="M695" s="1" t="str">
        <f t="shared" si="32"/>
        <v/>
      </c>
      <c r="N695" t="str">
        <f t="shared" si="33"/>
        <v xml:space="preserve"> </v>
      </c>
    </row>
    <row r="696" spans="1:14" x14ac:dyDescent="0.25">
      <c r="A696" s="4">
        <v>693</v>
      </c>
      <c r="B696" s="4">
        <f t="shared" si="31"/>
        <v>0</v>
      </c>
      <c r="C696" s="5" t="str">
        <f>Tabela1[[#This Row],[Nazwisko i Imię3]]</f>
        <v xml:space="preserve"> </v>
      </c>
      <c r="D696" s="5"/>
      <c r="E696" s="5"/>
      <c r="F696" s="6"/>
      <c r="G696" s="5"/>
      <c r="H696" s="5"/>
      <c r="I696" s="5"/>
      <c r="J696" s="5"/>
      <c r="K696" s="5"/>
      <c r="L696" s="5"/>
      <c r="M696" s="1" t="str">
        <f t="shared" si="32"/>
        <v/>
      </c>
      <c r="N696" t="str">
        <f t="shared" si="33"/>
        <v xml:space="preserve"> </v>
      </c>
    </row>
    <row r="697" spans="1:14" x14ac:dyDescent="0.25">
      <c r="A697" s="4">
        <v>694</v>
      </c>
      <c r="B697" s="4">
        <f t="shared" si="31"/>
        <v>0</v>
      </c>
      <c r="C697" s="5" t="str">
        <f>Tabela1[[#This Row],[Nazwisko i Imię3]]</f>
        <v xml:space="preserve"> </v>
      </c>
      <c r="D697" s="5"/>
      <c r="E697" s="5"/>
      <c r="F697" s="6"/>
      <c r="G697" s="5"/>
      <c r="H697" s="5"/>
      <c r="I697" s="5"/>
      <c r="J697" s="5"/>
      <c r="K697" s="5"/>
      <c r="L697" s="5"/>
      <c r="M697" s="1" t="str">
        <f t="shared" si="32"/>
        <v/>
      </c>
      <c r="N697" t="str">
        <f t="shared" si="33"/>
        <v xml:space="preserve"> </v>
      </c>
    </row>
    <row r="698" spans="1:14" x14ac:dyDescent="0.25">
      <c r="A698" s="4">
        <v>695</v>
      </c>
      <c r="B698" s="4">
        <f t="shared" si="31"/>
        <v>0</v>
      </c>
      <c r="C698" s="5" t="str">
        <f>Tabela1[[#This Row],[Nazwisko i Imię3]]</f>
        <v xml:space="preserve"> </v>
      </c>
      <c r="D698" s="5"/>
      <c r="E698" s="5"/>
      <c r="F698" s="6"/>
      <c r="G698" s="5"/>
      <c r="H698" s="5"/>
      <c r="I698" s="5"/>
      <c r="J698" s="5"/>
      <c r="K698" s="5"/>
      <c r="L698" s="5"/>
      <c r="M698" s="1" t="str">
        <f t="shared" si="32"/>
        <v/>
      </c>
      <c r="N698" t="str">
        <f t="shared" si="33"/>
        <v xml:space="preserve"> </v>
      </c>
    </row>
    <row r="699" spans="1:14" x14ac:dyDescent="0.25">
      <c r="A699" s="4">
        <v>696</v>
      </c>
      <c r="B699" s="4">
        <f t="shared" si="31"/>
        <v>0</v>
      </c>
      <c r="C699" s="5" t="str">
        <f>Tabela1[[#This Row],[Nazwisko i Imię3]]</f>
        <v xml:space="preserve"> </v>
      </c>
      <c r="D699" s="5"/>
      <c r="E699" s="5"/>
      <c r="F699" s="6"/>
      <c r="G699" s="5"/>
      <c r="H699" s="5"/>
      <c r="I699" s="5"/>
      <c r="J699" s="5"/>
      <c r="K699" s="5"/>
      <c r="L699" s="5"/>
      <c r="M699" s="1" t="str">
        <f t="shared" si="32"/>
        <v/>
      </c>
      <c r="N699" t="str">
        <f t="shared" si="33"/>
        <v xml:space="preserve"> </v>
      </c>
    </row>
    <row r="700" spans="1:14" x14ac:dyDescent="0.25">
      <c r="A700" s="4">
        <v>697</v>
      </c>
      <c r="B700" s="4">
        <f t="shared" si="31"/>
        <v>0</v>
      </c>
      <c r="C700" s="5" t="str">
        <f>Tabela1[[#This Row],[Nazwisko i Imię3]]</f>
        <v xml:space="preserve"> </v>
      </c>
      <c r="D700" s="5"/>
      <c r="E700" s="5"/>
      <c r="F700" s="6"/>
      <c r="G700" s="5"/>
      <c r="H700" s="5"/>
      <c r="I700" s="5"/>
      <c r="J700" s="5"/>
      <c r="K700" s="5"/>
      <c r="L700" s="5"/>
      <c r="M700" s="1" t="str">
        <f t="shared" si="32"/>
        <v/>
      </c>
      <c r="N700" t="str">
        <f t="shared" si="33"/>
        <v xml:space="preserve"> </v>
      </c>
    </row>
    <row r="701" spans="1:14" x14ac:dyDescent="0.25">
      <c r="A701" s="4">
        <v>698</v>
      </c>
      <c r="B701" s="4">
        <f t="shared" si="31"/>
        <v>0</v>
      </c>
      <c r="C701" s="5" t="str">
        <f>Tabela1[[#This Row],[Nazwisko i Imię3]]</f>
        <v xml:space="preserve"> </v>
      </c>
      <c r="D701" s="5"/>
      <c r="E701" s="5"/>
      <c r="F701" s="6"/>
      <c r="G701" s="5"/>
      <c r="H701" s="5"/>
      <c r="I701" s="5"/>
      <c r="J701" s="5"/>
      <c r="K701" s="5"/>
      <c r="L701" s="5"/>
      <c r="M701" s="1" t="str">
        <f t="shared" si="32"/>
        <v/>
      </c>
      <c r="N701" t="str">
        <f t="shared" si="33"/>
        <v xml:space="preserve"> </v>
      </c>
    </row>
    <row r="702" spans="1:14" x14ac:dyDescent="0.25">
      <c r="A702" s="4">
        <v>699</v>
      </c>
      <c r="B702" s="4">
        <f t="shared" si="31"/>
        <v>0</v>
      </c>
      <c r="C702" s="5" t="str">
        <f>Tabela1[[#This Row],[Nazwisko i Imię3]]</f>
        <v xml:space="preserve"> </v>
      </c>
      <c r="D702" s="5"/>
      <c r="E702" s="5"/>
      <c r="F702" s="6"/>
      <c r="G702" s="5"/>
      <c r="H702" s="5"/>
      <c r="I702" s="5"/>
      <c r="J702" s="5"/>
      <c r="K702" s="5"/>
      <c r="L702" s="5"/>
      <c r="M702" s="1" t="str">
        <f t="shared" si="32"/>
        <v/>
      </c>
      <c r="N702" t="str">
        <f t="shared" si="33"/>
        <v xml:space="preserve"> </v>
      </c>
    </row>
    <row r="703" spans="1:14" x14ac:dyDescent="0.25">
      <c r="A703" s="4">
        <v>700</v>
      </c>
      <c r="B703" s="4">
        <f t="shared" si="31"/>
        <v>0</v>
      </c>
      <c r="C703" s="5" t="str">
        <f>Tabela1[[#This Row],[Nazwisko i Imię3]]</f>
        <v xml:space="preserve"> </v>
      </c>
      <c r="D703" s="5"/>
      <c r="E703" s="5"/>
      <c r="F703" s="6"/>
      <c r="G703" s="5"/>
      <c r="H703" s="5"/>
      <c r="I703" s="5"/>
      <c r="J703" s="5"/>
      <c r="K703" s="5"/>
      <c r="L703" s="5"/>
      <c r="M703" s="1" t="str">
        <f t="shared" si="32"/>
        <v/>
      </c>
      <c r="N703" t="str">
        <f t="shared" si="33"/>
        <v xml:space="preserve"> </v>
      </c>
    </row>
    <row r="704" spans="1:14" x14ac:dyDescent="0.25">
      <c r="A704" s="4">
        <v>701</v>
      </c>
      <c r="B704" s="4">
        <f t="shared" si="31"/>
        <v>0</v>
      </c>
      <c r="C704" s="5" t="str">
        <f>Tabela1[[#This Row],[Nazwisko i Imię3]]</f>
        <v xml:space="preserve"> </v>
      </c>
      <c r="D704" s="5"/>
      <c r="E704" s="5"/>
      <c r="F704" s="6"/>
      <c r="G704" s="5"/>
      <c r="H704" s="5"/>
      <c r="I704" s="5"/>
      <c r="J704" s="5"/>
      <c r="K704" s="5"/>
      <c r="L704" s="5"/>
      <c r="M704" s="1" t="str">
        <f t="shared" si="32"/>
        <v/>
      </c>
      <c r="N704" t="str">
        <f t="shared" si="33"/>
        <v xml:space="preserve"> </v>
      </c>
    </row>
    <row r="705" spans="1:14" x14ac:dyDescent="0.25">
      <c r="A705" s="4">
        <v>702</v>
      </c>
      <c r="B705" s="4">
        <f t="shared" si="31"/>
        <v>0</v>
      </c>
      <c r="C705" s="5" t="str">
        <f>Tabela1[[#This Row],[Nazwisko i Imię3]]</f>
        <v xml:space="preserve"> </v>
      </c>
      <c r="D705" s="5"/>
      <c r="E705" s="5"/>
      <c r="F705" s="6"/>
      <c r="G705" s="5"/>
      <c r="H705" s="5"/>
      <c r="I705" s="5"/>
      <c r="J705" s="5"/>
      <c r="K705" s="5"/>
      <c r="L705" s="5"/>
      <c r="M705" s="1" t="str">
        <f t="shared" si="32"/>
        <v/>
      </c>
      <c r="N705" t="str">
        <f t="shared" si="33"/>
        <v xml:space="preserve"> </v>
      </c>
    </row>
    <row r="706" spans="1:14" x14ac:dyDescent="0.25">
      <c r="A706" s="4">
        <v>703</v>
      </c>
      <c r="B706" s="4">
        <f t="shared" si="31"/>
        <v>0</v>
      </c>
      <c r="C706" s="5" t="str">
        <f>Tabela1[[#This Row],[Nazwisko i Imię3]]</f>
        <v xml:space="preserve"> </v>
      </c>
      <c r="D706" s="5"/>
      <c r="E706" s="5"/>
      <c r="F706" s="6"/>
      <c r="G706" s="5"/>
      <c r="H706" s="5"/>
      <c r="I706" s="5"/>
      <c r="J706" s="5"/>
      <c r="K706" s="5"/>
      <c r="L706" s="5"/>
      <c r="M706" s="1" t="str">
        <f t="shared" si="32"/>
        <v/>
      </c>
      <c r="N706" t="str">
        <f t="shared" si="33"/>
        <v xml:space="preserve"> </v>
      </c>
    </row>
    <row r="707" spans="1:14" x14ac:dyDescent="0.25">
      <c r="A707" s="4">
        <v>704</v>
      </c>
      <c r="B707" s="4">
        <f t="shared" si="31"/>
        <v>0</v>
      </c>
      <c r="C707" s="5" t="str">
        <f>Tabela1[[#This Row],[Nazwisko i Imię3]]</f>
        <v xml:space="preserve"> </v>
      </c>
      <c r="D707" s="5"/>
      <c r="E707" s="5"/>
      <c r="F707" s="6"/>
      <c r="G707" s="5"/>
      <c r="H707" s="5"/>
      <c r="I707" s="5"/>
      <c r="J707" s="5"/>
      <c r="K707" s="5"/>
      <c r="L707" s="5"/>
      <c r="M707" s="1" t="str">
        <f t="shared" si="32"/>
        <v/>
      </c>
      <c r="N707" t="str">
        <f t="shared" si="33"/>
        <v xml:space="preserve"> </v>
      </c>
    </row>
    <row r="708" spans="1:14" x14ac:dyDescent="0.25">
      <c r="A708" s="4">
        <v>705</v>
      </c>
      <c r="B708" s="4">
        <f t="shared" ref="B708:B775" si="34">K708</f>
        <v>0</v>
      </c>
      <c r="C708" s="5" t="str">
        <f>Tabela1[[#This Row],[Nazwisko i Imię3]]</f>
        <v xml:space="preserve"> </v>
      </c>
      <c r="D708" s="5"/>
      <c r="E708" s="5"/>
      <c r="F708" s="6"/>
      <c r="G708" s="5"/>
      <c r="H708" s="5"/>
      <c r="I708" s="5"/>
      <c r="J708" s="5"/>
      <c r="K708" s="5"/>
      <c r="L708" s="5"/>
      <c r="M708" s="1" t="str">
        <f t="shared" ref="M708:M775" si="35">IF(I708="","",IF(RIGHT(I708,1)="a","K","M"))</f>
        <v/>
      </c>
      <c r="N708" t="str">
        <f t="shared" ref="N708:N775" si="36">H708&amp;" "&amp;I708</f>
        <v xml:space="preserve"> </v>
      </c>
    </row>
    <row r="709" spans="1:14" x14ac:dyDescent="0.25">
      <c r="A709" s="4">
        <v>706</v>
      </c>
      <c r="B709" s="4">
        <f t="shared" si="34"/>
        <v>0</v>
      </c>
      <c r="C709" s="5" t="str">
        <f>Tabela1[[#This Row],[Nazwisko i Imię3]]</f>
        <v xml:space="preserve"> </v>
      </c>
      <c r="D709" s="5"/>
      <c r="E709" s="5"/>
      <c r="F709" s="6"/>
      <c r="G709" s="5"/>
      <c r="H709" s="5"/>
      <c r="I709" s="5"/>
      <c r="J709" s="5"/>
      <c r="K709" s="5"/>
      <c r="L709" s="5"/>
      <c r="M709" s="1" t="str">
        <f t="shared" si="35"/>
        <v/>
      </c>
      <c r="N709" t="str">
        <f t="shared" si="36"/>
        <v xml:space="preserve"> </v>
      </c>
    </row>
    <row r="710" spans="1:14" x14ac:dyDescent="0.25">
      <c r="A710" s="4">
        <v>707</v>
      </c>
      <c r="B710" s="4">
        <f t="shared" si="34"/>
        <v>0</v>
      </c>
      <c r="C710" s="5" t="str">
        <f>Tabela1[[#This Row],[Nazwisko i Imię3]]</f>
        <v xml:space="preserve"> </v>
      </c>
      <c r="D710" s="5"/>
      <c r="E710" s="5"/>
      <c r="F710" s="6"/>
      <c r="G710" s="5"/>
      <c r="H710" s="5"/>
      <c r="I710" s="5"/>
      <c r="J710" s="5"/>
      <c r="K710" s="5"/>
      <c r="L710" s="5"/>
      <c r="M710" s="1" t="str">
        <f t="shared" si="35"/>
        <v/>
      </c>
      <c r="N710" t="str">
        <f t="shared" si="36"/>
        <v xml:space="preserve"> </v>
      </c>
    </row>
    <row r="711" spans="1:14" x14ac:dyDescent="0.25">
      <c r="A711" s="4">
        <v>708</v>
      </c>
      <c r="B711" s="4">
        <f t="shared" si="34"/>
        <v>0</v>
      </c>
      <c r="C711" s="5" t="str">
        <f>Tabela1[[#This Row],[Nazwisko i Imię3]]</f>
        <v xml:space="preserve"> </v>
      </c>
      <c r="D711" s="5"/>
      <c r="E711" s="5"/>
      <c r="F711" s="6"/>
      <c r="G711" s="5"/>
      <c r="H711" s="5"/>
      <c r="I711" s="5"/>
      <c r="J711" s="5"/>
      <c r="K711" s="5"/>
      <c r="L711" s="5"/>
      <c r="M711" s="1" t="str">
        <f t="shared" si="35"/>
        <v/>
      </c>
      <c r="N711" t="str">
        <f t="shared" si="36"/>
        <v xml:space="preserve"> </v>
      </c>
    </row>
    <row r="712" spans="1:14" x14ac:dyDescent="0.25">
      <c r="A712" s="4">
        <v>709</v>
      </c>
      <c r="B712" s="4">
        <f t="shared" si="34"/>
        <v>0</v>
      </c>
      <c r="C712" s="5" t="str">
        <f>Tabela1[[#This Row],[Nazwisko i Imię3]]</f>
        <v xml:space="preserve"> </v>
      </c>
      <c r="D712" s="5"/>
      <c r="E712" s="5"/>
      <c r="F712" s="6"/>
      <c r="G712" s="5"/>
      <c r="H712" s="5"/>
      <c r="I712" s="5"/>
      <c r="J712" s="5"/>
      <c r="K712" s="5"/>
      <c r="L712" s="5"/>
      <c r="M712" s="1" t="str">
        <f t="shared" si="35"/>
        <v/>
      </c>
      <c r="N712" t="str">
        <f t="shared" si="36"/>
        <v xml:space="preserve"> </v>
      </c>
    </row>
    <row r="713" spans="1:14" x14ac:dyDescent="0.25">
      <c r="A713" s="4">
        <v>710</v>
      </c>
      <c r="B713" s="4">
        <f t="shared" si="34"/>
        <v>0</v>
      </c>
      <c r="C713" s="5" t="str">
        <f>Tabela1[[#This Row],[Nazwisko i Imię3]]</f>
        <v xml:space="preserve"> </v>
      </c>
      <c r="D713" s="5"/>
      <c r="E713" s="5"/>
      <c r="F713" s="6"/>
      <c r="G713" s="5"/>
      <c r="H713" s="5"/>
      <c r="I713" s="5"/>
      <c r="J713" s="5"/>
      <c r="K713" s="5"/>
      <c r="L713" s="5"/>
      <c r="M713" s="1" t="str">
        <f t="shared" si="35"/>
        <v/>
      </c>
      <c r="N713" t="str">
        <f t="shared" si="36"/>
        <v xml:space="preserve"> </v>
      </c>
    </row>
    <row r="714" spans="1:14" x14ac:dyDescent="0.25">
      <c r="A714" s="4">
        <v>711</v>
      </c>
      <c r="B714" s="4">
        <f t="shared" si="34"/>
        <v>0</v>
      </c>
      <c r="C714" s="5" t="str">
        <f>Tabela1[[#This Row],[Nazwisko i Imię3]]</f>
        <v xml:space="preserve"> </v>
      </c>
      <c r="D714" s="5"/>
      <c r="E714" s="5"/>
      <c r="F714" s="6"/>
      <c r="G714" s="5"/>
      <c r="H714" s="5"/>
      <c r="I714" s="5"/>
      <c r="J714" s="5"/>
      <c r="K714" s="5"/>
      <c r="L714" s="5"/>
      <c r="M714" s="1" t="str">
        <f t="shared" si="35"/>
        <v/>
      </c>
      <c r="N714" t="str">
        <f t="shared" si="36"/>
        <v xml:space="preserve"> </v>
      </c>
    </row>
    <row r="715" spans="1:14" x14ac:dyDescent="0.25">
      <c r="A715" s="4">
        <v>712</v>
      </c>
      <c r="B715" s="4">
        <f t="shared" si="34"/>
        <v>0</v>
      </c>
      <c r="C715" s="5" t="str">
        <f>Tabela1[[#This Row],[Nazwisko i Imię3]]</f>
        <v xml:space="preserve"> </v>
      </c>
      <c r="D715" s="5"/>
      <c r="E715" s="5"/>
      <c r="F715" s="6"/>
      <c r="G715" s="5"/>
      <c r="H715" s="5"/>
      <c r="I715" s="5"/>
      <c r="J715" s="5"/>
      <c r="K715" s="5"/>
      <c r="L715" s="5"/>
      <c r="M715" s="1" t="str">
        <f t="shared" si="35"/>
        <v/>
      </c>
      <c r="N715" t="str">
        <f t="shared" si="36"/>
        <v xml:space="preserve"> </v>
      </c>
    </row>
    <row r="716" spans="1:14" x14ac:dyDescent="0.25">
      <c r="A716" s="4">
        <v>713</v>
      </c>
      <c r="B716" s="4">
        <f t="shared" si="34"/>
        <v>0</v>
      </c>
      <c r="C716" s="5" t="str">
        <f>Tabela1[[#This Row],[Nazwisko i Imię3]]</f>
        <v xml:space="preserve"> </v>
      </c>
      <c r="D716" s="5"/>
      <c r="E716" s="5"/>
      <c r="F716" s="6"/>
      <c r="G716" s="5"/>
      <c r="H716" s="5"/>
      <c r="I716" s="5"/>
      <c r="J716" s="5"/>
      <c r="K716" s="5"/>
      <c r="L716" s="5"/>
      <c r="M716" s="1" t="str">
        <f t="shared" si="35"/>
        <v/>
      </c>
      <c r="N716" t="str">
        <f t="shared" si="36"/>
        <v xml:space="preserve"> </v>
      </c>
    </row>
    <row r="717" spans="1:14" x14ac:dyDescent="0.25">
      <c r="A717" s="4">
        <v>714</v>
      </c>
      <c r="B717" s="4">
        <f t="shared" si="34"/>
        <v>0</v>
      </c>
      <c r="C717" s="5" t="str">
        <f>Tabela1[[#This Row],[Nazwisko i Imię3]]</f>
        <v xml:space="preserve"> </v>
      </c>
      <c r="D717" s="5"/>
      <c r="E717" s="5"/>
      <c r="F717" s="6"/>
      <c r="G717" s="5"/>
      <c r="H717" s="5"/>
      <c r="I717" s="5"/>
      <c r="J717" s="5"/>
      <c r="K717" s="5"/>
      <c r="L717" s="5"/>
      <c r="M717" s="1" t="str">
        <f t="shared" si="35"/>
        <v/>
      </c>
      <c r="N717" t="str">
        <f t="shared" si="36"/>
        <v xml:space="preserve"> </v>
      </c>
    </row>
    <row r="718" spans="1:14" x14ac:dyDescent="0.25">
      <c r="A718" s="4">
        <v>715</v>
      </c>
      <c r="B718" s="4">
        <f t="shared" si="34"/>
        <v>0</v>
      </c>
      <c r="C718" s="5" t="str">
        <f>Tabela1[[#This Row],[Nazwisko i Imię3]]</f>
        <v xml:space="preserve"> </v>
      </c>
      <c r="D718" s="5"/>
      <c r="E718" s="5"/>
      <c r="F718" s="6"/>
      <c r="G718" s="5"/>
      <c r="H718" s="5"/>
      <c r="I718" s="5"/>
      <c r="J718" s="5"/>
      <c r="K718" s="5"/>
      <c r="L718" s="5"/>
      <c r="M718" s="1" t="str">
        <f t="shared" si="35"/>
        <v/>
      </c>
      <c r="N718" t="str">
        <f t="shared" si="36"/>
        <v xml:space="preserve"> </v>
      </c>
    </row>
    <row r="719" spans="1:14" x14ac:dyDescent="0.25">
      <c r="A719" s="4">
        <v>716</v>
      </c>
      <c r="B719" s="4">
        <f t="shared" si="34"/>
        <v>0</v>
      </c>
      <c r="C719" s="5" t="str">
        <f>Tabela1[[#This Row],[Nazwisko i Imię3]]</f>
        <v xml:space="preserve"> </v>
      </c>
      <c r="D719" s="5"/>
      <c r="E719" s="5"/>
      <c r="F719" s="6"/>
      <c r="G719" s="5"/>
      <c r="H719" s="5"/>
      <c r="I719" s="5"/>
      <c r="J719" s="5"/>
      <c r="K719" s="5"/>
      <c r="L719" s="5"/>
      <c r="M719" s="1" t="str">
        <f t="shared" si="35"/>
        <v/>
      </c>
      <c r="N719" t="str">
        <f t="shared" si="36"/>
        <v xml:space="preserve"> </v>
      </c>
    </row>
    <row r="720" spans="1:14" x14ac:dyDescent="0.25">
      <c r="A720" s="4">
        <v>717</v>
      </c>
      <c r="B720" s="4">
        <f t="shared" si="34"/>
        <v>0</v>
      </c>
      <c r="C720" s="5" t="str">
        <f>Tabela1[[#This Row],[Nazwisko i Imię3]]</f>
        <v xml:space="preserve"> </v>
      </c>
      <c r="D720" s="5"/>
      <c r="E720" s="5"/>
      <c r="F720" s="6"/>
      <c r="G720" s="5"/>
      <c r="H720" s="5"/>
      <c r="I720" s="5"/>
      <c r="J720" s="5"/>
      <c r="K720" s="5"/>
      <c r="L720" s="5"/>
      <c r="M720" s="1" t="str">
        <f t="shared" si="35"/>
        <v/>
      </c>
      <c r="N720" t="str">
        <f t="shared" si="36"/>
        <v xml:space="preserve"> </v>
      </c>
    </row>
    <row r="721" spans="1:14" x14ac:dyDescent="0.25">
      <c r="A721" s="4">
        <v>718</v>
      </c>
      <c r="B721" s="4">
        <f t="shared" si="34"/>
        <v>0</v>
      </c>
      <c r="C721" s="5" t="str">
        <f>Tabela1[[#This Row],[Nazwisko i Imię3]]</f>
        <v xml:space="preserve"> </v>
      </c>
      <c r="D721" s="5"/>
      <c r="E721" s="5"/>
      <c r="F721" s="6"/>
      <c r="G721" s="5"/>
      <c r="H721" s="5"/>
      <c r="I721" s="5"/>
      <c r="J721" s="5"/>
      <c r="K721" s="5"/>
      <c r="L721" s="5"/>
      <c r="M721" s="1" t="str">
        <f t="shared" si="35"/>
        <v/>
      </c>
      <c r="N721" t="str">
        <f t="shared" si="36"/>
        <v xml:space="preserve"> </v>
      </c>
    </row>
    <row r="722" spans="1:14" x14ac:dyDescent="0.25">
      <c r="A722" s="4">
        <v>719</v>
      </c>
      <c r="B722" s="4">
        <f t="shared" si="34"/>
        <v>0</v>
      </c>
      <c r="C722" s="5" t="str">
        <f>Tabela1[[#This Row],[Nazwisko i Imię3]]</f>
        <v xml:space="preserve"> </v>
      </c>
      <c r="D722" s="5"/>
      <c r="E722" s="5"/>
      <c r="F722" s="6"/>
      <c r="G722" s="5"/>
      <c r="H722" s="5"/>
      <c r="I722" s="5"/>
      <c r="J722" s="5"/>
      <c r="K722" s="5"/>
      <c r="L722" s="5"/>
      <c r="M722" s="1" t="str">
        <f t="shared" si="35"/>
        <v/>
      </c>
      <c r="N722" t="str">
        <f t="shared" si="36"/>
        <v xml:space="preserve"> </v>
      </c>
    </row>
    <row r="723" spans="1:14" x14ac:dyDescent="0.25">
      <c r="A723" s="4">
        <v>720</v>
      </c>
      <c r="B723" s="4">
        <f t="shared" si="34"/>
        <v>0</v>
      </c>
      <c r="C723" s="5" t="str">
        <f>Tabela1[[#This Row],[Nazwisko i Imię3]]</f>
        <v xml:space="preserve"> </v>
      </c>
      <c r="D723" s="5"/>
      <c r="E723" s="5"/>
      <c r="F723" s="6"/>
      <c r="G723" s="5"/>
      <c r="H723" s="5"/>
      <c r="I723" s="5"/>
      <c r="J723" s="5"/>
      <c r="K723" s="5"/>
      <c r="L723" s="5"/>
      <c r="M723" s="1" t="str">
        <f t="shared" si="35"/>
        <v/>
      </c>
      <c r="N723" t="str">
        <f t="shared" si="36"/>
        <v xml:space="preserve"> </v>
      </c>
    </row>
    <row r="724" spans="1:14" x14ac:dyDescent="0.25">
      <c r="A724" s="4">
        <v>721</v>
      </c>
      <c r="B724" s="4">
        <f t="shared" si="34"/>
        <v>0</v>
      </c>
      <c r="C724" s="5" t="str">
        <f>Tabela1[[#This Row],[Nazwisko i Imię3]]</f>
        <v xml:space="preserve"> </v>
      </c>
      <c r="D724" s="5"/>
      <c r="E724" s="5"/>
      <c r="F724" s="6"/>
      <c r="G724" s="5"/>
      <c r="H724" s="5"/>
      <c r="I724" s="5"/>
      <c r="J724" s="5"/>
      <c r="K724" s="5"/>
      <c r="L724" s="5"/>
      <c r="M724" s="1" t="str">
        <f t="shared" si="35"/>
        <v/>
      </c>
      <c r="N724" t="str">
        <f t="shared" si="36"/>
        <v xml:space="preserve"> </v>
      </c>
    </row>
    <row r="725" spans="1:14" x14ac:dyDescent="0.25">
      <c r="A725" s="4">
        <v>722</v>
      </c>
      <c r="B725" s="4">
        <f t="shared" si="34"/>
        <v>0</v>
      </c>
      <c r="C725" s="5" t="str">
        <f>Tabela1[[#This Row],[Nazwisko i Imię3]]</f>
        <v xml:space="preserve"> </v>
      </c>
      <c r="D725" s="5"/>
      <c r="E725" s="5"/>
      <c r="F725" s="6"/>
      <c r="G725" s="5"/>
      <c r="H725" s="5"/>
      <c r="I725" s="5"/>
      <c r="J725" s="5"/>
      <c r="K725" s="5"/>
      <c r="L725" s="5"/>
      <c r="M725" s="1" t="str">
        <f t="shared" si="35"/>
        <v/>
      </c>
      <c r="N725" t="str">
        <f t="shared" si="36"/>
        <v xml:space="preserve"> </v>
      </c>
    </row>
    <row r="726" spans="1:14" x14ac:dyDescent="0.25">
      <c r="A726" s="4">
        <v>723</v>
      </c>
      <c r="B726" s="4">
        <f t="shared" si="34"/>
        <v>0</v>
      </c>
      <c r="C726" s="5" t="str">
        <f>Tabela1[[#This Row],[Nazwisko i Imię3]]</f>
        <v xml:space="preserve"> </v>
      </c>
      <c r="D726" s="5"/>
      <c r="E726" s="5"/>
      <c r="F726" s="6"/>
      <c r="G726" s="5"/>
      <c r="H726" s="5"/>
      <c r="I726" s="5"/>
      <c r="J726" s="5"/>
      <c r="K726" s="5"/>
      <c r="L726" s="5"/>
      <c r="M726" s="1" t="str">
        <f t="shared" si="35"/>
        <v/>
      </c>
      <c r="N726" t="str">
        <f t="shared" si="36"/>
        <v xml:space="preserve"> </v>
      </c>
    </row>
    <row r="727" spans="1:14" x14ac:dyDescent="0.25">
      <c r="A727" s="4">
        <v>724</v>
      </c>
      <c r="B727" s="4">
        <f t="shared" si="34"/>
        <v>0</v>
      </c>
      <c r="C727" s="5" t="str">
        <f>Tabela1[[#This Row],[Nazwisko i Imię3]]</f>
        <v xml:space="preserve"> </v>
      </c>
      <c r="D727" s="5"/>
      <c r="E727" s="5"/>
      <c r="F727" s="6"/>
      <c r="G727" s="5"/>
      <c r="H727" s="5"/>
      <c r="I727" s="5"/>
      <c r="J727" s="5"/>
      <c r="K727" s="5"/>
      <c r="L727" s="5"/>
      <c r="M727" s="1" t="str">
        <f t="shared" si="35"/>
        <v/>
      </c>
      <c r="N727" t="str">
        <f t="shared" si="36"/>
        <v xml:space="preserve"> </v>
      </c>
    </row>
    <row r="728" spans="1:14" x14ac:dyDescent="0.25">
      <c r="A728" s="4">
        <v>725</v>
      </c>
      <c r="B728" s="4">
        <f t="shared" si="34"/>
        <v>0</v>
      </c>
      <c r="C728" s="5" t="str">
        <f>Tabela1[[#This Row],[Nazwisko i Imię3]]</f>
        <v xml:space="preserve"> </v>
      </c>
      <c r="D728" s="5"/>
      <c r="E728" s="5"/>
      <c r="F728" s="6"/>
      <c r="G728" s="5"/>
      <c r="H728" s="5"/>
      <c r="I728" s="5"/>
      <c r="J728" s="5"/>
      <c r="K728" s="5"/>
      <c r="L728" s="5"/>
      <c r="M728" s="1" t="str">
        <f t="shared" si="35"/>
        <v/>
      </c>
      <c r="N728" t="str">
        <f t="shared" si="36"/>
        <v xml:space="preserve"> </v>
      </c>
    </row>
    <row r="729" spans="1:14" x14ac:dyDescent="0.25">
      <c r="A729" s="4">
        <v>726</v>
      </c>
      <c r="B729" s="4">
        <f t="shared" si="34"/>
        <v>0</v>
      </c>
      <c r="C729" s="5" t="str">
        <f>Tabela1[[#This Row],[Nazwisko i Imię3]]</f>
        <v xml:space="preserve"> </v>
      </c>
      <c r="D729" s="5"/>
      <c r="E729" s="5"/>
      <c r="F729" s="6"/>
      <c r="G729" s="5"/>
      <c r="H729" s="5"/>
      <c r="I729" s="5"/>
      <c r="J729" s="5"/>
      <c r="K729" s="5"/>
      <c r="L729" s="5"/>
      <c r="M729" s="1" t="str">
        <f t="shared" si="35"/>
        <v/>
      </c>
      <c r="N729" t="str">
        <f t="shared" si="36"/>
        <v xml:space="preserve"> </v>
      </c>
    </row>
    <row r="730" spans="1:14" x14ac:dyDescent="0.25">
      <c r="A730" s="4">
        <v>727</v>
      </c>
      <c r="B730" s="4">
        <f t="shared" si="34"/>
        <v>0</v>
      </c>
      <c r="C730" s="5" t="str">
        <f>Tabela1[[#This Row],[Nazwisko i Imię3]]</f>
        <v xml:space="preserve"> </v>
      </c>
      <c r="D730" s="5"/>
      <c r="E730" s="5"/>
      <c r="F730" s="6"/>
      <c r="G730" s="5"/>
      <c r="H730" s="5"/>
      <c r="I730" s="5"/>
      <c r="J730" s="5"/>
      <c r="K730" s="5"/>
      <c r="L730" s="5"/>
      <c r="M730" s="1" t="str">
        <f t="shared" si="35"/>
        <v/>
      </c>
      <c r="N730" t="str">
        <f t="shared" si="36"/>
        <v xml:space="preserve"> </v>
      </c>
    </row>
    <row r="731" spans="1:14" x14ac:dyDescent="0.25">
      <c r="A731" s="4">
        <v>728</v>
      </c>
      <c r="B731" s="4">
        <f t="shared" si="34"/>
        <v>0</v>
      </c>
      <c r="C731" s="5" t="str">
        <f>Tabela1[[#This Row],[Nazwisko i Imię3]]</f>
        <v xml:space="preserve"> </v>
      </c>
      <c r="D731" s="5"/>
      <c r="E731" s="5"/>
      <c r="F731" s="6"/>
      <c r="G731" s="5"/>
      <c r="H731" s="5"/>
      <c r="I731" s="5"/>
      <c r="J731" s="5"/>
      <c r="K731" s="5"/>
      <c r="L731" s="5"/>
      <c r="M731" s="1" t="str">
        <f t="shared" si="35"/>
        <v/>
      </c>
      <c r="N731" t="str">
        <f t="shared" si="36"/>
        <v xml:space="preserve"> </v>
      </c>
    </row>
    <row r="732" spans="1:14" x14ac:dyDescent="0.25">
      <c r="A732" s="4">
        <v>729</v>
      </c>
      <c r="B732" s="4">
        <f t="shared" si="34"/>
        <v>0</v>
      </c>
      <c r="C732" s="5" t="str">
        <f>Tabela1[[#This Row],[Nazwisko i Imię3]]</f>
        <v xml:space="preserve"> </v>
      </c>
      <c r="D732" s="5"/>
      <c r="E732" s="5"/>
      <c r="F732" s="6"/>
      <c r="G732" s="5"/>
      <c r="H732" s="5"/>
      <c r="I732" s="5"/>
      <c r="J732" s="5"/>
      <c r="K732" s="5"/>
      <c r="L732" s="5"/>
      <c r="M732" s="1" t="str">
        <f t="shared" si="35"/>
        <v/>
      </c>
      <c r="N732" t="str">
        <f t="shared" si="36"/>
        <v xml:space="preserve"> </v>
      </c>
    </row>
    <row r="733" spans="1:14" x14ac:dyDescent="0.25">
      <c r="A733" s="4">
        <v>730</v>
      </c>
      <c r="B733" s="4">
        <f t="shared" si="34"/>
        <v>0</v>
      </c>
      <c r="C733" s="5" t="str">
        <f>Tabela1[[#This Row],[Nazwisko i Imię3]]</f>
        <v xml:space="preserve"> </v>
      </c>
      <c r="D733" s="5"/>
      <c r="E733" s="5"/>
      <c r="F733" s="6"/>
      <c r="G733" s="5"/>
      <c r="H733" s="5"/>
      <c r="I733" s="5"/>
      <c r="J733" s="5"/>
      <c r="K733" s="5"/>
      <c r="L733" s="5"/>
      <c r="M733" s="1" t="str">
        <f t="shared" si="35"/>
        <v/>
      </c>
      <c r="N733" t="str">
        <f t="shared" si="36"/>
        <v xml:space="preserve"> </v>
      </c>
    </row>
    <row r="734" spans="1:14" x14ac:dyDescent="0.25">
      <c r="A734" s="4">
        <v>731</v>
      </c>
      <c r="B734" s="4">
        <f t="shared" si="34"/>
        <v>0</v>
      </c>
      <c r="C734" s="5" t="str">
        <f>Tabela1[[#This Row],[Nazwisko i Imię3]]</f>
        <v xml:space="preserve"> </v>
      </c>
      <c r="D734" s="5"/>
      <c r="E734" s="5"/>
      <c r="F734" s="6"/>
      <c r="G734" s="5"/>
      <c r="H734" s="5"/>
      <c r="I734" s="5"/>
      <c r="J734" s="5"/>
      <c r="K734" s="5"/>
      <c r="L734" s="5"/>
      <c r="M734" s="1" t="str">
        <f t="shared" si="35"/>
        <v/>
      </c>
      <c r="N734" t="str">
        <f t="shared" si="36"/>
        <v xml:space="preserve"> </v>
      </c>
    </row>
    <row r="735" spans="1:14" x14ac:dyDescent="0.25">
      <c r="A735" s="4">
        <v>732</v>
      </c>
      <c r="B735" s="4">
        <f t="shared" si="34"/>
        <v>0</v>
      </c>
      <c r="C735" s="5" t="str">
        <f>Tabela1[[#This Row],[Nazwisko i Imię3]]</f>
        <v xml:space="preserve"> </v>
      </c>
      <c r="D735" s="5"/>
      <c r="E735" s="5"/>
      <c r="F735" s="6"/>
      <c r="G735" s="5"/>
      <c r="H735" s="5"/>
      <c r="I735" s="5"/>
      <c r="J735" s="5"/>
      <c r="K735" s="5"/>
      <c r="L735" s="5"/>
      <c r="M735" s="1" t="str">
        <f t="shared" si="35"/>
        <v/>
      </c>
      <c r="N735" t="str">
        <f t="shared" si="36"/>
        <v xml:space="preserve"> </v>
      </c>
    </row>
    <row r="736" spans="1:14" x14ac:dyDescent="0.25">
      <c r="A736" s="4">
        <v>733</v>
      </c>
      <c r="B736" s="4">
        <f t="shared" si="34"/>
        <v>0</v>
      </c>
      <c r="C736" s="5" t="str">
        <f>Tabela1[[#This Row],[Nazwisko i Imię3]]</f>
        <v xml:space="preserve"> </v>
      </c>
      <c r="D736" s="5"/>
      <c r="E736" s="5"/>
      <c r="F736" s="6"/>
      <c r="G736" s="5"/>
      <c r="H736" s="5"/>
      <c r="I736" s="5"/>
      <c r="J736" s="5"/>
      <c r="K736" s="5"/>
      <c r="L736" s="5"/>
      <c r="M736" s="1" t="str">
        <f t="shared" si="35"/>
        <v/>
      </c>
      <c r="N736" t="str">
        <f t="shared" si="36"/>
        <v xml:space="preserve"> </v>
      </c>
    </row>
    <row r="737" spans="1:14" x14ac:dyDescent="0.25">
      <c r="A737" s="4">
        <v>734</v>
      </c>
      <c r="B737" s="4">
        <f t="shared" si="34"/>
        <v>0</v>
      </c>
      <c r="C737" s="5" t="str">
        <f>Tabela1[[#This Row],[Nazwisko i Imię3]]</f>
        <v xml:space="preserve"> </v>
      </c>
      <c r="D737" s="5"/>
      <c r="E737" s="5"/>
      <c r="F737" s="6"/>
      <c r="G737" s="5"/>
      <c r="H737" s="5"/>
      <c r="I737" s="5"/>
      <c r="J737" s="5"/>
      <c r="K737" s="5"/>
      <c r="L737" s="5"/>
      <c r="M737" s="1" t="str">
        <f t="shared" si="35"/>
        <v/>
      </c>
      <c r="N737" t="str">
        <f t="shared" si="36"/>
        <v xml:space="preserve"> </v>
      </c>
    </row>
    <row r="738" spans="1:14" x14ac:dyDescent="0.25">
      <c r="A738" s="4">
        <v>735</v>
      </c>
      <c r="B738" s="4">
        <f t="shared" si="34"/>
        <v>0</v>
      </c>
      <c r="C738" s="5" t="str">
        <f>Tabela1[[#This Row],[Nazwisko i Imię3]]</f>
        <v xml:space="preserve"> </v>
      </c>
      <c r="D738" s="5"/>
      <c r="E738" s="5"/>
      <c r="F738" s="6"/>
      <c r="G738" s="5"/>
      <c r="H738" s="5"/>
      <c r="I738" s="5"/>
      <c r="J738" s="5"/>
      <c r="K738" s="5"/>
      <c r="L738" s="5"/>
      <c r="M738" s="1" t="str">
        <f t="shared" si="35"/>
        <v/>
      </c>
      <c r="N738" t="str">
        <f t="shared" si="36"/>
        <v xml:space="preserve"> </v>
      </c>
    </row>
    <row r="739" spans="1:14" x14ac:dyDescent="0.25">
      <c r="A739" s="4">
        <v>736</v>
      </c>
      <c r="B739" s="4">
        <f t="shared" si="34"/>
        <v>0</v>
      </c>
      <c r="C739" s="5" t="str">
        <f>Tabela1[[#This Row],[Nazwisko i Imię3]]</f>
        <v xml:space="preserve"> </v>
      </c>
      <c r="D739" s="5"/>
      <c r="E739" s="5"/>
      <c r="F739" s="6"/>
      <c r="G739" s="5"/>
      <c r="H739" s="5"/>
      <c r="I739" s="5"/>
      <c r="J739" s="5"/>
      <c r="K739" s="5"/>
      <c r="L739" s="5"/>
      <c r="M739" s="1" t="str">
        <f t="shared" si="35"/>
        <v/>
      </c>
      <c r="N739" t="str">
        <f t="shared" si="36"/>
        <v xml:space="preserve"> </v>
      </c>
    </row>
    <row r="740" spans="1:14" x14ac:dyDescent="0.25">
      <c r="A740" s="4">
        <v>737</v>
      </c>
      <c r="B740" s="4">
        <f t="shared" si="34"/>
        <v>0</v>
      </c>
      <c r="C740" s="5" t="str">
        <f>Tabela1[[#This Row],[Nazwisko i Imię3]]</f>
        <v xml:space="preserve"> </v>
      </c>
      <c r="D740" s="5"/>
      <c r="E740" s="5"/>
      <c r="F740" s="6"/>
      <c r="G740" s="5"/>
      <c r="H740" s="5"/>
      <c r="I740" s="5"/>
      <c r="J740" s="5"/>
      <c r="K740" s="5"/>
      <c r="L740" s="5"/>
      <c r="M740" s="1" t="str">
        <f t="shared" si="35"/>
        <v/>
      </c>
      <c r="N740" t="str">
        <f t="shared" si="36"/>
        <v xml:space="preserve"> </v>
      </c>
    </row>
    <row r="741" spans="1:14" x14ac:dyDescent="0.25">
      <c r="A741" s="4">
        <v>738</v>
      </c>
      <c r="B741" s="4">
        <f t="shared" si="34"/>
        <v>0</v>
      </c>
      <c r="C741" s="5" t="str">
        <f>Tabela1[[#This Row],[Nazwisko i Imię3]]</f>
        <v xml:space="preserve"> </v>
      </c>
      <c r="D741" s="5"/>
      <c r="E741" s="5"/>
      <c r="F741" s="6"/>
      <c r="G741" s="5"/>
      <c r="H741" s="5"/>
      <c r="I741" s="5"/>
      <c r="J741" s="5"/>
      <c r="K741" s="5"/>
      <c r="L741" s="5"/>
      <c r="M741" s="1" t="str">
        <f t="shared" si="35"/>
        <v/>
      </c>
      <c r="N741" t="str">
        <f t="shared" si="36"/>
        <v xml:space="preserve"> </v>
      </c>
    </row>
    <row r="742" spans="1:14" x14ac:dyDescent="0.25">
      <c r="A742" s="4">
        <v>739</v>
      </c>
      <c r="B742" s="4">
        <f t="shared" si="34"/>
        <v>0</v>
      </c>
      <c r="C742" s="5" t="str">
        <f>Tabela1[[#This Row],[Nazwisko i Imię3]]</f>
        <v xml:space="preserve"> </v>
      </c>
      <c r="D742" s="5"/>
      <c r="E742" s="5"/>
      <c r="F742" s="6"/>
      <c r="G742" s="5"/>
      <c r="H742" s="5"/>
      <c r="I742" s="5"/>
      <c r="J742" s="5"/>
      <c r="K742" s="5"/>
      <c r="L742" s="5"/>
      <c r="M742" s="1" t="str">
        <f t="shared" si="35"/>
        <v/>
      </c>
      <c r="N742" t="str">
        <f t="shared" si="36"/>
        <v xml:space="preserve"> </v>
      </c>
    </row>
    <row r="743" spans="1:14" x14ac:dyDescent="0.25">
      <c r="A743" s="4">
        <v>740</v>
      </c>
      <c r="B743" s="4">
        <f t="shared" si="34"/>
        <v>0</v>
      </c>
      <c r="C743" s="5" t="str">
        <f>Tabela1[[#This Row],[Nazwisko i Imię3]]</f>
        <v xml:space="preserve"> </v>
      </c>
      <c r="D743" s="5"/>
      <c r="E743" s="5"/>
      <c r="F743" s="6"/>
      <c r="G743" s="5"/>
      <c r="H743" s="5"/>
      <c r="I743" s="5"/>
      <c r="J743" s="5"/>
      <c r="K743" s="5"/>
      <c r="L743" s="5"/>
      <c r="M743" s="1" t="str">
        <f t="shared" si="35"/>
        <v/>
      </c>
      <c r="N743" t="str">
        <f t="shared" si="36"/>
        <v xml:space="preserve"> </v>
      </c>
    </row>
    <row r="744" spans="1:14" x14ac:dyDescent="0.25">
      <c r="A744" s="4">
        <v>741</v>
      </c>
      <c r="B744" s="4">
        <f t="shared" si="34"/>
        <v>0</v>
      </c>
      <c r="C744" s="5" t="str">
        <f>Tabela1[[#This Row],[Nazwisko i Imię3]]</f>
        <v xml:space="preserve"> </v>
      </c>
      <c r="D744" s="5"/>
      <c r="E744" s="5"/>
      <c r="F744" s="6"/>
      <c r="G744" s="5"/>
      <c r="H744" s="5"/>
      <c r="I744" s="5"/>
      <c r="J744" s="5"/>
      <c r="K744" s="5"/>
      <c r="L744" s="5"/>
      <c r="M744" s="1" t="str">
        <f t="shared" si="35"/>
        <v/>
      </c>
      <c r="N744" t="str">
        <f t="shared" si="36"/>
        <v xml:space="preserve"> </v>
      </c>
    </row>
    <row r="745" spans="1:14" x14ac:dyDescent="0.25">
      <c r="A745" s="4">
        <v>742</v>
      </c>
      <c r="B745" s="4">
        <f t="shared" si="34"/>
        <v>0</v>
      </c>
      <c r="C745" s="5" t="str">
        <f>Tabela1[[#This Row],[Nazwisko i Imię3]]</f>
        <v xml:space="preserve"> </v>
      </c>
      <c r="D745" s="5"/>
      <c r="E745" s="5"/>
      <c r="F745" s="6"/>
      <c r="G745" s="5"/>
      <c r="H745" s="5"/>
      <c r="I745" s="5"/>
      <c r="J745" s="5"/>
      <c r="K745" s="5"/>
      <c r="L745" s="5"/>
      <c r="M745" s="1" t="str">
        <f t="shared" si="35"/>
        <v/>
      </c>
      <c r="N745" t="str">
        <f t="shared" si="36"/>
        <v xml:space="preserve"> </v>
      </c>
    </row>
    <row r="746" spans="1:14" x14ac:dyDescent="0.25">
      <c r="A746" s="4">
        <v>743</v>
      </c>
      <c r="B746" s="4">
        <f t="shared" si="34"/>
        <v>0</v>
      </c>
      <c r="C746" s="5" t="str">
        <f>Tabela1[[#This Row],[Nazwisko i Imię3]]</f>
        <v xml:space="preserve"> </v>
      </c>
      <c r="D746" s="5"/>
      <c r="E746" s="5"/>
      <c r="F746" s="6"/>
      <c r="G746" s="5"/>
      <c r="H746" s="5"/>
      <c r="I746" s="5"/>
      <c r="J746" s="5"/>
      <c r="K746" s="5"/>
      <c r="L746" s="5"/>
      <c r="M746" s="1" t="str">
        <f t="shared" si="35"/>
        <v/>
      </c>
      <c r="N746" t="str">
        <f t="shared" si="36"/>
        <v xml:space="preserve"> </v>
      </c>
    </row>
    <row r="747" spans="1:14" x14ac:dyDescent="0.25">
      <c r="A747" s="4">
        <v>744</v>
      </c>
      <c r="B747" s="4">
        <f t="shared" si="34"/>
        <v>0</v>
      </c>
      <c r="C747" s="5" t="str">
        <f>Tabela1[[#This Row],[Nazwisko i Imię3]]</f>
        <v xml:space="preserve"> </v>
      </c>
      <c r="D747" s="5"/>
      <c r="E747" s="5"/>
      <c r="F747" s="6"/>
      <c r="G747" s="5"/>
      <c r="H747" s="5"/>
      <c r="I747" s="5"/>
      <c r="J747" s="5"/>
      <c r="K747" s="5"/>
      <c r="L747" s="5"/>
      <c r="M747" s="1" t="str">
        <f t="shared" si="35"/>
        <v/>
      </c>
      <c r="N747" t="str">
        <f t="shared" si="36"/>
        <v xml:space="preserve"> </v>
      </c>
    </row>
    <row r="748" spans="1:14" x14ac:dyDescent="0.25">
      <c r="A748" s="4">
        <v>745</v>
      </c>
      <c r="B748" s="4">
        <f t="shared" si="34"/>
        <v>0</v>
      </c>
      <c r="C748" s="5" t="str">
        <f>Tabela1[[#This Row],[Nazwisko i Imię3]]</f>
        <v xml:space="preserve"> </v>
      </c>
      <c r="D748" s="5"/>
      <c r="E748" s="5"/>
      <c r="F748" s="6"/>
      <c r="G748" s="5"/>
      <c r="H748" s="5"/>
      <c r="I748" s="5"/>
      <c r="J748" s="5"/>
      <c r="K748" s="5"/>
      <c r="L748" s="5"/>
      <c r="M748" s="1" t="str">
        <f t="shared" si="35"/>
        <v/>
      </c>
      <c r="N748" t="str">
        <f t="shared" si="36"/>
        <v xml:space="preserve"> </v>
      </c>
    </row>
    <row r="749" spans="1:14" x14ac:dyDescent="0.25">
      <c r="A749" s="4">
        <v>746</v>
      </c>
      <c r="B749" s="4">
        <f t="shared" si="34"/>
        <v>0</v>
      </c>
      <c r="C749" s="5" t="str">
        <f>Tabela1[[#This Row],[Nazwisko i Imię3]]</f>
        <v xml:space="preserve"> </v>
      </c>
      <c r="D749" s="5"/>
      <c r="E749" s="5"/>
      <c r="F749" s="6"/>
      <c r="G749" s="5"/>
      <c r="H749" s="5"/>
      <c r="I749" s="5"/>
      <c r="J749" s="5"/>
      <c r="K749" s="5"/>
      <c r="L749" s="5"/>
      <c r="M749" s="1" t="str">
        <f t="shared" si="35"/>
        <v/>
      </c>
      <c r="N749" t="str">
        <f t="shared" si="36"/>
        <v xml:space="preserve"> </v>
      </c>
    </row>
    <row r="750" spans="1:14" x14ac:dyDescent="0.25">
      <c r="A750" s="4">
        <v>747</v>
      </c>
      <c r="B750" s="4">
        <f t="shared" si="34"/>
        <v>0</v>
      </c>
      <c r="C750" s="5" t="str">
        <f>Tabela1[[#This Row],[Nazwisko i Imię3]]</f>
        <v xml:space="preserve"> </v>
      </c>
      <c r="D750" s="5"/>
      <c r="E750" s="5"/>
      <c r="F750" s="6"/>
      <c r="G750" s="5"/>
      <c r="H750" s="5"/>
      <c r="I750" s="5"/>
      <c r="J750" s="5"/>
      <c r="K750" s="5"/>
      <c r="L750" s="5"/>
      <c r="M750" s="1" t="str">
        <f t="shared" si="35"/>
        <v/>
      </c>
      <c r="N750" t="str">
        <f t="shared" si="36"/>
        <v xml:space="preserve"> </v>
      </c>
    </row>
    <row r="751" spans="1:14" x14ac:dyDescent="0.25">
      <c r="A751" s="4">
        <v>748</v>
      </c>
      <c r="B751" s="4">
        <f t="shared" si="34"/>
        <v>0</v>
      </c>
      <c r="C751" s="5" t="str">
        <f>Tabela1[[#This Row],[Nazwisko i Imię3]]</f>
        <v xml:space="preserve"> </v>
      </c>
      <c r="D751" s="5"/>
      <c r="E751" s="5"/>
      <c r="F751" s="6"/>
      <c r="G751" s="5"/>
      <c r="H751" s="5"/>
      <c r="I751" s="5"/>
      <c r="J751" s="5"/>
      <c r="K751" s="5"/>
      <c r="L751" s="5"/>
      <c r="M751" s="1" t="str">
        <f t="shared" si="35"/>
        <v/>
      </c>
      <c r="N751" t="str">
        <f t="shared" si="36"/>
        <v xml:space="preserve"> </v>
      </c>
    </row>
    <row r="752" spans="1:14" x14ac:dyDescent="0.25">
      <c r="A752" s="4">
        <v>749</v>
      </c>
      <c r="B752" s="4">
        <f t="shared" si="34"/>
        <v>0</v>
      </c>
      <c r="C752" s="5" t="str">
        <f>Tabela1[[#This Row],[Nazwisko i Imię3]]</f>
        <v xml:space="preserve"> </v>
      </c>
      <c r="D752" s="5"/>
      <c r="E752" s="5"/>
      <c r="F752" s="6"/>
      <c r="G752" s="5"/>
      <c r="H752" s="5"/>
      <c r="I752" s="5"/>
      <c r="J752" s="5"/>
      <c r="K752" s="5"/>
      <c r="L752" s="5"/>
      <c r="M752" s="1" t="str">
        <f t="shared" si="35"/>
        <v/>
      </c>
      <c r="N752" t="str">
        <f t="shared" si="36"/>
        <v xml:space="preserve"> </v>
      </c>
    </row>
    <row r="753" spans="1:14" x14ac:dyDescent="0.25">
      <c r="A753" s="4">
        <v>750</v>
      </c>
      <c r="B753" s="4">
        <f t="shared" si="34"/>
        <v>0</v>
      </c>
      <c r="C753" s="5" t="str">
        <f>Tabela1[[#This Row],[Nazwisko i Imię3]]</f>
        <v xml:space="preserve"> </v>
      </c>
      <c r="D753" s="5"/>
      <c r="E753" s="5"/>
      <c r="F753" s="6"/>
      <c r="G753" s="5"/>
      <c r="H753" s="5"/>
      <c r="I753" s="5"/>
      <c r="J753" s="5"/>
      <c r="K753" s="5"/>
      <c r="L753" s="5"/>
      <c r="M753" s="1" t="str">
        <f t="shared" si="35"/>
        <v/>
      </c>
      <c r="N753" t="str">
        <f t="shared" si="36"/>
        <v xml:space="preserve"> </v>
      </c>
    </row>
    <row r="754" spans="1:14" x14ac:dyDescent="0.25">
      <c r="A754" s="4">
        <v>751</v>
      </c>
      <c r="B754" s="4">
        <f t="shared" si="34"/>
        <v>0</v>
      </c>
      <c r="C754" s="5" t="str">
        <f>Tabela1[[#This Row],[Nazwisko i Imię3]]</f>
        <v xml:space="preserve"> </v>
      </c>
      <c r="D754" s="5"/>
      <c r="E754" s="5"/>
      <c r="F754" s="6"/>
      <c r="G754" s="5"/>
      <c r="H754" s="5"/>
      <c r="I754" s="5"/>
      <c r="J754" s="5"/>
      <c r="K754" s="5"/>
      <c r="L754" s="5"/>
      <c r="M754" s="1" t="str">
        <f t="shared" si="35"/>
        <v/>
      </c>
      <c r="N754" t="str">
        <f t="shared" si="36"/>
        <v xml:space="preserve"> </v>
      </c>
    </row>
    <row r="755" spans="1:14" x14ac:dyDescent="0.25">
      <c r="A755" s="4">
        <v>752</v>
      </c>
      <c r="B755" s="4">
        <f t="shared" si="34"/>
        <v>0</v>
      </c>
      <c r="C755" s="5" t="str">
        <f>Tabela1[[#This Row],[Nazwisko i Imię3]]</f>
        <v xml:space="preserve"> </v>
      </c>
      <c r="D755" s="5"/>
      <c r="E755" s="5"/>
      <c r="F755" s="6"/>
      <c r="G755" s="5"/>
      <c r="H755" s="5"/>
      <c r="I755" s="5"/>
      <c r="J755" s="5"/>
      <c r="K755" s="5"/>
      <c r="L755" s="5"/>
      <c r="M755" s="1" t="str">
        <f t="shared" si="35"/>
        <v/>
      </c>
      <c r="N755" t="str">
        <f t="shared" si="36"/>
        <v xml:space="preserve"> </v>
      </c>
    </row>
    <row r="756" spans="1:14" x14ac:dyDescent="0.25">
      <c r="A756" s="4">
        <v>753</v>
      </c>
      <c r="B756" s="4">
        <f t="shared" si="34"/>
        <v>0</v>
      </c>
      <c r="C756" s="5" t="str">
        <f>Tabela1[[#This Row],[Nazwisko i Imię3]]</f>
        <v xml:space="preserve"> </v>
      </c>
      <c r="D756" s="5"/>
      <c r="E756" s="5"/>
      <c r="F756" s="6"/>
      <c r="G756" s="5"/>
      <c r="H756" s="5"/>
      <c r="I756" s="5"/>
      <c r="J756" s="5"/>
      <c r="K756" s="5"/>
      <c r="L756" s="5"/>
      <c r="M756" s="1" t="str">
        <f t="shared" si="35"/>
        <v/>
      </c>
      <c r="N756" t="str">
        <f t="shared" si="36"/>
        <v xml:space="preserve"> </v>
      </c>
    </row>
    <row r="757" spans="1:14" x14ac:dyDescent="0.25">
      <c r="A757" s="4">
        <v>754</v>
      </c>
      <c r="B757" s="4">
        <f t="shared" si="34"/>
        <v>0</v>
      </c>
      <c r="C757" s="5" t="str">
        <f>Tabela1[[#This Row],[Nazwisko i Imię3]]</f>
        <v xml:space="preserve"> </v>
      </c>
      <c r="D757" s="5"/>
      <c r="E757" s="5"/>
      <c r="F757" s="6"/>
      <c r="G757" s="5"/>
      <c r="H757" s="5"/>
      <c r="I757" s="5"/>
      <c r="J757" s="5"/>
      <c r="K757" s="5"/>
      <c r="L757" s="5"/>
      <c r="M757" s="1" t="str">
        <f t="shared" si="35"/>
        <v/>
      </c>
      <c r="N757" t="str">
        <f t="shared" si="36"/>
        <v xml:space="preserve"> </v>
      </c>
    </row>
    <row r="758" spans="1:14" x14ac:dyDescent="0.25">
      <c r="A758" s="4">
        <v>755</v>
      </c>
      <c r="B758" s="4">
        <f t="shared" si="34"/>
        <v>0</v>
      </c>
      <c r="C758" s="5" t="str">
        <f>Tabela1[[#This Row],[Nazwisko i Imię3]]</f>
        <v xml:space="preserve"> </v>
      </c>
      <c r="D758" s="5"/>
      <c r="E758" s="5"/>
      <c r="F758" s="6"/>
      <c r="G758" s="5"/>
      <c r="H758" s="5"/>
      <c r="I758" s="5"/>
      <c r="J758" s="5"/>
      <c r="K758" s="5"/>
      <c r="L758" s="5"/>
      <c r="M758" s="1" t="str">
        <f t="shared" si="35"/>
        <v/>
      </c>
      <c r="N758" t="str">
        <f t="shared" si="36"/>
        <v xml:space="preserve"> </v>
      </c>
    </row>
    <row r="759" spans="1:14" x14ac:dyDescent="0.25">
      <c r="A759" s="4">
        <v>756</v>
      </c>
      <c r="B759" s="4">
        <f t="shared" si="34"/>
        <v>0</v>
      </c>
      <c r="C759" s="5" t="str">
        <f>Tabela1[[#This Row],[Nazwisko i Imię3]]</f>
        <v xml:space="preserve"> </v>
      </c>
      <c r="D759" s="5"/>
      <c r="E759" s="5"/>
      <c r="F759" s="6"/>
      <c r="G759" s="5"/>
      <c r="H759" s="5"/>
      <c r="I759" s="5"/>
      <c r="J759" s="5"/>
      <c r="K759" s="5"/>
      <c r="L759" s="5"/>
      <c r="M759" s="1" t="str">
        <f t="shared" si="35"/>
        <v/>
      </c>
      <c r="N759" t="str">
        <f t="shared" si="36"/>
        <v xml:space="preserve"> </v>
      </c>
    </row>
    <row r="760" spans="1:14" x14ac:dyDescent="0.25">
      <c r="A760" s="4">
        <v>757</v>
      </c>
      <c r="B760" s="4">
        <f t="shared" si="34"/>
        <v>0</v>
      </c>
      <c r="C760" s="5" t="str">
        <f>Tabela1[[#This Row],[Nazwisko i Imię3]]</f>
        <v xml:space="preserve"> </v>
      </c>
      <c r="D760" s="5"/>
      <c r="E760" s="5"/>
      <c r="F760" s="6"/>
      <c r="G760" s="5"/>
      <c r="H760" s="5"/>
      <c r="I760" s="5"/>
      <c r="J760" s="5"/>
      <c r="K760" s="5"/>
      <c r="L760" s="5"/>
      <c r="M760" s="1" t="str">
        <f t="shared" si="35"/>
        <v/>
      </c>
      <c r="N760" t="str">
        <f t="shared" si="36"/>
        <v xml:space="preserve"> </v>
      </c>
    </row>
    <row r="761" spans="1:14" x14ac:dyDescent="0.25">
      <c r="A761" s="4">
        <v>758</v>
      </c>
      <c r="B761" s="4">
        <f t="shared" si="34"/>
        <v>0</v>
      </c>
      <c r="C761" s="5" t="str">
        <f>Tabela1[[#This Row],[Nazwisko i Imię3]]</f>
        <v xml:space="preserve"> </v>
      </c>
      <c r="D761" s="5"/>
      <c r="E761" s="5"/>
      <c r="F761" s="6"/>
      <c r="G761" s="5"/>
      <c r="H761" s="5"/>
      <c r="I761" s="5"/>
      <c r="J761" s="5"/>
      <c r="K761" s="5"/>
      <c r="L761" s="5"/>
      <c r="M761" s="1" t="str">
        <f t="shared" si="35"/>
        <v/>
      </c>
      <c r="N761" t="str">
        <f t="shared" si="36"/>
        <v xml:space="preserve"> </v>
      </c>
    </row>
    <row r="762" spans="1:14" x14ac:dyDescent="0.25">
      <c r="A762" s="4">
        <v>759</v>
      </c>
      <c r="B762" s="4">
        <f t="shared" si="34"/>
        <v>0</v>
      </c>
      <c r="C762" s="5" t="str">
        <f>Tabela1[[#This Row],[Nazwisko i Imię3]]</f>
        <v xml:space="preserve"> </v>
      </c>
      <c r="D762" s="5"/>
      <c r="E762" s="5"/>
      <c r="F762" s="6"/>
      <c r="G762" s="5"/>
      <c r="H762" s="5"/>
      <c r="I762" s="5"/>
      <c r="J762" s="5"/>
      <c r="K762" s="5"/>
      <c r="L762" s="5"/>
      <c r="M762" s="1" t="str">
        <f t="shared" si="35"/>
        <v/>
      </c>
      <c r="N762" t="str">
        <f t="shared" si="36"/>
        <v xml:space="preserve"> </v>
      </c>
    </row>
    <row r="763" spans="1:14" x14ac:dyDescent="0.25">
      <c r="A763" s="4">
        <v>760</v>
      </c>
      <c r="B763" s="4">
        <f t="shared" si="34"/>
        <v>0</v>
      </c>
      <c r="C763" s="5" t="str">
        <f>Tabela1[[#This Row],[Nazwisko i Imię3]]</f>
        <v xml:space="preserve"> </v>
      </c>
      <c r="D763" s="5"/>
      <c r="E763" s="5"/>
      <c r="F763" s="6"/>
      <c r="G763" s="5"/>
      <c r="H763" s="5"/>
      <c r="I763" s="5"/>
      <c r="J763" s="5"/>
      <c r="K763" s="5"/>
      <c r="L763" s="5"/>
      <c r="M763" s="1" t="str">
        <f t="shared" si="35"/>
        <v/>
      </c>
      <c r="N763" t="str">
        <f t="shared" si="36"/>
        <v xml:space="preserve"> </v>
      </c>
    </row>
    <row r="764" spans="1:14" x14ac:dyDescent="0.25">
      <c r="A764" s="4">
        <v>761</v>
      </c>
      <c r="B764" s="4">
        <f t="shared" si="34"/>
        <v>0</v>
      </c>
      <c r="C764" s="5" t="str">
        <f>Tabela1[[#This Row],[Nazwisko i Imię3]]</f>
        <v xml:space="preserve"> </v>
      </c>
      <c r="D764" s="5"/>
      <c r="E764" s="5"/>
      <c r="F764" s="6"/>
      <c r="G764" s="5"/>
      <c r="H764" s="5"/>
      <c r="I764" s="5"/>
      <c r="J764" s="5"/>
      <c r="K764" s="5"/>
      <c r="L764" s="5"/>
      <c r="M764" s="1" t="str">
        <f t="shared" si="35"/>
        <v/>
      </c>
      <c r="N764" t="str">
        <f t="shared" si="36"/>
        <v xml:space="preserve"> </v>
      </c>
    </row>
    <row r="765" spans="1:14" x14ac:dyDescent="0.25">
      <c r="A765" s="4">
        <v>762</v>
      </c>
      <c r="B765" s="4">
        <f t="shared" si="34"/>
        <v>0</v>
      </c>
      <c r="C765" s="5" t="str">
        <f>Tabela1[[#This Row],[Nazwisko i Imię3]]</f>
        <v xml:space="preserve"> </v>
      </c>
      <c r="D765" s="5"/>
      <c r="E765" s="5"/>
      <c r="F765" s="6"/>
      <c r="G765" s="5"/>
      <c r="H765" s="5"/>
      <c r="I765" s="5"/>
      <c r="J765" s="5"/>
      <c r="K765" s="5"/>
      <c r="L765" s="5"/>
      <c r="M765" s="1" t="str">
        <f t="shared" si="35"/>
        <v/>
      </c>
      <c r="N765" t="str">
        <f t="shared" si="36"/>
        <v xml:space="preserve"> </v>
      </c>
    </row>
    <row r="766" spans="1:14" x14ac:dyDescent="0.25">
      <c r="A766" s="4">
        <v>763</v>
      </c>
      <c r="B766" s="4">
        <f t="shared" si="34"/>
        <v>0</v>
      </c>
      <c r="C766" s="5" t="str">
        <f>Tabela1[[#This Row],[Nazwisko i Imię3]]</f>
        <v xml:space="preserve"> </v>
      </c>
      <c r="D766" s="5"/>
      <c r="E766" s="5"/>
      <c r="F766" s="6"/>
      <c r="G766" s="5"/>
      <c r="H766" s="5"/>
      <c r="I766" s="5"/>
      <c r="J766" s="5"/>
      <c r="K766" s="5"/>
      <c r="L766" s="5"/>
      <c r="M766" s="1" t="str">
        <f t="shared" si="35"/>
        <v/>
      </c>
      <c r="N766" t="str">
        <f t="shared" si="36"/>
        <v xml:space="preserve"> </v>
      </c>
    </row>
    <row r="767" spans="1:14" x14ac:dyDescent="0.25">
      <c r="A767" s="4">
        <v>764</v>
      </c>
      <c r="B767" s="4">
        <f t="shared" si="34"/>
        <v>0</v>
      </c>
      <c r="C767" s="5" t="str">
        <f>Tabela1[[#This Row],[Nazwisko i Imię3]]</f>
        <v xml:space="preserve"> </v>
      </c>
      <c r="D767" s="5"/>
      <c r="E767" s="5"/>
      <c r="F767" s="6"/>
      <c r="G767" s="5"/>
      <c r="H767" s="5"/>
      <c r="I767" s="5"/>
      <c r="J767" s="5"/>
      <c r="K767" s="5"/>
      <c r="L767" s="5"/>
      <c r="M767" s="1" t="str">
        <f t="shared" si="35"/>
        <v/>
      </c>
      <c r="N767" t="str">
        <f t="shared" si="36"/>
        <v xml:space="preserve"> </v>
      </c>
    </row>
    <row r="768" spans="1:14" x14ac:dyDescent="0.25">
      <c r="A768" s="4">
        <v>765</v>
      </c>
      <c r="B768" s="4">
        <f t="shared" si="34"/>
        <v>0</v>
      </c>
      <c r="C768" s="5" t="str">
        <f>Tabela1[[#This Row],[Nazwisko i Imię3]]</f>
        <v xml:space="preserve"> </v>
      </c>
      <c r="D768" s="5"/>
      <c r="E768" s="5"/>
      <c r="F768" s="6"/>
      <c r="G768" s="5"/>
      <c r="H768" s="5"/>
      <c r="I768" s="5"/>
      <c r="J768" s="5"/>
      <c r="K768" s="5"/>
      <c r="L768" s="5"/>
      <c r="M768" s="1" t="str">
        <f t="shared" si="35"/>
        <v/>
      </c>
      <c r="N768" t="str">
        <f t="shared" si="36"/>
        <v xml:space="preserve"> </v>
      </c>
    </row>
    <row r="769" spans="1:14" x14ac:dyDescent="0.25">
      <c r="A769" s="4">
        <v>766</v>
      </c>
      <c r="B769" s="4">
        <f t="shared" si="34"/>
        <v>0</v>
      </c>
      <c r="C769" s="5" t="str">
        <f>Tabela1[[#This Row],[Nazwisko i Imię3]]</f>
        <v xml:space="preserve"> </v>
      </c>
      <c r="D769" s="5"/>
      <c r="E769" s="5"/>
      <c r="F769" s="6"/>
      <c r="G769" s="5"/>
      <c r="H769" s="5"/>
      <c r="I769" s="5"/>
      <c r="J769" s="5"/>
      <c r="K769" s="5"/>
      <c r="L769" s="5"/>
      <c r="M769" s="1" t="str">
        <f t="shared" si="35"/>
        <v/>
      </c>
      <c r="N769" t="str">
        <f t="shared" si="36"/>
        <v xml:space="preserve"> </v>
      </c>
    </row>
    <row r="770" spans="1:14" x14ac:dyDescent="0.25">
      <c r="A770" s="4">
        <v>767</v>
      </c>
      <c r="B770" s="4">
        <f t="shared" si="34"/>
        <v>0</v>
      </c>
      <c r="C770" s="5" t="str">
        <f>Tabela1[[#This Row],[Nazwisko i Imię3]]</f>
        <v xml:space="preserve"> </v>
      </c>
      <c r="D770" s="5"/>
      <c r="E770" s="5"/>
      <c r="F770" s="6"/>
      <c r="G770" s="5"/>
      <c r="H770" s="5"/>
      <c r="I770" s="5"/>
      <c r="J770" s="5"/>
      <c r="K770" s="5"/>
      <c r="L770" s="5"/>
      <c r="M770" s="1" t="str">
        <f t="shared" si="35"/>
        <v/>
      </c>
      <c r="N770" t="str">
        <f t="shared" si="36"/>
        <v xml:space="preserve"> </v>
      </c>
    </row>
    <row r="771" spans="1:14" x14ac:dyDescent="0.25">
      <c r="A771" s="4">
        <v>768</v>
      </c>
      <c r="B771" s="4">
        <f t="shared" si="34"/>
        <v>0</v>
      </c>
      <c r="C771" s="5" t="str">
        <f>Tabela1[[#This Row],[Nazwisko i Imię3]]</f>
        <v xml:space="preserve"> </v>
      </c>
      <c r="D771" s="5"/>
      <c r="E771" s="5"/>
      <c r="F771" s="6"/>
      <c r="G771" s="5"/>
      <c r="H771" s="5"/>
      <c r="I771" s="5"/>
      <c r="J771" s="5"/>
      <c r="K771" s="5"/>
      <c r="L771" s="5"/>
      <c r="M771" s="1" t="str">
        <f t="shared" si="35"/>
        <v/>
      </c>
      <c r="N771" t="str">
        <f t="shared" si="36"/>
        <v xml:space="preserve"> </v>
      </c>
    </row>
    <row r="772" spans="1:14" x14ac:dyDescent="0.25">
      <c r="A772" s="4">
        <v>769</v>
      </c>
      <c r="B772" s="4">
        <f t="shared" si="34"/>
        <v>0</v>
      </c>
      <c r="C772" s="5" t="str">
        <f>Tabela1[[#This Row],[Nazwisko i Imię3]]</f>
        <v xml:space="preserve"> </v>
      </c>
      <c r="D772" s="5"/>
      <c r="E772" s="5"/>
      <c r="F772" s="6"/>
      <c r="G772" s="5"/>
      <c r="H772" s="5"/>
      <c r="I772" s="5"/>
      <c r="J772" s="5"/>
      <c r="K772" s="5"/>
      <c r="L772" s="5"/>
      <c r="M772" s="1" t="str">
        <f t="shared" si="35"/>
        <v/>
      </c>
      <c r="N772" t="str">
        <f t="shared" si="36"/>
        <v xml:space="preserve"> </v>
      </c>
    </row>
    <row r="773" spans="1:14" x14ac:dyDescent="0.25">
      <c r="A773" s="4">
        <v>770</v>
      </c>
      <c r="B773" s="4">
        <f t="shared" si="34"/>
        <v>0</v>
      </c>
      <c r="C773" s="5" t="str">
        <f>Tabela1[[#This Row],[Nazwisko i Imię3]]</f>
        <v xml:space="preserve"> </v>
      </c>
      <c r="D773" s="5"/>
      <c r="E773" s="5"/>
      <c r="F773" s="6"/>
      <c r="G773" s="5"/>
      <c r="H773" s="5"/>
      <c r="I773" s="5"/>
      <c r="J773" s="5"/>
      <c r="K773" s="5"/>
      <c r="L773" s="5"/>
      <c r="M773" s="1" t="str">
        <f t="shared" si="35"/>
        <v/>
      </c>
      <c r="N773" t="str">
        <f t="shared" si="36"/>
        <v xml:space="preserve"> </v>
      </c>
    </row>
    <row r="774" spans="1:14" x14ac:dyDescent="0.25">
      <c r="A774" s="4">
        <v>771</v>
      </c>
      <c r="B774" s="4">
        <f t="shared" si="34"/>
        <v>0</v>
      </c>
      <c r="C774" s="5" t="str">
        <f>Tabela1[[#This Row],[Nazwisko i Imię3]]</f>
        <v xml:space="preserve"> </v>
      </c>
      <c r="D774" s="5"/>
      <c r="E774" s="5"/>
      <c r="F774" s="6"/>
      <c r="G774" s="5"/>
      <c r="H774" s="5"/>
      <c r="I774" s="5"/>
      <c r="J774" s="5"/>
      <c r="K774" s="5"/>
      <c r="L774" s="5"/>
      <c r="M774" s="1" t="str">
        <f t="shared" si="35"/>
        <v/>
      </c>
      <c r="N774" t="str">
        <f t="shared" si="36"/>
        <v xml:space="preserve"> </v>
      </c>
    </row>
    <row r="775" spans="1:14" x14ac:dyDescent="0.25">
      <c r="A775" s="4">
        <v>772</v>
      </c>
      <c r="B775" s="4">
        <f t="shared" si="34"/>
        <v>0</v>
      </c>
      <c r="C775" s="5" t="str">
        <f>Tabela1[[#This Row],[Nazwisko i Imię3]]</f>
        <v xml:space="preserve"> </v>
      </c>
      <c r="D775" s="5"/>
      <c r="E775" s="5"/>
      <c r="F775" s="6"/>
      <c r="G775" s="5"/>
      <c r="H775" s="5"/>
      <c r="I775" s="5"/>
      <c r="J775" s="5"/>
      <c r="K775" s="5"/>
      <c r="L775" s="5"/>
      <c r="M775" s="1" t="str">
        <f t="shared" si="35"/>
        <v/>
      </c>
      <c r="N775" t="str">
        <f t="shared" si="36"/>
        <v xml:space="preserve"> 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2022-05-30T12:44:35Z</dcterms:modified>
</cp:coreProperties>
</file>