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"/>
    </mc:Choice>
  </mc:AlternateContent>
  <xr:revisionPtr revIDLastSave="0" documentId="13_ncr:1_{860FFF3F-61B4-4F71-9F02-CF69B007F9B4}" xr6:coauthVersionLast="43" xr6:coauthVersionMax="43" xr10:uidLastSave="{00000000-0000-0000-0000-000000000000}"/>
  <workbookProtection workbookAlgorithmName="SHA-512" workbookHashValue="Kne7uSxVGwaKeHu+qcsxAiWVpTKfF33O1ZXu5tO29hUViu7HPVz9mNuITBLzWc9b7vkF7349KDg4Uyc/xL+PwQ==" workbookSaltValue="Nuz8QpDXHGuZnM0dhGy9Zg==" workbookSpinCount="100000" lockStructure="1"/>
  <bookViews>
    <workbookView xWindow="-120" yWindow="-120" windowWidth="29040" windowHeight="15840" xr2:uid="{FCA1BE51-D162-4200-83F2-C918998B83B1}"/>
  </bookViews>
  <sheets>
    <sheet name="karta zgłoszeniowa" sheetId="3" r:id="rId1"/>
    <sheet name="licencje PZTS" sheetId="4" state="hidden" r:id="rId2"/>
  </sheets>
  <definedNames>
    <definedName name="Kategoria">OFFSET('karta zgłoszeniowa'!$O$1,1,0,COUNTA('karta zgłoszeniowa'!$O$2:$O$12),1)</definedName>
    <definedName name="Kategoria_2">OFFSET('karta zgłoszeniowa'!$V$22,MATCH('karta zgłoszeniowa'!$D$3,'karta zgłoszeniowa'!#REF!,0),0,COUNTIF('karta zgłoszeniowa'!#REF!,'karta zgłoszeniowa'!$D$3),1)</definedName>
    <definedName name="Klub">'karta zgłoszeniowa'!$A$23:$A$100</definedName>
    <definedName name="Rok">OFFSET('karta zgłoszeniowa'!$E$23,MATCH('karta zgłoszeniowa'!$L$1&amp;'karta zgłoszeniowa'!$L$3,'karta zgłoszeniowa'!$D$24:$D$846&amp;'karta zgłoszeniowa'!$K$465:$K$846,0),0,COUNTIFS('karta zgłoszeniowa'!$D$24:$D$846,'karta zgłoszeniowa'!$L1048574,'karta zgłoszeniowa'!$E20:$E897,'karta zgłoszeniowa'!$L$3),1)</definedName>
    <definedName name="Zawodnik1">OFFSET('karta zgłoszeniowa'!$Y$3,MATCH('karta zgłoszeniowa'!$D$3,'karta zgłoszeniowa'!$X$4:$X$1170,0),0,COUNTIF('karta zgłoszeniowa'!$X$4:$X$1170,'karta zgłoszeniowa'!$D$3),1)</definedName>
    <definedName name="Zawodnik2">OFFSET('karta zgłoszeniowa'!$AD$3,MATCH('karta zgłoszeniowa'!$D$3,'karta zgłoszeniowa'!$AC$4:$AC$1170,0),0,COUNTIF('karta zgłoszeniowa'!$AC$4:$AC$1170,'karta zgłoszeniowa'!$D$3),1)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48" i="4" l="1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C452" i="4"/>
  <c r="C464" i="4"/>
  <c r="C476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N448" i="4"/>
  <c r="C448" i="4" s="1"/>
  <c r="N449" i="4"/>
  <c r="C449" i="4" s="1"/>
  <c r="N450" i="4"/>
  <c r="C450" i="4" s="1"/>
  <c r="N451" i="4"/>
  <c r="C451" i="4" s="1"/>
  <c r="N452" i="4"/>
  <c r="N453" i="4"/>
  <c r="C453" i="4" s="1"/>
  <c r="N454" i="4"/>
  <c r="C454" i="4" s="1"/>
  <c r="N455" i="4"/>
  <c r="C455" i="4" s="1"/>
  <c r="N456" i="4"/>
  <c r="C456" i="4" s="1"/>
  <c r="N457" i="4"/>
  <c r="C457" i="4" s="1"/>
  <c r="N458" i="4"/>
  <c r="C458" i="4" s="1"/>
  <c r="N459" i="4"/>
  <c r="C459" i="4" s="1"/>
  <c r="N460" i="4"/>
  <c r="C460" i="4" s="1"/>
  <c r="N461" i="4"/>
  <c r="C461" i="4" s="1"/>
  <c r="N462" i="4"/>
  <c r="C462" i="4" s="1"/>
  <c r="N463" i="4"/>
  <c r="C463" i="4" s="1"/>
  <c r="N464" i="4"/>
  <c r="N465" i="4"/>
  <c r="C465" i="4" s="1"/>
  <c r="N466" i="4"/>
  <c r="C466" i="4" s="1"/>
  <c r="N467" i="4"/>
  <c r="C467" i="4" s="1"/>
  <c r="N468" i="4"/>
  <c r="C468" i="4" s="1"/>
  <c r="N469" i="4"/>
  <c r="C469" i="4" s="1"/>
  <c r="N470" i="4"/>
  <c r="C470" i="4" s="1"/>
  <c r="N471" i="4"/>
  <c r="C471" i="4" s="1"/>
  <c r="N472" i="4"/>
  <c r="C472" i="4" s="1"/>
  <c r="N473" i="4"/>
  <c r="C473" i="4" s="1"/>
  <c r="N474" i="4"/>
  <c r="C474" i="4" s="1"/>
  <c r="N475" i="4"/>
  <c r="C475" i="4" s="1"/>
  <c r="N476" i="4"/>
  <c r="N477" i="4"/>
  <c r="C477" i="4" s="1"/>
  <c r="N478" i="4"/>
  <c r="C478" i="4" s="1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M174" i="4" l="1"/>
  <c r="M175" i="4"/>
  <c r="M176" i="4"/>
  <c r="M177" i="4"/>
  <c r="M178" i="4"/>
  <c r="M179" i="4"/>
  <c r="M180" i="4"/>
  <c r="N174" i="4"/>
  <c r="C174" i="4" s="1"/>
  <c r="N175" i="4"/>
  <c r="C175" i="4" s="1"/>
  <c r="N176" i="4"/>
  <c r="C176" i="4" s="1"/>
  <c r="N177" i="4"/>
  <c r="C177" i="4" s="1"/>
  <c r="N178" i="4"/>
  <c r="C178" i="4" s="1"/>
  <c r="N179" i="4"/>
  <c r="C179" i="4" s="1"/>
  <c r="N180" i="4"/>
  <c r="C180" i="4" s="1"/>
  <c r="F1" i="3" l="1"/>
  <c r="C3" i="3" l="1"/>
  <c r="F461" i="3" l="1"/>
  <c r="K461" i="3" s="1"/>
  <c r="F462" i="3"/>
  <c r="F463" i="3"/>
  <c r="K463" i="3" s="1"/>
  <c r="F464" i="3"/>
  <c r="J464" i="3" s="1"/>
  <c r="V442" i="3"/>
  <c r="V443" i="3"/>
  <c r="V444" i="3"/>
  <c r="V445" i="3"/>
  <c r="V446" i="3"/>
  <c r="V447" i="3"/>
  <c r="V448" i="3"/>
  <c r="V449" i="3"/>
  <c r="V450" i="3"/>
  <c r="V451" i="3"/>
  <c r="V452" i="3"/>
  <c r="V453" i="3"/>
  <c r="V454" i="3"/>
  <c r="V455" i="3"/>
  <c r="V456" i="3"/>
  <c r="V457" i="3"/>
  <c r="V458" i="3"/>
  <c r="V459" i="3"/>
  <c r="V460" i="3"/>
  <c r="V461" i="3"/>
  <c r="V462" i="3"/>
  <c r="V463" i="3"/>
  <c r="V464" i="3"/>
  <c r="V465" i="3"/>
  <c r="V466" i="3"/>
  <c r="V467" i="3"/>
  <c r="V468" i="3"/>
  <c r="V469" i="3"/>
  <c r="V470" i="3"/>
  <c r="V471" i="3"/>
  <c r="V472" i="3"/>
  <c r="V473" i="3"/>
  <c r="V474" i="3"/>
  <c r="V475" i="3"/>
  <c r="V476" i="3"/>
  <c r="V477" i="3"/>
  <c r="V478" i="3"/>
  <c r="V479" i="3"/>
  <c r="V480" i="3"/>
  <c r="V481" i="3"/>
  <c r="V482" i="3"/>
  <c r="V483" i="3"/>
  <c r="V484" i="3"/>
  <c r="V485" i="3"/>
  <c r="V486" i="3"/>
  <c r="V487" i="3"/>
  <c r="V488" i="3"/>
  <c r="V489" i="3"/>
  <c r="V490" i="3"/>
  <c r="V491" i="3"/>
  <c r="V492" i="3"/>
  <c r="V493" i="3"/>
  <c r="V494" i="3"/>
  <c r="V495" i="3"/>
  <c r="V496" i="3"/>
  <c r="V497" i="3"/>
  <c r="V498" i="3"/>
  <c r="V499" i="3"/>
  <c r="V500" i="3"/>
  <c r="V501" i="3"/>
  <c r="V502" i="3"/>
  <c r="V503" i="3"/>
  <c r="V504" i="3"/>
  <c r="V505" i="3"/>
  <c r="V506" i="3"/>
  <c r="V507" i="3"/>
  <c r="V508" i="3"/>
  <c r="V509" i="3"/>
  <c r="V510" i="3"/>
  <c r="V511" i="3"/>
  <c r="V512" i="3"/>
  <c r="V513" i="3"/>
  <c r="V514" i="3"/>
  <c r="V515" i="3"/>
  <c r="V516" i="3"/>
  <c r="V517" i="3"/>
  <c r="V518" i="3"/>
  <c r="V519" i="3"/>
  <c r="V520" i="3"/>
  <c r="V521" i="3"/>
  <c r="V522" i="3"/>
  <c r="V523" i="3"/>
  <c r="V524" i="3"/>
  <c r="V525" i="3"/>
  <c r="V526" i="3"/>
  <c r="V527" i="3"/>
  <c r="V528" i="3"/>
  <c r="V529" i="3"/>
  <c r="V530" i="3"/>
  <c r="V531" i="3"/>
  <c r="V532" i="3"/>
  <c r="V533" i="3"/>
  <c r="V534" i="3"/>
  <c r="V535" i="3"/>
  <c r="V536" i="3"/>
  <c r="V537" i="3"/>
  <c r="V538" i="3"/>
  <c r="V539" i="3"/>
  <c r="V540" i="3"/>
  <c r="V541" i="3"/>
  <c r="V542" i="3"/>
  <c r="V543" i="3"/>
  <c r="V544" i="3"/>
  <c r="V545" i="3"/>
  <c r="V546" i="3"/>
  <c r="V547" i="3"/>
  <c r="V548" i="3"/>
  <c r="V549" i="3"/>
  <c r="V550" i="3"/>
  <c r="V551" i="3"/>
  <c r="V552" i="3"/>
  <c r="V553" i="3"/>
  <c r="V554" i="3"/>
  <c r="V555" i="3"/>
  <c r="V556" i="3"/>
  <c r="V557" i="3"/>
  <c r="V558" i="3"/>
  <c r="V559" i="3"/>
  <c r="V560" i="3"/>
  <c r="V561" i="3"/>
  <c r="V562" i="3"/>
  <c r="V563" i="3"/>
  <c r="V564" i="3"/>
  <c r="V565" i="3"/>
  <c r="V566" i="3"/>
  <c r="V567" i="3"/>
  <c r="V568" i="3"/>
  <c r="V569" i="3"/>
  <c r="V570" i="3"/>
  <c r="V571" i="3"/>
  <c r="V572" i="3"/>
  <c r="V573" i="3"/>
  <c r="V574" i="3"/>
  <c r="V575" i="3"/>
  <c r="V576" i="3"/>
  <c r="V577" i="3"/>
  <c r="V578" i="3"/>
  <c r="V579" i="3"/>
  <c r="V580" i="3"/>
  <c r="V581" i="3"/>
  <c r="V582" i="3"/>
  <c r="V583" i="3"/>
  <c r="V584" i="3"/>
  <c r="V585" i="3"/>
  <c r="V586" i="3"/>
  <c r="V587" i="3"/>
  <c r="V588" i="3"/>
  <c r="V589" i="3"/>
  <c r="V590" i="3"/>
  <c r="V591" i="3"/>
  <c r="V592" i="3"/>
  <c r="V593" i="3"/>
  <c r="V594" i="3"/>
  <c r="V595" i="3"/>
  <c r="V596" i="3"/>
  <c r="V597" i="3"/>
  <c r="V598" i="3"/>
  <c r="V599" i="3"/>
  <c r="V600" i="3"/>
  <c r="V601" i="3"/>
  <c r="V602" i="3"/>
  <c r="V603" i="3"/>
  <c r="V604" i="3"/>
  <c r="V605" i="3"/>
  <c r="V606" i="3"/>
  <c r="V607" i="3"/>
  <c r="V608" i="3"/>
  <c r="V609" i="3"/>
  <c r="V610" i="3"/>
  <c r="V611" i="3"/>
  <c r="V612" i="3"/>
  <c r="V613" i="3"/>
  <c r="V614" i="3"/>
  <c r="V615" i="3"/>
  <c r="V616" i="3"/>
  <c r="V617" i="3"/>
  <c r="V618" i="3"/>
  <c r="V619" i="3"/>
  <c r="V620" i="3"/>
  <c r="V621" i="3"/>
  <c r="V622" i="3"/>
  <c r="V623" i="3"/>
  <c r="V624" i="3"/>
  <c r="V625" i="3"/>
  <c r="V626" i="3"/>
  <c r="V627" i="3"/>
  <c r="V628" i="3"/>
  <c r="V629" i="3"/>
  <c r="V630" i="3"/>
  <c r="V631" i="3"/>
  <c r="V632" i="3"/>
  <c r="V633" i="3"/>
  <c r="V634" i="3"/>
  <c r="V635" i="3"/>
  <c r="V636" i="3"/>
  <c r="V637" i="3"/>
  <c r="V638" i="3"/>
  <c r="V639" i="3"/>
  <c r="V640" i="3"/>
  <c r="V641" i="3"/>
  <c r="V642" i="3"/>
  <c r="V643" i="3"/>
  <c r="V644" i="3"/>
  <c r="V645" i="3"/>
  <c r="V646" i="3"/>
  <c r="V647" i="3"/>
  <c r="V648" i="3"/>
  <c r="V649" i="3"/>
  <c r="V650" i="3"/>
  <c r="V651" i="3"/>
  <c r="V652" i="3"/>
  <c r="V653" i="3"/>
  <c r="V654" i="3"/>
  <c r="V655" i="3"/>
  <c r="V656" i="3"/>
  <c r="V657" i="3"/>
  <c r="V658" i="3"/>
  <c r="V659" i="3"/>
  <c r="V660" i="3"/>
  <c r="V661" i="3"/>
  <c r="V662" i="3"/>
  <c r="V663" i="3"/>
  <c r="V664" i="3"/>
  <c r="V665" i="3"/>
  <c r="V666" i="3"/>
  <c r="V667" i="3"/>
  <c r="V668" i="3"/>
  <c r="V669" i="3"/>
  <c r="V670" i="3"/>
  <c r="V671" i="3"/>
  <c r="V672" i="3"/>
  <c r="V673" i="3"/>
  <c r="V674" i="3"/>
  <c r="V675" i="3"/>
  <c r="V676" i="3"/>
  <c r="V677" i="3"/>
  <c r="V678" i="3"/>
  <c r="V679" i="3"/>
  <c r="V680" i="3"/>
  <c r="V681" i="3"/>
  <c r="V682" i="3"/>
  <c r="V683" i="3"/>
  <c r="V684" i="3"/>
  <c r="V685" i="3"/>
  <c r="V686" i="3"/>
  <c r="V687" i="3"/>
  <c r="V688" i="3"/>
  <c r="V689" i="3"/>
  <c r="V690" i="3"/>
  <c r="V691" i="3"/>
  <c r="V692" i="3"/>
  <c r="V693" i="3"/>
  <c r="V694" i="3"/>
  <c r="V695" i="3"/>
  <c r="V696" i="3"/>
  <c r="V697" i="3"/>
  <c r="V698" i="3"/>
  <c r="V699" i="3"/>
  <c r="V700" i="3"/>
  <c r="V701" i="3"/>
  <c r="V702" i="3"/>
  <c r="V703" i="3"/>
  <c r="V704" i="3"/>
  <c r="D23" i="3"/>
  <c r="AA442" i="3"/>
  <c r="AA443" i="3"/>
  <c r="AA444" i="3"/>
  <c r="AA445" i="3"/>
  <c r="AA446" i="3"/>
  <c r="AA447" i="3"/>
  <c r="AA448" i="3"/>
  <c r="AA449" i="3"/>
  <c r="AA450" i="3"/>
  <c r="AA451" i="3"/>
  <c r="AA452" i="3"/>
  <c r="AA453" i="3"/>
  <c r="AA454" i="3"/>
  <c r="AA455" i="3"/>
  <c r="AA456" i="3"/>
  <c r="AA457" i="3"/>
  <c r="AA458" i="3"/>
  <c r="AA459" i="3"/>
  <c r="AA460" i="3"/>
  <c r="AA461" i="3"/>
  <c r="AA462" i="3"/>
  <c r="AA463" i="3"/>
  <c r="AA464" i="3"/>
  <c r="AA465" i="3"/>
  <c r="AA466" i="3"/>
  <c r="AA467" i="3"/>
  <c r="AA468" i="3"/>
  <c r="AA469" i="3"/>
  <c r="AA470" i="3"/>
  <c r="AA471" i="3"/>
  <c r="AA472" i="3"/>
  <c r="AA473" i="3"/>
  <c r="AA474" i="3"/>
  <c r="AA475" i="3"/>
  <c r="AA476" i="3"/>
  <c r="AA477" i="3"/>
  <c r="AA478" i="3"/>
  <c r="AA479" i="3"/>
  <c r="AA480" i="3"/>
  <c r="AA481" i="3"/>
  <c r="AA482" i="3"/>
  <c r="AA483" i="3"/>
  <c r="AA484" i="3"/>
  <c r="AA485" i="3"/>
  <c r="AA486" i="3"/>
  <c r="AA487" i="3"/>
  <c r="AA488" i="3"/>
  <c r="AA489" i="3"/>
  <c r="AA490" i="3"/>
  <c r="AA491" i="3"/>
  <c r="AA492" i="3"/>
  <c r="AA493" i="3"/>
  <c r="AA494" i="3"/>
  <c r="AA495" i="3"/>
  <c r="AA496" i="3"/>
  <c r="AA497" i="3"/>
  <c r="AA498" i="3"/>
  <c r="AA499" i="3"/>
  <c r="AA500" i="3"/>
  <c r="AA501" i="3"/>
  <c r="AA502" i="3"/>
  <c r="AA503" i="3"/>
  <c r="AA504" i="3"/>
  <c r="AA505" i="3"/>
  <c r="AA506" i="3"/>
  <c r="AA507" i="3"/>
  <c r="AA508" i="3"/>
  <c r="AA509" i="3"/>
  <c r="AA510" i="3"/>
  <c r="AA511" i="3"/>
  <c r="AA512" i="3"/>
  <c r="AA513" i="3"/>
  <c r="AA514" i="3"/>
  <c r="AA515" i="3"/>
  <c r="AA516" i="3"/>
  <c r="AA517" i="3"/>
  <c r="AA518" i="3"/>
  <c r="AA519" i="3"/>
  <c r="AA520" i="3"/>
  <c r="AA521" i="3"/>
  <c r="AA522" i="3"/>
  <c r="AA523" i="3"/>
  <c r="AA524" i="3"/>
  <c r="AA525" i="3"/>
  <c r="AA526" i="3"/>
  <c r="AA527" i="3"/>
  <c r="AA528" i="3"/>
  <c r="AA529" i="3"/>
  <c r="AA530" i="3"/>
  <c r="AA531" i="3"/>
  <c r="AA532" i="3"/>
  <c r="AA533" i="3"/>
  <c r="AA534" i="3"/>
  <c r="AA535" i="3"/>
  <c r="AA536" i="3"/>
  <c r="AA537" i="3"/>
  <c r="AA538" i="3"/>
  <c r="AA539" i="3"/>
  <c r="AA540" i="3"/>
  <c r="AA541" i="3"/>
  <c r="AA542" i="3"/>
  <c r="AA543" i="3"/>
  <c r="AA544" i="3"/>
  <c r="AA545" i="3"/>
  <c r="AA546" i="3"/>
  <c r="AA547" i="3"/>
  <c r="AA548" i="3"/>
  <c r="AA549" i="3"/>
  <c r="AA550" i="3"/>
  <c r="AA551" i="3"/>
  <c r="AA552" i="3"/>
  <c r="AA553" i="3"/>
  <c r="AA554" i="3"/>
  <c r="AA555" i="3"/>
  <c r="AA556" i="3"/>
  <c r="AA557" i="3"/>
  <c r="AA558" i="3"/>
  <c r="AA559" i="3"/>
  <c r="AA560" i="3"/>
  <c r="AA561" i="3"/>
  <c r="AA562" i="3"/>
  <c r="AA563" i="3"/>
  <c r="AA564" i="3"/>
  <c r="AA565" i="3"/>
  <c r="AA566" i="3"/>
  <c r="AA567" i="3"/>
  <c r="AA568" i="3"/>
  <c r="AA569" i="3"/>
  <c r="AA570" i="3"/>
  <c r="AA571" i="3"/>
  <c r="AA572" i="3"/>
  <c r="AA573" i="3"/>
  <c r="AA574" i="3"/>
  <c r="AA575" i="3"/>
  <c r="AA576" i="3"/>
  <c r="AA577" i="3"/>
  <c r="AA578" i="3"/>
  <c r="AA579" i="3"/>
  <c r="AA580" i="3"/>
  <c r="AA581" i="3"/>
  <c r="AA582" i="3"/>
  <c r="AA583" i="3"/>
  <c r="AA584" i="3"/>
  <c r="AA585" i="3"/>
  <c r="AA586" i="3"/>
  <c r="AA587" i="3"/>
  <c r="AA588" i="3"/>
  <c r="AA589" i="3"/>
  <c r="AA590" i="3"/>
  <c r="AA591" i="3"/>
  <c r="AA592" i="3"/>
  <c r="AA593" i="3"/>
  <c r="AA594" i="3"/>
  <c r="AA595" i="3"/>
  <c r="AA596" i="3"/>
  <c r="AA597" i="3"/>
  <c r="AA598" i="3"/>
  <c r="AA599" i="3"/>
  <c r="AA600" i="3"/>
  <c r="AA601" i="3"/>
  <c r="AA602" i="3"/>
  <c r="AA603" i="3"/>
  <c r="AA604" i="3"/>
  <c r="AA605" i="3"/>
  <c r="AA606" i="3"/>
  <c r="AA607" i="3"/>
  <c r="AA608" i="3"/>
  <c r="AA609" i="3"/>
  <c r="AA610" i="3"/>
  <c r="AA611" i="3"/>
  <c r="AA612" i="3"/>
  <c r="AA613" i="3"/>
  <c r="AA614" i="3"/>
  <c r="AA615" i="3"/>
  <c r="AA616" i="3"/>
  <c r="AA617" i="3"/>
  <c r="AA618" i="3"/>
  <c r="AA619" i="3"/>
  <c r="AA620" i="3"/>
  <c r="AA621" i="3"/>
  <c r="AA622" i="3"/>
  <c r="AA623" i="3"/>
  <c r="AA624" i="3"/>
  <c r="AA625" i="3"/>
  <c r="AA626" i="3"/>
  <c r="AA627" i="3"/>
  <c r="AA628" i="3"/>
  <c r="AA629" i="3"/>
  <c r="AA630" i="3"/>
  <c r="AA631" i="3"/>
  <c r="AA632" i="3"/>
  <c r="AA633" i="3"/>
  <c r="AA634" i="3"/>
  <c r="AA635" i="3"/>
  <c r="AA636" i="3"/>
  <c r="AA637" i="3"/>
  <c r="AA638" i="3"/>
  <c r="AA639" i="3"/>
  <c r="AA640" i="3"/>
  <c r="AA641" i="3"/>
  <c r="AA642" i="3"/>
  <c r="AA643" i="3"/>
  <c r="AA644" i="3"/>
  <c r="AA645" i="3"/>
  <c r="AA646" i="3"/>
  <c r="AA647" i="3"/>
  <c r="AA648" i="3"/>
  <c r="AA649" i="3"/>
  <c r="AA650" i="3"/>
  <c r="AA651" i="3"/>
  <c r="AA652" i="3"/>
  <c r="AA653" i="3"/>
  <c r="AA654" i="3"/>
  <c r="AA655" i="3"/>
  <c r="AA656" i="3"/>
  <c r="AA657" i="3"/>
  <c r="AA658" i="3"/>
  <c r="AA659" i="3"/>
  <c r="AA660" i="3"/>
  <c r="AA661" i="3"/>
  <c r="AA662" i="3"/>
  <c r="AA663" i="3"/>
  <c r="AA664" i="3"/>
  <c r="AA665" i="3"/>
  <c r="AA666" i="3"/>
  <c r="AA667" i="3"/>
  <c r="AA668" i="3"/>
  <c r="AA669" i="3"/>
  <c r="AA670" i="3"/>
  <c r="AA671" i="3"/>
  <c r="AA672" i="3"/>
  <c r="AA673" i="3"/>
  <c r="AA674" i="3"/>
  <c r="AA675" i="3"/>
  <c r="AA676" i="3"/>
  <c r="AA677" i="3"/>
  <c r="AA678" i="3"/>
  <c r="AA679" i="3"/>
  <c r="AA680" i="3"/>
  <c r="AA681" i="3"/>
  <c r="AA682" i="3"/>
  <c r="AA683" i="3"/>
  <c r="AA684" i="3"/>
  <c r="AA685" i="3"/>
  <c r="AA686" i="3"/>
  <c r="AA687" i="3"/>
  <c r="AA688" i="3"/>
  <c r="AA689" i="3"/>
  <c r="AA690" i="3"/>
  <c r="AA691" i="3"/>
  <c r="AA692" i="3"/>
  <c r="AA693" i="3"/>
  <c r="AA694" i="3"/>
  <c r="AA695" i="3"/>
  <c r="AA696" i="3"/>
  <c r="AA697" i="3"/>
  <c r="AA698" i="3"/>
  <c r="AA699" i="3"/>
  <c r="AA700" i="3"/>
  <c r="AA701" i="3"/>
  <c r="AA702" i="3"/>
  <c r="AA703" i="3"/>
  <c r="AA704" i="3"/>
  <c r="AA705" i="3"/>
  <c r="AA706" i="3"/>
  <c r="AA707" i="3"/>
  <c r="AA708" i="3"/>
  <c r="AA709" i="3"/>
  <c r="AA710" i="3"/>
  <c r="AA711" i="3"/>
  <c r="AA712" i="3"/>
  <c r="AA713" i="3"/>
  <c r="AA714" i="3"/>
  <c r="AA715" i="3"/>
  <c r="AA716" i="3"/>
  <c r="AA717" i="3"/>
  <c r="AA718" i="3"/>
  <c r="AA719" i="3"/>
  <c r="AA720" i="3"/>
  <c r="AA721" i="3"/>
  <c r="AA722" i="3"/>
  <c r="AA723" i="3"/>
  <c r="AA724" i="3"/>
  <c r="AA725" i="3"/>
  <c r="AA726" i="3"/>
  <c r="AA727" i="3"/>
  <c r="AA728" i="3"/>
  <c r="AA729" i="3"/>
  <c r="AA730" i="3"/>
  <c r="AA731" i="3"/>
  <c r="AA732" i="3"/>
  <c r="AA733" i="3"/>
  <c r="AA734" i="3"/>
  <c r="AA735" i="3"/>
  <c r="AA736" i="3"/>
  <c r="AA737" i="3"/>
  <c r="AA738" i="3"/>
  <c r="AA739" i="3"/>
  <c r="AA740" i="3"/>
  <c r="AA741" i="3"/>
  <c r="AA742" i="3"/>
  <c r="AA743" i="3"/>
  <c r="AA744" i="3"/>
  <c r="AA745" i="3"/>
  <c r="AA746" i="3"/>
  <c r="AA747" i="3"/>
  <c r="AA748" i="3"/>
  <c r="AA749" i="3"/>
  <c r="AA750" i="3"/>
  <c r="AA751" i="3"/>
  <c r="AA752" i="3"/>
  <c r="AA753" i="3"/>
  <c r="AA754" i="3"/>
  <c r="AA755" i="3"/>
  <c r="AA756" i="3"/>
  <c r="AA757" i="3"/>
  <c r="AA758" i="3"/>
  <c r="AA759" i="3"/>
  <c r="K464" i="3" l="1"/>
  <c r="S464" i="3" s="1"/>
  <c r="J463" i="3"/>
  <c r="L463" i="3"/>
  <c r="O463" i="3"/>
  <c r="M463" i="3"/>
  <c r="Q463" i="3"/>
  <c r="N463" i="3"/>
  <c r="P463" i="3"/>
  <c r="S463" i="3"/>
  <c r="R463" i="3"/>
  <c r="O464" i="3"/>
  <c r="P464" i="3"/>
  <c r="Q464" i="3"/>
  <c r="R464" i="3"/>
  <c r="M464" i="3"/>
  <c r="O461" i="3"/>
  <c r="P461" i="3"/>
  <c r="Q461" i="3"/>
  <c r="R461" i="3"/>
  <c r="S461" i="3"/>
  <c r="L461" i="3"/>
  <c r="M461" i="3"/>
  <c r="N461" i="3"/>
  <c r="J462" i="3"/>
  <c r="K462" i="3"/>
  <c r="V753" i="3"/>
  <c r="V754" i="3"/>
  <c r="V755" i="3"/>
  <c r="V756" i="3"/>
  <c r="V757" i="3"/>
  <c r="V758" i="3"/>
  <c r="V759" i="3"/>
  <c r="V760" i="3"/>
  <c r="AA760" i="3"/>
  <c r="V761" i="3"/>
  <c r="AA761" i="3"/>
  <c r="V762" i="3"/>
  <c r="AA762" i="3"/>
  <c r="V763" i="3"/>
  <c r="AA763" i="3"/>
  <c r="V764" i="3"/>
  <c r="AA764" i="3"/>
  <c r="V765" i="3"/>
  <c r="AA765" i="3"/>
  <c r="V766" i="3"/>
  <c r="AA766" i="3"/>
  <c r="V767" i="3"/>
  <c r="AA767" i="3"/>
  <c r="V768" i="3"/>
  <c r="AA768" i="3"/>
  <c r="V769" i="3"/>
  <c r="AA769" i="3"/>
  <c r="V770" i="3"/>
  <c r="AA770" i="3"/>
  <c r="V771" i="3"/>
  <c r="AA771" i="3"/>
  <c r="V772" i="3"/>
  <c r="AA772" i="3"/>
  <c r="V773" i="3"/>
  <c r="AA773" i="3"/>
  <c r="V774" i="3"/>
  <c r="AA774" i="3"/>
  <c r="V775" i="3"/>
  <c r="AA775" i="3"/>
  <c r="V776" i="3"/>
  <c r="AA776" i="3"/>
  <c r="V777" i="3"/>
  <c r="AA777" i="3"/>
  <c r="V778" i="3"/>
  <c r="AA778" i="3"/>
  <c r="V779" i="3"/>
  <c r="AA779" i="3"/>
  <c r="V780" i="3"/>
  <c r="AA780" i="3"/>
  <c r="V781" i="3"/>
  <c r="AA781" i="3"/>
  <c r="V782" i="3"/>
  <c r="AA782" i="3"/>
  <c r="V783" i="3"/>
  <c r="AA783" i="3"/>
  <c r="V784" i="3"/>
  <c r="AA784" i="3"/>
  <c r="V785" i="3"/>
  <c r="AA785" i="3"/>
  <c r="V786" i="3"/>
  <c r="AA786" i="3"/>
  <c r="V787" i="3"/>
  <c r="AA787" i="3"/>
  <c r="V788" i="3"/>
  <c r="AA788" i="3"/>
  <c r="V789" i="3"/>
  <c r="AA789" i="3"/>
  <c r="V790" i="3"/>
  <c r="AA790" i="3"/>
  <c r="V791" i="3"/>
  <c r="AA791" i="3"/>
  <c r="V792" i="3"/>
  <c r="AA792" i="3"/>
  <c r="V793" i="3"/>
  <c r="AA793" i="3"/>
  <c r="V794" i="3"/>
  <c r="AA794" i="3"/>
  <c r="V795" i="3"/>
  <c r="AA795" i="3"/>
  <c r="V796" i="3"/>
  <c r="AA796" i="3"/>
  <c r="V797" i="3"/>
  <c r="AA797" i="3"/>
  <c r="V798" i="3"/>
  <c r="AA798" i="3"/>
  <c r="V799" i="3"/>
  <c r="AA799" i="3"/>
  <c r="V800" i="3"/>
  <c r="AA800" i="3"/>
  <c r="V801" i="3"/>
  <c r="AA801" i="3"/>
  <c r="V802" i="3"/>
  <c r="AA802" i="3"/>
  <c r="V803" i="3"/>
  <c r="AA803" i="3"/>
  <c r="V804" i="3"/>
  <c r="AA804" i="3"/>
  <c r="V805" i="3"/>
  <c r="AA805" i="3"/>
  <c r="V806" i="3"/>
  <c r="AA806" i="3"/>
  <c r="V807" i="3"/>
  <c r="AA807" i="3"/>
  <c r="V808" i="3"/>
  <c r="AA808" i="3"/>
  <c r="V809" i="3"/>
  <c r="AA809" i="3"/>
  <c r="V810" i="3"/>
  <c r="AA810" i="3"/>
  <c r="V811" i="3"/>
  <c r="AA811" i="3"/>
  <c r="V812" i="3"/>
  <c r="AA812" i="3"/>
  <c r="V813" i="3"/>
  <c r="AA813" i="3"/>
  <c r="V814" i="3"/>
  <c r="AA814" i="3"/>
  <c r="V815" i="3"/>
  <c r="AA815" i="3"/>
  <c r="V816" i="3"/>
  <c r="AA816" i="3"/>
  <c r="V817" i="3"/>
  <c r="AA817" i="3"/>
  <c r="V818" i="3"/>
  <c r="AA818" i="3"/>
  <c r="V819" i="3"/>
  <c r="AA819" i="3"/>
  <c r="V820" i="3"/>
  <c r="AA820" i="3"/>
  <c r="V821" i="3"/>
  <c r="AA821" i="3"/>
  <c r="V822" i="3"/>
  <c r="AA822" i="3"/>
  <c r="V823" i="3"/>
  <c r="AA823" i="3"/>
  <c r="V824" i="3"/>
  <c r="AA824" i="3"/>
  <c r="V825" i="3"/>
  <c r="AA825" i="3"/>
  <c r="V826" i="3"/>
  <c r="AA826" i="3"/>
  <c r="V827" i="3"/>
  <c r="AA827" i="3"/>
  <c r="V828" i="3"/>
  <c r="AA828" i="3"/>
  <c r="V829" i="3"/>
  <c r="AA829" i="3"/>
  <c r="V830" i="3"/>
  <c r="AA830" i="3"/>
  <c r="V831" i="3"/>
  <c r="AA831" i="3"/>
  <c r="V832" i="3"/>
  <c r="AA832" i="3"/>
  <c r="V833" i="3"/>
  <c r="AA833" i="3"/>
  <c r="V834" i="3"/>
  <c r="AA834" i="3"/>
  <c r="V835" i="3"/>
  <c r="AA835" i="3"/>
  <c r="V705" i="3"/>
  <c r="V706" i="3"/>
  <c r="V707" i="3"/>
  <c r="V708" i="3"/>
  <c r="V709" i="3"/>
  <c r="V710" i="3"/>
  <c r="V711" i="3"/>
  <c r="V712" i="3"/>
  <c r="V713" i="3"/>
  <c r="V714" i="3"/>
  <c r="V715" i="3"/>
  <c r="V716" i="3"/>
  <c r="V717" i="3"/>
  <c r="V718" i="3"/>
  <c r="V719" i="3"/>
  <c r="V720" i="3"/>
  <c r="V721" i="3"/>
  <c r="V722" i="3"/>
  <c r="V723" i="3"/>
  <c r="V724" i="3"/>
  <c r="V725" i="3"/>
  <c r="V726" i="3"/>
  <c r="V727" i="3"/>
  <c r="V728" i="3"/>
  <c r="V729" i="3"/>
  <c r="V730" i="3"/>
  <c r="V731" i="3"/>
  <c r="V732" i="3"/>
  <c r="V733" i="3"/>
  <c r="V734" i="3"/>
  <c r="V735" i="3"/>
  <c r="V736" i="3"/>
  <c r="V737" i="3"/>
  <c r="V738" i="3"/>
  <c r="V739" i="3"/>
  <c r="V740" i="3"/>
  <c r="V741" i="3"/>
  <c r="V742" i="3"/>
  <c r="V743" i="3"/>
  <c r="V744" i="3"/>
  <c r="V745" i="3"/>
  <c r="V746" i="3"/>
  <c r="V747" i="3"/>
  <c r="V748" i="3"/>
  <c r="V749" i="3"/>
  <c r="V750" i="3"/>
  <c r="V751" i="3"/>
  <c r="V752" i="3"/>
  <c r="AA836" i="3"/>
  <c r="AA837" i="3"/>
  <c r="AA838" i="3"/>
  <c r="AA839" i="3"/>
  <c r="AA840" i="3"/>
  <c r="AA841" i="3"/>
  <c r="AA842" i="3"/>
  <c r="AA843" i="3"/>
  <c r="AA844" i="3"/>
  <c r="AA845" i="3"/>
  <c r="AA846" i="3"/>
  <c r="AA847" i="3"/>
  <c r="AA848" i="3"/>
  <c r="AA849" i="3"/>
  <c r="AA850" i="3"/>
  <c r="AA851" i="3"/>
  <c r="AA852" i="3"/>
  <c r="AA853" i="3"/>
  <c r="AA854" i="3"/>
  <c r="AA855" i="3"/>
  <c r="AA856" i="3"/>
  <c r="AA857" i="3"/>
  <c r="AA858" i="3"/>
  <c r="AA859" i="3"/>
  <c r="AA860" i="3"/>
  <c r="AA861" i="3"/>
  <c r="AA862" i="3"/>
  <c r="AA863" i="3"/>
  <c r="AA864" i="3"/>
  <c r="AA865" i="3"/>
  <c r="AA866" i="3"/>
  <c r="AA867" i="3"/>
  <c r="AA868" i="3"/>
  <c r="AA869" i="3"/>
  <c r="AA870" i="3"/>
  <c r="AA871" i="3"/>
  <c r="AA872" i="3"/>
  <c r="AA873" i="3"/>
  <c r="AA874" i="3"/>
  <c r="AA875" i="3"/>
  <c r="AA876" i="3"/>
  <c r="AA877" i="3"/>
  <c r="AA878" i="3"/>
  <c r="AA879" i="3"/>
  <c r="AA880" i="3"/>
  <c r="AA881" i="3"/>
  <c r="AA882" i="3"/>
  <c r="AA883" i="3"/>
  <c r="AA884" i="3"/>
  <c r="AA885" i="3"/>
  <c r="AA886" i="3"/>
  <c r="AA887" i="3"/>
  <c r="AA888" i="3"/>
  <c r="AA889" i="3"/>
  <c r="AA890" i="3"/>
  <c r="AA891" i="3"/>
  <c r="AA892" i="3"/>
  <c r="AA893" i="3"/>
  <c r="AA894" i="3"/>
  <c r="AA895" i="3"/>
  <c r="AA896" i="3"/>
  <c r="AA897" i="3"/>
  <c r="AA898" i="3"/>
  <c r="AA899" i="3"/>
  <c r="AA900" i="3"/>
  <c r="AA901" i="3"/>
  <c r="AA902" i="3"/>
  <c r="AA903" i="3"/>
  <c r="AA904" i="3"/>
  <c r="AA905" i="3"/>
  <c r="AA906" i="3"/>
  <c r="AA907" i="3"/>
  <c r="AA908" i="3"/>
  <c r="AA909" i="3"/>
  <c r="AA910" i="3"/>
  <c r="AA911" i="3"/>
  <c r="AA912" i="3"/>
  <c r="AA913" i="3"/>
  <c r="AA914" i="3"/>
  <c r="AA915" i="3"/>
  <c r="AA916" i="3"/>
  <c r="AA917" i="3"/>
  <c r="AA918" i="3"/>
  <c r="AA919" i="3"/>
  <c r="AA920" i="3"/>
  <c r="AA921" i="3"/>
  <c r="AA922" i="3"/>
  <c r="AA923" i="3"/>
  <c r="AA924" i="3"/>
  <c r="AA925" i="3"/>
  <c r="AA926" i="3"/>
  <c r="AA927" i="3"/>
  <c r="AA928" i="3"/>
  <c r="AA929" i="3"/>
  <c r="AA930" i="3"/>
  <c r="AA931" i="3"/>
  <c r="AA932" i="3"/>
  <c r="AA933" i="3"/>
  <c r="AA934" i="3"/>
  <c r="AA935" i="3"/>
  <c r="AA936" i="3"/>
  <c r="AA937" i="3"/>
  <c r="AA938" i="3"/>
  <c r="AA939" i="3"/>
  <c r="AA940" i="3"/>
  <c r="AA941" i="3"/>
  <c r="AA942" i="3"/>
  <c r="AA943" i="3"/>
  <c r="AA944" i="3"/>
  <c r="AA945" i="3"/>
  <c r="AA946" i="3"/>
  <c r="AA947" i="3"/>
  <c r="AA948" i="3"/>
  <c r="AA949" i="3"/>
  <c r="AA950" i="3"/>
  <c r="AA951" i="3"/>
  <c r="AA952" i="3"/>
  <c r="AA953" i="3"/>
  <c r="AA954" i="3"/>
  <c r="AA955" i="3"/>
  <c r="AA956" i="3"/>
  <c r="AA957" i="3"/>
  <c r="AA958" i="3"/>
  <c r="AA959" i="3"/>
  <c r="AA960" i="3"/>
  <c r="AA961" i="3"/>
  <c r="AA962" i="3"/>
  <c r="AA963" i="3"/>
  <c r="AA964" i="3"/>
  <c r="AA965" i="3"/>
  <c r="AA966" i="3"/>
  <c r="AA967" i="3"/>
  <c r="AA968" i="3"/>
  <c r="AA969" i="3"/>
  <c r="AA970" i="3"/>
  <c r="AA971" i="3"/>
  <c r="AA972" i="3"/>
  <c r="AA973" i="3"/>
  <c r="AA974" i="3"/>
  <c r="AA975" i="3"/>
  <c r="AA976" i="3"/>
  <c r="AA977" i="3"/>
  <c r="AA978" i="3"/>
  <c r="AA979" i="3"/>
  <c r="AA980" i="3"/>
  <c r="AA981" i="3"/>
  <c r="AA982" i="3"/>
  <c r="AA983" i="3"/>
  <c r="AA984" i="3"/>
  <c r="AA985" i="3"/>
  <c r="AA986" i="3"/>
  <c r="AA987" i="3"/>
  <c r="AA988" i="3"/>
  <c r="AA989" i="3"/>
  <c r="AA990" i="3"/>
  <c r="AA991" i="3"/>
  <c r="AA992" i="3"/>
  <c r="AA993" i="3"/>
  <c r="AA994" i="3"/>
  <c r="AA995" i="3"/>
  <c r="AA996" i="3"/>
  <c r="AA997" i="3"/>
  <c r="AA998" i="3"/>
  <c r="AA999" i="3"/>
  <c r="AA1000" i="3"/>
  <c r="AA1001" i="3"/>
  <c r="AA1002" i="3"/>
  <c r="AA1003" i="3"/>
  <c r="AA1004" i="3"/>
  <c r="AA1005" i="3"/>
  <c r="AA1006" i="3"/>
  <c r="AA1007" i="3"/>
  <c r="AA1008" i="3"/>
  <c r="AA1009" i="3"/>
  <c r="AA1010" i="3"/>
  <c r="AA1011" i="3"/>
  <c r="AA1012" i="3"/>
  <c r="AA1013" i="3"/>
  <c r="AA1014" i="3"/>
  <c r="AA1015" i="3"/>
  <c r="AA1016" i="3"/>
  <c r="AA1017" i="3"/>
  <c r="AA1018" i="3"/>
  <c r="AA1019" i="3"/>
  <c r="AA1020" i="3"/>
  <c r="AA1021" i="3"/>
  <c r="AA1022" i="3"/>
  <c r="AA1023" i="3"/>
  <c r="AA1024" i="3"/>
  <c r="AA1025" i="3"/>
  <c r="AA1026" i="3"/>
  <c r="AA1027" i="3"/>
  <c r="AA1028" i="3"/>
  <c r="AA1029" i="3"/>
  <c r="AA1030" i="3"/>
  <c r="AA1031" i="3"/>
  <c r="AA1032" i="3"/>
  <c r="AA1033" i="3"/>
  <c r="AA1034" i="3"/>
  <c r="AA1035" i="3"/>
  <c r="AA1036" i="3"/>
  <c r="AA1037" i="3"/>
  <c r="AA1038" i="3"/>
  <c r="AA1039" i="3"/>
  <c r="AA1040" i="3"/>
  <c r="AA1041" i="3"/>
  <c r="AA1042" i="3"/>
  <c r="AA1043" i="3"/>
  <c r="AA1044" i="3"/>
  <c r="AA1045" i="3"/>
  <c r="AA1046" i="3"/>
  <c r="AA1047" i="3"/>
  <c r="AA1048" i="3"/>
  <c r="AA1049" i="3"/>
  <c r="AA1050" i="3"/>
  <c r="AA1051" i="3"/>
  <c r="AA1052" i="3"/>
  <c r="AA1053" i="3"/>
  <c r="AA1054" i="3"/>
  <c r="AA1055" i="3"/>
  <c r="AA1056" i="3"/>
  <c r="AA1057" i="3"/>
  <c r="AA1058" i="3"/>
  <c r="AA1059" i="3"/>
  <c r="AA1060" i="3"/>
  <c r="AA1061" i="3"/>
  <c r="AA1062" i="3"/>
  <c r="AA1063" i="3"/>
  <c r="AA1064" i="3"/>
  <c r="AA1065" i="3"/>
  <c r="AA1066" i="3"/>
  <c r="AA1067" i="3"/>
  <c r="AA1068" i="3"/>
  <c r="AA1069" i="3"/>
  <c r="AA1070" i="3"/>
  <c r="AA1071" i="3"/>
  <c r="AA1072" i="3"/>
  <c r="AA1073" i="3"/>
  <c r="AA1074" i="3"/>
  <c r="AA1075" i="3"/>
  <c r="AA1076" i="3"/>
  <c r="AA1077" i="3"/>
  <c r="AA1078" i="3"/>
  <c r="AA1079" i="3"/>
  <c r="AA1080" i="3"/>
  <c r="AA1081" i="3"/>
  <c r="AA1082" i="3"/>
  <c r="AA1083" i="3"/>
  <c r="AA1084" i="3"/>
  <c r="AA1085" i="3"/>
  <c r="AA1086" i="3"/>
  <c r="AA1087" i="3"/>
  <c r="AA1088" i="3"/>
  <c r="AA1089" i="3"/>
  <c r="AA1090" i="3"/>
  <c r="AA1091" i="3"/>
  <c r="AA1092" i="3"/>
  <c r="AA1093" i="3"/>
  <c r="AA1094" i="3"/>
  <c r="AA1095" i="3"/>
  <c r="AA1096" i="3"/>
  <c r="AA1097" i="3"/>
  <c r="AA1098" i="3"/>
  <c r="AA1099" i="3"/>
  <c r="AA1100" i="3"/>
  <c r="AA1101" i="3"/>
  <c r="AA1102" i="3"/>
  <c r="AA1103" i="3"/>
  <c r="AA1104" i="3"/>
  <c r="AA1105" i="3"/>
  <c r="AA1106" i="3"/>
  <c r="AA1107" i="3"/>
  <c r="AA1108" i="3"/>
  <c r="AA1109" i="3"/>
  <c r="AA1110" i="3"/>
  <c r="AA1111" i="3"/>
  <c r="AA1112" i="3"/>
  <c r="AA1113" i="3"/>
  <c r="AA1114" i="3"/>
  <c r="AA1115" i="3"/>
  <c r="AA1116" i="3"/>
  <c r="AA1117" i="3"/>
  <c r="AA1118" i="3"/>
  <c r="AA1119" i="3"/>
  <c r="AA1120" i="3"/>
  <c r="AA1121" i="3"/>
  <c r="AA1122" i="3"/>
  <c r="AA1123" i="3"/>
  <c r="AA1124" i="3"/>
  <c r="AA1125" i="3"/>
  <c r="AA1126" i="3"/>
  <c r="AA1127" i="3"/>
  <c r="AA1128" i="3"/>
  <c r="M3" i="3"/>
  <c r="V836" i="3"/>
  <c r="V837" i="3"/>
  <c r="V838" i="3"/>
  <c r="V839" i="3"/>
  <c r="V840" i="3"/>
  <c r="V841" i="3"/>
  <c r="V842" i="3"/>
  <c r="V843" i="3"/>
  <c r="V844" i="3"/>
  <c r="V845" i="3"/>
  <c r="V846" i="3"/>
  <c r="V847" i="3"/>
  <c r="V848" i="3"/>
  <c r="V849" i="3"/>
  <c r="V850" i="3"/>
  <c r="V851" i="3"/>
  <c r="V852" i="3"/>
  <c r="V853" i="3"/>
  <c r="V854" i="3"/>
  <c r="V855" i="3"/>
  <c r="V856" i="3"/>
  <c r="V857" i="3"/>
  <c r="V858" i="3"/>
  <c r="V859" i="3"/>
  <c r="V860" i="3"/>
  <c r="V861" i="3"/>
  <c r="V862" i="3"/>
  <c r="V863" i="3"/>
  <c r="V864" i="3"/>
  <c r="V865" i="3"/>
  <c r="V866" i="3"/>
  <c r="V867" i="3"/>
  <c r="V868" i="3"/>
  <c r="V869" i="3"/>
  <c r="V870" i="3"/>
  <c r="V871" i="3"/>
  <c r="V872" i="3"/>
  <c r="V873" i="3"/>
  <c r="V874" i="3"/>
  <c r="V875" i="3"/>
  <c r="V876" i="3"/>
  <c r="V877" i="3"/>
  <c r="V878" i="3"/>
  <c r="V879" i="3"/>
  <c r="V880" i="3"/>
  <c r="V881" i="3"/>
  <c r="V882" i="3"/>
  <c r="V883" i="3"/>
  <c r="V884" i="3"/>
  <c r="V885" i="3"/>
  <c r="V886" i="3"/>
  <c r="V887" i="3"/>
  <c r="V888" i="3"/>
  <c r="V889" i="3"/>
  <c r="V890" i="3"/>
  <c r="V891" i="3"/>
  <c r="V892" i="3"/>
  <c r="V893" i="3"/>
  <c r="V894" i="3"/>
  <c r="V895" i="3"/>
  <c r="V896" i="3"/>
  <c r="V897" i="3"/>
  <c r="V898" i="3"/>
  <c r="V899" i="3"/>
  <c r="V900" i="3"/>
  <c r="V901" i="3"/>
  <c r="V902" i="3"/>
  <c r="V903" i="3"/>
  <c r="V904" i="3"/>
  <c r="V905" i="3"/>
  <c r="V906" i="3"/>
  <c r="V907" i="3"/>
  <c r="V908" i="3"/>
  <c r="V909" i="3"/>
  <c r="V910" i="3"/>
  <c r="V911" i="3"/>
  <c r="V912" i="3"/>
  <c r="V913" i="3"/>
  <c r="V914" i="3"/>
  <c r="V915" i="3"/>
  <c r="V916" i="3"/>
  <c r="V917" i="3"/>
  <c r="V918" i="3"/>
  <c r="V919" i="3"/>
  <c r="V920" i="3"/>
  <c r="V921" i="3"/>
  <c r="V922" i="3"/>
  <c r="V923" i="3"/>
  <c r="V924" i="3"/>
  <c r="V925" i="3"/>
  <c r="V926" i="3"/>
  <c r="V927" i="3"/>
  <c r="V928" i="3"/>
  <c r="V929" i="3"/>
  <c r="V930" i="3"/>
  <c r="V931" i="3"/>
  <c r="V932" i="3"/>
  <c r="V933" i="3"/>
  <c r="V934" i="3"/>
  <c r="V935" i="3"/>
  <c r="V936" i="3"/>
  <c r="V937" i="3"/>
  <c r="V938" i="3"/>
  <c r="V939" i="3"/>
  <c r="V940" i="3"/>
  <c r="V941" i="3"/>
  <c r="V942" i="3"/>
  <c r="V943" i="3"/>
  <c r="V944" i="3"/>
  <c r="V945" i="3"/>
  <c r="V946" i="3"/>
  <c r="V947" i="3"/>
  <c r="V948" i="3"/>
  <c r="V949" i="3"/>
  <c r="V950" i="3"/>
  <c r="V951" i="3"/>
  <c r="V952" i="3"/>
  <c r="V953" i="3"/>
  <c r="V954" i="3"/>
  <c r="V955" i="3"/>
  <c r="V956" i="3"/>
  <c r="V957" i="3"/>
  <c r="V958" i="3"/>
  <c r="V959" i="3"/>
  <c r="V960" i="3"/>
  <c r="V961" i="3"/>
  <c r="V962" i="3"/>
  <c r="V963" i="3"/>
  <c r="V964" i="3"/>
  <c r="V965" i="3"/>
  <c r="V966" i="3"/>
  <c r="V967" i="3"/>
  <c r="V968" i="3"/>
  <c r="V969" i="3"/>
  <c r="V970" i="3"/>
  <c r="V971" i="3"/>
  <c r="V972" i="3"/>
  <c r="V973" i="3"/>
  <c r="V974" i="3"/>
  <c r="V975" i="3"/>
  <c r="V976" i="3"/>
  <c r="V977" i="3"/>
  <c r="V978" i="3"/>
  <c r="V979" i="3"/>
  <c r="V980" i="3"/>
  <c r="V981" i="3"/>
  <c r="V982" i="3"/>
  <c r="V983" i="3"/>
  <c r="V984" i="3"/>
  <c r="V985" i="3"/>
  <c r="V986" i="3"/>
  <c r="V987" i="3"/>
  <c r="V988" i="3"/>
  <c r="V989" i="3"/>
  <c r="V990" i="3"/>
  <c r="V991" i="3"/>
  <c r="V992" i="3"/>
  <c r="V993" i="3"/>
  <c r="V994" i="3"/>
  <c r="V995" i="3"/>
  <c r="V996" i="3"/>
  <c r="V997" i="3"/>
  <c r="V998" i="3"/>
  <c r="V999" i="3"/>
  <c r="V1000" i="3"/>
  <c r="V1001" i="3"/>
  <c r="V1002" i="3"/>
  <c r="V1003" i="3"/>
  <c r="V1004" i="3"/>
  <c r="V1005" i="3"/>
  <c r="V1006" i="3"/>
  <c r="V1007" i="3"/>
  <c r="V1008" i="3"/>
  <c r="V1009" i="3"/>
  <c r="V1010" i="3"/>
  <c r="V1011" i="3"/>
  <c r="V1012" i="3"/>
  <c r="V1013" i="3"/>
  <c r="V1014" i="3"/>
  <c r="V1015" i="3"/>
  <c r="V1016" i="3"/>
  <c r="V1017" i="3"/>
  <c r="V1018" i="3"/>
  <c r="V1019" i="3"/>
  <c r="V1020" i="3"/>
  <c r="V1021" i="3"/>
  <c r="V1022" i="3"/>
  <c r="I2" i="3"/>
  <c r="I1" i="3"/>
  <c r="J1" i="3"/>
  <c r="M1" i="3"/>
  <c r="F24" i="3"/>
  <c r="F25" i="3"/>
  <c r="K25" i="3" s="1"/>
  <c r="F26" i="3"/>
  <c r="K26" i="3" s="1"/>
  <c r="F27" i="3"/>
  <c r="K27" i="3" s="1"/>
  <c r="F28" i="3"/>
  <c r="K28" i="3" s="1"/>
  <c r="F29" i="3"/>
  <c r="K29" i="3" s="1"/>
  <c r="F30" i="3"/>
  <c r="K30" i="3" s="1"/>
  <c r="F31" i="3"/>
  <c r="K31" i="3" s="1"/>
  <c r="F32" i="3"/>
  <c r="K32" i="3" s="1"/>
  <c r="F33" i="3"/>
  <c r="K33" i="3" s="1"/>
  <c r="F34" i="3"/>
  <c r="K34" i="3" s="1"/>
  <c r="F35" i="3"/>
  <c r="K35" i="3" s="1"/>
  <c r="F36" i="3"/>
  <c r="K36" i="3" s="1"/>
  <c r="F37" i="3"/>
  <c r="K37" i="3" s="1"/>
  <c r="F38" i="3"/>
  <c r="K38" i="3" s="1"/>
  <c r="F39" i="3"/>
  <c r="K39" i="3" s="1"/>
  <c r="F40" i="3"/>
  <c r="K40" i="3" s="1"/>
  <c r="F41" i="3"/>
  <c r="K41" i="3" s="1"/>
  <c r="F42" i="3"/>
  <c r="K42" i="3" s="1"/>
  <c r="F43" i="3"/>
  <c r="K43" i="3" s="1"/>
  <c r="F44" i="3"/>
  <c r="K44" i="3" s="1"/>
  <c r="F45" i="3"/>
  <c r="K45" i="3" s="1"/>
  <c r="F46" i="3"/>
  <c r="K46" i="3" s="1"/>
  <c r="F47" i="3"/>
  <c r="K47" i="3" s="1"/>
  <c r="F48" i="3"/>
  <c r="K48" i="3" s="1"/>
  <c r="F49" i="3"/>
  <c r="K49" i="3" s="1"/>
  <c r="F50" i="3"/>
  <c r="K50" i="3" s="1"/>
  <c r="F51" i="3"/>
  <c r="K51" i="3" s="1"/>
  <c r="F52" i="3"/>
  <c r="K52" i="3" s="1"/>
  <c r="F53" i="3"/>
  <c r="K53" i="3" s="1"/>
  <c r="F54" i="3"/>
  <c r="K54" i="3" s="1"/>
  <c r="F55" i="3"/>
  <c r="K55" i="3" s="1"/>
  <c r="F56" i="3"/>
  <c r="K56" i="3" s="1"/>
  <c r="F57" i="3"/>
  <c r="K57" i="3" s="1"/>
  <c r="F58" i="3"/>
  <c r="K58" i="3" s="1"/>
  <c r="F59" i="3"/>
  <c r="K59" i="3" s="1"/>
  <c r="F60" i="3"/>
  <c r="K60" i="3" s="1"/>
  <c r="F61" i="3"/>
  <c r="K61" i="3" s="1"/>
  <c r="F62" i="3"/>
  <c r="K62" i="3" s="1"/>
  <c r="F63" i="3"/>
  <c r="K63" i="3" s="1"/>
  <c r="F64" i="3"/>
  <c r="K64" i="3" s="1"/>
  <c r="F65" i="3"/>
  <c r="K65" i="3" s="1"/>
  <c r="F66" i="3"/>
  <c r="K66" i="3" s="1"/>
  <c r="F67" i="3"/>
  <c r="K67" i="3" s="1"/>
  <c r="F68" i="3"/>
  <c r="K68" i="3" s="1"/>
  <c r="F69" i="3"/>
  <c r="K69" i="3" s="1"/>
  <c r="F70" i="3"/>
  <c r="K70" i="3" s="1"/>
  <c r="F71" i="3"/>
  <c r="K71" i="3" s="1"/>
  <c r="F72" i="3"/>
  <c r="K72" i="3" s="1"/>
  <c r="F73" i="3"/>
  <c r="K73" i="3" s="1"/>
  <c r="F74" i="3"/>
  <c r="K74" i="3" s="1"/>
  <c r="F75" i="3"/>
  <c r="K75" i="3" s="1"/>
  <c r="F76" i="3"/>
  <c r="K76" i="3" s="1"/>
  <c r="F77" i="3"/>
  <c r="K77" i="3" s="1"/>
  <c r="F78" i="3"/>
  <c r="K78" i="3" s="1"/>
  <c r="F79" i="3"/>
  <c r="K79" i="3" s="1"/>
  <c r="F80" i="3"/>
  <c r="K80" i="3" s="1"/>
  <c r="F81" i="3"/>
  <c r="K81" i="3" s="1"/>
  <c r="F82" i="3"/>
  <c r="K82" i="3" s="1"/>
  <c r="F83" i="3"/>
  <c r="K83" i="3" s="1"/>
  <c r="F84" i="3"/>
  <c r="K84" i="3" s="1"/>
  <c r="F85" i="3"/>
  <c r="K85" i="3" s="1"/>
  <c r="F86" i="3"/>
  <c r="K86" i="3" s="1"/>
  <c r="F87" i="3"/>
  <c r="K87" i="3" s="1"/>
  <c r="F88" i="3"/>
  <c r="K88" i="3" s="1"/>
  <c r="F89" i="3"/>
  <c r="K89" i="3" s="1"/>
  <c r="F90" i="3"/>
  <c r="K90" i="3" s="1"/>
  <c r="F91" i="3"/>
  <c r="K91" i="3" s="1"/>
  <c r="F92" i="3"/>
  <c r="K92" i="3" s="1"/>
  <c r="F93" i="3"/>
  <c r="K93" i="3" s="1"/>
  <c r="F94" i="3"/>
  <c r="K94" i="3" s="1"/>
  <c r="F95" i="3"/>
  <c r="K95" i="3" s="1"/>
  <c r="F96" i="3"/>
  <c r="K96" i="3" s="1"/>
  <c r="F97" i="3"/>
  <c r="K97" i="3" s="1"/>
  <c r="F98" i="3"/>
  <c r="K98" i="3" s="1"/>
  <c r="F99" i="3"/>
  <c r="K99" i="3" s="1"/>
  <c r="F100" i="3"/>
  <c r="K100" i="3" s="1"/>
  <c r="F101" i="3"/>
  <c r="K101" i="3" s="1"/>
  <c r="F102" i="3"/>
  <c r="K102" i="3" s="1"/>
  <c r="F103" i="3"/>
  <c r="K103" i="3" s="1"/>
  <c r="F104" i="3"/>
  <c r="K104" i="3" s="1"/>
  <c r="F105" i="3"/>
  <c r="K105" i="3" s="1"/>
  <c r="F106" i="3"/>
  <c r="K106" i="3" s="1"/>
  <c r="F107" i="3"/>
  <c r="K107" i="3" s="1"/>
  <c r="F108" i="3"/>
  <c r="K108" i="3" s="1"/>
  <c r="F109" i="3"/>
  <c r="K109" i="3" s="1"/>
  <c r="F110" i="3"/>
  <c r="K110" i="3" s="1"/>
  <c r="F111" i="3"/>
  <c r="K111" i="3" s="1"/>
  <c r="F112" i="3"/>
  <c r="K112" i="3" s="1"/>
  <c r="F113" i="3"/>
  <c r="K113" i="3" s="1"/>
  <c r="F114" i="3"/>
  <c r="K114" i="3" s="1"/>
  <c r="F115" i="3"/>
  <c r="K115" i="3" s="1"/>
  <c r="F116" i="3"/>
  <c r="K116" i="3" s="1"/>
  <c r="F117" i="3"/>
  <c r="K117" i="3" s="1"/>
  <c r="F118" i="3"/>
  <c r="K118" i="3" s="1"/>
  <c r="F119" i="3"/>
  <c r="K119" i="3" s="1"/>
  <c r="F120" i="3"/>
  <c r="K120" i="3" s="1"/>
  <c r="F121" i="3"/>
  <c r="K121" i="3" s="1"/>
  <c r="F122" i="3"/>
  <c r="K122" i="3" s="1"/>
  <c r="F123" i="3"/>
  <c r="K123" i="3" s="1"/>
  <c r="F124" i="3"/>
  <c r="K124" i="3" s="1"/>
  <c r="F125" i="3"/>
  <c r="K125" i="3" s="1"/>
  <c r="F126" i="3"/>
  <c r="K126" i="3" s="1"/>
  <c r="F127" i="3"/>
  <c r="K127" i="3" s="1"/>
  <c r="F128" i="3"/>
  <c r="K128" i="3" s="1"/>
  <c r="F129" i="3"/>
  <c r="K129" i="3" s="1"/>
  <c r="F130" i="3"/>
  <c r="K130" i="3" s="1"/>
  <c r="F131" i="3"/>
  <c r="K131" i="3" s="1"/>
  <c r="F132" i="3"/>
  <c r="K132" i="3" s="1"/>
  <c r="F133" i="3"/>
  <c r="K133" i="3" s="1"/>
  <c r="F134" i="3"/>
  <c r="K134" i="3" s="1"/>
  <c r="F135" i="3"/>
  <c r="K135" i="3" s="1"/>
  <c r="F136" i="3"/>
  <c r="K136" i="3" s="1"/>
  <c r="F137" i="3"/>
  <c r="K137" i="3" s="1"/>
  <c r="F138" i="3"/>
  <c r="K138" i="3" s="1"/>
  <c r="F139" i="3"/>
  <c r="K139" i="3" s="1"/>
  <c r="F140" i="3"/>
  <c r="K140" i="3" s="1"/>
  <c r="F141" i="3"/>
  <c r="K141" i="3" s="1"/>
  <c r="F142" i="3"/>
  <c r="K142" i="3" s="1"/>
  <c r="F143" i="3"/>
  <c r="K143" i="3" s="1"/>
  <c r="F144" i="3"/>
  <c r="K144" i="3" s="1"/>
  <c r="F145" i="3"/>
  <c r="K145" i="3" s="1"/>
  <c r="F146" i="3"/>
  <c r="K146" i="3" s="1"/>
  <c r="F147" i="3"/>
  <c r="K147" i="3" s="1"/>
  <c r="F148" i="3"/>
  <c r="K148" i="3" s="1"/>
  <c r="F149" i="3"/>
  <c r="K149" i="3" s="1"/>
  <c r="F150" i="3"/>
  <c r="K150" i="3" s="1"/>
  <c r="F151" i="3"/>
  <c r="K151" i="3" s="1"/>
  <c r="F152" i="3"/>
  <c r="K152" i="3" s="1"/>
  <c r="F153" i="3"/>
  <c r="K153" i="3" s="1"/>
  <c r="F154" i="3"/>
  <c r="K154" i="3" s="1"/>
  <c r="F155" i="3"/>
  <c r="K155" i="3" s="1"/>
  <c r="F156" i="3"/>
  <c r="K156" i="3" s="1"/>
  <c r="F157" i="3"/>
  <c r="K157" i="3" s="1"/>
  <c r="F158" i="3"/>
  <c r="K158" i="3" s="1"/>
  <c r="F159" i="3"/>
  <c r="K159" i="3" s="1"/>
  <c r="F160" i="3"/>
  <c r="K160" i="3" s="1"/>
  <c r="F161" i="3"/>
  <c r="K161" i="3" s="1"/>
  <c r="F162" i="3"/>
  <c r="K162" i="3" s="1"/>
  <c r="F163" i="3"/>
  <c r="K163" i="3" s="1"/>
  <c r="F164" i="3"/>
  <c r="K164" i="3" s="1"/>
  <c r="F165" i="3"/>
  <c r="K165" i="3" s="1"/>
  <c r="F166" i="3"/>
  <c r="K166" i="3" s="1"/>
  <c r="F167" i="3"/>
  <c r="K167" i="3" s="1"/>
  <c r="F168" i="3"/>
  <c r="K168" i="3" s="1"/>
  <c r="F169" i="3"/>
  <c r="K169" i="3" s="1"/>
  <c r="F170" i="3"/>
  <c r="K170" i="3" s="1"/>
  <c r="F171" i="3"/>
  <c r="K171" i="3" s="1"/>
  <c r="F172" i="3"/>
  <c r="K172" i="3" s="1"/>
  <c r="F173" i="3"/>
  <c r="K173" i="3" s="1"/>
  <c r="F174" i="3"/>
  <c r="K174" i="3" s="1"/>
  <c r="F175" i="3"/>
  <c r="K175" i="3" s="1"/>
  <c r="F176" i="3"/>
  <c r="K176" i="3" s="1"/>
  <c r="F177" i="3"/>
  <c r="K177" i="3" s="1"/>
  <c r="F178" i="3"/>
  <c r="K178" i="3" s="1"/>
  <c r="F179" i="3"/>
  <c r="K179" i="3" s="1"/>
  <c r="F180" i="3"/>
  <c r="K180" i="3" s="1"/>
  <c r="F181" i="3"/>
  <c r="K181" i="3" s="1"/>
  <c r="F182" i="3"/>
  <c r="K182" i="3" s="1"/>
  <c r="F183" i="3"/>
  <c r="K183" i="3" s="1"/>
  <c r="F184" i="3"/>
  <c r="K184" i="3" s="1"/>
  <c r="F185" i="3"/>
  <c r="K185" i="3" s="1"/>
  <c r="F186" i="3"/>
  <c r="K186" i="3" s="1"/>
  <c r="F187" i="3"/>
  <c r="K187" i="3" s="1"/>
  <c r="F188" i="3"/>
  <c r="K188" i="3" s="1"/>
  <c r="F189" i="3"/>
  <c r="K189" i="3" s="1"/>
  <c r="F190" i="3"/>
  <c r="K190" i="3" s="1"/>
  <c r="F191" i="3"/>
  <c r="K191" i="3" s="1"/>
  <c r="F192" i="3"/>
  <c r="K192" i="3" s="1"/>
  <c r="F193" i="3"/>
  <c r="K193" i="3" s="1"/>
  <c r="F194" i="3"/>
  <c r="K194" i="3" s="1"/>
  <c r="F195" i="3"/>
  <c r="K195" i="3" s="1"/>
  <c r="F196" i="3"/>
  <c r="K196" i="3" s="1"/>
  <c r="F197" i="3"/>
  <c r="K197" i="3" s="1"/>
  <c r="F198" i="3"/>
  <c r="K198" i="3" s="1"/>
  <c r="F199" i="3"/>
  <c r="K199" i="3" s="1"/>
  <c r="F200" i="3"/>
  <c r="K200" i="3" s="1"/>
  <c r="F201" i="3"/>
  <c r="K201" i="3" s="1"/>
  <c r="F202" i="3"/>
  <c r="K202" i="3" s="1"/>
  <c r="F203" i="3"/>
  <c r="K203" i="3" s="1"/>
  <c r="F204" i="3"/>
  <c r="K204" i="3" s="1"/>
  <c r="F205" i="3"/>
  <c r="K205" i="3" s="1"/>
  <c r="F206" i="3"/>
  <c r="K206" i="3" s="1"/>
  <c r="F207" i="3"/>
  <c r="K207" i="3" s="1"/>
  <c r="F208" i="3"/>
  <c r="K208" i="3" s="1"/>
  <c r="F209" i="3"/>
  <c r="K209" i="3" s="1"/>
  <c r="F210" i="3"/>
  <c r="K210" i="3" s="1"/>
  <c r="F211" i="3"/>
  <c r="K211" i="3" s="1"/>
  <c r="F212" i="3"/>
  <c r="K212" i="3" s="1"/>
  <c r="F213" i="3"/>
  <c r="K213" i="3" s="1"/>
  <c r="F214" i="3"/>
  <c r="K214" i="3" s="1"/>
  <c r="F215" i="3"/>
  <c r="K215" i="3" s="1"/>
  <c r="F216" i="3"/>
  <c r="K216" i="3" s="1"/>
  <c r="F217" i="3"/>
  <c r="K217" i="3" s="1"/>
  <c r="F218" i="3"/>
  <c r="K218" i="3" s="1"/>
  <c r="F219" i="3"/>
  <c r="K219" i="3" s="1"/>
  <c r="F220" i="3"/>
  <c r="K220" i="3" s="1"/>
  <c r="F221" i="3"/>
  <c r="K221" i="3" s="1"/>
  <c r="F222" i="3"/>
  <c r="K222" i="3" s="1"/>
  <c r="F223" i="3"/>
  <c r="K223" i="3" s="1"/>
  <c r="F224" i="3"/>
  <c r="K224" i="3" s="1"/>
  <c r="F225" i="3"/>
  <c r="K225" i="3" s="1"/>
  <c r="F226" i="3"/>
  <c r="K226" i="3" s="1"/>
  <c r="F227" i="3"/>
  <c r="K227" i="3" s="1"/>
  <c r="F228" i="3"/>
  <c r="K228" i="3" s="1"/>
  <c r="F229" i="3"/>
  <c r="K229" i="3" s="1"/>
  <c r="F230" i="3"/>
  <c r="K230" i="3" s="1"/>
  <c r="F231" i="3"/>
  <c r="K231" i="3" s="1"/>
  <c r="F232" i="3"/>
  <c r="K232" i="3" s="1"/>
  <c r="F233" i="3"/>
  <c r="K233" i="3" s="1"/>
  <c r="F234" i="3"/>
  <c r="K234" i="3" s="1"/>
  <c r="F235" i="3"/>
  <c r="K235" i="3" s="1"/>
  <c r="F236" i="3"/>
  <c r="K236" i="3" s="1"/>
  <c r="F237" i="3"/>
  <c r="K237" i="3" s="1"/>
  <c r="F238" i="3"/>
  <c r="K238" i="3" s="1"/>
  <c r="F239" i="3"/>
  <c r="K239" i="3" s="1"/>
  <c r="F240" i="3"/>
  <c r="K240" i="3" s="1"/>
  <c r="F241" i="3"/>
  <c r="K241" i="3" s="1"/>
  <c r="F242" i="3"/>
  <c r="K242" i="3" s="1"/>
  <c r="F243" i="3"/>
  <c r="K243" i="3" s="1"/>
  <c r="F244" i="3"/>
  <c r="K244" i="3" s="1"/>
  <c r="F245" i="3"/>
  <c r="K245" i="3" s="1"/>
  <c r="F246" i="3"/>
  <c r="K246" i="3" s="1"/>
  <c r="F247" i="3"/>
  <c r="K247" i="3" s="1"/>
  <c r="F248" i="3"/>
  <c r="K248" i="3" s="1"/>
  <c r="F249" i="3"/>
  <c r="K249" i="3" s="1"/>
  <c r="F250" i="3"/>
  <c r="K250" i="3" s="1"/>
  <c r="F251" i="3"/>
  <c r="K251" i="3" s="1"/>
  <c r="F252" i="3"/>
  <c r="K252" i="3" s="1"/>
  <c r="F253" i="3"/>
  <c r="K253" i="3" s="1"/>
  <c r="F254" i="3"/>
  <c r="K254" i="3" s="1"/>
  <c r="F255" i="3"/>
  <c r="K255" i="3" s="1"/>
  <c r="F256" i="3"/>
  <c r="K256" i="3" s="1"/>
  <c r="F257" i="3"/>
  <c r="K257" i="3" s="1"/>
  <c r="F258" i="3"/>
  <c r="K258" i="3" s="1"/>
  <c r="F259" i="3"/>
  <c r="K259" i="3" s="1"/>
  <c r="F260" i="3"/>
  <c r="K260" i="3" s="1"/>
  <c r="F261" i="3"/>
  <c r="K261" i="3" s="1"/>
  <c r="F262" i="3"/>
  <c r="K262" i="3" s="1"/>
  <c r="F263" i="3"/>
  <c r="K263" i="3" s="1"/>
  <c r="F264" i="3"/>
  <c r="K264" i="3" s="1"/>
  <c r="F265" i="3"/>
  <c r="K265" i="3" s="1"/>
  <c r="F266" i="3"/>
  <c r="K266" i="3" s="1"/>
  <c r="F267" i="3"/>
  <c r="K267" i="3" s="1"/>
  <c r="F268" i="3"/>
  <c r="K268" i="3" s="1"/>
  <c r="F269" i="3"/>
  <c r="K269" i="3" s="1"/>
  <c r="F270" i="3"/>
  <c r="K270" i="3" s="1"/>
  <c r="F271" i="3"/>
  <c r="K271" i="3" s="1"/>
  <c r="F272" i="3"/>
  <c r="K272" i="3" s="1"/>
  <c r="F273" i="3"/>
  <c r="K273" i="3" s="1"/>
  <c r="F274" i="3"/>
  <c r="K274" i="3" s="1"/>
  <c r="F275" i="3"/>
  <c r="K275" i="3" s="1"/>
  <c r="F276" i="3"/>
  <c r="K276" i="3" s="1"/>
  <c r="F277" i="3"/>
  <c r="K277" i="3" s="1"/>
  <c r="F278" i="3"/>
  <c r="K278" i="3" s="1"/>
  <c r="F279" i="3"/>
  <c r="K279" i="3" s="1"/>
  <c r="F280" i="3"/>
  <c r="K280" i="3" s="1"/>
  <c r="F281" i="3"/>
  <c r="K281" i="3" s="1"/>
  <c r="F282" i="3"/>
  <c r="K282" i="3" s="1"/>
  <c r="F283" i="3"/>
  <c r="K283" i="3" s="1"/>
  <c r="F284" i="3"/>
  <c r="K284" i="3" s="1"/>
  <c r="F285" i="3"/>
  <c r="K285" i="3" s="1"/>
  <c r="F286" i="3"/>
  <c r="K286" i="3" s="1"/>
  <c r="F287" i="3"/>
  <c r="K287" i="3" s="1"/>
  <c r="F288" i="3"/>
  <c r="K288" i="3" s="1"/>
  <c r="F289" i="3"/>
  <c r="K289" i="3" s="1"/>
  <c r="F290" i="3"/>
  <c r="K290" i="3" s="1"/>
  <c r="F291" i="3"/>
  <c r="K291" i="3" s="1"/>
  <c r="F292" i="3"/>
  <c r="K292" i="3" s="1"/>
  <c r="F293" i="3"/>
  <c r="K293" i="3" s="1"/>
  <c r="F294" i="3"/>
  <c r="K294" i="3" s="1"/>
  <c r="F295" i="3"/>
  <c r="K295" i="3" s="1"/>
  <c r="F296" i="3"/>
  <c r="K296" i="3" s="1"/>
  <c r="F297" i="3"/>
  <c r="K297" i="3" s="1"/>
  <c r="F298" i="3"/>
  <c r="K298" i="3" s="1"/>
  <c r="F299" i="3"/>
  <c r="K299" i="3" s="1"/>
  <c r="F300" i="3"/>
  <c r="K300" i="3" s="1"/>
  <c r="F301" i="3"/>
  <c r="K301" i="3" s="1"/>
  <c r="F302" i="3"/>
  <c r="K302" i="3" s="1"/>
  <c r="F303" i="3"/>
  <c r="K303" i="3" s="1"/>
  <c r="F304" i="3"/>
  <c r="K304" i="3" s="1"/>
  <c r="F305" i="3"/>
  <c r="K305" i="3" s="1"/>
  <c r="F306" i="3"/>
  <c r="K306" i="3" s="1"/>
  <c r="F307" i="3"/>
  <c r="K307" i="3" s="1"/>
  <c r="F308" i="3"/>
  <c r="K308" i="3" s="1"/>
  <c r="F309" i="3"/>
  <c r="K309" i="3" s="1"/>
  <c r="F310" i="3"/>
  <c r="K310" i="3" s="1"/>
  <c r="F311" i="3"/>
  <c r="K311" i="3" s="1"/>
  <c r="F312" i="3"/>
  <c r="K312" i="3" s="1"/>
  <c r="F313" i="3"/>
  <c r="K313" i="3" s="1"/>
  <c r="F314" i="3"/>
  <c r="K314" i="3" s="1"/>
  <c r="F315" i="3"/>
  <c r="K315" i="3" s="1"/>
  <c r="F316" i="3"/>
  <c r="K316" i="3" s="1"/>
  <c r="F317" i="3"/>
  <c r="K317" i="3" s="1"/>
  <c r="F318" i="3"/>
  <c r="K318" i="3" s="1"/>
  <c r="F319" i="3"/>
  <c r="K319" i="3" s="1"/>
  <c r="F320" i="3"/>
  <c r="K320" i="3" s="1"/>
  <c r="F321" i="3"/>
  <c r="K321" i="3" s="1"/>
  <c r="F322" i="3"/>
  <c r="K322" i="3" s="1"/>
  <c r="F323" i="3"/>
  <c r="K323" i="3" s="1"/>
  <c r="F324" i="3"/>
  <c r="K324" i="3" s="1"/>
  <c r="F325" i="3"/>
  <c r="K325" i="3" s="1"/>
  <c r="F326" i="3"/>
  <c r="K326" i="3" s="1"/>
  <c r="F327" i="3"/>
  <c r="K327" i="3" s="1"/>
  <c r="F328" i="3"/>
  <c r="K328" i="3" s="1"/>
  <c r="F329" i="3"/>
  <c r="K329" i="3" s="1"/>
  <c r="F330" i="3"/>
  <c r="K330" i="3" s="1"/>
  <c r="F331" i="3"/>
  <c r="K331" i="3" s="1"/>
  <c r="F332" i="3"/>
  <c r="K332" i="3" s="1"/>
  <c r="F333" i="3"/>
  <c r="K333" i="3" s="1"/>
  <c r="F334" i="3"/>
  <c r="K334" i="3" s="1"/>
  <c r="F335" i="3"/>
  <c r="K335" i="3" s="1"/>
  <c r="F336" i="3"/>
  <c r="K336" i="3" s="1"/>
  <c r="F337" i="3"/>
  <c r="K337" i="3" s="1"/>
  <c r="F338" i="3"/>
  <c r="K338" i="3" s="1"/>
  <c r="F339" i="3"/>
  <c r="K339" i="3" s="1"/>
  <c r="F340" i="3"/>
  <c r="K340" i="3" s="1"/>
  <c r="F341" i="3"/>
  <c r="K341" i="3" s="1"/>
  <c r="F342" i="3"/>
  <c r="K342" i="3" s="1"/>
  <c r="F343" i="3"/>
  <c r="K343" i="3" s="1"/>
  <c r="F344" i="3"/>
  <c r="K344" i="3" s="1"/>
  <c r="F345" i="3"/>
  <c r="K345" i="3" s="1"/>
  <c r="F346" i="3"/>
  <c r="K346" i="3" s="1"/>
  <c r="F347" i="3"/>
  <c r="K347" i="3" s="1"/>
  <c r="F348" i="3"/>
  <c r="K348" i="3" s="1"/>
  <c r="F349" i="3"/>
  <c r="K349" i="3" s="1"/>
  <c r="F350" i="3"/>
  <c r="K350" i="3" s="1"/>
  <c r="F351" i="3"/>
  <c r="K351" i="3" s="1"/>
  <c r="F352" i="3"/>
  <c r="K352" i="3" s="1"/>
  <c r="F353" i="3"/>
  <c r="K353" i="3" s="1"/>
  <c r="F354" i="3"/>
  <c r="K354" i="3" s="1"/>
  <c r="F355" i="3"/>
  <c r="K355" i="3" s="1"/>
  <c r="F356" i="3"/>
  <c r="K356" i="3" s="1"/>
  <c r="F357" i="3"/>
  <c r="K357" i="3" s="1"/>
  <c r="F358" i="3"/>
  <c r="K358" i="3" s="1"/>
  <c r="F359" i="3"/>
  <c r="K359" i="3" s="1"/>
  <c r="F360" i="3"/>
  <c r="K360" i="3" s="1"/>
  <c r="F361" i="3"/>
  <c r="K361" i="3" s="1"/>
  <c r="F362" i="3"/>
  <c r="K362" i="3" s="1"/>
  <c r="F363" i="3"/>
  <c r="K363" i="3" s="1"/>
  <c r="F364" i="3"/>
  <c r="K364" i="3" s="1"/>
  <c r="F365" i="3"/>
  <c r="K365" i="3" s="1"/>
  <c r="F366" i="3"/>
  <c r="K366" i="3" s="1"/>
  <c r="F367" i="3"/>
  <c r="K367" i="3" s="1"/>
  <c r="F368" i="3"/>
  <c r="K368" i="3" s="1"/>
  <c r="F369" i="3"/>
  <c r="K369" i="3" s="1"/>
  <c r="F370" i="3"/>
  <c r="K370" i="3" s="1"/>
  <c r="F371" i="3"/>
  <c r="K371" i="3" s="1"/>
  <c r="F372" i="3"/>
  <c r="K372" i="3" s="1"/>
  <c r="F373" i="3"/>
  <c r="K373" i="3" s="1"/>
  <c r="F374" i="3"/>
  <c r="K374" i="3" s="1"/>
  <c r="F375" i="3"/>
  <c r="K375" i="3" s="1"/>
  <c r="F376" i="3"/>
  <c r="K376" i="3" s="1"/>
  <c r="F377" i="3"/>
  <c r="K377" i="3" s="1"/>
  <c r="F378" i="3"/>
  <c r="K378" i="3" s="1"/>
  <c r="F379" i="3"/>
  <c r="K379" i="3" s="1"/>
  <c r="F380" i="3"/>
  <c r="K380" i="3" s="1"/>
  <c r="F381" i="3"/>
  <c r="K381" i="3" s="1"/>
  <c r="F382" i="3"/>
  <c r="K382" i="3" s="1"/>
  <c r="F383" i="3"/>
  <c r="K383" i="3" s="1"/>
  <c r="F384" i="3"/>
  <c r="K384" i="3" s="1"/>
  <c r="F385" i="3"/>
  <c r="K385" i="3" s="1"/>
  <c r="F386" i="3"/>
  <c r="K386" i="3" s="1"/>
  <c r="F387" i="3"/>
  <c r="K387" i="3" s="1"/>
  <c r="F388" i="3"/>
  <c r="K388" i="3" s="1"/>
  <c r="F389" i="3"/>
  <c r="K389" i="3" s="1"/>
  <c r="F390" i="3"/>
  <c r="K390" i="3" s="1"/>
  <c r="F391" i="3"/>
  <c r="K391" i="3" s="1"/>
  <c r="F392" i="3"/>
  <c r="K392" i="3" s="1"/>
  <c r="F393" i="3"/>
  <c r="K393" i="3" s="1"/>
  <c r="F394" i="3"/>
  <c r="K394" i="3" s="1"/>
  <c r="F395" i="3"/>
  <c r="K395" i="3" s="1"/>
  <c r="F396" i="3"/>
  <c r="K396" i="3" s="1"/>
  <c r="F397" i="3"/>
  <c r="K397" i="3" s="1"/>
  <c r="F398" i="3"/>
  <c r="K398" i="3" s="1"/>
  <c r="F399" i="3"/>
  <c r="K399" i="3" s="1"/>
  <c r="F400" i="3"/>
  <c r="K400" i="3" s="1"/>
  <c r="F401" i="3"/>
  <c r="K401" i="3" s="1"/>
  <c r="F402" i="3"/>
  <c r="K402" i="3" s="1"/>
  <c r="F403" i="3"/>
  <c r="K403" i="3" s="1"/>
  <c r="F404" i="3"/>
  <c r="K404" i="3" s="1"/>
  <c r="F405" i="3"/>
  <c r="K405" i="3" s="1"/>
  <c r="F406" i="3"/>
  <c r="K406" i="3" s="1"/>
  <c r="F407" i="3"/>
  <c r="K407" i="3" s="1"/>
  <c r="F408" i="3"/>
  <c r="K408" i="3" s="1"/>
  <c r="F409" i="3"/>
  <c r="K409" i="3" s="1"/>
  <c r="F410" i="3"/>
  <c r="K410" i="3" s="1"/>
  <c r="F411" i="3"/>
  <c r="K411" i="3" s="1"/>
  <c r="F412" i="3"/>
  <c r="K412" i="3" s="1"/>
  <c r="F413" i="3"/>
  <c r="K413" i="3" s="1"/>
  <c r="F414" i="3"/>
  <c r="K414" i="3" s="1"/>
  <c r="F415" i="3"/>
  <c r="K415" i="3" s="1"/>
  <c r="F416" i="3"/>
  <c r="K416" i="3" s="1"/>
  <c r="F417" i="3"/>
  <c r="K417" i="3" s="1"/>
  <c r="F418" i="3"/>
  <c r="K418" i="3" s="1"/>
  <c r="F419" i="3"/>
  <c r="K419" i="3" s="1"/>
  <c r="F420" i="3"/>
  <c r="K420" i="3" s="1"/>
  <c r="F421" i="3"/>
  <c r="K421" i="3" s="1"/>
  <c r="F422" i="3"/>
  <c r="K422" i="3" s="1"/>
  <c r="F423" i="3"/>
  <c r="K423" i="3" s="1"/>
  <c r="F424" i="3"/>
  <c r="K424" i="3" s="1"/>
  <c r="F425" i="3"/>
  <c r="K425" i="3" s="1"/>
  <c r="F426" i="3"/>
  <c r="K426" i="3" s="1"/>
  <c r="F427" i="3"/>
  <c r="K427" i="3" s="1"/>
  <c r="F428" i="3"/>
  <c r="K428" i="3" s="1"/>
  <c r="F429" i="3"/>
  <c r="K429" i="3" s="1"/>
  <c r="F430" i="3"/>
  <c r="K430" i="3" s="1"/>
  <c r="F431" i="3"/>
  <c r="K431" i="3" s="1"/>
  <c r="F432" i="3"/>
  <c r="K432" i="3" s="1"/>
  <c r="F433" i="3"/>
  <c r="K433" i="3" s="1"/>
  <c r="F434" i="3"/>
  <c r="K434" i="3" s="1"/>
  <c r="F435" i="3"/>
  <c r="K435" i="3" s="1"/>
  <c r="F436" i="3"/>
  <c r="K436" i="3" s="1"/>
  <c r="F437" i="3"/>
  <c r="K437" i="3" s="1"/>
  <c r="F438" i="3"/>
  <c r="K438" i="3" s="1"/>
  <c r="F439" i="3"/>
  <c r="K439" i="3" s="1"/>
  <c r="F440" i="3"/>
  <c r="K440" i="3" s="1"/>
  <c r="F441" i="3"/>
  <c r="K441" i="3" s="1"/>
  <c r="F442" i="3"/>
  <c r="K442" i="3" s="1"/>
  <c r="F443" i="3"/>
  <c r="K443" i="3" s="1"/>
  <c r="F444" i="3"/>
  <c r="K444" i="3" s="1"/>
  <c r="F445" i="3"/>
  <c r="K445" i="3" s="1"/>
  <c r="F446" i="3"/>
  <c r="K446" i="3" s="1"/>
  <c r="F447" i="3"/>
  <c r="K447" i="3" s="1"/>
  <c r="F448" i="3"/>
  <c r="K448" i="3" s="1"/>
  <c r="F449" i="3"/>
  <c r="K449" i="3" s="1"/>
  <c r="F450" i="3"/>
  <c r="K450" i="3" s="1"/>
  <c r="F451" i="3"/>
  <c r="K451" i="3" s="1"/>
  <c r="F452" i="3"/>
  <c r="K452" i="3" s="1"/>
  <c r="F453" i="3"/>
  <c r="K453" i="3" s="1"/>
  <c r="F454" i="3"/>
  <c r="K454" i="3" s="1"/>
  <c r="F455" i="3"/>
  <c r="K455" i="3" s="1"/>
  <c r="F456" i="3"/>
  <c r="K456" i="3" s="1"/>
  <c r="F457" i="3"/>
  <c r="K457" i="3" s="1"/>
  <c r="F458" i="3"/>
  <c r="K458" i="3" s="1"/>
  <c r="F459" i="3"/>
  <c r="K459" i="3" s="1"/>
  <c r="F460" i="3"/>
  <c r="K460" i="3" s="1"/>
  <c r="N464" i="3" l="1"/>
  <c r="L464" i="3"/>
  <c r="L460" i="3"/>
  <c r="Q460" i="3"/>
  <c r="M460" i="3"/>
  <c r="N460" i="3"/>
  <c r="O460" i="3"/>
  <c r="P460" i="3"/>
  <c r="S460" i="3"/>
  <c r="R460" i="3"/>
  <c r="L340" i="3"/>
  <c r="M340" i="3"/>
  <c r="N340" i="3"/>
  <c r="O340" i="3"/>
  <c r="P340" i="3"/>
  <c r="Q340" i="3"/>
  <c r="S340" i="3"/>
  <c r="R340" i="3"/>
  <c r="L244" i="3"/>
  <c r="M244" i="3"/>
  <c r="N244" i="3"/>
  <c r="O244" i="3"/>
  <c r="P244" i="3"/>
  <c r="R244" i="3"/>
  <c r="S244" i="3"/>
  <c r="Q244" i="3"/>
  <c r="S435" i="3"/>
  <c r="M435" i="3"/>
  <c r="L435" i="3"/>
  <c r="O435" i="3"/>
  <c r="P435" i="3"/>
  <c r="Q435" i="3"/>
  <c r="R435" i="3"/>
  <c r="N435" i="3"/>
  <c r="S375" i="3"/>
  <c r="L375" i="3"/>
  <c r="M375" i="3"/>
  <c r="O375" i="3"/>
  <c r="Q375" i="3"/>
  <c r="R375" i="3"/>
  <c r="P375" i="3"/>
  <c r="N375" i="3"/>
  <c r="S315" i="3"/>
  <c r="O315" i="3"/>
  <c r="L315" i="3"/>
  <c r="N315" i="3"/>
  <c r="P315" i="3"/>
  <c r="Q315" i="3"/>
  <c r="M315" i="3"/>
  <c r="R315" i="3"/>
  <c r="Q243" i="3"/>
  <c r="R243" i="3"/>
  <c r="N243" i="3"/>
  <c r="O243" i="3"/>
  <c r="P243" i="3"/>
  <c r="S243" i="3"/>
  <c r="L243" i="3"/>
  <c r="M243" i="3"/>
  <c r="O458" i="3"/>
  <c r="P458" i="3"/>
  <c r="S458" i="3"/>
  <c r="Q458" i="3"/>
  <c r="R458" i="3"/>
  <c r="L458" i="3"/>
  <c r="M458" i="3"/>
  <c r="N458" i="3"/>
  <c r="O422" i="3"/>
  <c r="Q422" i="3"/>
  <c r="R422" i="3"/>
  <c r="S422" i="3"/>
  <c r="L422" i="3"/>
  <c r="N422" i="3"/>
  <c r="M422" i="3"/>
  <c r="P422" i="3"/>
  <c r="O374" i="3"/>
  <c r="P374" i="3"/>
  <c r="Q374" i="3"/>
  <c r="R374" i="3"/>
  <c r="S374" i="3"/>
  <c r="M374" i="3"/>
  <c r="L374" i="3"/>
  <c r="N374" i="3"/>
  <c r="O350" i="3"/>
  <c r="P350" i="3"/>
  <c r="Q350" i="3"/>
  <c r="R350" i="3"/>
  <c r="S350" i="3"/>
  <c r="L350" i="3"/>
  <c r="M350" i="3"/>
  <c r="N350" i="3"/>
  <c r="O326" i="3"/>
  <c r="Q326" i="3"/>
  <c r="R326" i="3"/>
  <c r="S326" i="3"/>
  <c r="N326" i="3"/>
  <c r="P326" i="3"/>
  <c r="L326" i="3"/>
  <c r="M326" i="3"/>
  <c r="O302" i="3"/>
  <c r="P302" i="3"/>
  <c r="Q302" i="3"/>
  <c r="R302" i="3"/>
  <c r="S302" i="3"/>
  <c r="M302" i="3"/>
  <c r="L302" i="3"/>
  <c r="N302" i="3"/>
  <c r="O278" i="3"/>
  <c r="P278" i="3"/>
  <c r="Q278" i="3"/>
  <c r="R278" i="3"/>
  <c r="S278" i="3"/>
  <c r="L278" i="3"/>
  <c r="M278" i="3"/>
  <c r="N278" i="3"/>
  <c r="O254" i="3"/>
  <c r="P254" i="3"/>
  <c r="Q254" i="3"/>
  <c r="R254" i="3"/>
  <c r="S254" i="3"/>
  <c r="L254" i="3"/>
  <c r="M254" i="3"/>
  <c r="N254" i="3"/>
  <c r="M230" i="3"/>
  <c r="N230" i="3"/>
  <c r="P230" i="3"/>
  <c r="Q230" i="3"/>
  <c r="L230" i="3"/>
  <c r="O230" i="3"/>
  <c r="R230" i="3"/>
  <c r="S230" i="3"/>
  <c r="M218" i="3"/>
  <c r="N218" i="3"/>
  <c r="P218" i="3"/>
  <c r="Q218" i="3"/>
  <c r="R218" i="3"/>
  <c r="S218" i="3"/>
  <c r="L218" i="3"/>
  <c r="O218" i="3"/>
  <c r="M194" i="3"/>
  <c r="N194" i="3"/>
  <c r="O194" i="3"/>
  <c r="P194" i="3"/>
  <c r="Q194" i="3"/>
  <c r="R194" i="3"/>
  <c r="S194" i="3"/>
  <c r="L194" i="3"/>
  <c r="L457" i="3"/>
  <c r="M457" i="3"/>
  <c r="N457" i="3"/>
  <c r="O457" i="3"/>
  <c r="Q457" i="3"/>
  <c r="P457" i="3"/>
  <c r="S457" i="3"/>
  <c r="R457" i="3"/>
  <c r="L445" i="3"/>
  <c r="Q445" i="3"/>
  <c r="M445" i="3"/>
  <c r="O445" i="3"/>
  <c r="N445" i="3"/>
  <c r="P445" i="3"/>
  <c r="S445" i="3"/>
  <c r="R445" i="3"/>
  <c r="L433" i="3"/>
  <c r="Q433" i="3"/>
  <c r="M433" i="3"/>
  <c r="O433" i="3"/>
  <c r="R433" i="3"/>
  <c r="N433" i="3"/>
  <c r="P433" i="3"/>
  <c r="S433" i="3"/>
  <c r="M421" i="3"/>
  <c r="N421" i="3"/>
  <c r="O421" i="3"/>
  <c r="S421" i="3"/>
  <c r="Q421" i="3"/>
  <c r="R421" i="3"/>
  <c r="P421" i="3"/>
  <c r="L421" i="3"/>
  <c r="L409" i="3"/>
  <c r="M409" i="3"/>
  <c r="N409" i="3"/>
  <c r="O409" i="3"/>
  <c r="P409" i="3"/>
  <c r="Q409" i="3"/>
  <c r="S409" i="3"/>
  <c r="R409" i="3"/>
  <c r="L397" i="3"/>
  <c r="M397" i="3"/>
  <c r="N397" i="3"/>
  <c r="O397" i="3"/>
  <c r="P397" i="3"/>
  <c r="Q397" i="3"/>
  <c r="S397" i="3"/>
  <c r="R397" i="3"/>
  <c r="L385" i="3"/>
  <c r="M385" i="3"/>
  <c r="N385" i="3"/>
  <c r="O385" i="3"/>
  <c r="P385" i="3"/>
  <c r="Q385" i="3"/>
  <c r="S385" i="3"/>
  <c r="R385" i="3"/>
  <c r="L373" i="3"/>
  <c r="M373" i="3"/>
  <c r="N373" i="3"/>
  <c r="O373" i="3"/>
  <c r="P373" i="3"/>
  <c r="Q373" i="3"/>
  <c r="S373" i="3"/>
  <c r="R373" i="3"/>
  <c r="L361" i="3"/>
  <c r="M361" i="3"/>
  <c r="N361" i="3"/>
  <c r="O361" i="3"/>
  <c r="P361" i="3"/>
  <c r="Q361" i="3"/>
  <c r="S361" i="3"/>
  <c r="R361" i="3"/>
  <c r="L349" i="3"/>
  <c r="M349" i="3"/>
  <c r="N349" i="3"/>
  <c r="O349" i="3"/>
  <c r="P349" i="3"/>
  <c r="Q349" i="3"/>
  <c r="S349" i="3"/>
  <c r="R349" i="3"/>
  <c r="M337" i="3"/>
  <c r="L337" i="3"/>
  <c r="N337" i="3"/>
  <c r="O337" i="3"/>
  <c r="P337" i="3"/>
  <c r="Q337" i="3"/>
  <c r="S337" i="3"/>
  <c r="R337" i="3"/>
  <c r="M325" i="3"/>
  <c r="N325" i="3"/>
  <c r="O325" i="3"/>
  <c r="S325" i="3"/>
  <c r="L325" i="3"/>
  <c r="Q325" i="3"/>
  <c r="R325" i="3"/>
  <c r="P325" i="3"/>
  <c r="L313" i="3"/>
  <c r="M313" i="3"/>
  <c r="N313" i="3"/>
  <c r="O313" i="3"/>
  <c r="P313" i="3"/>
  <c r="Q313" i="3"/>
  <c r="S313" i="3"/>
  <c r="R313" i="3"/>
  <c r="L301" i="3"/>
  <c r="M301" i="3"/>
  <c r="N301" i="3"/>
  <c r="O301" i="3"/>
  <c r="P301" i="3"/>
  <c r="Q301" i="3"/>
  <c r="S301" i="3"/>
  <c r="R301" i="3"/>
  <c r="L289" i="3"/>
  <c r="M289" i="3"/>
  <c r="N289" i="3"/>
  <c r="O289" i="3"/>
  <c r="P289" i="3"/>
  <c r="Q289" i="3"/>
  <c r="S289" i="3"/>
  <c r="R289" i="3"/>
  <c r="L277" i="3"/>
  <c r="M277" i="3"/>
  <c r="N277" i="3"/>
  <c r="O277" i="3"/>
  <c r="P277" i="3"/>
  <c r="Q277" i="3"/>
  <c r="S277" i="3"/>
  <c r="R277" i="3"/>
  <c r="L265" i="3"/>
  <c r="M265" i="3"/>
  <c r="N265" i="3"/>
  <c r="O265" i="3"/>
  <c r="P265" i="3"/>
  <c r="Q265" i="3"/>
  <c r="S265" i="3"/>
  <c r="R265" i="3"/>
  <c r="L253" i="3"/>
  <c r="M253" i="3"/>
  <c r="N253" i="3"/>
  <c r="O253" i="3"/>
  <c r="P253" i="3"/>
  <c r="Q253" i="3"/>
  <c r="S253" i="3"/>
  <c r="R253" i="3"/>
  <c r="L241" i="3"/>
  <c r="M241" i="3"/>
  <c r="N241" i="3"/>
  <c r="O241" i="3"/>
  <c r="P241" i="3"/>
  <c r="Q241" i="3"/>
  <c r="R241" i="3"/>
  <c r="S241" i="3"/>
  <c r="L229" i="3"/>
  <c r="M229" i="3"/>
  <c r="R229" i="3"/>
  <c r="S229" i="3"/>
  <c r="N229" i="3"/>
  <c r="O229" i="3"/>
  <c r="P229" i="3"/>
  <c r="Q229" i="3"/>
  <c r="L217" i="3"/>
  <c r="M217" i="3"/>
  <c r="N217" i="3"/>
  <c r="O217" i="3"/>
  <c r="P217" i="3"/>
  <c r="R217" i="3"/>
  <c r="S217" i="3"/>
  <c r="Q217" i="3"/>
  <c r="L205" i="3"/>
  <c r="M205" i="3"/>
  <c r="N205" i="3"/>
  <c r="O205" i="3"/>
  <c r="Q205" i="3"/>
  <c r="R205" i="3"/>
  <c r="S205" i="3"/>
  <c r="P205" i="3"/>
  <c r="L193" i="3"/>
  <c r="M193" i="3"/>
  <c r="N193" i="3"/>
  <c r="O193" i="3"/>
  <c r="Q193" i="3"/>
  <c r="R193" i="3"/>
  <c r="S193" i="3"/>
  <c r="P193" i="3"/>
  <c r="L181" i="3"/>
  <c r="M181" i="3"/>
  <c r="N181" i="3"/>
  <c r="O181" i="3"/>
  <c r="Q181" i="3"/>
  <c r="R181" i="3"/>
  <c r="S181" i="3"/>
  <c r="P181" i="3"/>
  <c r="L169" i="3"/>
  <c r="M169" i="3"/>
  <c r="N169" i="3"/>
  <c r="O169" i="3"/>
  <c r="Q169" i="3"/>
  <c r="R169" i="3"/>
  <c r="S169" i="3"/>
  <c r="P169" i="3"/>
  <c r="L157" i="3"/>
  <c r="M157" i="3"/>
  <c r="N157" i="3"/>
  <c r="O157" i="3"/>
  <c r="Q157" i="3"/>
  <c r="R157" i="3"/>
  <c r="S157" i="3"/>
  <c r="P157" i="3"/>
  <c r="L145" i="3"/>
  <c r="M145" i="3"/>
  <c r="N145" i="3"/>
  <c r="O145" i="3"/>
  <c r="Q145" i="3"/>
  <c r="R145" i="3"/>
  <c r="P145" i="3"/>
  <c r="S145" i="3"/>
  <c r="L133" i="3"/>
  <c r="M133" i="3"/>
  <c r="N133" i="3"/>
  <c r="O133" i="3"/>
  <c r="P133" i="3"/>
  <c r="Q133" i="3"/>
  <c r="R133" i="3"/>
  <c r="S133" i="3"/>
  <c r="L121" i="3"/>
  <c r="M121" i="3"/>
  <c r="N121" i="3"/>
  <c r="O121" i="3"/>
  <c r="P121" i="3"/>
  <c r="Q121" i="3"/>
  <c r="R121" i="3"/>
  <c r="S121" i="3"/>
  <c r="L109" i="3"/>
  <c r="M109" i="3"/>
  <c r="N109" i="3"/>
  <c r="O109" i="3"/>
  <c r="P109" i="3"/>
  <c r="Q109" i="3"/>
  <c r="R109" i="3"/>
  <c r="S109" i="3"/>
  <c r="L97" i="3"/>
  <c r="M97" i="3"/>
  <c r="N97" i="3"/>
  <c r="O97" i="3"/>
  <c r="P97" i="3"/>
  <c r="Q97" i="3"/>
  <c r="R97" i="3"/>
  <c r="S97" i="3"/>
  <c r="L85" i="3"/>
  <c r="M85" i="3"/>
  <c r="N85" i="3"/>
  <c r="O85" i="3"/>
  <c r="P85" i="3"/>
  <c r="Q85" i="3"/>
  <c r="R85" i="3"/>
  <c r="S85" i="3"/>
  <c r="L73" i="3"/>
  <c r="M73" i="3"/>
  <c r="N73" i="3"/>
  <c r="O73" i="3"/>
  <c r="P73" i="3"/>
  <c r="Q73" i="3"/>
  <c r="R73" i="3"/>
  <c r="S73" i="3"/>
  <c r="L61" i="3"/>
  <c r="M61" i="3"/>
  <c r="N61" i="3"/>
  <c r="O61" i="3"/>
  <c r="P61" i="3"/>
  <c r="Q61" i="3"/>
  <c r="R61" i="3"/>
  <c r="S61" i="3"/>
  <c r="L49" i="3"/>
  <c r="M49" i="3"/>
  <c r="N49" i="3"/>
  <c r="O49" i="3"/>
  <c r="P49" i="3"/>
  <c r="Q49" i="3"/>
  <c r="R49" i="3"/>
  <c r="S49" i="3"/>
  <c r="L37" i="3"/>
  <c r="M37" i="3"/>
  <c r="N37" i="3"/>
  <c r="O37" i="3"/>
  <c r="P37" i="3"/>
  <c r="Q37" i="3"/>
  <c r="R37" i="3"/>
  <c r="S37" i="3"/>
  <c r="L25" i="3"/>
  <c r="M25" i="3"/>
  <c r="N25" i="3"/>
  <c r="O25" i="3"/>
  <c r="P25" i="3"/>
  <c r="Q25" i="3"/>
  <c r="R25" i="3"/>
  <c r="S25" i="3"/>
  <c r="L364" i="3"/>
  <c r="M364" i="3"/>
  <c r="N364" i="3"/>
  <c r="O364" i="3"/>
  <c r="P364" i="3"/>
  <c r="Q364" i="3"/>
  <c r="S364" i="3"/>
  <c r="R364" i="3"/>
  <c r="L256" i="3"/>
  <c r="M256" i="3"/>
  <c r="N256" i="3"/>
  <c r="O256" i="3"/>
  <c r="P256" i="3"/>
  <c r="Q256" i="3"/>
  <c r="S256" i="3"/>
  <c r="R256" i="3"/>
  <c r="S447" i="3"/>
  <c r="M447" i="3"/>
  <c r="L447" i="3"/>
  <c r="O447" i="3"/>
  <c r="P447" i="3"/>
  <c r="Q447" i="3"/>
  <c r="R447" i="3"/>
  <c r="N447" i="3"/>
  <c r="S387" i="3"/>
  <c r="L387" i="3"/>
  <c r="M387" i="3"/>
  <c r="O387" i="3"/>
  <c r="Q387" i="3"/>
  <c r="R387" i="3"/>
  <c r="N387" i="3"/>
  <c r="P387" i="3"/>
  <c r="S327" i="3"/>
  <c r="O327" i="3"/>
  <c r="L327" i="3"/>
  <c r="M327" i="3"/>
  <c r="N327" i="3"/>
  <c r="P327" i="3"/>
  <c r="Q327" i="3"/>
  <c r="R327" i="3"/>
  <c r="S255" i="3"/>
  <c r="L255" i="3"/>
  <c r="M255" i="3"/>
  <c r="O255" i="3"/>
  <c r="P255" i="3"/>
  <c r="Q255" i="3"/>
  <c r="N255" i="3"/>
  <c r="R255" i="3"/>
  <c r="Q207" i="3"/>
  <c r="R207" i="3"/>
  <c r="S207" i="3"/>
  <c r="M207" i="3"/>
  <c r="N207" i="3"/>
  <c r="O207" i="3"/>
  <c r="L207" i="3"/>
  <c r="P207" i="3"/>
  <c r="O434" i="3"/>
  <c r="P434" i="3"/>
  <c r="Q434" i="3"/>
  <c r="S434" i="3"/>
  <c r="R434" i="3"/>
  <c r="L434" i="3"/>
  <c r="N434" i="3"/>
  <c r="M434" i="3"/>
  <c r="O398" i="3"/>
  <c r="P398" i="3"/>
  <c r="Q398" i="3"/>
  <c r="R398" i="3"/>
  <c r="S398" i="3"/>
  <c r="M398" i="3"/>
  <c r="L398" i="3"/>
  <c r="N398" i="3"/>
  <c r="O362" i="3"/>
  <c r="P362" i="3"/>
  <c r="Q362" i="3"/>
  <c r="R362" i="3"/>
  <c r="S362" i="3"/>
  <c r="M362" i="3"/>
  <c r="L362" i="3"/>
  <c r="N362" i="3"/>
  <c r="O338" i="3"/>
  <c r="P338" i="3"/>
  <c r="Q338" i="3"/>
  <c r="R338" i="3"/>
  <c r="S338" i="3"/>
  <c r="L338" i="3"/>
  <c r="M338" i="3"/>
  <c r="N338" i="3"/>
  <c r="O314" i="3"/>
  <c r="P314" i="3"/>
  <c r="Q314" i="3"/>
  <c r="R314" i="3"/>
  <c r="S314" i="3"/>
  <c r="L314" i="3"/>
  <c r="M314" i="3"/>
  <c r="N314" i="3"/>
  <c r="O290" i="3"/>
  <c r="P290" i="3"/>
  <c r="Q290" i="3"/>
  <c r="R290" i="3"/>
  <c r="S290" i="3"/>
  <c r="L290" i="3"/>
  <c r="M290" i="3"/>
  <c r="N290" i="3"/>
  <c r="O266" i="3"/>
  <c r="P266" i="3"/>
  <c r="Q266" i="3"/>
  <c r="R266" i="3"/>
  <c r="S266" i="3"/>
  <c r="L266" i="3"/>
  <c r="M266" i="3"/>
  <c r="N266" i="3"/>
  <c r="M242" i="3"/>
  <c r="N242" i="3"/>
  <c r="P242" i="3"/>
  <c r="Q242" i="3"/>
  <c r="L242" i="3"/>
  <c r="R242" i="3"/>
  <c r="S242" i="3"/>
  <c r="O242" i="3"/>
  <c r="M206" i="3"/>
  <c r="N206" i="3"/>
  <c r="O206" i="3"/>
  <c r="P206" i="3"/>
  <c r="Q206" i="3"/>
  <c r="R206" i="3"/>
  <c r="S206" i="3"/>
  <c r="L206" i="3"/>
  <c r="S456" i="3"/>
  <c r="M456" i="3"/>
  <c r="L456" i="3"/>
  <c r="O456" i="3"/>
  <c r="P456" i="3"/>
  <c r="R456" i="3"/>
  <c r="Q456" i="3"/>
  <c r="N456" i="3"/>
  <c r="S444" i="3"/>
  <c r="L444" i="3"/>
  <c r="M444" i="3"/>
  <c r="O444" i="3"/>
  <c r="P444" i="3"/>
  <c r="Q444" i="3"/>
  <c r="R444" i="3"/>
  <c r="N444" i="3"/>
  <c r="S432" i="3"/>
  <c r="N432" i="3"/>
  <c r="L432" i="3"/>
  <c r="M432" i="3"/>
  <c r="O432" i="3"/>
  <c r="P432" i="3"/>
  <c r="Q432" i="3"/>
  <c r="R432" i="3"/>
  <c r="S420" i="3"/>
  <c r="L420" i="3"/>
  <c r="M420" i="3"/>
  <c r="O420" i="3"/>
  <c r="N420" i="3"/>
  <c r="P420" i="3"/>
  <c r="Q420" i="3"/>
  <c r="R420" i="3"/>
  <c r="S408" i="3"/>
  <c r="L408" i="3"/>
  <c r="M408" i="3"/>
  <c r="O408" i="3"/>
  <c r="Q408" i="3"/>
  <c r="R408" i="3"/>
  <c r="P408" i="3"/>
  <c r="N408" i="3"/>
  <c r="S396" i="3"/>
  <c r="L396" i="3"/>
  <c r="M396" i="3"/>
  <c r="O396" i="3"/>
  <c r="Q396" i="3"/>
  <c r="N396" i="3"/>
  <c r="P396" i="3"/>
  <c r="R396" i="3"/>
  <c r="S384" i="3"/>
  <c r="L384" i="3"/>
  <c r="M384" i="3"/>
  <c r="O384" i="3"/>
  <c r="Q384" i="3"/>
  <c r="N384" i="3"/>
  <c r="R384" i="3"/>
  <c r="P384" i="3"/>
  <c r="S372" i="3"/>
  <c r="L372" i="3"/>
  <c r="M372" i="3"/>
  <c r="O372" i="3"/>
  <c r="Q372" i="3"/>
  <c r="R372" i="3"/>
  <c r="N372" i="3"/>
  <c r="P372" i="3"/>
  <c r="S360" i="3"/>
  <c r="L360" i="3"/>
  <c r="M360" i="3"/>
  <c r="O360" i="3"/>
  <c r="Q360" i="3"/>
  <c r="R360" i="3"/>
  <c r="N360" i="3"/>
  <c r="P360" i="3"/>
  <c r="S348" i="3"/>
  <c r="L348" i="3"/>
  <c r="M348" i="3"/>
  <c r="O348" i="3"/>
  <c r="P348" i="3"/>
  <c r="Q348" i="3"/>
  <c r="R348" i="3"/>
  <c r="N348" i="3"/>
  <c r="S336" i="3"/>
  <c r="O336" i="3"/>
  <c r="Q336" i="3"/>
  <c r="R336" i="3"/>
  <c r="L336" i="3"/>
  <c r="M336" i="3"/>
  <c r="N336" i="3"/>
  <c r="P336" i="3"/>
  <c r="S324" i="3"/>
  <c r="O324" i="3"/>
  <c r="L324" i="3"/>
  <c r="M324" i="3"/>
  <c r="N324" i="3"/>
  <c r="P324" i="3"/>
  <c r="Q324" i="3"/>
  <c r="R324" i="3"/>
  <c r="S312" i="3"/>
  <c r="L312" i="3"/>
  <c r="M312" i="3"/>
  <c r="O312" i="3"/>
  <c r="Q312" i="3"/>
  <c r="R312" i="3"/>
  <c r="N312" i="3"/>
  <c r="P312" i="3"/>
  <c r="S300" i="3"/>
  <c r="L300" i="3"/>
  <c r="M300" i="3"/>
  <c r="O300" i="3"/>
  <c r="Q300" i="3"/>
  <c r="N300" i="3"/>
  <c r="P300" i="3"/>
  <c r="R300" i="3"/>
  <c r="S288" i="3"/>
  <c r="L288" i="3"/>
  <c r="M288" i="3"/>
  <c r="O288" i="3"/>
  <c r="P288" i="3"/>
  <c r="Q288" i="3"/>
  <c r="N288" i="3"/>
  <c r="R288" i="3"/>
  <c r="S276" i="3"/>
  <c r="L276" i="3"/>
  <c r="M276" i="3"/>
  <c r="O276" i="3"/>
  <c r="P276" i="3"/>
  <c r="Q276" i="3"/>
  <c r="N276" i="3"/>
  <c r="R276" i="3"/>
  <c r="S264" i="3"/>
  <c r="L264" i="3"/>
  <c r="M264" i="3"/>
  <c r="O264" i="3"/>
  <c r="P264" i="3"/>
  <c r="Q264" i="3"/>
  <c r="N264" i="3"/>
  <c r="R264" i="3"/>
  <c r="S252" i="3"/>
  <c r="L252" i="3"/>
  <c r="M252" i="3"/>
  <c r="O252" i="3"/>
  <c r="P252" i="3"/>
  <c r="Q252" i="3"/>
  <c r="N252" i="3"/>
  <c r="R252" i="3"/>
  <c r="Q240" i="3"/>
  <c r="R240" i="3"/>
  <c r="L240" i="3"/>
  <c r="N240" i="3"/>
  <c r="O240" i="3"/>
  <c r="P240" i="3"/>
  <c r="M240" i="3"/>
  <c r="S240" i="3"/>
  <c r="Q228" i="3"/>
  <c r="R228" i="3"/>
  <c r="L228" i="3"/>
  <c r="M228" i="3"/>
  <c r="N228" i="3"/>
  <c r="O228" i="3"/>
  <c r="P228" i="3"/>
  <c r="S228" i="3"/>
  <c r="Q216" i="3"/>
  <c r="R216" i="3"/>
  <c r="O216" i="3"/>
  <c r="M216" i="3"/>
  <c r="N216" i="3"/>
  <c r="P216" i="3"/>
  <c r="S216" i="3"/>
  <c r="L216" i="3"/>
  <c r="Q204" i="3"/>
  <c r="R204" i="3"/>
  <c r="S204" i="3"/>
  <c r="M204" i="3"/>
  <c r="N204" i="3"/>
  <c r="O204" i="3"/>
  <c r="L204" i="3"/>
  <c r="P204" i="3"/>
  <c r="Q192" i="3"/>
  <c r="R192" i="3"/>
  <c r="S192" i="3"/>
  <c r="M192" i="3"/>
  <c r="N192" i="3"/>
  <c r="O192" i="3"/>
  <c r="L192" i="3"/>
  <c r="P192" i="3"/>
  <c r="Q180" i="3"/>
  <c r="R180" i="3"/>
  <c r="S180" i="3"/>
  <c r="M180" i="3"/>
  <c r="N180" i="3"/>
  <c r="O180" i="3"/>
  <c r="L180" i="3"/>
  <c r="P180" i="3"/>
  <c r="Q168" i="3"/>
  <c r="R168" i="3"/>
  <c r="S168" i="3"/>
  <c r="M168" i="3"/>
  <c r="N168" i="3"/>
  <c r="O168" i="3"/>
  <c r="L168" i="3"/>
  <c r="P168" i="3"/>
  <c r="Q156" i="3"/>
  <c r="R156" i="3"/>
  <c r="S156" i="3"/>
  <c r="M156" i="3"/>
  <c r="N156" i="3"/>
  <c r="O156" i="3"/>
  <c r="L156" i="3"/>
  <c r="P156" i="3"/>
  <c r="M144" i="3"/>
  <c r="N144" i="3"/>
  <c r="L144" i="3"/>
  <c r="P144" i="3"/>
  <c r="Q144" i="3"/>
  <c r="R144" i="3"/>
  <c r="O144" i="3"/>
  <c r="S144" i="3"/>
  <c r="L132" i="3"/>
  <c r="M132" i="3"/>
  <c r="N132" i="3"/>
  <c r="P132" i="3"/>
  <c r="O132" i="3"/>
  <c r="Q132" i="3"/>
  <c r="R132" i="3"/>
  <c r="S132" i="3"/>
  <c r="L120" i="3"/>
  <c r="M120" i="3"/>
  <c r="N120" i="3"/>
  <c r="P120" i="3"/>
  <c r="R120" i="3"/>
  <c r="Q120" i="3"/>
  <c r="S120" i="3"/>
  <c r="O120" i="3"/>
  <c r="L108" i="3"/>
  <c r="M108" i="3"/>
  <c r="N108" i="3"/>
  <c r="P108" i="3"/>
  <c r="Q108" i="3"/>
  <c r="R108" i="3"/>
  <c r="O108" i="3"/>
  <c r="S108" i="3"/>
  <c r="L96" i="3"/>
  <c r="M96" i="3"/>
  <c r="N96" i="3"/>
  <c r="P96" i="3"/>
  <c r="Q96" i="3"/>
  <c r="R96" i="3"/>
  <c r="O96" i="3"/>
  <c r="S96" i="3"/>
  <c r="L84" i="3"/>
  <c r="M84" i="3"/>
  <c r="N84" i="3"/>
  <c r="P84" i="3"/>
  <c r="Q84" i="3"/>
  <c r="R84" i="3"/>
  <c r="O84" i="3"/>
  <c r="S84" i="3"/>
  <c r="L72" i="3"/>
  <c r="M72" i="3"/>
  <c r="N72" i="3"/>
  <c r="P72" i="3"/>
  <c r="Q72" i="3"/>
  <c r="R72" i="3"/>
  <c r="O72" i="3"/>
  <c r="S72" i="3"/>
  <c r="L60" i="3"/>
  <c r="M60" i="3"/>
  <c r="N60" i="3"/>
  <c r="P60" i="3"/>
  <c r="Q60" i="3"/>
  <c r="R60" i="3"/>
  <c r="O60" i="3"/>
  <c r="S60" i="3"/>
  <c r="L48" i="3"/>
  <c r="M48" i="3"/>
  <c r="N48" i="3"/>
  <c r="P48" i="3"/>
  <c r="Q48" i="3"/>
  <c r="R48" i="3"/>
  <c r="O48" i="3"/>
  <c r="S48" i="3"/>
  <c r="L36" i="3"/>
  <c r="M36" i="3"/>
  <c r="N36" i="3"/>
  <c r="P36" i="3"/>
  <c r="Q36" i="3"/>
  <c r="R36" i="3"/>
  <c r="O36" i="3"/>
  <c r="S36" i="3"/>
  <c r="L400" i="3"/>
  <c r="M400" i="3"/>
  <c r="N400" i="3"/>
  <c r="O400" i="3"/>
  <c r="P400" i="3"/>
  <c r="Q400" i="3"/>
  <c r="S400" i="3"/>
  <c r="R400" i="3"/>
  <c r="L304" i="3"/>
  <c r="M304" i="3"/>
  <c r="N304" i="3"/>
  <c r="O304" i="3"/>
  <c r="P304" i="3"/>
  <c r="Q304" i="3"/>
  <c r="S304" i="3"/>
  <c r="R304" i="3"/>
  <c r="L268" i="3"/>
  <c r="M268" i="3"/>
  <c r="N268" i="3"/>
  <c r="O268" i="3"/>
  <c r="P268" i="3"/>
  <c r="Q268" i="3"/>
  <c r="S268" i="3"/>
  <c r="R268" i="3"/>
  <c r="L220" i="3"/>
  <c r="M220" i="3"/>
  <c r="R220" i="3"/>
  <c r="S220" i="3"/>
  <c r="N220" i="3"/>
  <c r="O220" i="3"/>
  <c r="P220" i="3"/>
  <c r="Q220" i="3"/>
  <c r="L208" i="3"/>
  <c r="M208" i="3"/>
  <c r="N208" i="3"/>
  <c r="O208" i="3"/>
  <c r="R208" i="3"/>
  <c r="S208" i="3"/>
  <c r="P208" i="3"/>
  <c r="Q208" i="3"/>
  <c r="S423" i="3"/>
  <c r="O423" i="3"/>
  <c r="M423" i="3"/>
  <c r="L423" i="3"/>
  <c r="N423" i="3"/>
  <c r="P423" i="3"/>
  <c r="R423" i="3"/>
  <c r="Q423" i="3"/>
  <c r="S399" i="3"/>
  <c r="L399" i="3"/>
  <c r="M399" i="3"/>
  <c r="O399" i="3"/>
  <c r="Q399" i="3"/>
  <c r="R399" i="3"/>
  <c r="N399" i="3"/>
  <c r="P399" i="3"/>
  <c r="S351" i="3"/>
  <c r="L351" i="3"/>
  <c r="M351" i="3"/>
  <c r="O351" i="3"/>
  <c r="P351" i="3"/>
  <c r="Q351" i="3"/>
  <c r="N351" i="3"/>
  <c r="R351" i="3"/>
  <c r="S303" i="3"/>
  <c r="L303" i="3"/>
  <c r="M303" i="3"/>
  <c r="O303" i="3"/>
  <c r="Q303" i="3"/>
  <c r="R303" i="3"/>
  <c r="N303" i="3"/>
  <c r="P303" i="3"/>
  <c r="S279" i="3"/>
  <c r="L279" i="3"/>
  <c r="M279" i="3"/>
  <c r="O279" i="3"/>
  <c r="P279" i="3"/>
  <c r="Q279" i="3"/>
  <c r="N279" i="3"/>
  <c r="R279" i="3"/>
  <c r="Q231" i="3"/>
  <c r="R231" i="3"/>
  <c r="L231" i="3"/>
  <c r="N231" i="3"/>
  <c r="O231" i="3"/>
  <c r="P231" i="3"/>
  <c r="M231" i="3"/>
  <c r="S231" i="3"/>
  <c r="Q219" i="3"/>
  <c r="R219" i="3"/>
  <c r="L219" i="3"/>
  <c r="M219" i="3"/>
  <c r="N219" i="3"/>
  <c r="O219" i="3"/>
  <c r="P219" i="3"/>
  <c r="S219" i="3"/>
  <c r="Q195" i="3"/>
  <c r="R195" i="3"/>
  <c r="S195" i="3"/>
  <c r="M195" i="3"/>
  <c r="N195" i="3"/>
  <c r="O195" i="3"/>
  <c r="L195" i="3"/>
  <c r="P195" i="3"/>
  <c r="O446" i="3"/>
  <c r="P446" i="3"/>
  <c r="Q446" i="3"/>
  <c r="R446" i="3"/>
  <c r="S446" i="3"/>
  <c r="L446" i="3"/>
  <c r="M446" i="3"/>
  <c r="N446" i="3"/>
  <c r="O410" i="3"/>
  <c r="P410" i="3"/>
  <c r="Q410" i="3"/>
  <c r="R410" i="3"/>
  <c r="S410" i="3"/>
  <c r="M410" i="3"/>
  <c r="L410" i="3"/>
  <c r="N410" i="3"/>
  <c r="O386" i="3"/>
  <c r="P386" i="3"/>
  <c r="Q386" i="3"/>
  <c r="R386" i="3"/>
  <c r="S386" i="3"/>
  <c r="M386" i="3"/>
  <c r="L386" i="3"/>
  <c r="N386" i="3"/>
  <c r="O455" i="3"/>
  <c r="P455" i="3"/>
  <c r="Q455" i="3"/>
  <c r="R455" i="3"/>
  <c r="S455" i="3"/>
  <c r="L455" i="3"/>
  <c r="M455" i="3"/>
  <c r="N455" i="3"/>
  <c r="O443" i="3"/>
  <c r="P443" i="3"/>
  <c r="Q443" i="3"/>
  <c r="S443" i="3"/>
  <c r="R443" i="3"/>
  <c r="L443" i="3"/>
  <c r="N443" i="3"/>
  <c r="M443" i="3"/>
  <c r="O431" i="3"/>
  <c r="Q431" i="3"/>
  <c r="S431" i="3"/>
  <c r="L431" i="3"/>
  <c r="M431" i="3"/>
  <c r="N431" i="3"/>
  <c r="P431" i="3"/>
  <c r="R431" i="3"/>
  <c r="O419" i="3"/>
  <c r="P419" i="3"/>
  <c r="Q419" i="3"/>
  <c r="R419" i="3"/>
  <c r="S419" i="3"/>
  <c r="L419" i="3"/>
  <c r="M419" i="3"/>
  <c r="N419" i="3"/>
  <c r="O407" i="3"/>
  <c r="P407" i="3"/>
  <c r="Q407" i="3"/>
  <c r="R407" i="3"/>
  <c r="S407" i="3"/>
  <c r="L407" i="3"/>
  <c r="M407" i="3"/>
  <c r="N407" i="3"/>
  <c r="O395" i="3"/>
  <c r="P395" i="3"/>
  <c r="Q395" i="3"/>
  <c r="R395" i="3"/>
  <c r="S395" i="3"/>
  <c r="M395" i="3"/>
  <c r="L395" i="3"/>
  <c r="N395" i="3"/>
  <c r="O383" i="3"/>
  <c r="P383" i="3"/>
  <c r="Q383" i="3"/>
  <c r="R383" i="3"/>
  <c r="S383" i="3"/>
  <c r="M383" i="3"/>
  <c r="L383" i="3"/>
  <c r="N383" i="3"/>
  <c r="O371" i="3"/>
  <c r="P371" i="3"/>
  <c r="Q371" i="3"/>
  <c r="R371" i="3"/>
  <c r="S371" i="3"/>
  <c r="M371" i="3"/>
  <c r="L371" i="3"/>
  <c r="N371" i="3"/>
  <c r="O359" i="3"/>
  <c r="P359" i="3"/>
  <c r="Q359" i="3"/>
  <c r="R359" i="3"/>
  <c r="S359" i="3"/>
  <c r="M359" i="3"/>
  <c r="L359" i="3"/>
  <c r="N359" i="3"/>
  <c r="O347" i="3"/>
  <c r="P347" i="3"/>
  <c r="Q347" i="3"/>
  <c r="R347" i="3"/>
  <c r="S347" i="3"/>
  <c r="L347" i="3"/>
  <c r="M347" i="3"/>
  <c r="N347" i="3"/>
  <c r="O335" i="3"/>
  <c r="Q335" i="3"/>
  <c r="R335" i="3"/>
  <c r="S335" i="3"/>
  <c r="L335" i="3"/>
  <c r="M335" i="3"/>
  <c r="N335" i="3"/>
  <c r="P335" i="3"/>
  <c r="O323" i="3"/>
  <c r="Q323" i="3"/>
  <c r="R323" i="3"/>
  <c r="S323" i="3"/>
  <c r="L323" i="3"/>
  <c r="M323" i="3"/>
  <c r="N323" i="3"/>
  <c r="P323" i="3"/>
  <c r="O311" i="3"/>
  <c r="P311" i="3"/>
  <c r="Q311" i="3"/>
  <c r="R311" i="3"/>
  <c r="S311" i="3"/>
  <c r="M311" i="3"/>
  <c r="N311" i="3"/>
  <c r="L311" i="3"/>
  <c r="O299" i="3"/>
  <c r="P299" i="3"/>
  <c r="Q299" i="3"/>
  <c r="R299" i="3"/>
  <c r="S299" i="3"/>
  <c r="M299" i="3"/>
  <c r="L299" i="3"/>
  <c r="N299" i="3"/>
  <c r="O287" i="3"/>
  <c r="P287" i="3"/>
  <c r="Q287" i="3"/>
  <c r="R287" i="3"/>
  <c r="S287" i="3"/>
  <c r="L287" i="3"/>
  <c r="M287" i="3"/>
  <c r="N287" i="3"/>
  <c r="O275" i="3"/>
  <c r="P275" i="3"/>
  <c r="Q275" i="3"/>
  <c r="R275" i="3"/>
  <c r="S275" i="3"/>
  <c r="L275" i="3"/>
  <c r="M275" i="3"/>
  <c r="N275" i="3"/>
  <c r="O263" i="3"/>
  <c r="P263" i="3"/>
  <c r="Q263" i="3"/>
  <c r="R263" i="3"/>
  <c r="S263" i="3"/>
  <c r="L263" i="3"/>
  <c r="M263" i="3"/>
  <c r="N263" i="3"/>
  <c r="O251" i="3"/>
  <c r="P251" i="3"/>
  <c r="Q251" i="3"/>
  <c r="R251" i="3"/>
  <c r="S251" i="3"/>
  <c r="L251" i="3"/>
  <c r="M251" i="3"/>
  <c r="N251" i="3"/>
  <c r="M239" i="3"/>
  <c r="N239" i="3"/>
  <c r="P239" i="3"/>
  <c r="Q239" i="3"/>
  <c r="L239" i="3"/>
  <c r="O239" i="3"/>
  <c r="R239" i="3"/>
  <c r="S239" i="3"/>
  <c r="M227" i="3"/>
  <c r="N227" i="3"/>
  <c r="P227" i="3"/>
  <c r="Q227" i="3"/>
  <c r="R227" i="3"/>
  <c r="S227" i="3"/>
  <c r="L227" i="3"/>
  <c r="O227" i="3"/>
  <c r="M215" i="3"/>
  <c r="N215" i="3"/>
  <c r="P215" i="3"/>
  <c r="Q215" i="3"/>
  <c r="O215" i="3"/>
  <c r="R215" i="3"/>
  <c r="S215" i="3"/>
  <c r="L215" i="3"/>
  <c r="M203" i="3"/>
  <c r="N203" i="3"/>
  <c r="O203" i="3"/>
  <c r="P203" i="3"/>
  <c r="Q203" i="3"/>
  <c r="R203" i="3"/>
  <c r="S203" i="3"/>
  <c r="L203" i="3"/>
  <c r="M191" i="3"/>
  <c r="N191" i="3"/>
  <c r="O191" i="3"/>
  <c r="P191" i="3"/>
  <c r="Q191" i="3"/>
  <c r="R191" i="3"/>
  <c r="S191" i="3"/>
  <c r="L191" i="3"/>
  <c r="M179" i="3"/>
  <c r="N179" i="3"/>
  <c r="O179" i="3"/>
  <c r="P179" i="3"/>
  <c r="Q179" i="3"/>
  <c r="R179" i="3"/>
  <c r="S179" i="3"/>
  <c r="L179" i="3"/>
  <c r="M167" i="3"/>
  <c r="N167" i="3"/>
  <c r="O167" i="3"/>
  <c r="P167" i="3"/>
  <c r="Q167" i="3"/>
  <c r="R167" i="3"/>
  <c r="S167" i="3"/>
  <c r="L167" i="3"/>
  <c r="M155" i="3"/>
  <c r="N155" i="3"/>
  <c r="O155" i="3"/>
  <c r="P155" i="3"/>
  <c r="Q155" i="3"/>
  <c r="R155" i="3"/>
  <c r="S155" i="3"/>
  <c r="L155" i="3"/>
  <c r="P143" i="3"/>
  <c r="Q143" i="3"/>
  <c r="R143" i="3"/>
  <c r="S143" i="3"/>
  <c r="L143" i="3"/>
  <c r="M143" i="3"/>
  <c r="N143" i="3"/>
  <c r="O143" i="3"/>
  <c r="P131" i="3"/>
  <c r="Q131" i="3"/>
  <c r="R131" i="3"/>
  <c r="S131" i="3"/>
  <c r="L131" i="3"/>
  <c r="N131" i="3"/>
  <c r="O131" i="3"/>
  <c r="M131" i="3"/>
  <c r="P119" i="3"/>
  <c r="Q119" i="3"/>
  <c r="R119" i="3"/>
  <c r="S119" i="3"/>
  <c r="L119" i="3"/>
  <c r="N119" i="3"/>
  <c r="M119" i="3"/>
  <c r="O119" i="3"/>
  <c r="P107" i="3"/>
  <c r="Q107" i="3"/>
  <c r="R107" i="3"/>
  <c r="S107" i="3"/>
  <c r="L107" i="3"/>
  <c r="M107" i="3"/>
  <c r="N107" i="3"/>
  <c r="O107" i="3"/>
  <c r="P95" i="3"/>
  <c r="Q95" i="3"/>
  <c r="R95" i="3"/>
  <c r="S95" i="3"/>
  <c r="L95" i="3"/>
  <c r="M95" i="3"/>
  <c r="N95" i="3"/>
  <c r="O95" i="3"/>
  <c r="P83" i="3"/>
  <c r="Q83" i="3"/>
  <c r="R83" i="3"/>
  <c r="S83" i="3"/>
  <c r="L83" i="3"/>
  <c r="M83" i="3"/>
  <c r="N83" i="3"/>
  <c r="O83" i="3"/>
  <c r="P71" i="3"/>
  <c r="Q71" i="3"/>
  <c r="R71" i="3"/>
  <c r="S71" i="3"/>
  <c r="L71" i="3"/>
  <c r="M71" i="3"/>
  <c r="N71" i="3"/>
  <c r="O71" i="3"/>
  <c r="P59" i="3"/>
  <c r="Q59" i="3"/>
  <c r="R59" i="3"/>
  <c r="S59" i="3"/>
  <c r="L59" i="3"/>
  <c r="M59" i="3"/>
  <c r="N59" i="3"/>
  <c r="O59" i="3"/>
  <c r="P47" i="3"/>
  <c r="Q47" i="3"/>
  <c r="R47" i="3"/>
  <c r="S47" i="3"/>
  <c r="L47" i="3"/>
  <c r="M47" i="3"/>
  <c r="N47" i="3"/>
  <c r="O47" i="3"/>
  <c r="P35" i="3"/>
  <c r="Q35" i="3"/>
  <c r="R35" i="3"/>
  <c r="S35" i="3"/>
  <c r="L35" i="3"/>
  <c r="M35" i="3"/>
  <c r="N35" i="3"/>
  <c r="O35" i="3"/>
  <c r="C461" i="3"/>
  <c r="D461" i="3" s="1"/>
  <c r="G461" i="3"/>
  <c r="L454" i="3"/>
  <c r="Q454" i="3"/>
  <c r="M454" i="3"/>
  <c r="O454" i="3"/>
  <c r="N454" i="3"/>
  <c r="P454" i="3"/>
  <c r="S454" i="3"/>
  <c r="R454" i="3"/>
  <c r="L442" i="3"/>
  <c r="M442" i="3"/>
  <c r="N442" i="3"/>
  <c r="O442" i="3"/>
  <c r="Q442" i="3"/>
  <c r="P442" i="3"/>
  <c r="S442" i="3"/>
  <c r="R442" i="3"/>
  <c r="M430" i="3"/>
  <c r="N430" i="3"/>
  <c r="O430" i="3"/>
  <c r="L430" i="3"/>
  <c r="P430" i="3"/>
  <c r="Q430" i="3"/>
  <c r="S430" i="3"/>
  <c r="R430" i="3"/>
  <c r="L418" i="3"/>
  <c r="M418" i="3"/>
  <c r="N418" i="3"/>
  <c r="O418" i="3"/>
  <c r="P418" i="3"/>
  <c r="Q418" i="3"/>
  <c r="S418" i="3"/>
  <c r="R418" i="3"/>
  <c r="L406" i="3"/>
  <c r="M406" i="3"/>
  <c r="N406" i="3"/>
  <c r="O406" i="3"/>
  <c r="P406" i="3"/>
  <c r="Q406" i="3"/>
  <c r="S406" i="3"/>
  <c r="R406" i="3"/>
  <c r="L394" i="3"/>
  <c r="M394" i="3"/>
  <c r="N394" i="3"/>
  <c r="O394" i="3"/>
  <c r="P394" i="3"/>
  <c r="Q394" i="3"/>
  <c r="S394" i="3"/>
  <c r="R394" i="3"/>
  <c r="L382" i="3"/>
  <c r="M382" i="3"/>
  <c r="N382" i="3"/>
  <c r="O382" i="3"/>
  <c r="P382" i="3"/>
  <c r="Q382" i="3"/>
  <c r="S382" i="3"/>
  <c r="R382" i="3"/>
  <c r="L370" i="3"/>
  <c r="M370" i="3"/>
  <c r="N370" i="3"/>
  <c r="O370" i="3"/>
  <c r="P370" i="3"/>
  <c r="Q370" i="3"/>
  <c r="S370" i="3"/>
  <c r="R370" i="3"/>
  <c r="L358" i="3"/>
  <c r="M358" i="3"/>
  <c r="N358" i="3"/>
  <c r="O358" i="3"/>
  <c r="P358" i="3"/>
  <c r="Q358" i="3"/>
  <c r="S358" i="3"/>
  <c r="R358" i="3"/>
  <c r="L346" i="3"/>
  <c r="M346" i="3"/>
  <c r="N346" i="3"/>
  <c r="O346" i="3"/>
  <c r="P346" i="3"/>
  <c r="Q346" i="3"/>
  <c r="S346" i="3"/>
  <c r="R346" i="3"/>
  <c r="M334" i="3"/>
  <c r="N334" i="3"/>
  <c r="O334" i="3"/>
  <c r="S334" i="3"/>
  <c r="L334" i="3"/>
  <c r="P334" i="3"/>
  <c r="Q334" i="3"/>
  <c r="R334" i="3"/>
  <c r="M322" i="3"/>
  <c r="N322" i="3"/>
  <c r="O322" i="3"/>
  <c r="S322" i="3"/>
  <c r="L322" i="3"/>
  <c r="P322" i="3"/>
  <c r="Q322" i="3"/>
  <c r="R322" i="3"/>
  <c r="L310" i="3"/>
  <c r="M310" i="3"/>
  <c r="N310" i="3"/>
  <c r="O310" i="3"/>
  <c r="P310" i="3"/>
  <c r="Q310" i="3"/>
  <c r="S310" i="3"/>
  <c r="R310" i="3"/>
  <c r="L298" i="3"/>
  <c r="M298" i="3"/>
  <c r="N298" i="3"/>
  <c r="O298" i="3"/>
  <c r="P298" i="3"/>
  <c r="Q298" i="3"/>
  <c r="S298" i="3"/>
  <c r="R298" i="3"/>
  <c r="L286" i="3"/>
  <c r="M286" i="3"/>
  <c r="N286" i="3"/>
  <c r="O286" i="3"/>
  <c r="P286" i="3"/>
  <c r="Q286" i="3"/>
  <c r="S286" i="3"/>
  <c r="R286" i="3"/>
  <c r="L274" i="3"/>
  <c r="M274" i="3"/>
  <c r="N274" i="3"/>
  <c r="O274" i="3"/>
  <c r="P274" i="3"/>
  <c r="Q274" i="3"/>
  <c r="S274" i="3"/>
  <c r="R274" i="3"/>
  <c r="L262" i="3"/>
  <c r="M262" i="3"/>
  <c r="N262" i="3"/>
  <c r="O262" i="3"/>
  <c r="P262" i="3"/>
  <c r="Q262" i="3"/>
  <c r="S262" i="3"/>
  <c r="R262" i="3"/>
  <c r="L250" i="3"/>
  <c r="M250" i="3"/>
  <c r="N250" i="3"/>
  <c r="O250" i="3"/>
  <c r="P250" i="3"/>
  <c r="Q250" i="3"/>
  <c r="S250" i="3"/>
  <c r="R250" i="3"/>
  <c r="L238" i="3"/>
  <c r="M238" i="3"/>
  <c r="R238" i="3"/>
  <c r="S238" i="3"/>
  <c r="N238" i="3"/>
  <c r="O238" i="3"/>
  <c r="P238" i="3"/>
  <c r="Q238" i="3"/>
  <c r="L226" i="3"/>
  <c r="M226" i="3"/>
  <c r="N226" i="3"/>
  <c r="O226" i="3"/>
  <c r="P226" i="3"/>
  <c r="R226" i="3"/>
  <c r="S226" i="3"/>
  <c r="Q226" i="3"/>
  <c r="L214" i="3"/>
  <c r="M214" i="3"/>
  <c r="S214" i="3"/>
  <c r="N214" i="3"/>
  <c r="O214" i="3"/>
  <c r="P214" i="3"/>
  <c r="Q214" i="3"/>
  <c r="R214" i="3"/>
  <c r="L202" i="3"/>
  <c r="M202" i="3"/>
  <c r="N202" i="3"/>
  <c r="O202" i="3"/>
  <c r="Q202" i="3"/>
  <c r="R202" i="3"/>
  <c r="S202" i="3"/>
  <c r="P202" i="3"/>
  <c r="L190" i="3"/>
  <c r="M190" i="3"/>
  <c r="N190" i="3"/>
  <c r="O190" i="3"/>
  <c r="Q190" i="3"/>
  <c r="R190" i="3"/>
  <c r="S190" i="3"/>
  <c r="P190" i="3"/>
  <c r="L178" i="3"/>
  <c r="M178" i="3"/>
  <c r="N178" i="3"/>
  <c r="O178" i="3"/>
  <c r="Q178" i="3"/>
  <c r="R178" i="3"/>
  <c r="S178" i="3"/>
  <c r="P178" i="3"/>
  <c r="L166" i="3"/>
  <c r="M166" i="3"/>
  <c r="N166" i="3"/>
  <c r="O166" i="3"/>
  <c r="Q166" i="3"/>
  <c r="R166" i="3"/>
  <c r="S166" i="3"/>
  <c r="P166" i="3"/>
  <c r="L154" i="3"/>
  <c r="M154" i="3"/>
  <c r="N154" i="3"/>
  <c r="O154" i="3"/>
  <c r="Q154" i="3"/>
  <c r="R154" i="3"/>
  <c r="S154" i="3"/>
  <c r="P154" i="3"/>
  <c r="L142" i="3"/>
  <c r="M142" i="3"/>
  <c r="N142" i="3"/>
  <c r="O142" i="3"/>
  <c r="Q142" i="3"/>
  <c r="R142" i="3"/>
  <c r="P142" i="3"/>
  <c r="S142" i="3"/>
  <c r="L130" i="3"/>
  <c r="M130" i="3"/>
  <c r="N130" i="3"/>
  <c r="O130" i="3"/>
  <c r="P130" i="3"/>
  <c r="Q130" i="3"/>
  <c r="R130" i="3"/>
  <c r="S130" i="3"/>
  <c r="L118" i="3"/>
  <c r="M118" i="3"/>
  <c r="N118" i="3"/>
  <c r="O118" i="3"/>
  <c r="P118" i="3"/>
  <c r="Q118" i="3"/>
  <c r="R118" i="3"/>
  <c r="S118" i="3"/>
  <c r="L106" i="3"/>
  <c r="M106" i="3"/>
  <c r="N106" i="3"/>
  <c r="O106" i="3"/>
  <c r="P106" i="3"/>
  <c r="Q106" i="3"/>
  <c r="R106" i="3"/>
  <c r="S106" i="3"/>
  <c r="L94" i="3"/>
  <c r="M94" i="3"/>
  <c r="N94" i="3"/>
  <c r="O94" i="3"/>
  <c r="P94" i="3"/>
  <c r="Q94" i="3"/>
  <c r="R94" i="3"/>
  <c r="S94" i="3"/>
  <c r="L82" i="3"/>
  <c r="M82" i="3"/>
  <c r="N82" i="3"/>
  <c r="O82" i="3"/>
  <c r="P82" i="3"/>
  <c r="Q82" i="3"/>
  <c r="R82" i="3"/>
  <c r="S82" i="3"/>
  <c r="L70" i="3"/>
  <c r="M70" i="3"/>
  <c r="N70" i="3"/>
  <c r="O70" i="3"/>
  <c r="P70" i="3"/>
  <c r="Q70" i="3"/>
  <c r="R70" i="3"/>
  <c r="S70" i="3"/>
  <c r="L58" i="3"/>
  <c r="M58" i="3"/>
  <c r="N58" i="3"/>
  <c r="O58" i="3"/>
  <c r="P58" i="3"/>
  <c r="Q58" i="3"/>
  <c r="R58" i="3"/>
  <c r="S58" i="3"/>
  <c r="L46" i="3"/>
  <c r="M46" i="3"/>
  <c r="N46" i="3"/>
  <c r="O46" i="3"/>
  <c r="P46" i="3"/>
  <c r="Q46" i="3"/>
  <c r="R46" i="3"/>
  <c r="S46" i="3"/>
  <c r="L34" i="3"/>
  <c r="M34" i="3"/>
  <c r="N34" i="3"/>
  <c r="O34" i="3"/>
  <c r="P34" i="3"/>
  <c r="Q34" i="3"/>
  <c r="R34" i="3"/>
  <c r="S34" i="3"/>
  <c r="L436" i="3"/>
  <c r="M436" i="3"/>
  <c r="N436" i="3"/>
  <c r="O436" i="3"/>
  <c r="Q436" i="3"/>
  <c r="P436" i="3"/>
  <c r="S436" i="3"/>
  <c r="R436" i="3"/>
  <c r="L352" i="3"/>
  <c r="M352" i="3"/>
  <c r="N352" i="3"/>
  <c r="O352" i="3"/>
  <c r="P352" i="3"/>
  <c r="Q352" i="3"/>
  <c r="S352" i="3"/>
  <c r="R352" i="3"/>
  <c r="L280" i="3"/>
  <c r="M280" i="3"/>
  <c r="N280" i="3"/>
  <c r="O280" i="3"/>
  <c r="P280" i="3"/>
  <c r="Q280" i="3"/>
  <c r="S280" i="3"/>
  <c r="R280" i="3"/>
  <c r="L232" i="3"/>
  <c r="M232" i="3"/>
  <c r="N232" i="3"/>
  <c r="O232" i="3"/>
  <c r="P232" i="3"/>
  <c r="Q232" i="3"/>
  <c r="R232" i="3"/>
  <c r="S232" i="3"/>
  <c r="S459" i="3"/>
  <c r="L459" i="3"/>
  <c r="M459" i="3"/>
  <c r="O459" i="3"/>
  <c r="P459" i="3"/>
  <c r="R459" i="3"/>
  <c r="Q459" i="3"/>
  <c r="N459" i="3"/>
  <c r="S411" i="3"/>
  <c r="L411" i="3"/>
  <c r="M411" i="3"/>
  <c r="O411" i="3"/>
  <c r="P411" i="3"/>
  <c r="N411" i="3"/>
  <c r="Q411" i="3"/>
  <c r="R411" i="3"/>
  <c r="S363" i="3"/>
  <c r="L363" i="3"/>
  <c r="M363" i="3"/>
  <c r="O363" i="3"/>
  <c r="Q363" i="3"/>
  <c r="R363" i="3"/>
  <c r="P363" i="3"/>
  <c r="N363" i="3"/>
  <c r="S339" i="3"/>
  <c r="L339" i="3"/>
  <c r="M339" i="3"/>
  <c r="O339" i="3"/>
  <c r="P339" i="3"/>
  <c r="Q339" i="3"/>
  <c r="R339" i="3"/>
  <c r="N339" i="3"/>
  <c r="S291" i="3"/>
  <c r="L291" i="3"/>
  <c r="M291" i="3"/>
  <c r="O291" i="3"/>
  <c r="P291" i="3"/>
  <c r="Q291" i="3"/>
  <c r="N291" i="3"/>
  <c r="R291" i="3"/>
  <c r="S267" i="3"/>
  <c r="L267" i="3"/>
  <c r="M267" i="3"/>
  <c r="O267" i="3"/>
  <c r="P267" i="3"/>
  <c r="Q267" i="3"/>
  <c r="N267" i="3"/>
  <c r="R267" i="3"/>
  <c r="S453" i="3"/>
  <c r="M453" i="3"/>
  <c r="L453" i="3"/>
  <c r="O453" i="3"/>
  <c r="R453" i="3"/>
  <c r="P453" i="3"/>
  <c r="Q453" i="3"/>
  <c r="N453" i="3"/>
  <c r="S441" i="3"/>
  <c r="M441" i="3"/>
  <c r="L441" i="3"/>
  <c r="O441" i="3"/>
  <c r="P441" i="3"/>
  <c r="Q441" i="3"/>
  <c r="R441" i="3"/>
  <c r="N441" i="3"/>
  <c r="S429" i="3"/>
  <c r="L429" i="3"/>
  <c r="M429" i="3"/>
  <c r="N429" i="3"/>
  <c r="P429" i="3"/>
  <c r="R429" i="3"/>
  <c r="O429" i="3"/>
  <c r="Q429" i="3"/>
  <c r="S417" i="3"/>
  <c r="L417" i="3"/>
  <c r="M417" i="3"/>
  <c r="O417" i="3"/>
  <c r="Q417" i="3"/>
  <c r="R417" i="3"/>
  <c r="N417" i="3"/>
  <c r="P417" i="3"/>
  <c r="S405" i="3"/>
  <c r="L405" i="3"/>
  <c r="M405" i="3"/>
  <c r="O405" i="3"/>
  <c r="N405" i="3"/>
  <c r="Q405" i="3"/>
  <c r="P405" i="3"/>
  <c r="R405" i="3"/>
  <c r="S393" i="3"/>
  <c r="L393" i="3"/>
  <c r="M393" i="3"/>
  <c r="O393" i="3"/>
  <c r="Q393" i="3"/>
  <c r="R393" i="3"/>
  <c r="P393" i="3"/>
  <c r="N393" i="3"/>
  <c r="S381" i="3"/>
  <c r="L381" i="3"/>
  <c r="M381" i="3"/>
  <c r="O381" i="3"/>
  <c r="Q381" i="3"/>
  <c r="R381" i="3"/>
  <c r="P381" i="3"/>
  <c r="N381" i="3"/>
  <c r="S369" i="3"/>
  <c r="L369" i="3"/>
  <c r="M369" i="3"/>
  <c r="O369" i="3"/>
  <c r="Q369" i="3"/>
  <c r="R369" i="3"/>
  <c r="N369" i="3"/>
  <c r="P369" i="3"/>
  <c r="S357" i="3"/>
  <c r="L357" i="3"/>
  <c r="M357" i="3"/>
  <c r="O357" i="3"/>
  <c r="Q357" i="3"/>
  <c r="R357" i="3"/>
  <c r="N357" i="3"/>
  <c r="P357" i="3"/>
  <c r="S345" i="3"/>
  <c r="L345" i="3"/>
  <c r="M345" i="3"/>
  <c r="O345" i="3"/>
  <c r="P345" i="3"/>
  <c r="Q345" i="3"/>
  <c r="R345" i="3"/>
  <c r="N345" i="3"/>
  <c r="S333" i="3"/>
  <c r="O333" i="3"/>
  <c r="L333" i="3"/>
  <c r="N333" i="3"/>
  <c r="P333" i="3"/>
  <c r="Q333" i="3"/>
  <c r="M333" i="3"/>
  <c r="R333" i="3"/>
  <c r="S321" i="3"/>
  <c r="O321" i="3"/>
  <c r="N321" i="3"/>
  <c r="P321" i="3"/>
  <c r="Q321" i="3"/>
  <c r="R321" i="3"/>
  <c r="L321" i="3"/>
  <c r="M321" i="3"/>
  <c r="S309" i="3"/>
  <c r="L309" i="3"/>
  <c r="M309" i="3"/>
  <c r="O309" i="3"/>
  <c r="N309" i="3"/>
  <c r="P309" i="3"/>
  <c r="Q309" i="3"/>
  <c r="R309" i="3"/>
  <c r="S297" i="3"/>
  <c r="L297" i="3"/>
  <c r="M297" i="3"/>
  <c r="O297" i="3"/>
  <c r="Q297" i="3"/>
  <c r="R297" i="3"/>
  <c r="N297" i="3"/>
  <c r="P297" i="3"/>
  <c r="S285" i="3"/>
  <c r="L285" i="3"/>
  <c r="M285" i="3"/>
  <c r="O285" i="3"/>
  <c r="P285" i="3"/>
  <c r="Q285" i="3"/>
  <c r="N285" i="3"/>
  <c r="R285" i="3"/>
  <c r="S273" i="3"/>
  <c r="L273" i="3"/>
  <c r="M273" i="3"/>
  <c r="O273" i="3"/>
  <c r="P273" i="3"/>
  <c r="Q273" i="3"/>
  <c r="N273" i="3"/>
  <c r="R273" i="3"/>
  <c r="S261" i="3"/>
  <c r="L261" i="3"/>
  <c r="M261" i="3"/>
  <c r="O261" i="3"/>
  <c r="P261" i="3"/>
  <c r="Q261" i="3"/>
  <c r="N261" i="3"/>
  <c r="R261" i="3"/>
  <c r="R249" i="3"/>
  <c r="S249" i="3"/>
  <c r="L249" i="3"/>
  <c r="N249" i="3"/>
  <c r="O249" i="3"/>
  <c r="P249" i="3"/>
  <c r="M249" i="3"/>
  <c r="Q249" i="3"/>
  <c r="Q237" i="3"/>
  <c r="R237" i="3"/>
  <c r="L237" i="3"/>
  <c r="M237" i="3"/>
  <c r="N237" i="3"/>
  <c r="O237" i="3"/>
  <c r="P237" i="3"/>
  <c r="S237" i="3"/>
  <c r="Q225" i="3"/>
  <c r="R225" i="3"/>
  <c r="N225" i="3"/>
  <c r="O225" i="3"/>
  <c r="P225" i="3"/>
  <c r="S225" i="3"/>
  <c r="L225" i="3"/>
  <c r="M225" i="3"/>
  <c r="Q213" i="3"/>
  <c r="R213" i="3"/>
  <c r="N213" i="3"/>
  <c r="O213" i="3"/>
  <c r="P213" i="3"/>
  <c r="S213" i="3"/>
  <c r="L213" i="3"/>
  <c r="M213" i="3"/>
  <c r="Q201" i="3"/>
  <c r="R201" i="3"/>
  <c r="S201" i="3"/>
  <c r="M201" i="3"/>
  <c r="N201" i="3"/>
  <c r="O201" i="3"/>
  <c r="L201" i="3"/>
  <c r="P201" i="3"/>
  <c r="Q189" i="3"/>
  <c r="R189" i="3"/>
  <c r="S189" i="3"/>
  <c r="M189" i="3"/>
  <c r="N189" i="3"/>
  <c r="O189" i="3"/>
  <c r="L189" i="3"/>
  <c r="P189" i="3"/>
  <c r="Q177" i="3"/>
  <c r="R177" i="3"/>
  <c r="S177" i="3"/>
  <c r="M177" i="3"/>
  <c r="N177" i="3"/>
  <c r="O177" i="3"/>
  <c r="L177" i="3"/>
  <c r="P177" i="3"/>
  <c r="Q165" i="3"/>
  <c r="R165" i="3"/>
  <c r="S165" i="3"/>
  <c r="M165" i="3"/>
  <c r="N165" i="3"/>
  <c r="O165" i="3"/>
  <c r="L165" i="3"/>
  <c r="P165" i="3"/>
  <c r="Q153" i="3"/>
  <c r="R153" i="3"/>
  <c r="S153" i="3"/>
  <c r="M153" i="3"/>
  <c r="N153" i="3"/>
  <c r="O153" i="3"/>
  <c r="L153" i="3"/>
  <c r="P153" i="3"/>
  <c r="M141" i="3"/>
  <c r="N141" i="3"/>
  <c r="L141" i="3"/>
  <c r="P141" i="3"/>
  <c r="Q141" i="3"/>
  <c r="R141" i="3"/>
  <c r="O141" i="3"/>
  <c r="S141" i="3"/>
  <c r="L129" i="3"/>
  <c r="M129" i="3"/>
  <c r="N129" i="3"/>
  <c r="P129" i="3"/>
  <c r="O129" i="3"/>
  <c r="R129" i="3"/>
  <c r="S129" i="3"/>
  <c r="Q129" i="3"/>
  <c r="L117" i="3"/>
  <c r="M117" i="3"/>
  <c r="N117" i="3"/>
  <c r="P117" i="3"/>
  <c r="Q117" i="3"/>
  <c r="R117" i="3"/>
  <c r="O117" i="3"/>
  <c r="S117" i="3"/>
  <c r="L105" i="3"/>
  <c r="M105" i="3"/>
  <c r="N105" i="3"/>
  <c r="P105" i="3"/>
  <c r="Q105" i="3"/>
  <c r="R105" i="3"/>
  <c r="O105" i="3"/>
  <c r="S105" i="3"/>
  <c r="L93" i="3"/>
  <c r="M93" i="3"/>
  <c r="N93" i="3"/>
  <c r="P93" i="3"/>
  <c r="Q93" i="3"/>
  <c r="R93" i="3"/>
  <c r="O93" i="3"/>
  <c r="S93" i="3"/>
  <c r="L81" i="3"/>
  <c r="M81" i="3"/>
  <c r="N81" i="3"/>
  <c r="P81" i="3"/>
  <c r="Q81" i="3"/>
  <c r="R81" i="3"/>
  <c r="O81" i="3"/>
  <c r="S81" i="3"/>
  <c r="L69" i="3"/>
  <c r="M69" i="3"/>
  <c r="N69" i="3"/>
  <c r="P69" i="3"/>
  <c r="Q69" i="3"/>
  <c r="R69" i="3"/>
  <c r="O69" i="3"/>
  <c r="S69" i="3"/>
  <c r="L57" i="3"/>
  <c r="M57" i="3"/>
  <c r="N57" i="3"/>
  <c r="P57" i="3"/>
  <c r="Q57" i="3"/>
  <c r="R57" i="3"/>
  <c r="O57" i="3"/>
  <c r="S57" i="3"/>
  <c r="L45" i="3"/>
  <c r="M45" i="3"/>
  <c r="N45" i="3"/>
  <c r="P45" i="3"/>
  <c r="Q45" i="3"/>
  <c r="R45" i="3"/>
  <c r="O45" i="3"/>
  <c r="S45" i="3"/>
  <c r="L33" i="3"/>
  <c r="M33" i="3"/>
  <c r="N33" i="3"/>
  <c r="P33" i="3"/>
  <c r="Q33" i="3"/>
  <c r="R33" i="3"/>
  <c r="O33" i="3"/>
  <c r="S33" i="3"/>
  <c r="L448" i="3"/>
  <c r="O448" i="3"/>
  <c r="M448" i="3"/>
  <c r="N448" i="3"/>
  <c r="Q448" i="3"/>
  <c r="P448" i="3"/>
  <c r="S448" i="3"/>
  <c r="R448" i="3"/>
  <c r="M424" i="3"/>
  <c r="N424" i="3"/>
  <c r="O424" i="3"/>
  <c r="S424" i="3"/>
  <c r="L424" i="3"/>
  <c r="P424" i="3"/>
  <c r="Q424" i="3"/>
  <c r="R424" i="3"/>
  <c r="L388" i="3"/>
  <c r="M388" i="3"/>
  <c r="N388" i="3"/>
  <c r="O388" i="3"/>
  <c r="P388" i="3"/>
  <c r="Q388" i="3"/>
  <c r="S388" i="3"/>
  <c r="R388" i="3"/>
  <c r="L376" i="3"/>
  <c r="M376" i="3"/>
  <c r="N376" i="3"/>
  <c r="O376" i="3"/>
  <c r="P376" i="3"/>
  <c r="Q376" i="3"/>
  <c r="S376" i="3"/>
  <c r="R376" i="3"/>
  <c r="M328" i="3"/>
  <c r="N328" i="3"/>
  <c r="O328" i="3"/>
  <c r="S328" i="3"/>
  <c r="L328" i="3"/>
  <c r="P328" i="3"/>
  <c r="Q328" i="3"/>
  <c r="R328" i="3"/>
  <c r="L292" i="3"/>
  <c r="M292" i="3"/>
  <c r="N292" i="3"/>
  <c r="O292" i="3"/>
  <c r="P292" i="3"/>
  <c r="Q292" i="3"/>
  <c r="S292" i="3"/>
  <c r="R292" i="3"/>
  <c r="O452" i="3"/>
  <c r="P452" i="3"/>
  <c r="Q452" i="3"/>
  <c r="S452" i="3"/>
  <c r="R452" i="3"/>
  <c r="L452" i="3"/>
  <c r="M452" i="3"/>
  <c r="N452" i="3"/>
  <c r="O440" i="3"/>
  <c r="P440" i="3"/>
  <c r="Q440" i="3"/>
  <c r="S440" i="3"/>
  <c r="R440" i="3"/>
  <c r="L440" i="3"/>
  <c r="M440" i="3"/>
  <c r="N440" i="3"/>
  <c r="O428" i="3"/>
  <c r="Q428" i="3"/>
  <c r="R428" i="3"/>
  <c r="S428" i="3"/>
  <c r="L428" i="3"/>
  <c r="M428" i="3"/>
  <c r="P428" i="3"/>
  <c r="N428" i="3"/>
  <c r="O404" i="3"/>
  <c r="P404" i="3"/>
  <c r="Q404" i="3"/>
  <c r="R404" i="3"/>
  <c r="S404" i="3"/>
  <c r="M404" i="3"/>
  <c r="N404" i="3"/>
  <c r="L404" i="3"/>
  <c r="O392" i="3"/>
  <c r="P392" i="3"/>
  <c r="Q392" i="3"/>
  <c r="R392" i="3"/>
  <c r="S392" i="3"/>
  <c r="M392" i="3"/>
  <c r="L392" i="3"/>
  <c r="N392" i="3"/>
  <c r="O380" i="3"/>
  <c r="P380" i="3"/>
  <c r="Q380" i="3"/>
  <c r="R380" i="3"/>
  <c r="S380" i="3"/>
  <c r="M380" i="3"/>
  <c r="L380" i="3"/>
  <c r="N380" i="3"/>
  <c r="O368" i="3"/>
  <c r="P368" i="3"/>
  <c r="Q368" i="3"/>
  <c r="R368" i="3"/>
  <c r="S368" i="3"/>
  <c r="M368" i="3"/>
  <c r="L368" i="3"/>
  <c r="N368" i="3"/>
  <c r="O344" i="3"/>
  <c r="P344" i="3"/>
  <c r="Q344" i="3"/>
  <c r="R344" i="3"/>
  <c r="S344" i="3"/>
  <c r="L344" i="3"/>
  <c r="M344" i="3"/>
  <c r="N344" i="3"/>
  <c r="O332" i="3"/>
  <c r="Q332" i="3"/>
  <c r="R332" i="3"/>
  <c r="S332" i="3"/>
  <c r="L332" i="3"/>
  <c r="M332" i="3"/>
  <c r="N332" i="3"/>
  <c r="P332" i="3"/>
  <c r="O320" i="3"/>
  <c r="Q320" i="3"/>
  <c r="R320" i="3"/>
  <c r="S320" i="3"/>
  <c r="L320" i="3"/>
  <c r="N320" i="3"/>
  <c r="P320" i="3"/>
  <c r="M320" i="3"/>
  <c r="O308" i="3"/>
  <c r="P308" i="3"/>
  <c r="Q308" i="3"/>
  <c r="R308" i="3"/>
  <c r="S308" i="3"/>
  <c r="M308" i="3"/>
  <c r="N308" i="3"/>
  <c r="L308" i="3"/>
  <c r="O296" i="3"/>
  <c r="P296" i="3"/>
  <c r="Q296" i="3"/>
  <c r="R296" i="3"/>
  <c r="S296" i="3"/>
  <c r="M296" i="3"/>
  <c r="L296" i="3"/>
  <c r="N296" i="3"/>
  <c r="O284" i="3"/>
  <c r="P284" i="3"/>
  <c r="Q284" i="3"/>
  <c r="R284" i="3"/>
  <c r="S284" i="3"/>
  <c r="L284" i="3"/>
  <c r="M284" i="3"/>
  <c r="N284" i="3"/>
  <c r="O272" i="3"/>
  <c r="P272" i="3"/>
  <c r="Q272" i="3"/>
  <c r="R272" i="3"/>
  <c r="S272" i="3"/>
  <c r="L272" i="3"/>
  <c r="M272" i="3"/>
  <c r="N272" i="3"/>
  <c r="O260" i="3"/>
  <c r="P260" i="3"/>
  <c r="Q260" i="3"/>
  <c r="R260" i="3"/>
  <c r="S260" i="3"/>
  <c r="L260" i="3"/>
  <c r="M260" i="3"/>
  <c r="N260" i="3"/>
  <c r="M248" i="3"/>
  <c r="N248" i="3"/>
  <c r="P248" i="3"/>
  <c r="Q248" i="3"/>
  <c r="L248" i="3"/>
  <c r="O248" i="3"/>
  <c r="R248" i="3"/>
  <c r="S248" i="3"/>
  <c r="M236" i="3"/>
  <c r="N236" i="3"/>
  <c r="P236" i="3"/>
  <c r="Q236" i="3"/>
  <c r="R236" i="3"/>
  <c r="S236" i="3"/>
  <c r="L236" i="3"/>
  <c r="O236" i="3"/>
  <c r="M224" i="3"/>
  <c r="N224" i="3"/>
  <c r="P224" i="3"/>
  <c r="Q224" i="3"/>
  <c r="L224" i="3"/>
  <c r="R224" i="3"/>
  <c r="S224" i="3"/>
  <c r="O224" i="3"/>
  <c r="M212" i="3"/>
  <c r="N212" i="3"/>
  <c r="P212" i="3"/>
  <c r="Q212" i="3"/>
  <c r="L212" i="3"/>
  <c r="R212" i="3"/>
  <c r="S212" i="3"/>
  <c r="O212" i="3"/>
  <c r="M200" i="3"/>
  <c r="N200" i="3"/>
  <c r="O200" i="3"/>
  <c r="P200" i="3"/>
  <c r="Q200" i="3"/>
  <c r="R200" i="3"/>
  <c r="S200" i="3"/>
  <c r="L200" i="3"/>
  <c r="M188" i="3"/>
  <c r="N188" i="3"/>
  <c r="O188" i="3"/>
  <c r="P188" i="3"/>
  <c r="Q188" i="3"/>
  <c r="R188" i="3"/>
  <c r="S188" i="3"/>
  <c r="L188" i="3"/>
  <c r="M176" i="3"/>
  <c r="N176" i="3"/>
  <c r="O176" i="3"/>
  <c r="P176" i="3"/>
  <c r="Q176" i="3"/>
  <c r="R176" i="3"/>
  <c r="S176" i="3"/>
  <c r="L176" i="3"/>
  <c r="M164" i="3"/>
  <c r="N164" i="3"/>
  <c r="O164" i="3"/>
  <c r="P164" i="3"/>
  <c r="Q164" i="3"/>
  <c r="R164" i="3"/>
  <c r="S164" i="3"/>
  <c r="L164" i="3"/>
  <c r="M152" i="3"/>
  <c r="N152" i="3"/>
  <c r="O152" i="3"/>
  <c r="P152" i="3"/>
  <c r="Q152" i="3"/>
  <c r="R152" i="3"/>
  <c r="S152" i="3"/>
  <c r="L152" i="3"/>
  <c r="P140" i="3"/>
  <c r="Q140" i="3"/>
  <c r="R140" i="3"/>
  <c r="S140" i="3"/>
  <c r="L140" i="3"/>
  <c r="M140" i="3"/>
  <c r="N140" i="3"/>
  <c r="O140" i="3"/>
  <c r="P128" i="3"/>
  <c r="Q128" i="3"/>
  <c r="R128" i="3"/>
  <c r="S128" i="3"/>
  <c r="L128" i="3"/>
  <c r="M128" i="3"/>
  <c r="N128" i="3"/>
  <c r="O128" i="3"/>
  <c r="P116" i="3"/>
  <c r="Q116" i="3"/>
  <c r="R116" i="3"/>
  <c r="S116" i="3"/>
  <c r="L116" i="3"/>
  <c r="M116" i="3"/>
  <c r="N116" i="3"/>
  <c r="O116" i="3"/>
  <c r="P104" i="3"/>
  <c r="Q104" i="3"/>
  <c r="R104" i="3"/>
  <c r="S104" i="3"/>
  <c r="L104" i="3"/>
  <c r="M104" i="3"/>
  <c r="N104" i="3"/>
  <c r="O104" i="3"/>
  <c r="P92" i="3"/>
  <c r="Q92" i="3"/>
  <c r="R92" i="3"/>
  <c r="S92" i="3"/>
  <c r="L92" i="3"/>
  <c r="M92" i="3"/>
  <c r="N92" i="3"/>
  <c r="O92" i="3"/>
  <c r="P80" i="3"/>
  <c r="Q80" i="3"/>
  <c r="R80" i="3"/>
  <c r="S80" i="3"/>
  <c r="L80" i="3"/>
  <c r="M80" i="3"/>
  <c r="N80" i="3"/>
  <c r="O80" i="3"/>
  <c r="P68" i="3"/>
  <c r="Q68" i="3"/>
  <c r="R68" i="3"/>
  <c r="S68" i="3"/>
  <c r="L68" i="3"/>
  <c r="M68" i="3"/>
  <c r="N68" i="3"/>
  <c r="O68" i="3"/>
  <c r="P56" i="3"/>
  <c r="Q56" i="3"/>
  <c r="R56" i="3"/>
  <c r="S56" i="3"/>
  <c r="L56" i="3"/>
  <c r="M56" i="3"/>
  <c r="N56" i="3"/>
  <c r="O56" i="3"/>
  <c r="P44" i="3"/>
  <c r="Q44" i="3"/>
  <c r="R44" i="3"/>
  <c r="S44" i="3"/>
  <c r="L44" i="3"/>
  <c r="M44" i="3"/>
  <c r="N44" i="3"/>
  <c r="O44" i="3"/>
  <c r="P32" i="3"/>
  <c r="Q32" i="3"/>
  <c r="R32" i="3"/>
  <c r="S32" i="3"/>
  <c r="L32" i="3"/>
  <c r="M32" i="3"/>
  <c r="N32" i="3"/>
  <c r="O32" i="3"/>
  <c r="L199" i="3"/>
  <c r="M199" i="3"/>
  <c r="N199" i="3"/>
  <c r="O199" i="3"/>
  <c r="Q199" i="3"/>
  <c r="R199" i="3"/>
  <c r="S199" i="3"/>
  <c r="P199" i="3"/>
  <c r="L187" i="3"/>
  <c r="M187" i="3"/>
  <c r="N187" i="3"/>
  <c r="O187" i="3"/>
  <c r="Q187" i="3"/>
  <c r="R187" i="3"/>
  <c r="S187" i="3"/>
  <c r="P187" i="3"/>
  <c r="L175" i="3"/>
  <c r="M175" i="3"/>
  <c r="N175" i="3"/>
  <c r="O175" i="3"/>
  <c r="Q175" i="3"/>
  <c r="R175" i="3"/>
  <c r="S175" i="3"/>
  <c r="P175" i="3"/>
  <c r="L163" i="3"/>
  <c r="M163" i="3"/>
  <c r="N163" i="3"/>
  <c r="O163" i="3"/>
  <c r="Q163" i="3"/>
  <c r="R163" i="3"/>
  <c r="S163" i="3"/>
  <c r="P163" i="3"/>
  <c r="L151" i="3"/>
  <c r="N151" i="3"/>
  <c r="O151" i="3"/>
  <c r="M151" i="3"/>
  <c r="Q151" i="3"/>
  <c r="R151" i="3"/>
  <c r="S151" i="3"/>
  <c r="P151" i="3"/>
  <c r="L139" i="3"/>
  <c r="M139" i="3"/>
  <c r="N139" i="3"/>
  <c r="O139" i="3"/>
  <c r="Q139" i="3"/>
  <c r="R139" i="3"/>
  <c r="P139" i="3"/>
  <c r="S139" i="3"/>
  <c r="L127" i="3"/>
  <c r="M127" i="3"/>
  <c r="N127" i="3"/>
  <c r="O127" i="3"/>
  <c r="P127" i="3"/>
  <c r="Q127" i="3"/>
  <c r="R127" i="3"/>
  <c r="S127" i="3"/>
  <c r="L115" i="3"/>
  <c r="M115" i="3"/>
  <c r="N115" i="3"/>
  <c r="O115" i="3"/>
  <c r="P115" i="3"/>
  <c r="Q115" i="3"/>
  <c r="R115" i="3"/>
  <c r="S115" i="3"/>
  <c r="L103" i="3"/>
  <c r="M103" i="3"/>
  <c r="N103" i="3"/>
  <c r="O103" i="3"/>
  <c r="P103" i="3"/>
  <c r="Q103" i="3"/>
  <c r="R103" i="3"/>
  <c r="S103" i="3"/>
  <c r="L91" i="3"/>
  <c r="M91" i="3"/>
  <c r="N91" i="3"/>
  <c r="O91" i="3"/>
  <c r="P91" i="3"/>
  <c r="Q91" i="3"/>
  <c r="R91" i="3"/>
  <c r="S91" i="3"/>
  <c r="L79" i="3"/>
  <c r="M79" i="3"/>
  <c r="N79" i="3"/>
  <c r="O79" i="3"/>
  <c r="P79" i="3"/>
  <c r="Q79" i="3"/>
  <c r="R79" i="3"/>
  <c r="S79" i="3"/>
  <c r="L67" i="3"/>
  <c r="M67" i="3"/>
  <c r="N67" i="3"/>
  <c r="O67" i="3"/>
  <c r="P67" i="3"/>
  <c r="Q67" i="3"/>
  <c r="R67" i="3"/>
  <c r="S67" i="3"/>
  <c r="L55" i="3"/>
  <c r="M55" i="3"/>
  <c r="N55" i="3"/>
  <c r="O55" i="3"/>
  <c r="P55" i="3"/>
  <c r="Q55" i="3"/>
  <c r="R55" i="3"/>
  <c r="S55" i="3"/>
  <c r="L43" i="3"/>
  <c r="M43" i="3"/>
  <c r="N43" i="3"/>
  <c r="O43" i="3"/>
  <c r="P43" i="3"/>
  <c r="Q43" i="3"/>
  <c r="R43" i="3"/>
  <c r="S43" i="3"/>
  <c r="L31" i="3"/>
  <c r="M31" i="3"/>
  <c r="N31" i="3"/>
  <c r="O31" i="3"/>
  <c r="P31" i="3"/>
  <c r="Q31" i="3"/>
  <c r="R31" i="3"/>
  <c r="S31" i="3"/>
  <c r="Q198" i="3"/>
  <c r="R198" i="3"/>
  <c r="S198" i="3"/>
  <c r="M198" i="3"/>
  <c r="N198" i="3"/>
  <c r="O198" i="3"/>
  <c r="L198" i="3"/>
  <c r="P198" i="3"/>
  <c r="Q186" i="3"/>
  <c r="R186" i="3"/>
  <c r="S186" i="3"/>
  <c r="M186" i="3"/>
  <c r="N186" i="3"/>
  <c r="O186" i="3"/>
  <c r="L186" i="3"/>
  <c r="P186" i="3"/>
  <c r="Q174" i="3"/>
  <c r="R174" i="3"/>
  <c r="S174" i="3"/>
  <c r="M174" i="3"/>
  <c r="N174" i="3"/>
  <c r="O174" i="3"/>
  <c r="L174" i="3"/>
  <c r="P174" i="3"/>
  <c r="Q162" i="3"/>
  <c r="R162" i="3"/>
  <c r="S162" i="3"/>
  <c r="M162" i="3"/>
  <c r="N162" i="3"/>
  <c r="O162" i="3"/>
  <c r="L162" i="3"/>
  <c r="P162" i="3"/>
  <c r="N150" i="3"/>
  <c r="O150" i="3"/>
  <c r="P150" i="3"/>
  <c r="Q150" i="3"/>
  <c r="R150" i="3"/>
  <c r="S150" i="3"/>
  <c r="L150" i="3"/>
  <c r="M150" i="3"/>
  <c r="M138" i="3"/>
  <c r="N138" i="3"/>
  <c r="L138" i="3"/>
  <c r="P138" i="3"/>
  <c r="Q138" i="3"/>
  <c r="R138" i="3"/>
  <c r="O138" i="3"/>
  <c r="S138" i="3"/>
  <c r="L126" i="3"/>
  <c r="M126" i="3"/>
  <c r="N126" i="3"/>
  <c r="P126" i="3"/>
  <c r="R126" i="3"/>
  <c r="S126" i="3"/>
  <c r="O126" i="3"/>
  <c r="Q126" i="3"/>
  <c r="L114" i="3"/>
  <c r="M114" i="3"/>
  <c r="N114" i="3"/>
  <c r="P114" i="3"/>
  <c r="Q114" i="3"/>
  <c r="R114" i="3"/>
  <c r="O114" i="3"/>
  <c r="S114" i="3"/>
  <c r="L102" i="3"/>
  <c r="M102" i="3"/>
  <c r="N102" i="3"/>
  <c r="P102" i="3"/>
  <c r="Q102" i="3"/>
  <c r="R102" i="3"/>
  <c r="O102" i="3"/>
  <c r="S102" i="3"/>
  <c r="L90" i="3"/>
  <c r="M90" i="3"/>
  <c r="N90" i="3"/>
  <c r="P90" i="3"/>
  <c r="Q90" i="3"/>
  <c r="R90" i="3"/>
  <c r="O90" i="3"/>
  <c r="S90" i="3"/>
  <c r="L78" i="3"/>
  <c r="M78" i="3"/>
  <c r="N78" i="3"/>
  <c r="P78" i="3"/>
  <c r="Q78" i="3"/>
  <c r="R78" i="3"/>
  <c r="O78" i="3"/>
  <c r="S78" i="3"/>
  <c r="L66" i="3"/>
  <c r="M66" i="3"/>
  <c r="N66" i="3"/>
  <c r="P66" i="3"/>
  <c r="Q66" i="3"/>
  <c r="R66" i="3"/>
  <c r="O66" i="3"/>
  <c r="S66" i="3"/>
  <c r="L54" i="3"/>
  <c r="M54" i="3"/>
  <c r="N54" i="3"/>
  <c r="P54" i="3"/>
  <c r="Q54" i="3"/>
  <c r="R54" i="3"/>
  <c r="O54" i="3"/>
  <c r="S54" i="3"/>
  <c r="L42" i="3"/>
  <c r="M42" i="3"/>
  <c r="N42" i="3"/>
  <c r="P42" i="3"/>
  <c r="Q42" i="3"/>
  <c r="R42" i="3"/>
  <c r="O42" i="3"/>
  <c r="S42" i="3"/>
  <c r="L30" i="3"/>
  <c r="M30" i="3"/>
  <c r="N30" i="3"/>
  <c r="P30" i="3"/>
  <c r="Q30" i="3"/>
  <c r="R30" i="3"/>
  <c r="O30" i="3"/>
  <c r="S30" i="3"/>
  <c r="L412" i="3"/>
  <c r="M412" i="3"/>
  <c r="N412" i="3"/>
  <c r="O412" i="3"/>
  <c r="P412" i="3"/>
  <c r="Q412" i="3"/>
  <c r="S412" i="3"/>
  <c r="R412" i="3"/>
  <c r="M316" i="3"/>
  <c r="N316" i="3"/>
  <c r="O316" i="3"/>
  <c r="S316" i="3"/>
  <c r="L316" i="3"/>
  <c r="P316" i="3"/>
  <c r="Q316" i="3"/>
  <c r="R316" i="3"/>
  <c r="O416" i="3"/>
  <c r="P416" i="3"/>
  <c r="Q416" i="3"/>
  <c r="R416" i="3"/>
  <c r="S416" i="3"/>
  <c r="L416" i="3"/>
  <c r="M416" i="3"/>
  <c r="N416" i="3"/>
  <c r="O356" i="3"/>
  <c r="P356" i="3"/>
  <c r="Q356" i="3"/>
  <c r="R356" i="3"/>
  <c r="S356" i="3"/>
  <c r="L356" i="3"/>
  <c r="M356" i="3"/>
  <c r="N356" i="3"/>
  <c r="L451" i="3"/>
  <c r="M451" i="3"/>
  <c r="N451" i="3"/>
  <c r="O451" i="3"/>
  <c r="P451" i="3"/>
  <c r="Q451" i="3"/>
  <c r="S451" i="3"/>
  <c r="R451" i="3"/>
  <c r="L439" i="3"/>
  <c r="M439" i="3"/>
  <c r="R439" i="3"/>
  <c r="N439" i="3"/>
  <c r="O439" i="3"/>
  <c r="P439" i="3"/>
  <c r="Q439" i="3"/>
  <c r="S439" i="3"/>
  <c r="M427" i="3"/>
  <c r="N427" i="3"/>
  <c r="O427" i="3"/>
  <c r="R427" i="3"/>
  <c r="S427" i="3"/>
  <c r="L427" i="3"/>
  <c r="P427" i="3"/>
  <c r="Q427" i="3"/>
  <c r="L415" i="3"/>
  <c r="M415" i="3"/>
  <c r="N415" i="3"/>
  <c r="O415" i="3"/>
  <c r="P415" i="3"/>
  <c r="Q415" i="3"/>
  <c r="S415" i="3"/>
  <c r="R415" i="3"/>
  <c r="L403" i="3"/>
  <c r="M403" i="3"/>
  <c r="N403" i="3"/>
  <c r="O403" i="3"/>
  <c r="P403" i="3"/>
  <c r="Q403" i="3"/>
  <c r="S403" i="3"/>
  <c r="R403" i="3"/>
  <c r="L391" i="3"/>
  <c r="M391" i="3"/>
  <c r="N391" i="3"/>
  <c r="O391" i="3"/>
  <c r="P391" i="3"/>
  <c r="Q391" i="3"/>
  <c r="S391" i="3"/>
  <c r="R391" i="3"/>
  <c r="L379" i="3"/>
  <c r="M379" i="3"/>
  <c r="N379" i="3"/>
  <c r="O379" i="3"/>
  <c r="P379" i="3"/>
  <c r="Q379" i="3"/>
  <c r="S379" i="3"/>
  <c r="R379" i="3"/>
  <c r="L367" i="3"/>
  <c r="M367" i="3"/>
  <c r="N367" i="3"/>
  <c r="O367" i="3"/>
  <c r="P367" i="3"/>
  <c r="Q367" i="3"/>
  <c r="S367" i="3"/>
  <c r="R367" i="3"/>
  <c r="L355" i="3"/>
  <c r="M355" i="3"/>
  <c r="N355" i="3"/>
  <c r="O355" i="3"/>
  <c r="P355" i="3"/>
  <c r="Q355" i="3"/>
  <c r="S355" i="3"/>
  <c r="R355" i="3"/>
  <c r="L343" i="3"/>
  <c r="M343" i="3"/>
  <c r="N343" i="3"/>
  <c r="O343" i="3"/>
  <c r="P343" i="3"/>
  <c r="Q343" i="3"/>
  <c r="S343" i="3"/>
  <c r="R343" i="3"/>
  <c r="M331" i="3"/>
  <c r="N331" i="3"/>
  <c r="O331" i="3"/>
  <c r="S331" i="3"/>
  <c r="Q331" i="3"/>
  <c r="R331" i="3"/>
  <c r="L331" i="3"/>
  <c r="P331" i="3"/>
  <c r="M319" i="3"/>
  <c r="N319" i="3"/>
  <c r="O319" i="3"/>
  <c r="S319" i="3"/>
  <c r="L319" i="3"/>
  <c r="P319" i="3"/>
  <c r="Q319" i="3"/>
  <c r="R319" i="3"/>
  <c r="L307" i="3"/>
  <c r="M307" i="3"/>
  <c r="N307" i="3"/>
  <c r="O307" i="3"/>
  <c r="P307" i="3"/>
  <c r="Q307" i="3"/>
  <c r="S307" i="3"/>
  <c r="R307" i="3"/>
  <c r="L295" i="3"/>
  <c r="M295" i="3"/>
  <c r="N295" i="3"/>
  <c r="O295" i="3"/>
  <c r="P295" i="3"/>
  <c r="Q295" i="3"/>
  <c r="S295" i="3"/>
  <c r="R295" i="3"/>
  <c r="L283" i="3"/>
  <c r="M283" i="3"/>
  <c r="N283" i="3"/>
  <c r="O283" i="3"/>
  <c r="P283" i="3"/>
  <c r="Q283" i="3"/>
  <c r="S283" i="3"/>
  <c r="R283" i="3"/>
  <c r="L271" i="3"/>
  <c r="M271" i="3"/>
  <c r="N271" i="3"/>
  <c r="O271" i="3"/>
  <c r="P271" i="3"/>
  <c r="Q271" i="3"/>
  <c r="S271" i="3"/>
  <c r="R271" i="3"/>
  <c r="L259" i="3"/>
  <c r="M259" i="3"/>
  <c r="N259" i="3"/>
  <c r="O259" i="3"/>
  <c r="P259" i="3"/>
  <c r="Q259" i="3"/>
  <c r="S259" i="3"/>
  <c r="R259" i="3"/>
  <c r="L247" i="3"/>
  <c r="M247" i="3"/>
  <c r="R247" i="3"/>
  <c r="S247" i="3"/>
  <c r="N247" i="3"/>
  <c r="O247" i="3"/>
  <c r="P247" i="3"/>
  <c r="Q247" i="3"/>
  <c r="L235" i="3"/>
  <c r="M235" i="3"/>
  <c r="N235" i="3"/>
  <c r="O235" i="3"/>
  <c r="P235" i="3"/>
  <c r="R235" i="3"/>
  <c r="S235" i="3"/>
  <c r="Q235" i="3"/>
  <c r="L223" i="3"/>
  <c r="M223" i="3"/>
  <c r="N223" i="3"/>
  <c r="O223" i="3"/>
  <c r="P223" i="3"/>
  <c r="Q223" i="3"/>
  <c r="R223" i="3"/>
  <c r="S223" i="3"/>
  <c r="L211" i="3"/>
  <c r="M211" i="3"/>
  <c r="R211" i="3"/>
  <c r="S211" i="3"/>
  <c r="N211" i="3"/>
  <c r="O211" i="3"/>
  <c r="P211" i="3"/>
  <c r="Q211" i="3"/>
  <c r="S450" i="3"/>
  <c r="M450" i="3"/>
  <c r="L450" i="3"/>
  <c r="O450" i="3"/>
  <c r="P450" i="3"/>
  <c r="Q450" i="3"/>
  <c r="R450" i="3"/>
  <c r="N450" i="3"/>
  <c r="S438" i="3"/>
  <c r="M438" i="3"/>
  <c r="N438" i="3"/>
  <c r="L438" i="3"/>
  <c r="O438" i="3"/>
  <c r="P438" i="3"/>
  <c r="R438" i="3"/>
  <c r="Q438" i="3"/>
  <c r="S426" i="3"/>
  <c r="P426" i="3"/>
  <c r="Q426" i="3"/>
  <c r="R426" i="3"/>
  <c r="L426" i="3"/>
  <c r="M426" i="3"/>
  <c r="N426" i="3"/>
  <c r="O426" i="3"/>
  <c r="S414" i="3"/>
  <c r="L414" i="3"/>
  <c r="M414" i="3"/>
  <c r="O414" i="3"/>
  <c r="N414" i="3"/>
  <c r="Q414" i="3"/>
  <c r="P414" i="3"/>
  <c r="R414" i="3"/>
  <c r="S402" i="3"/>
  <c r="L402" i="3"/>
  <c r="M402" i="3"/>
  <c r="O402" i="3"/>
  <c r="N402" i="3"/>
  <c r="P402" i="3"/>
  <c r="Q402" i="3"/>
  <c r="R402" i="3"/>
  <c r="S390" i="3"/>
  <c r="L390" i="3"/>
  <c r="M390" i="3"/>
  <c r="O390" i="3"/>
  <c r="Q390" i="3"/>
  <c r="N390" i="3"/>
  <c r="P390" i="3"/>
  <c r="R390" i="3"/>
  <c r="S378" i="3"/>
  <c r="L378" i="3"/>
  <c r="M378" i="3"/>
  <c r="O378" i="3"/>
  <c r="Q378" i="3"/>
  <c r="R378" i="3"/>
  <c r="N378" i="3"/>
  <c r="P378" i="3"/>
  <c r="S366" i="3"/>
  <c r="L366" i="3"/>
  <c r="M366" i="3"/>
  <c r="O366" i="3"/>
  <c r="Q366" i="3"/>
  <c r="N366" i="3"/>
  <c r="P366" i="3"/>
  <c r="R366" i="3"/>
  <c r="S354" i="3"/>
  <c r="L354" i="3"/>
  <c r="M354" i="3"/>
  <c r="O354" i="3"/>
  <c r="P354" i="3"/>
  <c r="Q354" i="3"/>
  <c r="R354" i="3"/>
  <c r="N354" i="3"/>
  <c r="S342" i="3"/>
  <c r="L342" i="3"/>
  <c r="M342" i="3"/>
  <c r="O342" i="3"/>
  <c r="P342" i="3"/>
  <c r="Q342" i="3"/>
  <c r="N342" i="3"/>
  <c r="R342" i="3"/>
  <c r="S330" i="3"/>
  <c r="O330" i="3"/>
  <c r="L330" i="3"/>
  <c r="M330" i="3"/>
  <c r="N330" i="3"/>
  <c r="Q330" i="3"/>
  <c r="R330" i="3"/>
  <c r="P330" i="3"/>
  <c r="S318" i="3"/>
  <c r="O318" i="3"/>
  <c r="Q318" i="3"/>
  <c r="R318" i="3"/>
  <c r="L318" i="3"/>
  <c r="M318" i="3"/>
  <c r="N318" i="3"/>
  <c r="P318" i="3"/>
  <c r="S306" i="3"/>
  <c r="L306" i="3"/>
  <c r="M306" i="3"/>
  <c r="O306" i="3"/>
  <c r="N306" i="3"/>
  <c r="Q306" i="3"/>
  <c r="R306" i="3"/>
  <c r="P306" i="3"/>
  <c r="S294" i="3"/>
  <c r="L294" i="3"/>
  <c r="M294" i="3"/>
  <c r="O294" i="3"/>
  <c r="Q294" i="3"/>
  <c r="N294" i="3"/>
  <c r="P294" i="3"/>
  <c r="R294" i="3"/>
  <c r="S282" i="3"/>
  <c r="L282" i="3"/>
  <c r="M282" i="3"/>
  <c r="O282" i="3"/>
  <c r="P282" i="3"/>
  <c r="Q282" i="3"/>
  <c r="N282" i="3"/>
  <c r="R282" i="3"/>
  <c r="S270" i="3"/>
  <c r="L270" i="3"/>
  <c r="M270" i="3"/>
  <c r="O270" i="3"/>
  <c r="P270" i="3"/>
  <c r="Q270" i="3"/>
  <c r="N270" i="3"/>
  <c r="R270" i="3"/>
  <c r="S258" i="3"/>
  <c r="L258" i="3"/>
  <c r="M258" i="3"/>
  <c r="O258" i="3"/>
  <c r="P258" i="3"/>
  <c r="Q258" i="3"/>
  <c r="N258" i="3"/>
  <c r="R258" i="3"/>
  <c r="Q246" i="3"/>
  <c r="R246" i="3"/>
  <c r="L246" i="3"/>
  <c r="M246" i="3"/>
  <c r="N246" i="3"/>
  <c r="O246" i="3"/>
  <c r="P246" i="3"/>
  <c r="S246" i="3"/>
  <c r="Q234" i="3"/>
  <c r="R234" i="3"/>
  <c r="N234" i="3"/>
  <c r="O234" i="3"/>
  <c r="P234" i="3"/>
  <c r="S234" i="3"/>
  <c r="L234" i="3"/>
  <c r="M234" i="3"/>
  <c r="Q222" i="3"/>
  <c r="R222" i="3"/>
  <c r="L222" i="3"/>
  <c r="N222" i="3"/>
  <c r="O222" i="3"/>
  <c r="P222" i="3"/>
  <c r="M222" i="3"/>
  <c r="S222" i="3"/>
  <c r="Q210" i="3"/>
  <c r="R210" i="3"/>
  <c r="N210" i="3"/>
  <c r="O210" i="3"/>
  <c r="P210" i="3"/>
  <c r="S210" i="3"/>
  <c r="L210" i="3"/>
  <c r="M210" i="3"/>
  <c r="O449" i="3"/>
  <c r="P449" i="3"/>
  <c r="Q449" i="3"/>
  <c r="S449" i="3"/>
  <c r="R449" i="3"/>
  <c r="L449" i="3"/>
  <c r="N449" i="3"/>
  <c r="M449" i="3"/>
  <c r="O437" i="3"/>
  <c r="P437" i="3"/>
  <c r="Q437" i="3"/>
  <c r="S437" i="3"/>
  <c r="R437" i="3"/>
  <c r="L437" i="3"/>
  <c r="M437" i="3"/>
  <c r="N437" i="3"/>
  <c r="O425" i="3"/>
  <c r="Q425" i="3"/>
  <c r="R425" i="3"/>
  <c r="S425" i="3"/>
  <c r="L425" i="3"/>
  <c r="N425" i="3"/>
  <c r="P425" i="3"/>
  <c r="M425" i="3"/>
  <c r="O413" i="3"/>
  <c r="P413" i="3"/>
  <c r="Q413" i="3"/>
  <c r="R413" i="3"/>
  <c r="S413" i="3"/>
  <c r="M413" i="3"/>
  <c r="N413" i="3"/>
  <c r="L413" i="3"/>
  <c r="O401" i="3"/>
  <c r="P401" i="3"/>
  <c r="Q401" i="3"/>
  <c r="R401" i="3"/>
  <c r="S401" i="3"/>
  <c r="M401" i="3"/>
  <c r="L401" i="3"/>
  <c r="N401" i="3"/>
  <c r="O389" i="3"/>
  <c r="P389" i="3"/>
  <c r="Q389" i="3"/>
  <c r="R389" i="3"/>
  <c r="S389" i="3"/>
  <c r="M389" i="3"/>
  <c r="L389" i="3"/>
  <c r="N389" i="3"/>
  <c r="O377" i="3"/>
  <c r="P377" i="3"/>
  <c r="Q377" i="3"/>
  <c r="R377" i="3"/>
  <c r="S377" i="3"/>
  <c r="M377" i="3"/>
  <c r="L377" i="3"/>
  <c r="N377" i="3"/>
  <c r="O365" i="3"/>
  <c r="P365" i="3"/>
  <c r="Q365" i="3"/>
  <c r="R365" i="3"/>
  <c r="S365" i="3"/>
  <c r="M365" i="3"/>
  <c r="L365" i="3"/>
  <c r="N365" i="3"/>
  <c r="O353" i="3"/>
  <c r="P353" i="3"/>
  <c r="Q353" i="3"/>
  <c r="R353" i="3"/>
  <c r="S353" i="3"/>
  <c r="L353" i="3"/>
  <c r="M353" i="3"/>
  <c r="N353" i="3"/>
  <c r="O341" i="3"/>
  <c r="P341" i="3"/>
  <c r="Q341" i="3"/>
  <c r="R341" i="3"/>
  <c r="S341" i="3"/>
  <c r="L341" i="3"/>
  <c r="M341" i="3"/>
  <c r="N341" i="3"/>
  <c r="O329" i="3"/>
  <c r="Q329" i="3"/>
  <c r="R329" i="3"/>
  <c r="S329" i="3"/>
  <c r="L329" i="3"/>
  <c r="M329" i="3"/>
  <c r="N329" i="3"/>
  <c r="P329" i="3"/>
  <c r="O317" i="3"/>
  <c r="Q317" i="3"/>
  <c r="R317" i="3"/>
  <c r="S317" i="3"/>
  <c r="L317" i="3"/>
  <c r="M317" i="3"/>
  <c r="N317" i="3"/>
  <c r="P317" i="3"/>
  <c r="O305" i="3"/>
  <c r="P305" i="3"/>
  <c r="Q305" i="3"/>
  <c r="R305" i="3"/>
  <c r="S305" i="3"/>
  <c r="L305" i="3"/>
  <c r="M305" i="3"/>
  <c r="N305" i="3"/>
  <c r="O293" i="3"/>
  <c r="P293" i="3"/>
  <c r="Q293" i="3"/>
  <c r="R293" i="3"/>
  <c r="S293" i="3"/>
  <c r="L293" i="3"/>
  <c r="M293" i="3"/>
  <c r="N293" i="3"/>
  <c r="O281" i="3"/>
  <c r="P281" i="3"/>
  <c r="Q281" i="3"/>
  <c r="R281" i="3"/>
  <c r="S281" i="3"/>
  <c r="L281" i="3"/>
  <c r="M281" i="3"/>
  <c r="N281" i="3"/>
  <c r="O269" i="3"/>
  <c r="P269" i="3"/>
  <c r="Q269" i="3"/>
  <c r="R269" i="3"/>
  <c r="S269" i="3"/>
  <c r="L269" i="3"/>
  <c r="M269" i="3"/>
  <c r="N269" i="3"/>
  <c r="O257" i="3"/>
  <c r="P257" i="3"/>
  <c r="Q257" i="3"/>
  <c r="R257" i="3"/>
  <c r="S257" i="3"/>
  <c r="L257" i="3"/>
  <c r="M257" i="3"/>
  <c r="N257" i="3"/>
  <c r="M245" i="3"/>
  <c r="N245" i="3"/>
  <c r="P245" i="3"/>
  <c r="Q245" i="3"/>
  <c r="R245" i="3"/>
  <c r="S245" i="3"/>
  <c r="L245" i="3"/>
  <c r="O245" i="3"/>
  <c r="M233" i="3"/>
  <c r="N233" i="3"/>
  <c r="P233" i="3"/>
  <c r="Q233" i="3"/>
  <c r="L233" i="3"/>
  <c r="R233" i="3"/>
  <c r="S233" i="3"/>
  <c r="O233" i="3"/>
  <c r="M221" i="3"/>
  <c r="N221" i="3"/>
  <c r="P221" i="3"/>
  <c r="Q221" i="3"/>
  <c r="L221" i="3"/>
  <c r="O221" i="3"/>
  <c r="R221" i="3"/>
  <c r="S221" i="3"/>
  <c r="M209" i="3"/>
  <c r="N209" i="3"/>
  <c r="O209" i="3"/>
  <c r="P209" i="3"/>
  <c r="Q209" i="3"/>
  <c r="S209" i="3"/>
  <c r="L209" i="3"/>
  <c r="R209" i="3"/>
  <c r="M197" i="3"/>
  <c r="N197" i="3"/>
  <c r="O197" i="3"/>
  <c r="P197" i="3"/>
  <c r="Q197" i="3"/>
  <c r="R197" i="3"/>
  <c r="S197" i="3"/>
  <c r="L197" i="3"/>
  <c r="M185" i="3"/>
  <c r="N185" i="3"/>
  <c r="O185" i="3"/>
  <c r="P185" i="3"/>
  <c r="Q185" i="3"/>
  <c r="R185" i="3"/>
  <c r="S185" i="3"/>
  <c r="L185" i="3"/>
  <c r="M173" i="3"/>
  <c r="N173" i="3"/>
  <c r="O173" i="3"/>
  <c r="P173" i="3"/>
  <c r="Q173" i="3"/>
  <c r="R173" i="3"/>
  <c r="S173" i="3"/>
  <c r="L173" i="3"/>
  <c r="M161" i="3"/>
  <c r="N161" i="3"/>
  <c r="O161" i="3"/>
  <c r="P161" i="3"/>
  <c r="Q161" i="3"/>
  <c r="R161" i="3"/>
  <c r="S161" i="3"/>
  <c r="L161" i="3"/>
  <c r="P149" i="3"/>
  <c r="R149" i="3"/>
  <c r="S149" i="3"/>
  <c r="L149" i="3"/>
  <c r="M149" i="3"/>
  <c r="O149" i="3"/>
  <c r="Q149" i="3"/>
  <c r="N149" i="3"/>
  <c r="P137" i="3"/>
  <c r="Q137" i="3"/>
  <c r="R137" i="3"/>
  <c r="S137" i="3"/>
  <c r="L137" i="3"/>
  <c r="M137" i="3"/>
  <c r="N137" i="3"/>
  <c r="O137" i="3"/>
  <c r="P125" i="3"/>
  <c r="Q125" i="3"/>
  <c r="R125" i="3"/>
  <c r="S125" i="3"/>
  <c r="L125" i="3"/>
  <c r="N125" i="3"/>
  <c r="O125" i="3"/>
  <c r="M125" i="3"/>
  <c r="P113" i="3"/>
  <c r="Q113" i="3"/>
  <c r="R113" i="3"/>
  <c r="S113" i="3"/>
  <c r="L113" i="3"/>
  <c r="M113" i="3"/>
  <c r="N113" i="3"/>
  <c r="O113" i="3"/>
  <c r="P101" i="3"/>
  <c r="Q101" i="3"/>
  <c r="R101" i="3"/>
  <c r="S101" i="3"/>
  <c r="L101" i="3"/>
  <c r="M101" i="3"/>
  <c r="N101" i="3"/>
  <c r="O101" i="3"/>
  <c r="P89" i="3"/>
  <c r="Q89" i="3"/>
  <c r="R89" i="3"/>
  <c r="S89" i="3"/>
  <c r="L89" i="3"/>
  <c r="M89" i="3"/>
  <c r="N89" i="3"/>
  <c r="O89" i="3"/>
  <c r="P77" i="3"/>
  <c r="Q77" i="3"/>
  <c r="R77" i="3"/>
  <c r="S77" i="3"/>
  <c r="L77" i="3"/>
  <c r="M77" i="3"/>
  <c r="N77" i="3"/>
  <c r="O77" i="3"/>
  <c r="P65" i="3"/>
  <c r="Q65" i="3"/>
  <c r="R65" i="3"/>
  <c r="S65" i="3"/>
  <c r="L65" i="3"/>
  <c r="M65" i="3"/>
  <c r="N65" i="3"/>
  <c r="O65" i="3"/>
  <c r="P53" i="3"/>
  <c r="Q53" i="3"/>
  <c r="R53" i="3"/>
  <c r="S53" i="3"/>
  <c r="L53" i="3"/>
  <c r="M53" i="3"/>
  <c r="N53" i="3"/>
  <c r="O53" i="3"/>
  <c r="P41" i="3"/>
  <c r="Q41" i="3"/>
  <c r="R41" i="3"/>
  <c r="S41" i="3"/>
  <c r="L41" i="3"/>
  <c r="M41" i="3"/>
  <c r="N41" i="3"/>
  <c r="O41" i="3"/>
  <c r="P29" i="3"/>
  <c r="Q29" i="3"/>
  <c r="R29" i="3"/>
  <c r="S29" i="3"/>
  <c r="L29" i="3"/>
  <c r="M29" i="3"/>
  <c r="N29" i="3"/>
  <c r="O29" i="3"/>
  <c r="L196" i="3"/>
  <c r="M196" i="3"/>
  <c r="N196" i="3"/>
  <c r="O196" i="3"/>
  <c r="Q196" i="3"/>
  <c r="R196" i="3"/>
  <c r="S196" i="3"/>
  <c r="P196" i="3"/>
  <c r="L184" i="3"/>
  <c r="M184" i="3"/>
  <c r="N184" i="3"/>
  <c r="O184" i="3"/>
  <c r="Q184" i="3"/>
  <c r="R184" i="3"/>
  <c r="S184" i="3"/>
  <c r="P184" i="3"/>
  <c r="L172" i="3"/>
  <c r="M172" i="3"/>
  <c r="N172" i="3"/>
  <c r="O172" i="3"/>
  <c r="Q172" i="3"/>
  <c r="R172" i="3"/>
  <c r="S172" i="3"/>
  <c r="P172" i="3"/>
  <c r="L160" i="3"/>
  <c r="M160" i="3"/>
  <c r="N160" i="3"/>
  <c r="O160" i="3"/>
  <c r="Q160" i="3"/>
  <c r="R160" i="3"/>
  <c r="S160" i="3"/>
  <c r="P160" i="3"/>
  <c r="L148" i="3"/>
  <c r="N148" i="3"/>
  <c r="O148" i="3"/>
  <c r="M148" i="3"/>
  <c r="P148" i="3"/>
  <c r="Q148" i="3"/>
  <c r="R148" i="3"/>
  <c r="S148" i="3"/>
  <c r="L136" i="3"/>
  <c r="M136" i="3"/>
  <c r="N136" i="3"/>
  <c r="O136" i="3"/>
  <c r="P136" i="3"/>
  <c r="Q136" i="3"/>
  <c r="R136" i="3"/>
  <c r="S136" i="3"/>
  <c r="L124" i="3"/>
  <c r="M124" i="3"/>
  <c r="N124" i="3"/>
  <c r="O124" i="3"/>
  <c r="P124" i="3"/>
  <c r="Q124" i="3"/>
  <c r="R124" i="3"/>
  <c r="S124" i="3"/>
  <c r="L112" i="3"/>
  <c r="M112" i="3"/>
  <c r="N112" i="3"/>
  <c r="O112" i="3"/>
  <c r="P112" i="3"/>
  <c r="Q112" i="3"/>
  <c r="R112" i="3"/>
  <c r="S112" i="3"/>
  <c r="L100" i="3"/>
  <c r="M100" i="3"/>
  <c r="N100" i="3"/>
  <c r="O100" i="3"/>
  <c r="P100" i="3"/>
  <c r="Q100" i="3"/>
  <c r="R100" i="3"/>
  <c r="S100" i="3"/>
  <c r="L88" i="3"/>
  <c r="M88" i="3"/>
  <c r="N88" i="3"/>
  <c r="O88" i="3"/>
  <c r="P88" i="3"/>
  <c r="Q88" i="3"/>
  <c r="R88" i="3"/>
  <c r="S88" i="3"/>
  <c r="L76" i="3"/>
  <c r="M76" i="3"/>
  <c r="N76" i="3"/>
  <c r="O76" i="3"/>
  <c r="P76" i="3"/>
  <c r="Q76" i="3"/>
  <c r="R76" i="3"/>
  <c r="S76" i="3"/>
  <c r="L64" i="3"/>
  <c r="M64" i="3"/>
  <c r="N64" i="3"/>
  <c r="O64" i="3"/>
  <c r="P64" i="3"/>
  <c r="Q64" i="3"/>
  <c r="R64" i="3"/>
  <c r="S64" i="3"/>
  <c r="L52" i="3"/>
  <c r="M52" i="3"/>
  <c r="N52" i="3"/>
  <c r="O52" i="3"/>
  <c r="P52" i="3"/>
  <c r="Q52" i="3"/>
  <c r="R52" i="3"/>
  <c r="S52" i="3"/>
  <c r="L40" i="3"/>
  <c r="M40" i="3"/>
  <c r="N40" i="3"/>
  <c r="O40" i="3"/>
  <c r="P40" i="3"/>
  <c r="Q40" i="3"/>
  <c r="R40" i="3"/>
  <c r="S40" i="3"/>
  <c r="L28" i="3"/>
  <c r="M28" i="3"/>
  <c r="N28" i="3"/>
  <c r="O28" i="3"/>
  <c r="P28" i="3"/>
  <c r="Q28" i="3"/>
  <c r="R28" i="3"/>
  <c r="S28" i="3"/>
  <c r="Q183" i="3"/>
  <c r="R183" i="3"/>
  <c r="S183" i="3"/>
  <c r="M183" i="3"/>
  <c r="N183" i="3"/>
  <c r="O183" i="3"/>
  <c r="L183" i="3"/>
  <c r="P183" i="3"/>
  <c r="Q171" i="3"/>
  <c r="R171" i="3"/>
  <c r="S171" i="3"/>
  <c r="M171" i="3"/>
  <c r="N171" i="3"/>
  <c r="O171" i="3"/>
  <c r="L171" i="3"/>
  <c r="P171" i="3"/>
  <c r="Q159" i="3"/>
  <c r="R159" i="3"/>
  <c r="S159" i="3"/>
  <c r="M159" i="3"/>
  <c r="N159" i="3"/>
  <c r="O159" i="3"/>
  <c r="L159" i="3"/>
  <c r="P159" i="3"/>
  <c r="M147" i="3"/>
  <c r="N147" i="3"/>
  <c r="L147" i="3"/>
  <c r="P147" i="3"/>
  <c r="Q147" i="3"/>
  <c r="R147" i="3"/>
  <c r="O147" i="3"/>
  <c r="S147" i="3"/>
  <c r="L135" i="3"/>
  <c r="M135" i="3"/>
  <c r="N135" i="3"/>
  <c r="P135" i="3"/>
  <c r="R135" i="3"/>
  <c r="S135" i="3"/>
  <c r="O135" i="3"/>
  <c r="Q135" i="3"/>
  <c r="L123" i="3"/>
  <c r="M123" i="3"/>
  <c r="N123" i="3"/>
  <c r="P123" i="3"/>
  <c r="O123" i="3"/>
  <c r="Q123" i="3"/>
  <c r="R123" i="3"/>
  <c r="S123" i="3"/>
  <c r="L111" i="3"/>
  <c r="M111" i="3"/>
  <c r="N111" i="3"/>
  <c r="P111" i="3"/>
  <c r="Q111" i="3"/>
  <c r="R111" i="3"/>
  <c r="O111" i="3"/>
  <c r="S111" i="3"/>
  <c r="L99" i="3"/>
  <c r="M99" i="3"/>
  <c r="N99" i="3"/>
  <c r="P99" i="3"/>
  <c r="Q99" i="3"/>
  <c r="R99" i="3"/>
  <c r="O99" i="3"/>
  <c r="S99" i="3"/>
  <c r="L87" i="3"/>
  <c r="M87" i="3"/>
  <c r="N87" i="3"/>
  <c r="P87" i="3"/>
  <c r="Q87" i="3"/>
  <c r="R87" i="3"/>
  <c r="O87" i="3"/>
  <c r="S87" i="3"/>
  <c r="L75" i="3"/>
  <c r="M75" i="3"/>
  <c r="N75" i="3"/>
  <c r="P75" i="3"/>
  <c r="Q75" i="3"/>
  <c r="R75" i="3"/>
  <c r="O75" i="3"/>
  <c r="S75" i="3"/>
  <c r="L63" i="3"/>
  <c r="M63" i="3"/>
  <c r="N63" i="3"/>
  <c r="P63" i="3"/>
  <c r="Q63" i="3"/>
  <c r="R63" i="3"/>
  <c r="O63" i="3"/>
  <c r="S63" i="3"/>
  <c r="L51" i="3"/>
  <c r="M51" i="3"/>
  <c r="N51" i="3"/>
  <c r="P51" i="3"/>
  <c r="Q51" i="3"/>
  <c r="R51" i="3"/>
  <c r="O51" i="3"/>
  <c r="S51" i="3"/>
  <c r="L39" i="3"/>
  <c r="M39" i="3"/>
  <c r="N39" i="3"/>
  <c r="P39" i="3"/>
  <c r="Q39" i="3"/>
  <c r="R39" i="3"/>
  <c r="O39" i="3"/>
  <c r="S39" i="3"/>
  <c r="L27" i="3"/>
  <c r="M27" i="3"/>
  <c r="N27" i="3"/>
  <c r="P27" i="3"/>
  <c r="Q27" i="3"/>
  <c r="R27" i="3"/>
  <c r="O27" i="3"/>
  <c r="S27" i="3"/>
  <c r="S462" i="3"/>
  <c r="M462" i="3"/>
  <c r="L462" i="3"/>
  <c r="O462" i="3"/>
  <c r="P462" i="3"/>
  <c r="Q462" i="3"/>
  <c r="R462" i="3"/>
  <c r="N462" i="3"/>
  <c r="G464" i="3"/>
  <c r="M182" i="3"/>
  <c r="N182" i="3"/>
  <c r="O182" i="3"/>
  <c r="P182" i="3"/>
  <c r="Q182" i="3"/>
  <c r="R182" i="3"/>
  <c r="S182" i="3"/>
  <c r="L182" i="3"/>
  <c r="M170" i="3"/>
  <c r="N170" i="3"/>
  <c r="O170" i="3"/>
  <c r="P170" i="3"/>
  <c r="Q170" i="3"/>
  <c r="R170" i="3"/>
  <c r="S170" i="3"/>
  <c r="L170" i="3"/>
  <c r="M158" i="3"/>
  <c r="N158" i="3"/>
  <c r="O158" i="3"/>
  <c r="P158" i="3"/>
  <c r="Q158" i="3"/>
  <c r="R158" i="3"/>
  <c r="S158" i="3"/>
  <c r="L158" i="3"/>
  <c r="P146" i="3"/>
  <c r="Q146" i="3"/>
  <c r="R146" i="3"/>
  <c r="S146" i="3"/>
  <c r="L146" i="3"/>
  <c r="M146" i="3"/>
  <c r="N146" i="3"/>
  <c r="O146" i="3"/>
  <c r="P134" i="3"/>
  <c r="Q134" i="3"/>
  <c r="R134" i="3"/>
  <c r="S134" i="3"/>
  <c r="L134" i="3"/>
  <c r="N134" i="3"/>
  <c r="O134" i="3"/>
  <c r="M134" i="3"/>
  <c r="P122" i="3"/>
  <c r="Q122" i="3"/>
  <c r="R122" i="3"/>
  <c r="S122" i="3"/>
  <c r="L122" i="3"/>
  <c r="N122" i="3"/>
  <c r="O122" i="3"/>
  <c r="M122" i="3"/>
  <c r="P110" i="3"/>
  <c r="Q110" i="3"/>
  <c r="R110" i="3"/>
  <c r="S110" i="3"/>
  <c r="L110" i="3"/>
  <c r="M110" i="3"/>
  <c r="N110" i="3"/>
  <c r="O110" i="3"/>
  <c r="P98" i="3"/>
  <c r="Q98" i="3"/>
  <c r="R98" i="3"/>
  <c r="S98" i="3"/>
  <c r="L98" i="3"/>
  <c r="M98" i="3"/>
  <c r="N98" i="3"/>
  <c r="O98" i="3"/>
  <c r="P86" i="3"/>
  <c r="Q86" i="3"/>
  <c r="R86" i="3"/>
  <c r="S86" i="3"/>
  <c r="L86" i="3"/>
  <c r="M86" i="3"/>
  <c r="N86" i="3"/>
  <c r="O86" i="3"/>
  <c r="P74" i="3"/>
  <c r="Q74" i="3"/>
  <c r="R74" i="3"/>
  <c r="S74" i="3"/>
  <c r="L74" i="3"/>
  <c r="M74" i="3"/>
  <c r="N74" i="3"/>
  <c r="O74" i="3"/>
  <c r="P62" i="3"/>
  <c r="Q62" i="3"/>
  <c r="R62" i="3"/>
  <c r="S62" i="3"/>
  <c r="L62" i="3"/>
  <c r="M62" i="3"/>
  <c r="N62" i="3"/>
  <c r="O62" i="3"/>
  <c r="P50" i="3"/>
  <c r="Q50" i="3"/>
  <c r="R50" i="3"/>
  <c r="S50" i="3"/>
  <c r="L50" i="3"/>
  <c r="M50" i="3"/>
  <c r="N50" i="3"/>
  <c r="O50" i="3"/>
  <c r="P38" i="3"/>
  <c r="Q38" i="3"/>
  <c r="R38" i="3"/>
  <c r="S38" i="3"/>
  <c r="L38" i="3"/>
  <c r="M38" i="3"/>
  <c r="N38" i="3"/>
  <c r="O38" i="3"/>
  <c r="P26" i="3"/>
  <c r="Q26" i="3"/>
  <c r="R26" i="3"/>
  <c r="S26" i="3"/>
  <c r="L26" i="3"/>
  <c r="M26" i="3"/>
  <c r="N26" i="3"/>
  <c r="O26" i="3"/>
  <c r="G463" i="3"/>
  <c r="C464" i="3"/>
  <c r="C463" i="3"/>
  <c r="D463" i="3" s="1"/>
  <c r="K24" i="3"/>
  <c r="G287" i="3" l="1"/>
  <c r="C287" i="3"/>
  <c r="G266" i="3"/>
  <c r="C266" i="3"/>
  <c r="G50" i="3"/>
  <c r="C50" i="3"/>
  <c r="G86" i="3"/>
  <c r="C86" i="3"/>
  <c r="G122" i="3"/>
  <c r="C122" i="3"/>
  <c r="G281" i="3"/>
  <c r="C281" i="3"/>
  <c r="G353" i="3"/>
  <c r="C353" i="3"/>
  <c r="G258" i="3"/>
  <c r="C258" i="3"/>
  <c r="G294" i="3"/>
  <c r="C294" i="3"/>
  <c r="G366" i="3"/>
  <c r="C366" i="3"/>
  <c r="G402" i="3"/>
  <c r="C402" i="3"/>
  <c r="G427" i="3"/>
  <c r="C427" i="3"/>
  <c r="G356" i="3"/>
  <c r="C356" i="3"/>
  <c r="G272" i="3"/>
  <c r="C272" i="3"/>
  <c r="G344" i="3"/>
  <c r="C344" i="3"/>
  <c r="G440" i="3"/>
  <c r="C440" i="3"/>
  <c r="G273" i="3"/>
  <c r="C273" i="3"/>
  <c r="G309" i="3"/>
  <c r="C309" i="3"/>
  <c r="G345" i="3"/>
  <c r="C345" i="3"/>
  <c r="G381" i="3"/>
  <c r="C381" i="3"/>
  <c r="G417" i="3"/>
  <c r="C417" i="3"/>
  <c r="G339" i="3"/>
  <c r="C339" i="3"/>
  <c r="G459" i="3"/>
  <c r="C459" i="3"/>
  <c r="G179" i="3"/>
  <c r="C179" i="3"/>
  <c r="G215" i="3"/>
  <c r="C215" i="3"/>
  <c r="G423" i="3"/>
  <c r="C423" i="3"/>
  <c r="G194" i="3"/>
  <c r="C194" i="3"/>
  <c r="G413" i="3"/>
  <c r="C413" i="3"/>
  <c r="G182" i="3"/>
  <c r="C182" i="3"/>
  <c r="G27" i="3"/>
  <c r="C27" i="3"/>
  <c r="G63" i="3"/>
  <c r="C63" i="3"/>
  <c r="G99" i="3"/>
  <c r="C99" i="3"/>
  <c r="G135" i="3"/>
  <c r="C135" i="3"/>
  <c r="G40" i="3"/>
  <c r="C40" i="3"/>
  <c r="G76" i="3"/>
  <c r="C76" i="3"/>
  <c r="G112" i="3"/>
  <c r="C112" i="3"/>
  <c r="G148" i="3"/>
  <c r="C148" i="3"/>
  <c r="G184" i="3"/>
  <c r="C184" i="3"/>
  <c r="G29" i="3"/>
  <c r="C29" i="3"/>
  <c r="G65" i="3"/>
  <c r="C65" i="3"/>
  <c r="G101" i="3"/>
  <c r="C101" i="3"/>
  <c r="G137" i="3"/>
  <c r="C137" i="3"/>
  <c r="G317" i="3"/>
  <c r="C317" i="3"/>
  <c r="G425" i="3"/>
  <c r="C425" i="3"/>
  <c r="G318" i="3"/>
  <c r="C318" i="3"/>
  <c r="C426" i="3"/>
  <c r="G426" i="3"/>
  <c r="G223" i="3"/>
  <c r="C223" i="3"/>
  <c r="G259" i="3"/>
  <c r="C259" i="3"/>
  <c r="G295" i="3"/>
  <c r="C295" i="3"/>
  <c r="G319" i="3"/>
  <c r="C319" i="3"/>
  <c r="G367" i="3"/>
  <c r="C367" i="3"/>
  <c r="G403" i="3"/>
  <c r="C403" i="3"/>
  <c r="G439" i="3"/>
  <c r="C439" i="3"/>
  <c r="G30" i="3"/>
  <c r="C30" i="3"/>
  <c r="G66" i="3"/>
  <c r="C66" i="3"/>
  <c r="G102" i="3"/>
  <c r="C102" i="3"/>
  <c r="C31" i="3"/>
  <c r="G31" i="3"/>
  <c r="G67" i="3"/>
  <c r="C67" i="3"/>
  <c r="G103" i="3"/>
  <c r="C103" i="3"/>
  <c r="G139" i="3"/>
  <c r="C139" i="3"/>
  <c r="G175" i="3"/>
  <c r="C175" i="3"/>
  <c r="G56" i="3"/>
  <c r="C56" i="3"/>
  <c r="G92" i="3"/>
  <c r="C92" i="3"/>
  <c r="G128" i="3"/>
  <c r="C128" i="3"/>
  <c r="G328" i="3"/>
  <c r="C328" i="3"/>
  <c r="G376" i="3"/>
  <c r="C376" i="3"/>
  <c r="C424" i="3"/>
  <c r="G424" i="3"/>
  <c r="C448" i="3"/>
  <c r="G448" i="3"/>
  <c r="G57" i="3"/>
  <c r="C57" i="3"/>
  <c r="G93" i="3"/>
  <c r="C93" i="3"/>
  <c r="G129" i="3"/>
  <c r="C129" i="3"/>
  <c r="G352" i="3"/>
  <c r="C352" i="3"/>
  <c r="G46" i="3"/>
  <c r="C46" i="3"/>
  <c r="G82" i="3"/>
  <c r="C82" i="3"/>
  <c r="G118" i="3"/>
  <c r="C118" i="3"/>
  <c r="G154" i="3"/>
  <c r="C154" i="3"/>
  <c r="G190" i="3"/>
  <c r="C190" i="3"/>
  <c r="G226" i="3"/>
  <c r="C226" i="3"/>
  <c r="G262" i="3"/>
  <c r="C262" i="3"/>
  <c r="G298" i="3"/>
  <c r="C298" i="3"/>
  <c r="G322" i="3"/>
  <c r="C322" i="3"/>
  <c r="G370" i="3"/>
  <c r="C370" i="3"/>
  <c r="G406" i="3"/>
  <c r="C406" i="3"/>
  <c r="G442" i="3"/>
  <c r="C442" i="3"/>
  <c r="G359" i="3"/>
  <c r="C359" i="3"/>
  <c r="C395" i="3"/>
  <c r="G395" i="3"/>
  <c r="C386" i="3"/>
  <c r="G386" i="3"/>
  <c r="G195" i="3"/>
  <c r="C195" i="3"/>
  <c r="G219" i="3"/>
  <c r="C219" i="3"/>
  <c r="G144" i="3"/>
  <c r="C144" i="3"/>
  <c r="G168" i="3"/>
  <c r="C168" i="3"/>
  <c r="G204" i="3"/>
  <c r="C204" i="3"/>
  <c r="C324" i="3"/>
  <c r="G324" i="3"/>
  <c r="G432" i="3"/>
  <c r="C432" i="3"/>
  <c r="G326" i="3"/>
  <c r="C326" i="3"/>
  <c r="G377" i="3"/>
  <c r="C377" i="3"/>
  <c r="G71" i="3"/>
  <c r="C71" i="3"/>
  <c r="G36" i="3"/>
  <c r="C36" i="3"/>
  <c r="C72" i="3"/>
  <c r="G72" i="3"/>
  <c r="G108" i="3"/>
  <c r="C108" i="3"/>
  <c r="G364" i="3"/>
  <c r="C364" i="3"/>
  <c r="G49" i="3"/>
  <c r="C49" i="3"/>
  <c r="G85" i="3"/>
  <c r="C85" i="3"/>
  <c r="G121" i="3"/>
  <c r="C121" i="3"/>
  <c r="G157" i="3"/>
  <c r="C157" i="3"/>
  <c r="G193" i="3"/>
  <c r="C193" i="3"/>
  <c r="G229" i="3"/>
  <c r="C229" i="3"/>
  <c r="G265" i="3"/>
  <c r="C265" i="3"/>
  <c r="G301" i="3"/>
  <c r="C301" i="3"/>
  <c r="G325" i="3"/>
  <c r="C325" i="3"/>
  <c r="G373" i="3"/>
  <c r="C373" i="3"/>
  <c r="G409" i="3"/>
  <c r="C409" i="3"/>
  <c r="G445" i="3"/>
  <c r="C445" i="3"/>
  <c r="G422" i="3"/>
  <c r="C422" i="3"/>
  <c r="G340" i="3"/>
  <c r="C340" i="3"/>
  <c r="G152" i="3"/>
  <c r="C152" i="3"/>
  <c r="G303" i="3"/>
  <c r="C303" i="3"/>
  <c r="G360" i="3"/>
  <c r="C360" i="3"/>
  <c r="G186" i="3"/>
  <c r="C186" i="3"/>
  <c r="G333" i="3"/>
  <c r="C333" i="3"/>
  <c r="G107" i="3"/>
  <c r="C107" i="3"/>
  <c r="G143" i="3"/>
  <c r="C143" i="3"/>
  <c r="G323" i="3"/>
  <c r="C323" i="3"/>
  <c r="G269" i="3"/>
  <c r="C269" i="3"/>
  <c r="G305" i="3"/>
  <c r="C305" i="3"/>
  <c r="G282" i="3"/>
  <c r="C282" i="3"/>
  <c r="G354" i="3"/>
  <c r="C354" i="3"/>
  <c r="G390" i="3"/>
  <c r="C390" i="3"/>
  <c r="G260" i="3"/>
  <c r="C260" i="3"/>
  <c r="G261" i="3"/>
  <c r="C261" i="3"/>
  <c r="G297" i="3"/>
  <c r="C297" i="3"/>
  <c r="G369" i="3"/>
  <c r="C369" i="3"/>
  <c r="G405" i="3"/>
  <c r="C405" i="3"/>
  <c r="G291" i="3"/>
  <c r="C291" i="3"/>
  <c r="G411" i="3"/>
  <c r="C411" i="3"/>
  <c r="G167" i="3"/>
  <c r="C167" i="3"/>
  <c r="G203" i="3"/>
  <c r="C203" i="3"/>
  <c r="G311" i="3"/>
  <c r="C311" i="3"/>
  <c r="G431" i="3"/>
  <c r="C431" i="3"/>
  <c r="G421" i="3"/>
  <c r="C421" i="3"/>
  <c r="G161" i="3"/>
  <c r="C161" i="3"/>
  <c r="C288" i="3"/>
  <c r="G288" i="3"/>
  <c r="G396" i="3"/>
  <c r="C396" i="3"/>
  <c r="G387" i="3"/>
  <c r="C387" i="3"/>
  <c r="G337" i="3"/>
  <c r="C337" i="3"/>
  <c r="G150" i="3"/>
  <c r="C150" i="3"/>
  <c r="G213" i="3"/>
  <c r="C213" i="3"/>
  <c r="G441" i="3"/>
  <c r="C441" i="3"/>
  <c r="G35" i="3"/>
  <c r="C35" i="3"/>
  <c r="G268" i="3"/>
  <c r="C268" i="3"/>
  <c r="G341" i="3"/>
  <c r="C341" i="3"/>
  <c r="G449" i="3"/>
  <c r="C449" i="3"/>
  <c r="G170" i="3"/>
  <c r="C170" i="3"/>
  <c r="G51" i="3"/>
  <c r="C51" i="3"/>
  <c r="G87" i="3"/>
  <c r="C87" i="3"/>
  <c r="G123" i="3"/>
  <c r="C123" i="3"/>
  <c r="G28" i="3"/>
  <c r="C28" i="3"/>
  <c r="G64" i="3"/>
  <c r="C64" i="3"/>
  <c r="G100" i="3"/>
  <c r="C100" i="3"/>
  <c r="G136" i="3"/>
  <c r="C136" i="3"/>
  <c r="G172" i="3"/>
  <c r="C172" i="3"/>
  <c r="G53" i="3"/>
  <c r="C53" i="3"/>
  <c r="G89" i="3"/>
  <c r="C89" i="3"/>
  <c r="G125" i="3"/>
  <c r="C125" i="3"/>
  <c r="G233" i="3"/>
  <c r="C233" i="3"/>
  <c r="G211" i="3"/>
  <c r="C211" i="3"/>
  <c r="G247" i="3"/>
  <c r="C247" i="3"/>
  <c r="G283" i="3"/>
  <c r="C283" i="3"/>
  <c r="G355" i="3"/>
  <c r="C355" i="3"/>
  <c r="G391" i="3"/>
  <c r="C391" i="3"/>
  <c r="G316" i="3"/>
  <c r="C316" i="3"/>
  <c r="G412" i="3"/>
  <c r="C412" i="3"/>
  <c r="G54" i="3"/>
  <c r="C54" i="3"/>
  <c r="G90" i="3"/>
  <c r="C90" i="3"/>
  <c r="G126" i="3"/>
  <c r="C126" i="3"/>
  <c r="G55" i="3"/>
  <c r="C55" i="3"/>
  <c r="G91" i="3"/>
  <c r="C91" i="3"/>
  <c r="G127" i="3"/>
  <c r="C127" i="3"/>
  <c r="G163" i="3"/>
  <c r="C163" i="3"/>
  <c r="G199" i="3"/>
  <c r="C199" i="3"/>
  <c r="G44" i="3"/>
  <c r="C44" i="3"/>
  <c r="G80" i="3"/>
  <c r="C80" i="3"/>
  <c r="G116" i="3"/>
  <c r="C116" i="3"/>
  <c r="G224" i="3"/>
  <c r="C224" i="3"/>
  <c r="G332" i="3"/>
  <c r="C332" i="3"/>
  <c r="G428" i="3"/>
  <c r="C428" i="3"/>
  <c r="G45" i="3"/>
  <c r="C45" i="3"/>
  <c r="G81" i="3"/>
  <c r="C81" i="3"/>
  <c r="G117" i="3"/>
  <c r="C117" i="3"/>
  <c r="G280" i="3"/>
  <c r="C280" i="3"/>
  <c r="G34" i="3"/>
  <c r="C34" i="3"/>
  <c r="G70" i="3"/>
  <c r="C70" i="3"/>
  <c r="G106" i="3"/>
  <c r="C106" i="3"/>
  <c r="G142" i="3"/>
  <c r="C142" i="3"/>
  <c r="G178" i="3"/>
  <c r="C178" i="3"/>
  <c r="G214" i="3"/>
  <c r="C214" i="3"/>
  <c r="G250" i="3"/>
  <c r="C250" i="3"/>
  <c r="G286" i="3"/>
  <c r="C286" i="3"/>
  <c r="G358" i="3"/>
  <c r="C358" i="3"/>
  <c r="G394" i="3"/>
  <c r="C394" i="3"/>
  <c r="C383" i="3"/>
  <c r="G383" i="3"/>
  <c r="C156" i="3"/>
  <c r="G156" i="3"/>
  <c r="G192" i="3"/>
  <c r="C192" i="3"/>
  <c r="G240" i="3"/>
  <c r="C240" i="3"/>
  <c r="G456" i="3"/>
  <c r="C456" i="3"/>
  <c r="G398" i="3"/>
  <c r="C398" i="3"/>
  <c r="G327" i="3"/>
  <c r="C327" i="3"/>
  <c r="G302" i="3"/>
  <c r="C302" i="3"/>
  <c r="G374" i="3"/>
  <c r="C374" i="3"/>
  <c r="G243" i="3"/>
  <c r="C243" i="3"/>
  <c r="G315" i="3"/>
  <c r="C315" i="3"/>
  <c r="G254" i="3"/>
  <c r="C254" i="3"/>
  <c r="G176" i="3"/>
  <c r="C176" i="3"/>
  <c r="G404" i="3"/>
  <c r="C404" i="3"/>
  <c r="G275" i="3"/>
  <c r="C275" i="3"/>
  <c r="G347" i="3"/>
  <c r="C347" i="3"/>
  <c r="C419" i="3"/>
  <c r="G419" i="3"/>
  <c r="C455" i="3"/>
  <c r="G455" i="3"/>
  <c r="G446" i="3"/>
  <c r="C446" i="3"/>
  <c r="G279" i="3"/>
  <c r="C279" i="3"/>
  <c r="G399" i="3"/>
  <c r="C399" i="3"/>
  <c r="G276" i="3"/>
  <c r="C276" i="3"/>
  <c r="G312" i="3"/>
  <c r="C312" i="3"/>
  <c r="G348" i="3"/>
  <c r="C348" i="3"/>
  <c r="G384" i="3"/>
  <c r="C384" i="3"/>
  <c r="G420" i="3"/>
  <c r="C420" i="3"/>
  <c r="G314" i="3"/>
  <c r="C314" i="3"/>
  <c r="G197" i="3"/>
  <c r="C197" i="3"/>
  <c r="G183" i="3"/>
  <c r="C183" i="3"/>
  <c r="G296" i="3"/>
  <c r="C296" i="3"/>
  <c r="G110" i="3"/>
  <c r="C110" i="3"/>
  <c r="G171" i="3"/>
  <c r="C171" i="3"/>
  <c r="G365" i="3"/>
  <c r="C365" i="3"/>
  <c r="G331" i="3"/>
  <c r="C331" i="3"/>
  <c r="G249" i="3"/>
  <c r="C249" i="3"/>
  <c r="G59" i="3"/>
  <c r="C59" i="3"/>
  <c r="G95" i="3"/>
  <c r="C95" i="3"/>
  <c r="G131" i="3"/>
  <c r="C131" i="3"/>
  <c r="G239" i="3"/>
  <c r="C239" i="3"/>
  <c r="G220" i="3"/>
  <c r="C220" i="3"/>
  <c r="C400" i="3"/>
  <c r="G400" i="3"/>
  <c r="C60" i="3"/>
  <c r="G60" i="3"/>
  <c r="G96" i="3"/>
  <c r="C96" i="3"/>
  <c r="C132" i="3"/>
  <c r="G132" i="3"/>
  <c r="C336" i="3"/>
  <c r="G336" i="3"/>
  <c r="G242" i="3"/>
  <c r="C242" i="3"/>
  <c r="G256" i="3"/>
  <c r="C256" i="3"/>
  <c r="G37" i="3"/>
  <c r="C37" i="3"/>
  <c r="G73" i="3"/>
  <c r="C73" i="3"/>
  <c r="G109" i="3"/>
  <c r="C109" i="3"/>
  <c r="G145" i="3"/>
  <c r="C145" i="3"/>
  <c r="G181" i="3"/>
  <c r="C181" i="3"/>
  <c r="G217" i="3"/>
  <c r="C217" i="3"/>
  <c r="G253" i="3"/>
  <c r="C253" i="3"/>
  <c r="G289" i="3"/>
  <c r="C289" i="3"/>
  <c r="G361" i="3"/>
  <c r="C361" i="3"/>
  <c r="G397" i="3"/>
  <c r="C397" i="3"/>
  <c r="G433" i="3"/>
  <c r="C433" i="3"/>
  <c r="G230" i="3"/>
  <c r="C230" i="3"/>
  <c r="G244" i="3"/>
  <c r="C244" i="3"/>
  <c r="C434" i="3"/>
  <c r="G434" i="3"/>
  <c r="G375" i="3"/>
  <c r="C375" i="3"/>
  <c r="G462" i="3"/>
  <c r="C462" i="3"/>
  <c r="E462" i="3" s="1"/>
  <c r="G246" i="3"/>
  <c r="C246" i="3"/>
  <c r="G146" i="3"/>
  <c r="C146" i="3"/>
  <c r="G185" i="3"/>
  <c r="C185" i="3"/>
  <c r="G147" i="3"/>
  <c r="C147" i="3"/>
  <c r="G401" i="3"/>
  <c r="C401" i="3"/>
  <c r="C450" i="3"/>
  <c r="G450" i="3"/>
  <c r="G174" i="3"/>
  <c r="C174" i="3"/>
  <c r="G368" i="3"/>
  <c r="C368" i="3"/>
  <c r="G141" i="3"/>
  <c r="C141" i="3"/>
  <c r="G165" i="3"/>
  <c r="C165" i="3"/>
  <c r="G201" i="3"/>
  <c r="C201" i="3"/>
  <c r="G26" i="3"/>
  <c r="C26" i="3"/>
  <c r="G62" i="3"/>
  <c r="C62" i="3"/>
  <c r="G98" i="3"/>
  <c r="C98" i="3"/>
  <c r="G134" i="3"/>
  <c r="C134" i="3"/>
  <c r="G257" i="3"/>
  <c r="C257" i="3"/>
  <c r="G293" i="3"/>
  <c r="C293" i="3"/>
  <c r="G437" i="3"/>
  <c r="C437" i="3"/>
  <c r="G270" i="3"/>
  <c r="C270" i="3"/>
  <c r="G306" i="3"/>
  <c r="C306" i="3"/>
  <c r="G342" i="3"/>
  <c r="C342" i="3"/>
  <c r="G378" i="3"/>
  <c r="C378" i="3"/>
  <c r="G414" i="3"/>
  <c r="C414" i="3"/>
  <c r="G416" i="3"/>
  <c r="C416" i="3"/>
  <c r="G284" i="3"/>
  <c r="C284" i="3"/>
  <c r="G452" i="3"/>
  <c r="C452" i="3"/>
  <c r="G285" i="3"/>
  <c r="C285" i="3"/>
  <c r="G357" i="3"/>
  <c r="C357" i="3"/>
  <c r="G393" i="3"/>
  <c r="C393" i="3"/>
  <c r="G429" i="3"/>
  <c r="C429" i="3"/>
  <c r="G267" i="3"/>
  <c r="C267" i="3"/>
  <c r="G363" i="3"/>
  <c r="C363" i="3"/>
  <c r="G155" i="3"/>
  <c r="C155" i="3"/>
  <c r="G191" i="3"/>
  <c r="C191" i="3"/>
  <c r="C216" i="3"/>
  <c r="G216" i="3"/>
  <c r="G206" i="3"/>
  <c r="C206" i="3"/>
  <c r="G234" i="3"/>
  <c r="C234" i="3"/>
  <c r="G321" i="3"/>
  <c r="C321" i="3"/>
  <c r="G74" i="3"/>
  <c r="C74" i="3"/>
  <c r="G158" i="3"/>
  <c r="C158" i="3"/>
  <c r="G160" i="3"/>
  <c r="C160" i="3"/>
  <c r="G196" i="3"/>
  <c r="C196" i="3"/>
  <c r="G77" i="3"/>
  <c r="C77" i="3"/>
  <c r="G221" i="3"/>
  <c r="C221" i="3"/>
  <c r="G235" i="3"/>
  <c r="C235" i="3"/>
  <c r="G415" i="3"/>
  <c r="C415" i="3"/>
  <c r="G451" i="3"/>
  <c r="C451" i="3"/>
  <c r="G43" i="3"/>
  <c r="C43" i="3"/>
  <c r="G79" i="3"/>
  <c r="C79" i="3"/>
  <c r="G115" i="3"/>
  <c r="C115" i="3"/>
  <c r="G151" i="3"/>
  <c r="C151" i="3"/>
  <c r="C32" i="3"/>
  <c r="G32" i="3"/>
  <c r="G140" i="3"/>
  <c r="C140" i="3"/>
  <c r="G212" i="3"/>
  <c r="C212" i="3"/>
  <c r="G248" i="3"/>
  <c r="C248" i="3"/>
  <c r="G320" i="3"/>
  <c r="C320" i="3"/>
  <c r="G292" i="3"/>
  <c r="C292" i="3"/>
  <c r="C388" i="3"/>
  <c r="G388" i="3"/>
  <c r="C33" i="3"/>
  <c r="G33" i="3"/>
  <c r="G69" i="3"/>
  <c r="C69" i="3"/>
  <c r="G105" i="3"/>
  <c r="C105" i="3"/>
  <c r="G232" i="3"/>
  <c r="C232" i="3"/>
  <c r="G436" i="3"/>
  <c r="C436" i="3"/>
  <c r="G58" i="3"/>
  <c r="C58" i="3"/>
  <c r="G94" i="3"/>
  <c r="C94" i="3"/>
  <c r="G130" i="3"/>
  <c r="C130" i="3"/>
  <c r="G166" i="3"/>
  <c r="C166" i="3"/>
  <c r="G202" i="3"/>
  <c r="C202" i="3"/>
  <c r="G238" i="3"/>
  <c r="C238" i="3"/>
  <c r="G274" i="3"/>
  <c r="C274" i="3"/>
  <c r="G310" i="3"/>
  <c r="C310" i="3"/>
  <c r="G334" i="3"/>
  <c r="C334" i="3"/>
  <c r="G346" i="3"/>
  <c r="C346" i="3"/>
  <c r="G382" i="3"/>
  <c r="C382" i="3"/>
  <c r="G418" i="3"/>
  <c r="C418" i="3"/>
  <c r="G454" i="3"/>
  <c r="C454" i="3"/>
  <c r="G227" i="3"/>
  <c r="C227" i="3"/>
  <c r="G299" i="3"/>
  <c r="C299" i="3"/>
  <c r="G371" i="3"/>
  <c r="C371" i="3"/>
  <c r="C410" i="3"/>
  <c r="G410" i="3"/>
  <c r="G231" i="3"/>
  <c r="C231" i="3"/>
  <c r="G180" i="3"/>
  <c r="C180" i="3"/>
  <c r="G228" i="3"/>
  <c r="C228" i="3"/>
  <c r="G362" i="3"/>
  <c r="C362" i="3"/>
  <c r="G207" i="3"/>
  <c r="C207" i="3"/>
  <c r="G447" i="3"/>
  <c r="C447" i="3"/>
  <c r="G218" i="3"/>
  <c r="C218" i="3"/>
  <c r="G435" i="3"/>
  <c r="C435" i="3"/>
  <c r="G188" i="3"/>
  <c r="C188" i="3"/>
  <c r="G430" i="3"/>
  <c r="C430" i="3"/>
  <c r="C252" i="3"/>
  <c r="G252" i="3"/>
  <c r="G338" i="3"/>
  <c r="C338" i="3"/>
  <c r="G380" i="3"/>
  <c r="C380" i="3"/>
  <c r="G177" i="3"/>
  <c r="C177" i="3"/>
  <c r="G38" i="3"/>
  <c r="C38" i="3"/>
  <c r="G39" i="3"/>
  <c r="C39" i="3"/>
  <c r="G75" i="3"/>
  <c r="C75" i="3"/>
  <c r="G111" i="3"/>
  <c r="C111" i="3"/>
  <c r="G52" i="3"/>
  <c r="C52" i="3"/>
  <c r="G88" i="3"/>
  <c r="C88" i="3"/>
  <c r="G124" i="3"/>
  <c r="C124" i="3"/>
  <c r="G41" i="3"/>
  <c r="C41" i="3"/>
  <c r="G113" i="3"/>
  <c r="C113" i="3"/>
  <c r="G329" i="3"/>
  <c r="C329" i="3"/>
  <c r="G271" i="3"/>
  <c r="C271" i="3"/>
  <c r="G307" i="3"/>
  <c r="C307" i="3"/>
  <c r="G343" i="3"/>
  <c r="C343" i="3"/>
  <c r="G379" i="3"/>
  <c r="C379" i="3"/>
  <c r="G42" i="3"/>
  <c r="C42" i="3"/>
  <c r="G78" i="3"/>
  <c r="C78" i="3"/>
  <c r="G114" i="3"/>
  <c r="C114" i="3"/>
  <c r="G187" i="3"/>
  <c r="C187" i="3"/>
  <c r="G68" i="3"/>
  <c r="C68" i="3"/>
  <c r="G104" i="3"/>
  <c r="C104" i="3"/>
  <c r="G149" i="3"/>
  <c r="C149" i="3"/>
  <c r="G173" i="3"/>
  <c r="C173" i="3"/>
  <c r="C438" i="3"/>
  <c r="G438" i="3"/>
  <c r="G164" i="3"/>
  <c r="C164" i="3"/>
  <c r="G200" i="3"/>
  <c r="C200" i="3"/>
  <c r="G308" i="3"/>
  <c r="C308" i="3"/>
  <c r="G263" i="3"/>
  <c r="C263" i="3"/>
  <c r="C407" i="3"/>
  <c r="G407" i="3"/>
  <c r="C443" i="3"/>
  <c r="G443" i="3"/>
  <c r="G351" i="3"/>
  <c r="C351" i="3"/>
  <c r="C264" i="3"/>
  <c r="G264" i="3"/>
  <c r="C300" i="3"/>
  <c r="G300" i="3"/>
  <c r="G372" i="3"/>
  <c r="C372" i="3"/>
  <c r="G408" i="3"/>
  <c r="C408" i="3"/>
  <c r="G444" i="3"/>
  <c r="C444" i="3"/>
  <c r="G290" i="3"/>
  <c r="C290" i="3"/>
  <c r="G255" i="3"/>
  <c r="C255" i="3"/>
  <c r="G278" i="3"/>
  <c r="C278" i="3"/>
  <c r="G350" i="3"/>
  <c r="C350" i="3"/>
  <c r="C458" i="3"/>
  <c r="G458" i="3"/>
  <c r="G251" i="3"/>
  <c r="C251" i="3"/>
  <c r="G159" i="3"/>
  <c r="C159" i="3"/>
  <c r="G209" i="3"/>
  <c r="C209" i="3"/>
  <c r="G245" i="3"/>
  <c r="C245" i="3"/>
  <c r="G389" i="3"/>
  <c r="C389" i="3"/>
  <c r="G210" i="3"/>
  <c r="C210" i="3"/>
  <c r="G222" i="3"/>
  <c r="C222" i="3"/>
  <c r="G330" i="3"/>
  <c r="C330" i="3"/>
  <c r="G138" i="3"/>
  <c r="C138" i="3"/>
  <c r="G162" i="3"/>
  <c r="C162" i="3"/>
  <c r="G198" i="3"/>
  <c r="C198" i="3"/>
  <c r="G236" i="3"/>
  <c r="C236" i="3"/>
  <c r="G392" i="3"/>
  <c r="C392" i="3"/>
  <c r="G153" i="3"/>
  <c r="C153" i="3"/>
  <c r="G189" i="3"/>
  <c r="C189" i="3"/>
  <c r="G225" i="3"/>
  <c r="C225" i="3"/>
  <c r="G237" i="3"/>
  <c r="C237" i="3"/>
  <c r="G453" i="3"/>
  <c r="C453" i="3"/>
  <c r="G47" i="3"/>
  <c r="C47" i="3"/>
  <c r="G83" i="3"/>
  <c r="C83" i="3"/>
  <c r="G119" i="3"/>
  <c r="C119" i="3"/>
  <c r="G335" i="3"/>
  <c r="C335" i="3"/>
  <c r="G208" i="3"/>
  <c r="C208" i="3"/>
  <c r="G304" i="3"/>
  <c r="C304" i="3"/>
  <c r="C48" i="3"/>
  <c r="G48" i="3"/>
  <c r="C84" i="3"/>
  <c r="G84" i="3"/>
  <c r="G120" i="3"/>
  <c r="C120" i="3"/>
  <c r="G25" i="3"/>
  <c r="C25" i="3"/>
  <c r="G61" i="3"/>
  <c r="C61" i="3"/>
  <c r="G97" i="3"/>
  <c r="C97" i="3"/>
  <c r="G133" i="3"/>
  <c r="C133" i="3"/>
  <c r="G169" i="3"/>
  <c r="C169" i="3"/>
  <c r="G205" i="3"/>
  <c r="C205" i="3"/>
  <c r="G241" i="3"/>
  <c r="C241" i="3"/>
  <c r="G277" i="3"/>
  <c r="C277" i="3"/>
  <c r="G313" i="3"/>
  <c r="C313" i="3"/>
  <c r="G349" i="3"/>
  <c r="C349" i="3"/>
  <c r="G385" i="3"/>
  <c r="C385" i="3"/>
  <c r="G457" i="3"/>
  <c r="C457" i="3"/>
  <c r="G460" i="3"/>
  <c r="C460" i="3"/>
  <c r="E463" i="3"/>
  <c r="E461" i="3"/>
  <c r="D464" i="3"/>
  <c r="E464" i="3"/>
  <c r="D462" i="3" l="1"/>
  <c r="N427" i="4"/>
  <c r="C427" i="4" s="1"/>
  <c r="N428" i="4"/>
  <c r="C428" i="4" s="1"/>
  <c r="N429" i="4"/>
  <c r="C429" i="4" s="1"/>
  <c r="N430" i="4"/>
  <c r="C430" i="4" s="1"/>
  <c r="N431" i="4"/>
  <c r="C431" i="4" s="1"/>
  <c r="N432" i="4"/>
  <c r="C432" i="4" s="1"/>
  <c r="N219" i="4"/>
  <c r="C219" i="4" s="1"/>
  <c r="N252" i="4"/>
  <c r="C252" i="4" s="1"/>
  <c r="N253" i="4"/>
  <c r="C253" i="4" s="1"/>
  <c r="N30" i="4"/>
  <c r="C30" i="4" s="1"/>
  <c r="N31" i="4"/>
  <c r="C31" i="4" s="1"/>
  <c r="N32" i="4"/>
  <c r="C32" i="4" s="1"/>
  <c r="N353" i="4"/>
  <c r="C353" i="4" s="1"/>
  <c r="N354" i="4"/>
  <c r="C354" i="4" s="1"/>
  <c r="N98" i="4"/>
  <c r="C98" i="4" s="1"/>
  <c r="N196" i="4"/>
  <c r="C196" i="4" s="1"/>
  <c r="N12" i="4"/>
  <c r="C12" i="4" s="1"/>
  <c r="N13" i="4"/>
  <c r="C13" i="4" s="1"/>
  <c r="N14" i="4"/>
  <c r="C14" i="4" s="1"/>
  <c r="N15" i="4"/>
  <c r="C15" i="4" s="1"/>
  <c r="N16" i="4"/>
  <c r="C16" i="4" s="1"/>
  <c r="N17" i="4"/>
  <c r="C17" i="4" s="1"/>
  <c r="N18" i="4"/>
  <c r="C18" i="4" s="1"/>
  <c r="N325" i="4"/>
  <c r="C325" i="4" s="1"/>
  <c r="N355" i="4"/>
  <c r="C355" i="4" s="1"/>
  <c r="N356" i="4"/>
  <c r="C356" i="4" s="1"/>
  <c r="N357" i="4"/>
  <c r="C357" i="4" s="1"/>
  <c r="N358" i="4"/>
  <c r="C358" i="4" s="1"/>
  <c r="N359" i="4"/>
  <c r="C359" i="4" s="1"/>
  <c r="N360" i="4"/>
  <c r="C360" i="4" s="1"/>
  <c r="N361" i="4"/>
  <c r="C361" i="4" s="1"/>
  <c r="N362" i="4"/>
  <c r="C362" i="4" s="1"/>
  <c r="N363" i="4"/>
  <c r="C363" i="4" s="1"/>
  <c r="N364" i="4"/>
  <c r="C364" i="4" s="1"/>
  <c r="N365" i="4"/>
  <c r="C365" i="4" s="1"/>
  <c r="N366" i="4"/>
  <c r="C366" i="4" s="1"/>
  <c r="N367" i="4"/>
  <c r="C367" i="4" s="1"/>
  <c r="N368" i="4"/>
  <c r="C368" i="4" s="1"/>
  <c r="N369" i="4"/>
  <c r="C369" i="4" s="1"/>
  <c r="N370" i="4"/>
  <c r="C370" i="4" s="1"/>
  <c r="N371" i="4"/>
  <c r="C371" i="4" s="1"/>
  <c r="N372" i="4"/>
  <c r="C372" i="4" s="1"/>
  <c r="N373" i="4"/>
  <c r="C373" i="4" s="1"/>
  <c r="N374" i="4"/>
  <c r="C374" i="4" s="1"/>
  <c r="N375" i="4"/>
  <c r="C375" i="4" s="1"/>
  <c r="N376" i="4"/>
  <c r="C376" i="4" s="1"/>
  <c r="N377" i="4"/>
  <c r="C377" i="4" s="1"/>
  <c r="N378" i="4"/>
  <c r="C378" i="4" s="1"/>
  <c r="N379" i="4"/>
  <c r="C379" i="4" s="1"/>
  <c r="N380" i="4"/>
  <c r="C380" i="4" s="1"/>
  <c r="N381" i="4"/>
  <c r="C381" i="4" s="1"/>
  <c r="N382" i="4"/>
  <c r="C382" i="4" s="1"/>
  <c r="N383" i="4"/>
  <c r="C383" i="4" s="1"/>
  <c r="N384" i="4"/>
  <c r="C384" i="4" s="1"/>
  <c r="N385" i="4"/>
  <c r="C385" i="4" s="1"/>
  <c r="N386" i="4"/>
  <c r="C386" i="4" s="1"/>
  <c r="N387" i="4"/>
  <c r="C387" i="4" s="1"/>
  <c r="N388" i="4"/>
  <c r="C388" i="4" s="1"/>
  <c r="N389" i="4"/>
  <c r="C389" i="4" s="1"/>
  <c r="N390" i="4"/>
  <c r="C390" i="4" s="1"/>
  <c r="N391" i="4"/>
  <c r="C391" i="4" s="1"/>
  <c r="N392" i="4"/>
  <c r="C392" i="4" s="1"/>
  <c r="N393" i="4"/>
  <c r="C393" i="4" s="1"/>
  <c r="N394" i="4"/>
  <c r="C394" i="4" s="1"/>
  <c r="N19" i="4"/>
  <c r="C19" i="4" s="1"/>
  <c r="N312" i="4"/>
  <c r="C312" i="4" s="1"/>
  <c r="N197" i="4"/>
  <c r="C197" i="4" s="1"/>
  <c r="N20" i="4"/>
  <c r="C20" i="4" s="1"/>
  <c r="N21" i="4"/>
  <c r="C21" i="4" s="1"/>
  <c r="N22" i="4"/>
  <c r="C22" i="4" s="1"/>
  <c r="N23" i="4"/>
  <c r="C23" i="4" s="1"/>
  <c r="N24" i="4"/>
  <c r="C24" i="4" s="1"/>
  <c r="N25" i="4"/>
  <c r="C25" i="4" s="1"/>
  <c r="N26" i="4"/>
  <c r="C26" i="4" s="1"/>
  <c r="N27" i="4"/>
  <c r="C27" i="4" s="1"/>
  <c r="N28" i="4"/>
  <c r="C28" i="4" s="1"/>
  <c r="N29" i="4"/>
  <c r="C29" i="4" s="1"/>
  <c r="N254" i="4"/>
  <c r="C254" i="4" s="1"/>
  <c r="N255" i="4"/>
  <c r="C255" i="4" s="1"/>
  <c r="N256" i="4"/>
  <c r="C256" i="4" s="1"/>
  <c r="N257" i="4"/>
  <c r="C257" i="4" s="1"/>
  <c r="N258" i="4"/>
  <c r="C258" i="4" s="1"/>
  <c r="N259" i="4"/>
  <c r="C259" i="4" s="1"/>
  <c r="N260" i="4"/>
  <c r="C260" i="4" s="1"/>
  <c r="N261" i="4"/>
  <c r="C261" i="4" s="1"/>
  <c r="N262" i="4"/>
  <c r="C262" i="4" s="1"/>
  <c r="N263" i="4"/>
  <c r="C263" i="4" s="1"/>
  <c r="N264" i="4"/>
  <c r="C264" i="4" s="1"/>
  <c r="N265" i="4"/>
  <c r="C265" i="4" s="1"/>
  <c r="N266" i="4"/>
  <c r="C266" i="4" s="1"/>
  <c r="N267" i="4"/>
  <c r="C267" i="4" s="1"/>
  <c r="N268" i="4"/>
  <c r="C268" i="4" s="1"/>
  <c r="N269" i="4"/>
  <c r="C269" i="4" s="1"/>
  <c r="N270" i="4"/>
  <c r="C270" i="4" s="1"/>
  <c r="N271" i="4"/>
  <c r="C271" i="4" s="1"/>
  <c r="N272" i="4"/>
  <c r="C272" i="4" s="1"/>
  <c r="N273" i="4"/>
  <c r="C273" i="4" s="1"/>
  <c r="N274" i="4"/>
  <c r="C274" i="4" s="1"/>
  <c r="N275" i="4"/>
  <c r="C275" i="4" s="1"/>
  <c r="N433" i="4"/>
  <c r="C433" i="4" s="1"/>
  <c r="N395" i="4"/>
  <c r="C395" i="4" s="1"/>
  <c r="N396" i="4"/>
  <c r="C396" i="4" s="1"/>
  <c r="N397" i="4"/>
  <c r="C397" i="4" s="1"/>
  <c r="N398" i="4"/>
  <c r="C398" i="4" s="1"/>
  <c r="N399" i="4"/>
  <c r="C399" i="4" s="1"/>
  <c r="N400" i="4"/>
  <c r="C400" i="4" s="1"/>
  <c r="N401" i="4"/>
  <c r="C401" i="4" s="1"/>
  <c r="N402" i="4"/>
  <c r="C402" i="4" s="1"/>
  <c r="N403" i="4"/>
  <c r="C403" i="4" s="1"/>
  <c r="N404" i="4"/>
  <c r="C404" i="4" s="1"/>
  <c r="N405" i="4"/>
  <c r="C405" i="4" s="1"/>
  <c r="N406" i="4"/>
  <c r="C406" i="4" s="1"/>
  <c r="N407" i="4"/>
  <c r="C407" i="4" s="1"/>
  <c r="N408" i="4"/>
  <c r="C408" i="4" s="1"/>
  <c r="N409" i="4"/>
  <c r="C409" i="4" s="1"/>
  <c r="N326" i="4"/>
  <c r="C326" i="4" s="1"/>
  <c r="N327" i="4"/>
  <c r="C327" i="4" s="1"/>
  <c r="N328" i="4"/>
  <c r="C328" i="4" s="1"/>
  <c r="N329" i="4"/>
  <c r="C329" i="4" s="1"/>
  <c r="N330" i="4"/>
  <c r="C330" i="4" s="1"/>
  <c r="N331" i="4"/>
  <c r="C331" i="4" s="1"/>
  <c r="N301" i="4"/>
  <c r="C301" i="4" s="1"/>
  <c r="N302" i="4"/>
  <c r="C302" i="4" s="1"/>
  <c r="N303" i="4"/>
  <c r="C303" i="4" s="1"/>
  <c r="N304" i="4"/>
  <c r="C304" i="4" s="1"/>
  <c r="N305" i="4"/>
  <c r="C305" i="4" s="1"/>
  <c r="N306" i="4"/>
  <c r="C306" i="4" s="1"/>
  <c r="N307" i="4"/>
  <c r="C307" i="4" s="1"/>
  <c r="N308" i="4"/>
  <c r="C308" i="4" s="1"/>
  <c r="N309" i="4"/>
  <c r="C309" i="4" s="1"/>
  <c r="N310" i="4"/>
  <c r="C310" i="4" s="1"/>
  <c r="N311" i="4"/>
  <c r="C311" i="4" s="1"/>
  <c r="N181" i="4"/>
  <c r="C181" i="4" s="1"/>
  <c r="N182" i="4"/>
  <c r="C182" i="4" s="1"/>
  <c r="N183" i="4"/>
  <c r="C183" i="4" s="1"/>
  <c r="N184" i="4"/>
  <c r="C184" i="4" s="1"/>
  <c r="N185" i="4"/>
  <c r="C185" i="4" s="1"/>
  <c r="N186" i="4"/>
  <c r="C186" i="4" s="1"/>
  <c r="N187" i="4"/>
  <c r="C187" i="4" s="1"/>
  <c r="N188" i="4"/>
  <c r="C188" i="4" s="1"/>
  <c r="N189" i="4"/>
  <c r="C189" i="4" s="1"/>
  <c r="N190" i="4"/>
  <c r="C190" i="4" s="1"/>
  <c r="N191" i="4"/>
  <c r="C191" i="4" s="1"/>
  <c r="N192" i="4"/>
  <c r="C192" i="4" s="1"/>
  <c r="N193" i="4"/>
  <c r="C193" i="4" s="1"/>
  <c r="N194" i="4"/>
  <c r="C194" i="4" s="1"/>
  <c r="N195" i="4"/>
  <c r="C195" i="4" s="1"/>
  <c r="N64" i="4"/>
  <c r="C64" i="4" s="1"/>
  <c r="N65" i="4"/>
  <c r="C65" i="4" s="1"/>
  <c r="N66" i="4"/>
  <c r="C66" i="4" s="1"/>
  <c r="N67" i="4"/>
  <c r="C67" i="4" s="1"/>
  <c r="N68" i="4"/>
  <c r="C68" i="4" s="1"/>
  <c r="N69" i="4"/>
  <c r="C69" i="4" s="1"/>
  <c r="N70" i="4"/>
  <c r="C70" i="4" s="1"/>
  <c r="N71" i="4"/>
  <c r="C71" i="4" s="1"/>
  <c r="N72" i="4"/>
  <c r="C72" i="4" s="1"/>
  <c r="N73" i="4"/>
  <c r="C73" i="4" s="1"/>
  <c r="N74" i="4"/>
  <c r="C74" i="4" s="1"/>
  <c r="N75" i="4"/>
  <c r="C75" i="4" s="1"/>
  <c r="N76" i="4"/>
  <c r="C76" i="4" s="1"/>
  <c r="N77" i="4"/>
  <c r="C77" i="4" s="1"/>
  <c r="N78" i="4"/>
  <c r="C78" i="4" s="1"/>
  <c r="N79" i="4"/>
  <c r="C79" i="4" s="1"/>
  <c r="N80" i="4"/>
  <c r="C80" i="4" s="1"/>
  <c r="N81" i="4"/>
  <c r="C81" i="4" s="1"/>
  <c r="N82" i="4"/>
  <c r="C82" i="4" s="1"/>
  <c r="N83" i="4"/>
  <c r="C83" i="4" s="1"/>
  <c r="N84" i="4"/>
  <c r="C84" i="4" s="1"/>
  <c r="N85" i="4"/>
  <c r="C85" i="4" s="1"/>
  <c r="N86" i="4"/>
  <c r="C86" i="4" s="1"/>
  <c r="N87" i="4"/>
  <c r="C87" i="4" s="1"/>
  <c r="N88" i="4"/>
  <c r="C88" i="4" s="1"/>
  <c r="N89" i="4"/>
  <c r="C89" i="4" s="1"/>
  <c r="N90" i="4"/>
  <c r="C90" i="4" s="1"/>
  <c r="N91" i="4"/>
  <c r="C91" i="4" s="1"/>
  <c r="N92" i="4"/>
  <c r="C92" i="4" s="1"/>
  <c r="N93" i="4"/>
  <c r="C93" i="4" s="1"/>
  <c r="N94" i="4"/>
  <c r="C94" i="4" s="1"/>
  <c r="N95" i="4"/>
  <c r="C95" i="4" s="1"/>
  <c r="N96" i="4"/>
  <c r="C96" i="4" s="1"/>
  <c r="N97" i="4"/>
  <c r="C97" i="4" s="1"/>
  <c r="N4" i="4"/>
  <c r="C4" i="4" s="1"/>
  <c r="N5" i="4"/>
  <c r="C5" i="4" s="1"/>
  <c r="N6" i="4"/>
  <c r="C6" i="4" s="1"/>
  <c r="N7" i="4"/>
  <c r="C7" i="4" s="1"/>
  <c r="N8" i="4"/>
  <c r="C8" i="4" s="1"/>
  <c r="N9" i="4"/>
  <c r="C9" i="4" s="1"/>
  <c r="N10" i="4"/>
  <c r="C10" i="4" s="1"/>
  <c r="N11" i="4"/>
  <c r="C11" i="4" s="1"/>
  <c r="N99" i="4"/>
  <c r="C99" i="4" s="1"/>
  <c r="N100" i="4"/>
  <c r="C100" i="4" s="1"/>
  <c r="N101" i="4"/>
  <c r="C101" i="4" s="1"/>
  <c r="N102" i="4"/>
  <c r="C102" i="4" s="1"/>
  <c r="N103" i="4"/>
  <c r="C103" i="4" s="1"/>
  <c r="N104" i="4"/>
  <c r="C104" i="4" s="1"/>
  <c r="N105" i="4"/>
  <c r="C105" i="4" s="1"/>
  <c r="N106" i="4"/>
  <c r="C106" i="4" s="1"/>
  <c r="N107" i="4"/>
  <c r="C107" i="4" s="1"/>
  <c r="N108" i="4"/>
  <c r="C108" i="4" s="1"/>
  <c r="N109" i="4"/>
  <c r="C109" i="4" s="1"/>
  <c r="N110" i="4"/>
  <c r="C110" i="4" s="1"/>
  <c r="N111" i="4"/>
  <c r="C111" i="4" s="1"/>
  <c r="N112" i="4"/>
  <c r="C112" i="4" s="1"/>
  <c r="N113" i="4"/>
  <c r="C113" i="4" s="1"/>
  <c r="N114" i="4"/>
  <c r="C114" i="4" s="1"/>
  <c r="N115" i="4"/>
  <c r="C115" i="4" s="1"/>
  <c r="N116" i="4"/>
  <c r="C116" i="4" s="1"/>
  <c r="N117" i="4"/>
  <c r="C117" i="4" s="1"/>
  <c r="N118" i="4"/>
  <c r="C118" i="4" s="1"/>
  <c r="N119" i="4"/>
  <c r="C119" i="4" s="1"/>
  <c r="N120" i="4"/>
  <c r="C120" i="4" s="1"/>
  <c r="N121" i="4"/>
  <c r="C121" i="4" s="1"/>
  <c r="N122" i="4"/>
  <c r="C122" i="4" s="1"/>
  <c r="N123" i="4"/>
  <c r="C123" i="4" s="1"/>
  <c r="N124" i="4"/>
  <c r="C124" i="4" s="1"/>
  <c r="N125" i="4"/>
  <c r="C125" i="4" s="1"/>
  <c r="N126" i="4"/>
  <c r="C126" i="4" s="1"/>
  <c r="N127" i="4"/>
  <c r="C127" i="4" s="1"/>
  <c r="N128" i="4"/>
  <c r="C128" i="4" s="1"/>
  <c r="N129" i="4"/>
  <c r="C129" i="4" s="1"/>
  <c r="N130" i="4"/>
  <c r="C130" i="4" s="1"/>
  <c r="N131" i="4"/>
  <c r="C131" i="4" s="1"/>
  <c r="N132" i="4"/>
  <c r="C132" i="4" s="1"/>
  <c r="N133" i="4"/>
  <c r="C133" i="4" s="1"/>
  <c r="N134" i="4"/>
  <c r="C134" i="4" s="1"/>
  <c r="N135" i="4"/>
  <c r="C135" i="4" s="1"/>
  <c r="N136" i="4"/>
  <c r="C136" i="4" s="1"/>
  <c r="N137" i="4"/>
  <c r="C137" i="4" s="1"/>
  <c r="N313" i="4"/>
  <c r="C313" i="4" s="1"/>
  <c r="N314" i="4"/>
  <c r="C314" i="4" s="1"/>
  <c r="N315" i="4"/>
  <c r="C315" i="4" s="1"/>
  <c r="N316" i="4"/>
  <c r="C316" i="4" s="1"/>
  <c r="N317" i="4"/>
  <c r="C317" i="4" s="1"/>
  <c r="N318" i="4"/>
  <c r="C318" i="4" s="1"/>
  <c r="N319" i="4"/>
  <c r="C319" i="4" s="1"/>
  <c r="N320" i="4"/>
  <c r="C320" i="4" s="1"/>
  <c r="N321" i="4"/>
  <c r="C321" i="4" s="1"/>
  <c r="N322" i="4"/>
  <c r="C322" i="4" s="1"/>
  <c r="N323" i="4"/>
  <c r="C323" i="4" s="1"/>
  <c r="N324" i="4"/>
  <c r="C324" i="4" s="1"/>
  <c r="N410" i="4"/>
  <c r="C410" i="4" s="1"/>
  <c r="N422" i="4"/>
  <c r="C422" i="4" s="1"/>
  <c r="N423" i="4"/>
  <c r="C423" i="4" s="1"/>
  <c r="N424" i="4"/>
  <c r="C424" i="4" s="1"/>
  <c r="N425" i="4"/>
  <c r="C425" i="4" s="1"/>
  <c r="N426" i="4"/>
  <c r="C426" i="4" s="1"/>
  <c r="N41" i="4"/>
  <c r="C41" i="4" s="1"/>
  <c r="N42" i="4"/>
  <c r="C42" i="4" s="1"/>
  <c r="N43" i="4"/>
  <c r="C43" i="4" s="1"/>
  <c r="N44" i="4"/>
  <c r="C44" i="4" s="1"/>
  <c r="N45" i="4"/>
  <c r="C45" i="4" s="1"/>
  <c r="N46" i="4"/>
  <c r="C46" i="4" s="1"/>
  <c r="N47" i="4"/>
  <c r="C47" i="4" s="1"/>
  <c r="N48" i="4"/>
  <c r="C48" i="4" s="1"/>
  <c r="N49" i="4"/>
  <c r="C49" i="4" s="1"/>
  <c r="N332" i="4"/>
  <c r="C332" i="4" s="1"/>
  <c r="N333" i="4"/>
  <c r="C333" i="4" s="1"/>
  <c r="N334" i="4"/>
  <c r="C334" i="4" s="1"/>
  <c r="N335" i="4"/>
  <c r="C335" i="4" s="1"/>
  <c r="N336" i="4"/>
  <c r="C336" i="4" s="1"/>
  <c r="N337" i="4"/>
  <c r="C337" i="4" s="1"/>
  <c r="N338" i="4"/>
  <c r="C338" i="4" s="1"/>
  <c r="N339" i="4"/>
  <c r="C339" i="4" s="1"/>
  <c r="N340" i="4"/>
  <c r="C340" i="4" s="1"/>
  <c r="N341" i="4"/>
  <c r="C341" i="4" s="1"/>
  <c r="N342" i="4"/>
  <c r="C342" i="4" s="1"/>
  <c r="N343" i="4"/>
  <c r="C343" i="4" s="1"/>
  <c r="N344" i="4"/>
  <c r="C344" i="4" s="1"/>
  <c r="N345" i="4"/>
  <c r="C345" i="4" s="1"/>
  <c r="N346" i="4"/>
  <c r="C346" i="4" s="1"/>
  <c r="N347" i="4"/>
  <c r="C347" i="4" s="1"/>
  <c r="N348" i="4"/>
  <c r="C348" i="4" s="1"/>
  <c r="N349" i="4"/>
  <c r="C349" i="4" s="1"/>
  <c r="N350" i="4"/>
  <c r="C350" i="4" s="1"/>
  <c r="N351" i="4"/>
  <c r="C351" i="4" s="1"/>
  <c r="N352" i="4"/>
  <c r="C352" i="4" s="1"/>
  <c r="N276" i="4"/>
  <c r="C276" i="4" s="1"/>
  <c r="N277" i="4"/>
  <c r="C277" i="4" s="1"/>
  <c r="N278" i="4"/>
  <c r="C278" i="4" s="1"/>
  <c r="N279" i="4"/>
  <c r="C279" i="4" s="1"/>
  <c r="N280" i="4"/>
  <c r="C280" i="4" s="1"/>
  <c r="N281" i="4"/>
  <c r="C281" i="4" s="1"/>
  <c r="N282" i="4"/>
  <c r="C282" i="4" s="1"/>
  <c r="N283" i="4"/>
  <c r="C283" i="4" s="1"/>
  <c r="N284" i="4"/>
  <c r="C284" i="4" s="1"/>
  <c r="N285" i="4"/>
  <c r="C285" i="4" s="1"/>
  <c r="N286" i="4"/>
  <c r="C286" i="4" s="1"/>
  <c r="N157" i="4"/>
  <c r="C157" i="4" s="1"/>
  <c r="N158" i="4"/>
  <c r="C158" i="4" s="1"/>
  <c r="N287" i="4"/>
  <c r="C287" i="4" s="1"/>
  <c r="N288" i="4"/>
  <c r="C288" i="4" s="1"/>
  <c r="N289" i="4"/>
  <c r="C289" i="4" s="1"/>
  <c r="N290" i="4"/>
  <c r="C290" i="4" s="1"/>
  <c r="N291" i="4"/>
  <c r="C291" i="4" s="1"/>
  <c r="N292" i="4"/>
  <c r="C292" i="4" s="1"/>
  <c r="N293" i="4"/>
  <c r="C293" i="4" s="1"/>
  <c r="N294" i="4"/>
  <c r="C294" i="4" s="1"/>
  <c r="N295" i="4"/>
  <c r="C295" i="4" s="1"/>
  <c r="N296" i="4"/>
  <c r="C296" i="4" s="1"/>
  <c r="N297" i="4"/>
  <c r="C297" i="4" s="1"/>
  <c r="N298" i="4"/>
  <c r="C298" i="4" s="1"/>
  <c r="N299" i="4"/>
  <c r="C299" i="4" s="1"/>
  <c r="N300" i="4"/>
  <c r="C300" i="4" s="1"/>
  <c r="N138" i="4"/>
  <c r="C138" i="4" s="1"/>
  <c r="N139" i="4"/>
  <c r="C139" i="4" s="1"/>
  <c r="N140" i="4"/>
  <c r="C140" i="4" s="1"/>
  <c r="N141" i="4"/>
  <c r="C141" i="4" s="1"/>
  <c r="N142" i="4"/>
  <c r="C142" i="4" s="1"/>
  <c r="N143" i="4"/>
  <c r="C143" i="4" s="1"/>
  <c r="N144" i="4"/>
  <c r="C144" i="4" s="1"/>
  <c r="N145" i="4"/>
  <c r="C145" i="4" s="1"/>
  <c r="N146" i="4"/>
  <c r="C146" i="4" s="1"/>
  <c r="N147" i="4"/>
  <c r="C147" i="4" s="1"/>
  <c r="N411" i="4"/>
  <c r="C411" i="4" s="1"/>
  <c r="N412" i="4"/>
  <c r="C412" i="4" s="1"/>
  <c r="N413" i="4"/>
  <c r="C413" i="4" s="1"/>
  <c r="N414" i="4"/>
  <c r="C414" i="4" s="1"/>
  <c r="N415" i="4"/>
  <c r="C415" i="4" s="1"/>
  <c r="N416" i="4"/>
  <c r="C416" i="4" s="1"/>
  <c r="N417" i="4"/>
  <c r="C417" i="4" s="1"/>
  <c r="N418" i="4"/>
  <c r="C418" i="4" s="1"/>
  <c r="N419" i="4"/>
  <c r="C419" i="4" s="1"/>
  <c r="N420" i="4"/>
  <c r="C420" i="4" s="1"/>
  <c r="N421" i="4"/>
  <c r="C421" i="4" s="1"/>
  <c r="N159" i="4"/>
  <c r="C159" i="4" s="1"/>
  <c r="N160" i="4"/>
  <c r="C160" i="4" s="1"/>
  <c r="N161" i="4"/>
  <c r="C161" i="4" s="1"/>
  <c r="N162" i="4"/>
  <c r="C162" i="4" s="1"/>
  <c r="N163" i="4"/>
  <c r="C163" i="4" s="1"/>
  <c r="N220" i="4"/>
  <c r="C220" i="4" s="1"/>
  <c r="N221" i="4"/>
  <c r="C221" i="4" s="1"/>
  <c r="N222" i="4"/>
  <c r="C222" i="4" s="1"/>
  <c r="N223" i="4"/>
  <c r="C223" i="4" s="1"/>
  <c r="N224" i="4"/>
  <c r="C224" i="4" s="1"/>
  <c r="N225" i="4"/>
  <c r="C225" i="4" s="1"/>
  <c r="N226" i="4"/>
  <c r="C226" i="4" s="1"/>
  <c r="N227" i="4"/>
  <c r="C227" i="4" s="1"/>
  <c r="N228" i="4"/>
  <c r="C228" i="4" s="1"/>
  <c r="N229" i="4"/>
  <c r="C229" i="4" s="1"/>
  <c r="N230" i="4"/>
  <c r="C230" i="4" s="1"/>
  <c r="N231" i="4"/>
  <c r="C231" i="4" s="1"/>
  <c r="N232" i="4"/>
  <c r="C232" i="4" s="1"/>
  <c r="N233" i="4"/>
  <c r="C233" i="4" s="1"/>
  <c r="N234" i="4"/>
  <c r="C234" i="4" s="1"/>
  <c r="N235" i="4"/>
  <c r="C235" i="4" s="1"/>
  <c r="N236" i="4"/>
  <c r="C236" i="4" s="1"/>
  <c r="N237" i="4"/>
  <c r="C237" i="4" s="1"/>
  <c r="N238" i="4"/>
  <c r="C238" i="4" s="1"/>
  <c r="N239" i="4"/>
  <c r="C239" i="4" s="1"/>
  <c r="N240" i="4"/>
  <c r="C240" i="4" s="1"/>
  <c r="N241" i="4"/>
  <c r="C241" i="4" s="1"/>
  <c r="N242" i="4"/>
  <c r="C242" i="4" s="1"/>
  <c r="N243" i="4"/>
  <c r="C243" i="4" s="1"/>
  <c r="N244" i="4"/>
  <c r="C244" i="4" s="1"/>
  <c r="N245" i="4"/>
  <c r="C245" i="4" s="1"/>
  <c r="N246" i="4"/>
  <c r="C246" i="4" s="1"/>
  <c r="N247" i="4"/>
  <c r="C247" i="4" s="1"/>
  <c r="N248" i="4"/>
  <c r="C248" i="4" s="1"/>
  <c r="N249" i="4"/>
  <c r="C249" i="4" s="1"/>
  <c r="N250" i="4"/>
  <c r="C250" i="4" s="1"/>
  <c r="N198" i="4"/>
  <c r="C198" i="4" s="1"/>
  <c r="N199" i="4"/>
  <c r="C199" i="4" s="1"/>
  <c r="N200" i="4"/>
  <c r="C200" i="4" s="1"/>
  <c r="N201" i="4"/>
  <c r="C201" i="4" s="1"/>
  <c r="N202" i="4"/>
  <c r="C202" i="4" s="1"/>
  <c r="N203" i="4"/>
  <c r="C203" i="4" s="1"/>
  <c r="N204" i="4"/>
  <c r="C204" i="4" s="1"/>
  <c r="N205" i="4"/>
  <c r="C205" i="4" s="1"/>
  <c r="N206" i="4"/>
  <c r="C206" i="4" s="1"/>
  <c r="N207" i="4"/>
  <c r="C207" i="4" s="1"/>
  <c r="N208" i="4"/>
  <c r="C208" i="4" s="1"/>
  <c r="N209" i="4"/>
  <c r="C209" i="4" s="1"/>
  <c r="N210" i="4"/>
  <c r="C210" i="4" s="1"/>
  <c r="N211" i="4"/>
  <c r="C211" i="4" s="1"/>
  <c r="N212" i="4"/>
  <c r="C212" i="4" s="1"/>
  <c r="N213" i="4"/>
  <c r="C213" i="4" s="1"/>
  <c r="N214" i="4"/>
  <c r="C214" i="4" s="1"/>
  <c r="N215" i="4"/>
  <c r="C215" i="4" s="1"/>
  <c r="N216" i="4"/>
  <c r="C216" i="4" s="1"/>
  <c r="N217" i="4"/>
  <c r="C217" i="4" s="1"/>
  <c r="N218" i="4"/>
  <c r="C218" i="4" s="1"/>
  <c r="N434" i="4"/>
  <c r="C434" i="4" s="1"/>
  <c r="N148" i="4"/>
  <c r="C148" i="4" s="1"/>
  <c r="N149" i="4"/>
  <c r="C149" i="4" s="1"/>
  <c r="N150" i="4"/>
  <c r="C150" i="4" s="1"/>
  <c r="N151" i="4"/>
  <c r="C151" i="4" s="1"/>
  <c r="N152" i="4"/>
  <c r="C152" i="4" s="1"/>
  <c r="N153" i="4"/>
  <c r="C153" i="4" s="1"/>
  <c r="N154" i="4"/>
  <c r="C154" i="4" s="1"/>
  <c r="N155" i="4"/>
  <c r="C155" i="4" s="1"/>
  <c r="N156" i="4"/>
  <c r="C156" i="4" s="1"/>
  <c r="N50" i="4"/>
  <c r="C50" i="4" s="1"/>
  <c r="N51" i="4"/>
  <c r="C51" i="4" s="1"/>
  <c r="N52" i="4"/>
  <c r="C52" i="4" s="1"/>
  <c r="N53" i="4"/>
  <c r="C53" i="4" s="1"/>
  <c r="N54" i="4"/>
  <c r="C54" i="4" s="1"/>
  <c r="N55" i="4"/>
  <c r="C55" i="4" s="1"/>
  <c r="N56" i="4"/>
  <c r="C56" i="4" s="1"/>
  <c r="N57" i="4"/>
  <c r="C57" i="4" s="1"/>
  <c r="N58" i="4"/>
  <c r="C58" i="4" s="1"/>
  <c r="N59" i="4"/>
  <c r="C59" i="4" s="1"/>
  <c r="N60" i="4"/>
  <c r="C60" i="4" s="1"/>
  <c r="N61" i="4"/>
  <c r="C61" i="4" s="1"/>
  <c r="N62" i="4"/>
  <c r="C62" i="4" s="1"/>
  <c r="N63" i="4"/>
  <c r="C63" i="4" s="1"/>
  <c r="N33" i="4"/>
  <c r="C33" i="4" s="1"/>
  <c r="N34" i="4"/>
  <c r="C34" i="4" s="1"/>
  <c r="N35" i="4"/>
  <c r="C35" i="4" s="1"/>
  <c r="N36" i="4"/>
  <c r="C36" i="4" s="1"/>
  <c r="N37" i="4"/>
  <c r="C37" i="4" s="1"/>
  <c r="N38" i="4"/>
  <c r="C38" i="4" s="1"/>
  <c r="N39" i="4"/>
  <c r="C39" i="4" s="1"/>
  <c r="N40" i="4"/>
  <c r="C40" i="4" s="1"/>
  <c r="N435" i="4"/>
  <c r="C435" i="4" s="1"/>
  <c r="N436" i="4"/>
  <c r="C436" i="4" s="1"/>
  <c r="N437" i="4"/>
  <c r="C437" i="4" s="1"/>
  <c r="N438" i="4"/>
  <c r="C438" i="4" s="1"/>
  <c r="N439" i="4"/>
  <c r="C439" i="4" s="1"/>
  <c r="N440" i="4"/>
  <c r="C440" i="4" s="1"/>
  <c r="N441" i="4"/>
  <c r="C441" i="4" s="1"/>
  <c r="N442" i="4"/>
  <c r="C442" i="4" s="1"/>
  <c r="N443" i="4"/>
  <c r="C443" i="4" s="1"/>
  <c r="N444" i="4"/>
  <c r="C444" i="4" s="1"/>
  <c r="N445" i="4"/>
  <c r="C445" i="4" s="1"/>
  <c r="N446" i="4"/>
  <c r="C446" i="4" s="1"/>
  <c r="N447" i="4"/>
  <c r="C447" i="4" s="1"/>
  <c r="N164" i="4"/>
  <c r="C164" i="4" s="1"/>
  <c r="N165" i="4"/>
  <c r="C165" i="4" s="1"/>
  <c r="N166" i="4"/>
  <c r="C166" i="4" s="1"/>
  <c r="N167" i="4"/>
  <c r="C167" i="4" s="1"/>
  <c r="N168" i="4"/>
  <c r="C168" i="4" s="1"/>
  <c r="N169" i="4"/>
  <c r="C169" i="4" s="1"/>
  <c r="N170" i="4"/>
  <c r="C170" i="4" s="1"/>
  <c r="N171" i="4"/>
  <c r="C171" i="4" s="1"/>
  <c r="N172" i="4"/>
  <c r="C172" i="4" s="1"/>
  <c r="N173" i="4"/>
  <c r="C173" i="4" s="1"/>
  <c r="N251" i="4"/>
  <c r="C251" i="4" s="1"/>
  <c r="M173" i="4"/>
  <c r="M172" i="4"/>
  <c r="M171" i="4"/>
  <c r="M170" i="4"/>
  <c r="M169" i="4"/>
  <c r="M168" i="4"/>
  <c r="M167" i="4"/>
  <c r="M166" i="4"/>
  <c r="M165" i="4"/>
  <c r="M164" i="4"/>
  <c r="M447" i="4"/>
  <c r="J461" i="3" s="1"/>
  <c r="M446" i="4"/>
  <c r="M445" i="4"/>
  <c r="M444" i="4"/>
  <c r="M443" i="4"/>
  <c r="M442" i="4"/>
  <c r="M441" i="4"/>
  <c r="M440" i="4"/>
  <c r="M439" i="4"/>
  <c r="M438" i="4"/>
  <c r="M437" i="4"/>
  <c r="M436" i="4"/>
  <c r="M435" i="4"/>
  <c r="M40" i="4"/>
  <c r="M39" i="4"/>
  <c r="M38" i="4"/>
  <c r="M37" i="4"/>
  <c r="M36" i="4"/>
  <c r="M35" i="4"/>
  <c r="M34" i="4"/>
  <c r="M33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156" i="4"/>
  <c r="M155" i="4"/>
  <c r="M154" i="4"/>
  <c r="M153" i="4"/>
  <c r="M152" i="4"/>
  <c r="M151" i="4"/>
  <c r="M150" i="4"/>
  <c r="M149" i="4"/>
  <c r="M148" i="4"/>
  <c r="M434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163" i="4"/>
  <c r="M162" i="4"/>
  <c r="M161" i="4"/>
  <c r="M160" i="4"/>
  <c r="M159" i="4"/>
  <c r="M421" i="4"/>
  <c r="M420" i="4"/>
  <c r="M419" i="4"/>
  <c r="M418" i="4"/>
  <c r="M417" i="4"/>
  <c r="M416" i="4"/>
  <c r="M415" i="4"/>
  <c r="M414" i="4"/>
  <c r="M413" i="4"/>
  <c r="M412" i="4"/>
  <c r="M411" i="4"/>
  <c r="M147" i="4"/>
  <c r="M146" i="4"/>
  <c r="M145" i="4"/>
  <c r="M144" i="4"/>
  <c r="M143" i="4"/>
  <c r="M142" i="4"/>
  <c r="M141" i="4"/>
  <c r="M140" i="4"/>
  <c r="M139" i="4"/>
  <c r="M138" i="4"/>
  <c r="M300" i="4"/>
  <c r="M299" i="4"/>
  <c r="M298" i="4"/>
  <c r="M297" i="4"/>
  <c r="M296" i="4"/>
  <c r="M295" i="4"/>
  <c r="M294" i="4"/>
  <c r="M293" i="4"/>
  <c r="M292" i="4"/>
  <c r="M291" i="4"/>
  <c r="J318" i="3" s="1"/>
  <c r="M290" i="4"/>
  <c r="M289" i="4"/>
  <c r="M288" i="4"/>
  <c r="M287" i="4"/>
  <c r="M158" i="4"/>
  <c r="M157" i="4"/>
  <c r="J312" i="3" s="1"/>
  <c r="M286" i="4"/>
  <c r="M285" i="4"/>
  <c r="M284" i="4"/>
  <c r="M283" i="4"/>
  <c r="M282" i="4"/>
  <c r="M281" i="4"/>
  <c r="M280" i="4"/>
  <c r="M279" i="4"/>
  <c r="M278" i="4"/>
  <c r="M277" i="4"/>
  <c r="J302" i="3" s="1"/>
  <c r="M276" i="4"/>
  <c r="M352" i="4"/>
  <c r="J300" i="3" s="1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49" i="4"/>
  <c r="M48" i="4"/>
  <c r="M47" i="4"/>
  <c r="M46" i="4"/>
  <c r="M45" i="4"/>
  <c r="M44" i="4"/>
  <c r="M43" i="4"/>
  <c r="M42" i="4"/>
  <c r="M41" i="4"/>
  <c r="M426" i="4"/>
  <c r="M425" i="4"/>
  <c r="M424" i="4"/>
  <c r="J268" i="3" s="1"/>
  <c r="M423" i="4"/>
  <c r="J267" i="3" s="1"/>
  <c r="M422" i="4"/>
  <c r="J266" i="3" s="1"/>
  <c r="M410" i="4"/>
  <c r="J265" i="3" s="1"/>
  <c r="M324" i="4"/>
  <c r="M323" i="4"/>
  <c r="M322" i="4"/>
  <c r="H262" i="3"/>
  <c r="M321" i="4"/>
  <c r="J261" i="3" s="1"/>
  <c r="M320" i="4"/>
  <c r="J260" i="3" s="1"/>
  <c r="M319" i="4"/>
  <c r="J259" i="3" s="1"/>
  <c r="M318" i="4"/>
  <c r="M317" i="4"/>
  <c r="M316" i="4"/>
  <c r="M315" i="4"/>
  <c r="M314" i="4"/>
  <c r="M313" i="4"/>
  <c r="J253" i="3" s="1"/>
  <c r="M137" i="4"/>
  <c r="M136" i="4"/>
  <c r="M135" i="4"/>
  <c r="J250" i="3" s="1"/>
  <c r="M134" i="4"/>
  <c r="M133" i="4"/>
  <c r="J248" i="3" s="1"/>
  <c r="M132" i="4"/>
  <c r="M131" i="4"/>
  <c r="M130" i="4"/>
  <c r="M129" i="4"/>
  <c r="M128" i="4"/>
  <c r="J243" i="3" s="1"/>
  <c r="M127" i="4"/>
  <c r="J242" i="3" s="1"/>
  <c r="M126" i="4"/>
  <c r="J241" i="3" s="1"/>
  <c r="M125" i="4"/>
  <c r="M124" i="4"/>
  <c r="M123" i="4"/>
  <c r="J238" i="3" s="1"/>
  <c r="M122" i="4"/>
  <c r="M121" i="4"/>
  <c r="M120" i="4"/>
  <c r="M119" i="4"/>
  <c r="J234" i="3" s="1"/>
  <c r="M118" i="4"/>
  <c r="M117" i="4"/>
  <c r="M116" i="4"/>
  <c r="J231" i="3" s="1"/>
  <c r="M115" i="4"/>
  <c r="M114" i="4"/>
  <c r="J229" i="3" s="1"/>
  <c r="M113" i="4"/>
  <c r="J228" i="3" s="1"/>
  <c r="M112" i="4"/>
  <c r="J227" i="3" s="1"/>
  <c r="M111" i="4"/>
  <c r="J226" i="3" s="1"/>
  <c r="M110" i="4"/>
  <c r="M109" i="4"/>
  <c r="M108" i="4"/>
  <c r="J223" i="3" s="1"/>
  <c r="M107" i="4"/>
  <c r="J222" i="3" s="1"/>
  <c r="M106" i="4"/>
  <c r="M105" i="4"/>
  <c r="M104" i="4"/>
  <c r="M103" i="4"/>
  <c r="M102" i="4"/>
  <c r="M101" i="4"/>
  <c r="M100" i="4"/>
  <c r="M99" i="4"/>
  <c r="M11" i="4"/>
  <c r="M10" i="4"/>
  <c r="M9" i="4"/>
  <c r="M8" i="4"/>
  <c r="M7" i="4"/>
  <c r="M6" i="4"/>
  <c r="M5" i="4"/>
  <c r="M4" i="4"/>
  <c r="M97" i="4"/>
  <c r="M96" i="4"/>
  <c r="M95" i="4"/>
  <c r="M94" i="4"/>
  <c r="M93" i="4"/>
  <c r="M92" i="4"/>
  <c r="M91" i="4"/>
  <c r="M90" i="4"/>
  <c r="J198" i="3" s="1"/>
  <c r="M89" i="4"/>
  <c r="J197" i="3" s="1"/>
  <c r="M88" i="4"/>
  <c r="M87" i="4"/>
  <c r="J195" i="3" s="1"/>
  <c r="M86" i="4"/>
  <c r="M85" i="4"/>
  <c r="M84" i="4"/>
  <c r="J192" i="3" s="1"/>
  <c r="M83" i="4"/>
  <c r="H191" i="3"/>
  <c r="M82" i="4"/>
  <c r="M81" i="4"/>
  <c r="M80" i="4"/>
  <c r="M79" i="4"/>
  <c r="M78" i="4"/>
  <c r="H186" i="3"/>
  <c r="M77" i="4"/>
  <c r="M76" i="4"/>
  <c r="J184" i="3" s="1"/>
  <c r="M75" i="4"/>
  <c r="J183" i="3" s="1"/>
  <c r="M74" i="4"/>
  <c r="M73" i="4"/>
  <c r="J181" i="3" s="1"/>
  <c r="M72" i="4"/>
  <c r="J180" i="3" s="1"/>
  <c r="M71" i="4"/>
  <c r="J179" i="3" s="1"/>
  <c r="M70" i="4"/>
  <c r="J178" i="3" s="1"/>
  <c r="M69" i="4"/>
  <c r="J177" i="3" s="1"/>
  <c r="M68" i="4"/>
  <c r="M67" i="4"/>
  <c r="M66" i="4"/>
  <c r="J174" i="3" s="1"/>
  <c r="M65" i="4"/>
  <c r="M64" i="4"/>
  <c r="J172" i="3" s="1"/>
  <c r="M195" i="4"/>
  <c r="J171" i="3" s="1"/>
  <c r="M194" i="4"/>
  <c r="D170" i="3"/>
  <c r="M193" i="4"/>
  <c r="M192" i="4"/>
  <c r="M191" i="4"/>
  <c r="M190" i="4"/>
  <c r="J166" i="3" s="1"/>
  <c r="M189" i="4"/>
  <c r="M188" i="4"/>
  <c r="M187" i="4"/>
  <c r="M186" i="4"/>
  <c r="J162" i="3" s="1"/>
  <c r="M185" i="4"/>
  <c r="M184" i="4"/>
  <c r="M183" i="4"/>
  <c r="J159" i="3" s="1"/>
  <c r="M182" i="4"/>
  <c r="M181" i="4"/>
  <c r="M311" i="4"/>
  <c r="J156" i="3" s="1"/>
  <c r="M310" i="4"/>
  <c r="M309" i="4"/>
  <c r="J154" i="3" s="1"/>
  <c r="M308" i="4"/>
  <c r="J153" i="3" s="1"/>
  <c r="M307" i="4"/>
  <c r="M306" i="4"/>
  <c r="J151" i="3" s="1"/>
  <c r="M305" i="4"/>
  <c r="J150" i="3" s="1"/>
  <c r="M304" i="4"/>
  <c r="M303" i="4"/>
  <c r="M302" i="4"/>
  <c r="J147" i="3" s="1"/>
  <c r="M301" i="4"/>
  <c r="M331" i="4"/>
  <c r="M330" i="4"/>
  <c r="J144" i="3" s="1"/>
  <c r="M329" i="4"/>
  <c r="M328" i="4"/>
  <c r="J142" i="3" s="1"/>
  <c r="M327" i="4"/>
  <c r="J141" i="3" s="1"/>
  <c r="M326" i="4"/>
  <c r="M409" i="4"/>
  <c r="J139" i="3" s="1"/>
  <c r="M408" i="4"/>
  <c r="J138" i="3" s="1"/>
  <c r="M407" i="4"/>
  <c r="M406" i="4"/>
  <c r="M405" i="4"/>
  <c r="M404" i="4"/>
  <c r="D134" i="3"/>
  <c r="M403" i="4"/>
  <c r="M402" i="4"/>
  <c r="J132" i="3" s="1"/>
  <c r="M401" i="4"/>
  <c r="M400" i="4"/>
  <c r="J130" i="3" s="1"/>
  <c r="M399" i="4"/>
  <c r="M398" i="4"/>
  <c r="M397" i="4"/>
  <c r="J127" i="3" s="1"/>
  <c r="M396" i="4"/>
  <c r="J126" i="3" s="1"/>
  <c r="M395" i="4"/>
  <c r="M433" i="4"/>
  <c r="J124" i="3" s="1"/>
  <c r="M275" i="4"/>
  <c r="M274" i="4"/>
  <c r="M273" i="4"/>
  <c r="M272" i="4"/>
  <c r="J120" i="3" s="1"/>
  <c r="M271" i="4"/>
  <c r="M270" i="4"/>
  <c r="M269" i="4"/>
  <c r="M268" i="4"/>
  <c r="M267" i="4"/>
  <c r="J115" i="3" s="1"/>
  <c r="M266" i="4"/>
  <c r="J114" i="3" s="1"/>
  <c r="M265" i="4"/>
  <c r="M264" i="4"/>
  <c r="J112" i="3" s="1"/>
  <c r="M263" i="4"/>
  <c r="H111" i="3"/>
  <c r="M262" i="4"/>
  <c r="M261" i="4"/>
  <c r="M260" i="4"/>
  <c r="J108" i="3" s="1"/>
  <c r="M259" i="4"/>
  <c r="M258" i="4"/>
  <c r="M257" i="4"/>
  <c r="M256" i="4"/>
  <c r="M255" i="4"/>
  <c r="J103" i="3" s="1"/>
  <c r="M254" i="4"/>
  <c r="J102" i="3" s="1"/>
  <c r="M29" i="4"/>
  <c r="M28" i="4"/>
  <c r="M27" i="4"/>
  <c r="M26" i="4"/>
  <c r="M25" i="4"/>
  <c r="M24" i="4"/>
  <c r="J96" i="3" s="1"/>
  <c r="M23" i="4"/>
  <c r="M22" i="4"/>
  <c r="M21" i="4"/>
  <c r="J93" i="3" s="1"/>
  <c r="M20" i="4"/>
  <c r="M197" i="4"/>
  <c r="J91" i="3" s="1"/>
  <c r="M312" i="4"/>
  <c r="J90" i="3" s="1"/>
  <c r="M19" i="4"/>
  <c r="M394" i="4"/>
  <c r="M393" i="4"/>
  <c r="J87" i="3" s="1"/>
  <c r="M392" i="4"/>
  <c r="M391" i="4"/>
  <c r="M390" i="4"/>
  <c r="M389" i="4"/>
  <c r="M388" i="4"/>
  <c r="M387" i="4"/>
  <c r="M386" i="4"/>
  <c r="M385" i="4"/>
  <c r="M384" i="4"/>
  <c r="M383" i="4"/>
  <c r="M382" i="4"/>
  <c r="D76" i="3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25" i="4"/>
  <c r="D48" i="3"/>
  <c r="M18" i="4"/>
  <c r="M17" i="4"/>
  <c r="M16" i="4"/>
  <c r="M15" i="4"/>
  <c r="M14" i="4"/>
  <c r="M13" i="4"/>
  <c r="M12" i="4"/>
  <c r="M196" i="4"/>
  <c r="M98" i="4"/>
  <c r="M354" i="4"/>
  <c r="M353" i="4"/>
  <c r="M32" i="4"/>
  <c r="M31" i="4"/>
  <c r="M30" i="4"/>
  <c r="H34" i="3"/>
  <c r="M253" i="4"/>
  <c r="M252" i="4"/>
  <c r="D32" i="3"/>
  <c r="M219" i="4"/>
  <c r="H31" i="3"/>
  <c r="M432" i="4"/>
  <c r="M431" i="4"/>
  <c r="M430" i="4"/>
  <c r="M429" i="4"/>
  <c r="M428" i="4"/>
  <c r="H26" i="3"/>
  <c r="M427" i="4"/>
  <c r="M251" i="4"/>
  <c r="J24" i="3" s="1"/>
  <c r="J207" i="3" l="1"/>
  <c r="J246" i="3"/>
  <c r="J258" i="3"/>
  <c r="J189" i="3"/>
  <c r="J168" i="3"/>
  <c r="J145" i="3"/>
  <c r="J169" i="3"/>
  <c r="J297" i="3"/>
  <c r="J306" i="3"/>
  <c r="J240" i="3"/>
  <c r="J252" i="3"/>
  <c r="J264" i="3"/>
  <c r="J152" i="3"/>
  <c r="J175" i="3"/>
  <c r="J304" i="3"/>
  <c r="J121" i="3"/>
  <c r="J99" i="3"/>
  <c r="J310" i="3"/>
  <c r="J105" i="3"/>
  <c r="J94" i="3"/>
  <c r="J106" i="3"/>
  <c r="J117" i="3"/>
  <c r="J269" i="3"/>
  <c r="J97" i="3"/>
  <c r="J133" i="3"/>
  <c r="J201" i="3"/>
  <c r="J213" i="3"/>
  <c r="J157" i="3"/>
  <c r="J100" i="3"/>
  <c r="J111" i="3"/>
  <c r="J123" i="3"/>
  <c r="J303" i="3"/>
  <c r="J208" i="3"/>
  <c r="J214" i="3"/>
  <c r="H98" i="3"/>
  <c r="J285" i="3"/>
  <c r="J279" i="3"/>
  <c r="J291" i="3"/>
  <c r="H28" i="3"/>
  <c r="J334" i="3"/>
  <c r="H229" i="3"/>
  <c r="J211" i="3"/>
  <c r="J313" i="3"/>
  <c r="D356" i="3"/>
  <c r="J98" i="3"/>
  <c r="J122" i="3"/>
  <c r="H357" i="3"/>
  <c r="H381" i="3"/>
  <c r="J315" i="3"/>
  <c r="J333" i="3"/>
  <c r="J339" i="3"/>
  <c r="J357" i="3"/>
  <c r="J381" i="3"/>
  <c r="J387" i="3"/>
  <c r="J399" i="3"/>
  <c r="J273" i="3"/>
  <c r="J309" i="3"/>
  <c r="J321" i="3"/>
  <c r="J345" i="3"/>
  <c r="J351" i="3"/>
  <c r="D118" i="3"/>
  <c r="D130" i="3"/>
  <c r="D340" i="3"/>
  <c r="J274" i="3"/>
  <c r="J328" i="3"/>
  <c r="J346" i="3"/>
  <c r="J358" i="3"/>
  <c r="J376" i="3"/>
  <c r="J418" i="3"/>
  <c r="J424" i="3"/>
  <c r="J430" i="3"/>
  <c r="J292" i="3"/>
  <c r="J322" i="3"/>
  <c r="J370" i="3"/>
  <c r="H347" i="3"/>
  <c r="D419" i="3"/>
  <c r="J118" i="3"/>
  <c r="J286" i="3"/>
  <c r="J107" i="3"/>
  <c r="J119" i="3"/>
  <c r="J95" i="3"/>
  <c r="J113" i="3"/>
  <c r="H30" i="3"/>
  <c r="H180" i="3"/>
  <c r="D288" i="3"/>
  <c r="H438" i="3"/>
  <c r="J204" i="3"/>
  <c r="J282" i="3"/>
  <c r="J294" i="3"/>
  <c r="J342" i="3"/>
  <c r="J354" i="3"/>
  <c r="J372" i="3"/>
  <c r="J384" i="3"/>
  <c r="J390" i="3"/>
  <c r="J396" i="3"/>
  <c r="J408" i="3"/>
  <c r="J420" i="3"/>
  <c r="J426" i="3"/>
  <c r="J210" i="3"/>
  <c r="J276" i="3"/>
  <c r="J288" i="3"/>
  <c r="J324" i="3"/>
  <c r="J336" i="3"/>
  <c r="J348" i="3"/>
  <c r="J360" i="3"/>
  <c r="J366" i="3"/>
  <c r="J378" i="3"/>
  <c r="J402" i="3"/>
  <c r="H307" i="3"/>
  <c r="D439" i="3"/>
  <c r="J277" i="3"/>
  <c r="J283" i="3"/>
  <c r="J289" i="3"/>
  <c r="J295" i="3"/>
  <c r="J301" i="3"/>
  <c r="J337" i="3"/>
  <c r="J343" i="3"/>
  <c r="J349" i="3"/>
  <c r="J355" i="3"/>
  <c r="J361" i="3"/>
  <c r="J379" i="3"/>
  <c r="J397" i="3"/>
  <c r="I244" i="3"/>
  <c r="I193" i="3"/>
  <c r="I350" i="3"/>
  <c r="E281" i="3"/>
  <c r="E134" i="3"/>
  <c r="I131" i="3"/>
  <c r="I36" i="3"/>
  <c r="E48" i="3"/>
  <c r="E340" i="3"/>
  <c r="E139" i="3"/>
  <c r="E356" i="3"/>
  <c r="I134" i="3"/>
  <c r="E304" i="3"/>
  <c r="I93" i="3"/>
  <c r="I98" i="3"/>
  <c r="I170" i="3"/>
  <c r="I182" i="3"/>
  <c r="I138" i="3"/>
  <c r="E295" i="3"/>
  <c r="I344" i="3"/>
  <c r="E120" i="3"/>
  <c r="E389" i="3"/>
  <c r="E395" i="3"/>
  <c r="I374" i="3"/>
  <c r="E324" i="3"/>
  <c r="E236" i="3"/>
  <c r="E96" i="3"/>
  <c r="E150" i="3"/>
  <c r="I25" i="3"/>
  <c r="G19" i="3"/>
  <c r="G18" i="3"/>
  <c r="E15" i="3"/>
  <c r="E13" i="3"/>
  <c r="G7" i="3"/>
  <c r="G6" i="3"/>
  <c r="E16" i="3"/>
  <c r="E12" i="3"/>
  <c r="G8" i="3"/>
  <c r="G5" i="3"/>
  <c r="E17" i="3"/>
  <c r="E9" i="3"/>
  <c r="E14" i="3"/>
  <c r="G9" i="3"/>
  <c r="E19" i="3"/>
  <c r="E18" i="3"/>
  <c r="G10" i="3"/>
  <c r="E7" i="3"/>
  <c r="E6" i="3"/>
  <c r="G11" i="3"/>
  <c r="E8" i="3"/>
  <c r="E5" i="3"/>
  <c r="E11" i="3"/>
  <c r="G12" i="3"/>
  <c r="G17" i="3"/>
  <c r="G13" i="3"/>
  <c r="E10" i="3"/>
  <c r="G14" i="3"/>
  <c r="G15" i="3"/>
  <c r="G16" i="3"/>
  <c r="E303" i="3"/>
  <c r="I180" i="3"/>
  <c r="I196" i="3"/>
  <c r="I298" i="3"/>
  <c r="H200" i="3"/>
  <c r="H25" i="3"/>
  <c r="D370" i="3"/>
  <c r="H131" i="3"/>
  <c r="I307" i="3"/>
  <c r="H267" i="3"/>
  <c r="D349" i="3"/>
  <c r="H457" i="3"/>
  <c r="H251" i="3"/>
  <c r="H324" i="3"/>
  <c r="H134" i="3"/>
  <c r="I191" i="3"/>
  <c r="H122" i="3"/>
  <c r="D150" i="3"/>
  <c r="Q24" i="3"/>
  <c r="P24" i="3"/>
  <c r="S24" i="3"/>
  <c r="O24" i="3"/>
  <c r="N24" i="3"/>
  <c r="M24" i="3"/>
  <c r="L24" i="3"/>
  <c r="I357" i="3"/>
  <c r="I26" i="3"/>
  <c r="H124" i="3"/>
  <c r="I186" i="3"/>
  <c r="D375" i="3"/>
  <c r="I34" i="3"/>
  <c r="H242" i="3"/>
  <c r="I31" i="3"/>
  <c r="I381" i="3"/>
  <c r="I30" i="3"/>
  <c r="H399" i="3"/>
  <c r="H109" i="3"/>
  <c r="D98" i="3"/>
  <c r="H358" i="3"/>
  <c r="H350" i="3"/>
  <c r="H401" i="3"/>
  <c r="H252" i="3"/>
  <c r="D34" i="3"/>
  <c r="E130" i="3"/>
  <c r="D295" i="3"/>
  <c r="E288" i="3"/>
  <c r="E311" i="3"/>
  <c r="E46" i="3"/>
  <c r="D342" i="3"/>
  <c r="H376" i="3"/>
  <c r="D336" i="3"/>
  <c r="R24" i="3"/>
  <c r="I262" i="3"/>
  <c r="H354" i="3"/>
  <c r="H269" i="3"/>
  <c r="H389" i="3"/>
  <c r="H253" i="3"/>
  <c r="H36" i="3"/>
  <c r="H335" i="3"/>
  <c r="I172" i="3"/>
  <c r="I458" i="3"/>
  <c r="H318" i="3"/>
  <c r="I405" i="3"/>
  <c r="I68" i="3"/>
  <c r="I228" i="3"/>
  <c r="H105" i="3"/>
  <c r="H137" i="3"/>
  <c r="H141" i="3"/>
  <c r="I205" i="3"/>
  <c r="H99" i="3"/>
  <c r="I106" i="3"/>
  <c r="I28" i="3"/>
  <c r="H172" i="3"/>
  <c r="I447" i="3"/>
  <c r="H298" i="3"/>
  <c r="H93" i="3"/>
  <c r="I167" i="3"/>
  <c r="I297" i="3"/>
  <c r="H147" i="3"/>
  <c r="H146" i="3"/>
  <c r="H207" i="3"/>
  <c r="H196" i="3"/>
  <c r="H328" i="3"/>
  <c r="I335" i="3"/>
  <c r="I438" i="3"/>
  <c r="H154" i="3"/>
  <c r="I229" i="3"/>
  <c r="H244" i="3"/>
  <c r="H170" i="3"/>
  <c r="H138" i="3"/>
  <c r="H344" i="3"/>
  <c r="I358" i="3"/>
  <c r="H448" i="3"/>
  <c r="H44" i="3"/>
  <c r="H313" i="3"/>
  <c r="I129" i="3"/>
  <c r="H144" i="3"/>
  <c r="H182" i="3"/>
  <c r="H441" i="3"/>
  <c r="D281" i="3"/>
  <c r="D62" i="3"/>
  <c r="D28" i="3"/>
  <c r="H106" i="3"/>
  <c r="H212" i="3"/>
  <c r="I441" i="3"/>
  <c r="H206" i="3"/>
  <c r="I328" i="3"/>
  <c r="H129" i="3"/>
  <c r="I144" i="3"/>
  <c r="D304" i="3"/>
  <c r="I448" i="3"/>
  <c r="D260" i="3"/>
  <c r="H455" i="3"/>
  <c r="H458" i="3"/>
  <c r="H405" i="3"/>
  <c r="H228" i="3"/>
  <c r="I318" i="3"/>
  <c r="H415" i="3"/>
  <c r="H447" i="3"/>
  <c r="H68" i="3"/>
  <c r="I154" i="3"/>
  <c r="D143" i="3"/>
  <c r="D395" i="3"/>
  <c r="D139" i="3"/>
  <c r="D120" i="3"/>
  <c r="D303" i="3"/>
  <c r="D292" i="3"/>
  <c r="D394" i="3"/>
  <c r="D46" i="3"/>
  <c r="H167" i="3"/>
  <c r="H297" i="3"/>
  <c r="H366" i="3"/>
  <c r="H378" i="3"/>
  <c r="I146" i="3"/>
  <c r="I207" i="3"/>
  <c r="I147" i="3"/>
  <c r="D311" i="3"/>
  <c r="H360" i="3"/>
  <c r="H450" i="3"/>
  <c r="D241" i="3"/>
  <c r="E419" i="3"/>
  <c r="E439" i="3"/>
  <c r="D236" i="3"/>
  <c r="D374" i="3"/>
  <c r="E342" i="3"/>
  <c r="E336" i="3"/>
  <c r="I99" i="3"/>
  <c r="I141" i="3"/>
  <c r="H205" i="3"/>
  <c r="I105" i="3"/>
  <c r="I137" i="3"/>
  <c r="E170" i="3"/>
  <c r="D334" i="3"/>
  <c r="D459" i="3"/>
  <c r="E32" i="3"/>
  <c r="H193" i="3"/>
  <c r="D460" i="3"/>
  <c r="E440" i="3"/>
  <c r="D96" i="3"/>
  <c r="E103" i="3"/>
  <c r="D440" i="3"/>
  <c r="D115" i="3"/>
  <c r="E34" i="3"/>
  <c r="D52" i="3"/>
  <c r="H277" i="3"/>
  <c r="H126" i="3"/>
  <c r="D27" i="3"/>
  <c r="D446" i="3"/>
  <c r="E176" i="3"/>
  <c r="D40" i="3"/>
  <c r="D101" i="3"/>
  <c r="D185" i="3"/>
  <c r="E25" i="3"/>
  <c r="H178" i="3"/>
  <c r="H409" i="3"/>
  <c r="H246" i="3"/>
  <c r="I312" i="3"/>
  <c r="D38" i="3"/>
  <c r="D157" i="3"/>
  <c r="E168" i="3"/>
  <c r="E57" i="3"/>
  <c r="H294" i="3"/>
  <c r="D380" i="3"/>
  <c r="D153" i="3"/>
  <c r="E198" i="3"/>
  <c r="D330" i="3"/>
  <c r="I294" i="3"/>
  <c r="D320" i="3"/>
  <c r="E227" i="3"/>
  <c r="D318" i="3"/>
  <c r="D202" i="3"/>
  <c r="D376" i="3"/>
  <c r="D373" i="3"/>
  <c r="I313" i="3"/>
  <c r="I44" i="3"/>
  <c r="D176" i="3"/>
  <c r="E185" i="3"/>
  <c r="D25" i="3"/>
  <c r="E101" i="3"/>
  <c r="I124" i="3"/>
  <c r="I455" i="3"/>
  <c r="D389" i="3"/>
  <c r="E115" i="3"/>
  <c r="H374" i="3"/>
  <c r="I450" i="3"/>
  <c r="H150" i="3"/>
  <c r="E349" i="3"/>
  <c r="I200" i="3"/>
  <c r="I242" i="3"/>
  <c r="I409" i="3"/>
  <c r="I399" i="3"/>
  <c r="I267" i="3"/>
  <c r="I150" i="3"/>
  <c r="E28" i="3"/>
  <c r="E76" i="3"/>
  <c r="E292" i="3"/>
  <c r="I354" i="3"/>
  <c r="I375" i="3"/>
  <c r="I253" i="3"/>
  <c r="I251" i="3"/>
  <c r="E241" i="3"/>
  <c r="E370" i="3"/>
  <c r="E376" i="3"/>
  <c r="E269" i="3"/>
  <c r="I206" i="3"/>
  <c r="I360" i="3"/>
  <c r="H375" i="3"/>
  <c r="I269" i="3"/>
  <c r="E118" i="3"/>
  <c r="E202" i="3"/>
  <c r="D269" i="3"/>
  <c r="E374" i="3"/>
  <c r="E98" i="3"/>
  <c r="E334" i="3"/>
  <c r="I347" i="3"/>
  <c r="E260" i="3"/>
  <c r="I111" i="3"/>
  <c r="I457" i="3"/>
  <c r="I212" i="3"/>
  <c r="E143" i="3"/>
  <c r="E394" i="3"/>
  <c r="E375" i="3"/>
  <c r="E212" i="3"/>
  <c r="D365" i="3"/>
  <c r="D447" i="3"/>
  <c r="I378" i="3"/>
  <c r="H312" i="3"/>
  <c r="I178" i="3"/>
  <c r="I401" i="3"/>
  <c r="D227" i="3"/>
  <c r="E62" i="3"/>
  <c r="I246" i="3"/>
  <c r="I389" i="3"/>
  <c r="E373" i="3"/>
  <c r="D324" i="3"/>
  <c r="D253" i="3"/>
  <c r="I109" i="3"/>
  <c r="I366" i="3"/>
  <c r="I324" i="3"/>
  <c r="D379" i="3"/>
  <c r="I252" i="3"/>
  <c r="I122" i="3"/>
  <c r="I415" i="3"/>
  <c r="I376" i="3"/>
  <c r="E320" i="3"/>
  <c r="I126" i="3"/>
  <c r="I277" i="3"/>
  <c r="D57" i="3"/>
  <c r="D103" i="3"/>
  <c r="I404" i="3"/>
  <c r="H404" i="3"/>
  <c r="H435" i="3"/>
  <c r="I435" i="3"/>
  <c r="I82" i="3"/>
  <c r="H82" i="3"/>
  <c r="H243" i="3"/>
  <c r="I243" i="3"/>
  <c r="H32" i="3"/>
  <c r="I32" i="3"/>
  <c r="H27" i="3"/>
  <c r="I27" i="3"/>
  <c r="I39" i="3"/>
  <c r="H39" i="3"/>
  <c r="H85" i="3"/>
  <c r="I85" i="3"/>
  <c r="H100" i="3"/>
  <c r="I100" i="3"/>
  <c r="I315" i="3"/>
  <c r="H315" i="3"/>
  <c r="I340" i="3"/>
  <c r="H340" i="3"/>
  <c r="I403" i="3"/>
  <c r="H403" i="3"/>
  <c r="I245" i="3"/>
  <c r="H245" i="3"/>
  <c r="I352" i="3"/>
  <c r="H352" i="3"/>
  <c r="H142" i="3"/>
  <c r="I142" i="3"/>
  <c r="H220" i="3"/>
  <c r="I220" i="3"/>
  <c r="I132" i="3"/>
  <c r="H132" i="3"/>
  <c r="H266" i="3"/>
  <c r="I266" i="3"/>
  <c r="H155" i="3"/>
  <c r="I155" i="3"/>
  <c r="H380" i="3"/>
  <c r="I380" i="3"/>
  <c r="I271" i="3"/>
  <c r="H271" i="3"/>
  <c r="H190" i="3"/>
  <c r="I190" i="3"/>
  <c r="I442" i="3"/>
  <c r="H442" i="3"/>
  <c r="H422" i="3"/>
  <c r="I422" i="3"/>
  <c r="I388" i="3"/>
  <c r="H388" i="3"/>
  <c r="H257" i="3"/>
  <c r="I257" i="3"/>
  <c r="H230" i="3"/>
  <c r="I230" i="3"/>
  <c r="H303" i="3"/>
  <c r="I303" i="3"/>
  <c r="I157" i="3"/>
  <c r="H157" i="3"/>
  <c r="I149" i="3"/>
  <c r="H149" i="3"/>
  <c r="H217" i="3"/>
  <c r="I217" i="3"/>
  <c r="I359" i="3"/>
  <c r="H359" i="3"/>
  <c r="H222" i="3"/>
  <c r="I222" i="3"/>
  <c r="H29" i="3"/>
  <c r="I29" i="3"/>
  <c r="I40" i="3"/>
  <c r="H40" i="3"/>
  <c r="H372" i="3"/>
  <c r="I372" i="3"/>
  <c r="H120" i="3"/>
  <c r="I120" i="3"/>
  <c r="H221" i="3"/>
  <c r="I221" i="3"/>
  <c r="H69" i="3"/>
  <c r="I69" i="3"/>
  <c r="H118" i="3"/>
  <c r="I118" i="3"/>
  <c r="H48" i="3"/>
  <c r="I48" i="3"/>
  <c r="H326" i="3"/>
  <c r="I326" i="3"/>
  <c r="I391" i="3"/>
  <c r="H391" i="3"/>
  <c r="H346" i="3"/>
  <c r="I346" i="3"/>
  <c r="H74" i="3"/>
  <c r="I74" i="3"/>
  <c r="H173" i="3"/>
  <c r="I173" i="3"/>
  <c r="H91" i="3"/>
  <c r="I91" i="3"/>
  <c r="H113" i="3"/>
  <c r="I113" i="3"/>
  <c r="H316" i="3"/>
  <c r="I316" i="3"/>
  <c r="H52" i="3"/>
  <c r="I52" i="3"/>
  <c r="H169" i="3"/>
  <c r="I169" i="3"/>
  <c r="H156" i="3"/>
  <c r="I156" i="3"/>
  <c r="I430" i="3"/>
  <c r="H430" i="3"/>
  <c r="H181" i="3"/>
  <c r="I181" i="3"/>
  <c r="H63" i="3"/>
  <c r="I63" i="3"/>
  <c r="H56" i="3"/>
  <c r="I56" i="3"/>
  <c r="H453" i="3"/>
  <c r="I453" i="3"/>
  <c r="H387" i="3"/>
  <c r="I387" i="3"/>
  <c r="H219" i="3"/>
  <c r="I219" i="3"/>
  <c r="H288" i="3"/>
  <c r="I288" i="3"/>
  <c r="H330" i="3"/>
  <c r="I330" i="3"/>
  <c r="E447" i="3"/>
  <c r="I440" i="3"/>
  <c r="H440" i="3"/>
  <c r="H89" i="3"/>
  <c r="I89" i="3"/>
  <c r="H110" i="3"/>
  <c r="I110" i="3"/>
  <c r="H332" i="3"/>
  <c r="I332" i="3"/>
  <c r="H38" i="3"/>
  <c r="I38" i="3"/>
  <c r="H385" i="3"/>
  <c r="I385" i="3"/>
  <c r="H90" i="3"/>
  <c r="I90" i="3"/>
  <c r="H213" i="3"/>
  <c r="I213" i="3"/>
  <c r="I433" i="3"/>
  <c r="H433" i="3"/>
  <c r="H365" i="3"/>
  <c r="I365" i="3"/>
  <c r="H76" i="3"/>
  <c r="I76" i="3"/>
  <c r="H434" i="3"/>
  <c r="I434" i="3"/>
  <c r="I363" i="3"/>
  <c r="H363" i="3"/>
  <c r="H152" i="3"/>
  <c r="I152" i="3"/>
  <c r="H431" i="3"/>
  <c r="I431" i="3"/>
  <c r="H107" i="3"/>
  <c r="I107" i="3"/>
  <c r="H459" i="3"/>
  <c r="I459" i="3"/>
  <c r="AA440" i="3" s="1"/>
  <c r="I61" i="3"/>
  <c r="H61" i="3"/>
  <c r="H80" i="3"/>
  <c r="I80" i="3"/>
  <c r="H285" i="3"/>
  <c r="I285" i="3"/>
  <c r="I323" i="3"/>
  <c r="H323" i="3"/>
  <c r="H151" i="3"/>
  <c r="I151" i="3"/>
  <c r="H331" i="3"/>
  <c r="I331" i="3"/>
  <c r="H351" i="3"/>
  <c r="I351" i="3"/>
  <c r="H418" i="3"/>
  <c r="I418" i="3"/>
  <c r="H427" i="3"/>
  <c r="I427" i="3"/>
  <c r="H321" i="3"/>
  <c r="I321" i="3"/>
  <c r="I349" i="3"/>
  <c r="H349" i="3"/>
  <c r="H153" i="3"/>
  <c r="I153" i="3"/>
  <c r="H96" i="3"/>
  <c r="I96" i="3"/>
  <c r="H116" i="3"/>
  <c r="I116" i="3"/>
  <c r="H406" i="3"/>
  <c r="I406" i="3"/>
  <c r="I198" i="3"/>
  <c r="H198" i="3"/>
  <c r="H241" i="3"/>
  <c r="I241" i="3"/>
  <c r="H423" i="3"/>
  <c r="I423" i="3"/>
  <c r="H341" i="3"/>
  <c r="I341" i="3"/>
  <c r="H258" i="3"/>
  <c r="I258" i="3"/>
  <c r="H185" i="3"/>
  <c r="I185" i="3"/>
  <c r="H216" i="3"/>
  <c r="I216" i="3"/>
  <c r="H325" i="3"/>
  <c r="I325" i="3"/>
  <c r="H362" i="3"/>
  <c r="I362" i="3"/>
  <c r="I413" i="3"/>
  <c r="H413" i="3"/>
  <c r="H410" i="3"/>
  <c r="I410" i="3"/>
  <c r="H188" i="3"/>
  <c r="I188" i="3"/>
  <c r="H208" i="3"/>
  <c r="I208" i="3"/>
  <c r="I355" i="3"/>
  <c r="H355" i="3"/>
  <c r="H282" i="3"/>
  <c r="I282" i="3"/>
  <c r="H238" i="3"/>
  <c r="I238" i="3"/>
  <c r="H289" i="3"/>
  <c r="I289" i="3"/>
  <c r="H256" i="3"/>
  <c r="I256" i="3"/>
  <c r="H237" i="3"/>
  <c r="I237" i="3"/>
  <c r="I348" i="3"/>
  <c r="H348" i="3"/>
  <c r="H177" i="3"/>
  <c r="I177" i="3"/>
  <c r="H400" i="3"/>
  <c r="I400" i="3"/>
  <c r="I304" i="3"/>
  <c r="H304" i="3"/>
  <c r="H311" i="3"/>
  <c r="I311" i="3"/>
  <c r="H210" i="3"/>
  <c r="I210" i="3"/>
  <c r="I452" i="3"/>
  <c r="H452" i="3"/>
  <c r="H283" i="3"/>
  <c r="I283" i="3"/>
  <c r="H57" i="3"/>
  <c r="I57" i="3"/>
  <c r="H66" i="3"/>
  <c r="I66" i="3"/>
  <c r="H390" i="3"/>
  <c r="I390" i="3"/>
  <c r="H123" i="3"/>
  <c r="I123" i="3"/>
  <c r="H234" i="3"/>
  <c r="I234" i="3"/>
  <c r="H168" i="3"/>
  <c r="I168" i="3"/>
  <c r="H437" i="3"/>
  <c r="I437" i="3"/>
  <c r="H370" i="3"/>
  <c r="I370" i="3"/>
  <c r="AA351" i="3" s="1"/>
  <c r="I383" i="3"/>
  <c r="H383" i="3"/>
  <c r="H371" i="3"/>
  <c r="I371" i="3"/>
  <c r="H382" i="3"/>
  <c r="I382" i="3"/>
  <c r="H209" i="3"/>
  <c r="I209" i="3"/>
  <c r="H50" i="3"/>
  <c r="I50" i="3"/>
  <c r="H97" i="3"/>
  <c r="I97" i="3"/>
  <c r="H299" i="3"/>
  <c r="I299" i="3"/>
  <c r="H248" i="3"/>
  <c r="I248" i="3"/>
  <c r="H45" i="3"/>
  <c r="I45" i="3"/>
  <c r="I407" i="3"/>
  <c r="H407" i="3"/>
  <c r="H398" i="3"/>
  <c r="I398" i="3"/>
  <c r="I259" i="3"/>
  <c r="H259" i="3"/>
  <c r="H420" i="3"/>
  <c r="I420" i="3"/>
  <c r="H83" i="3"/>
  <c r="I83" i="3"/>
  <c r="H128" i="3"/>
  <c r="I128" i="3"/>
  <c r="H176" i="3"/>
  <c r="I176" i="3"/>
  <c r="I394" i="3"/>
  <c r="H394" i="3"/>
  <c r="H202" i="3"/>
  <c r="I202" i="3"/>
  <c r="H70" i="3"/>
  <c r="I70" i="3"/>
  <c r="H119" i="3"/>
  <c r="I119" i="3"/>
  <c r="I301" i="3"/>
  <c r="H301" i="3"/>
  <c r="I87" i="3"/>
  <c r="H87" i="3"/>
  <c r="I183" i="3"/>
  <c r="H183" i="3"/>
  <c r="H92" i="3"/>
  <c r="I92" i="3"/>
  <c r="H187" i="3"/>
  <c r="I187" i="3"/>
  <c r="H261" i="3"/>
  <c r="I261" i="3"/>
  <c r="H64" i="3"/>
  <c r="I64" i="3"/>
  <c r="I432" i="3"/>
  <c r="H432" i="3"/>
  <c r="H114" i="3"/>
  <c r="I114" i="3"/>
  <c r="H175" i="3"/>
  <c r="I175" i="3"/>
  <c r="I274" i="3"/>
  <c r="H274" i="3"/>
  <c r="H239" i="3"/>
  <c r="I239" i="3"/>
  <c r="I402" i="3"/>
  <c r="H402" i="3"/>
  <c r="I429" i="3"/>
  <c r="H429" i="3"/>
  <c r="H408" i="3"/>
  <c r="I408" i="3"/>
  <c r="H140" i="3"/>
  <c r="I140" i="3"/>
  <c r="H72" i="3"/>
  <c r="I72" i="3"/>
  <c r="I411" i="3"/>
  <c r="H411" i="3"/>
  <c r="I460" i="3"/>
  <c r="AA441" i="3" s="1"/>
  <c r="H460" i="3"/>
  <c r="I115" i="3"/>
  <c r="H115" i="3"/>
  <c r="H276" i="3"/>
  <c r="I276" i="3"/>
  <c r="H214" i="3"/>
  <c r="I214" i="3"/>
  <c r="H264" i="3"/>
  <c r="I264" i="3"/>
  <c r="H300" i="3"/>
  <c r="I300" i="3"/>
  <c r="H43" i="3"/>
  <c r="I43" i="3"/>
  <c r="H41" i="3"/>
  <c r="I41" i="3"/>
  <c r="I33" i="3"/>
  <c r="H33" i="3"/>
  <c r="H339" i="3"/>
  <c r="I339" i="3"/>
  <c r="I275" i="3"/>
  <c r="H275" i="3"/>
  <c r="H49" i="3"/>
  <c r="I49" i="3"/>
  <c r="I232" i="3"/>
  <c r="H232" i="3"/>
  <c r="I456" i="3"/>
  <c r="H456" i="3"/>
  <c r="H42" i="3"/>
  <c r="I42" i="3"/>
  <c r="H143" i="3"/>
  <c r="I143" i="3"/>
  <c r="H379" i="3"/>
  <c r="I379" i="3"/>
  <c r="AA360" i="3" s="1"/>
  <c r="H279" i="3"/>
  <c r="I279" i="3"/>
  <c r="H218" i="3"/>
  <c r="I218" i="3"/>
  <c r="H265" i="3"/>
  <c r="I265" i="3"/>
  <c r="I425" i="3"/>
  <c r="H425" i="3"/>
  <c r="I305" i="3"/>
  <c r="H305" i="3"/>
  <c r="H95" i="3"/>
  <c r="I95" i="3"/>
  <c r="H117" i="3"/>
  <c r="I117" i="3"/>
  <c r="H204" i="3"/>
  <c r="I204" i="3"/>
  <c r="H235" i="3"/>
  <c r="I235" i="3"/>
  <c r="H73" i="3"/>
  <c r="I73" i="3"/>
  <c r="H281" i="3"/>
  <c r="I281" i="3"/>
  <c r="H247" i="3"/>
  <c r="I247" i="3"/>
  <c r="H254" i="3"/>
  <c r="I254" i="3"/>
  <c r="AA235" i="3" s="1"/>
  <c r="H449" i="3"/>
  <c r="I449" i="3"/>
  <c r="H293" i="3"/>
  <c r="I293" i="3"/>
  <c r="H179" i="3"/>
  <c r="I179" i="3"/>
  <c r="H319" i="3"/>
  <c r="I319" i="3"/>
  <c r="H46" i="3"/>
  <c r="I46" i="3"/>
  <c r="I367" i="3"/>
  <c r="AA348" i="3" s="1"/>
  <c r="H367" i="3"/>
  <c r="H386" i="3"/>
  <c r="I386" i="3"/>
  <c r="H295" i="3"/>
  <c r="I295" i="3"/>
  <c r="H201" i="3"/>
  <c r="I201" i="3"/>
  <c r="H37" i="3"/>
  <c r="I37" i="3"/>
  <c r="H81" i="3"/>
  <c r="I81" i="3"/>
  <c r="H361" i="3"/>
  <c r="I361" i="3"/>
  <c r="H236" i="3"/>
  <c r="I236" i="3"/>
  <c r="H77" i="3"/>
  <c r="I77" i="3"/>
  <c r="H278" i="3"/>
  <c r="I278" i="3"/>
  <c r="H35" i="3"/>
  <c r="I35" i="3"/>
  <c r="H290" i="3"/>
  <c r="I290" i="3"/>
  <c r="H373" i="3"/>
  <c r="I373" i="3"/>
  <c r="AA353" i="3" s="1"/>
  <c r="I369" i="3"/>
  <c r="H369" i="3"/>
  <c r="H195" i="3"/>
  <c r="I195" i="3"/>
  <c r="H86" i="3"/>
  <c r="I86" i="3"/>
  <c r="I444" i="3"/>
  <c r="H444" i="3"/>
  <c r="H268" i="3"/>
  <c r="I268" i="3"/>
  <c r="H67" i="3"/>
  <c r="I67" i="3"/>
  <c r="H310" i="3"/>
  <c r="I310" i="3"/>
  <c r="H327" i="3"/>
  <c r="I327" i="3"/>
  <c r="I345" i="3"/>
  <c r="H345" i="3"/>
  <c r="H215" i="3"/>
  <c r="I215" i="3"/>
  <c r="H443" i="3"/>
  <c r="I443" i="3"/>
  <c r="H71" i="3"/>
  <c r="I71" i="3"/>
  <c r="I428" i="3"/>
  <c r="H428" i="3"/>
  <c r="H284" i="3"/>
  <c r="I284" i="3"/>
  <c r="H148" i="3"/>
  <c r="I148" i="3"/>
  <c r="H121" i="3"/>
  <c r="I121" i="3"/>
  <c r="H320" i="3"/>
  <c r="I320" i="3"/>
  <c r="H164" i="3"/>
  <c r="I164" i="3"/>
  <c r="H263" i="3"/>
  <c r="I263" i="3"/>
  <c r="H291" i="3"/>
  <c r="I291" i="3"/>
  <c r="I225" i="3"/>
  <c r="H225" i="3"/>
  <c r="H356" i="3"/>
  <c r="I356" i="3"/>
  <c r="H59" i="3"/>
  <c r="I59" i="3"/>
  <c r="H272" i="3"/>
  <c r="I272" i="3"/>
  <c r="H417" i="3"/>
  <c r="I417" i="3"/>
  <c r="I184" i="3"/>
  <c r="H184" i="3"/>
  <c r="H419" i="3"/>
  <c r="I419" i="3"/>
  <c r="I426" i="3"/>
  <c r="H426" i="3"/>
  <c r="H125" i="3"/>
  <c r="I125" i="3"/>
  <c r="H396" i="3"/>
  <c r="I396" i="3"/>
  <c r="H166" i="3"/>
  <c r="I166" i="3"/>
  <c r="H270" i="3"/>
  <c r="I270" i="3"/>
  <c r="I260" i="3"/>
  <c r="H260" i="3"/>
  <c r="I211" i="3"/>
  <c r="H211" i="3"/>
  <c r="H306" i="3"/>
  <c r="I306" i="3"/>
  <c r="I414" i="3"/>
  <c r="H414" i="3"/>
  <c r="I231" i="3"/>
  <c r="H231" i="3"/>
  <c r="H309" i="3"/>
  <c r="I309" i="3"/>
  <c r="I255" i="3"/>
  <c r="H255" i="3"/>
  <c r="H338" i="3"/>
  <c r="I338" i="3"/>
  <c r="H158" i="3"/>
  <c r="I158" i="3"/>
  <c r="H65" i="3"/>
  <c r="I65" i="3"/>
  <c r="H55" i="3"/>
  <c r="I55" i="3"/>
  <c r="H62" i="3"/>
  <c r="I62" i="3"/>
  <c r="H84" i="3"/>
  <c r="I84" i="3"/>
  <c r="I54" i="3"/>
  <c r="H54" i="3"/>
  <c r="H424" i="3"/>
  <c r="I424" i="3"/>
  <c r="H203" i="3"/>
  <c r="I203" i="3"/>
  <c r="I395" i="3"/>
  <c r="H395" i="3"/>
  <c r="H317" i="3"/>
  <c r="I317" i="3"/>
  <c r="I451" i="3"/>
  <c r="H451" i="3"/>
  <c r="I416" i="3"/>
  <c r="H416" i="3"/>
  <c r="H439" i="3"/>
  <c r="I439" i="3"/>
  <c r="H249" i="3"/>
  <c r="I249" i="3"/>
  <c r="AA230" i="3" s="1"/>
  <c r="H223" i="3"/>
  <c r="I223" i="3"/>
  <c r="H165" i="3"/>
  <c r="I165" i="3"/>
  <c r="H171" i="3"/>
  <c r="I171" i="3"/>
  <c r="H384" i="3"/>
  <c r="I384" i="3"/>
  <c r="H94" i="3"/>
  <c r="I94" i="3"/>
  <c r="H280" i="3"/>
  <c r="I280" i="3"/>
  <c r="H112" i="3"/>
  <c r="I112" i="3"/>
  <c r="H189" i="3"/>
  <c r="I189" i="3"/>
  <c r="H224" i="3"/>
  <c r="I224" i="3"/>
  <c r="H133" i="3"/>
  <c r="I133" i="3"/>
  <c r="AA112" i="3" s="1"/>
  <c r="H79" i="3"/>
  <c r="I79" i="3"/>
  <c r="H192" i="3"/>
  <c r="I192" i="3"/>
  <c r="H51" i="3"/>
  <c r="I51" i="3"/>
  <c r="H145" i="3"/>
  <c r="I145" i="3"/>
  <c r="H103" i="3"/>
  <c r="I103" i="3"/>
  <c r="I336" i="3"/>
  <c r="H336" i="3"/>
  <c r="I130" i="3"/>
  <c r="H130" i="3"/>
  <c r="H334" i="3"/>
  <c r="I334" i="3"/>
  <c r="H58" i="3"/>
  <c r="I58" i="3"/>
  <c r="H47" i="3"/>
  <c r="I47" i="3"/>
  <c r="I436" i="3"/>
  <c r="H436" i="3"/>
  <c r="H233" i="3"/>
  <c r="I233" i="3"/>
  <c r="H342" i="3"/>
  <c r="I342" i="3"/>
  <c r="H421" i="3"/>
  <c r="I421" i="3"/>
  <c r="H108" i="3"/>
  <c r="I108" i="3"/>
  <c r="H445" i="3"/>
  <c r="I445" i="3"/>
  <c r="H308" i="3"/>
  <c r="I308" i="3"/>
  <c r="H139" i="3"/>
  <c r="I139" i="3"/>
  <c r="H286" i="3"/>
  <c r="I286" i="3"/>
  <c r="H127" i="3"/>
  <c r="I127" i="3"/>
  <c r="H199" i="3"/>
  <c r="I199" i="3"/>
  <c r="H273" i="3"/>
  <c r="I273" i="3"/>
  <c r="I333" i="3"/>
  <c r="H333" i="3"/>
  <c r="H353" i="3"/>
  <c r="I353" i="3"/>
  <c r="H412" i="3"/>
  <c r="I412" i="3"/>
  <c r="I163" i="3"/>
  <c r="H163" i="3"/>
  <c r="H454" i="3"/>
  <c r="I454" i="3"/>
  <c r="H329" i="3"/>
  <c r="I329" i="3"/>
  <c r="H60" i="3"/>
  <c r="I60" i="3"/>
  <c r="I392" i="3"/>
  <c r="H392" i="3"/>
  <c r="H314" i="3"/>
  <c r="I314" i="3"/>
  <c r="I136" i="3"/>
  <c r="H136" i="3"/>
  <c r="H337" i="3"/>
  <c r="I337" i="3"/>
  <c r="H53" i="3"/>
  <c r="I53" i="3"/>
  <c r="H446" i="3"/>
  <c r="I446" i="3"/>
  <c r="D212" i="3"/>
  <c r="I88" i="3"/>
  <c r="H88" i="3"/>
  <c r="H160" i="3"/>
  <c r="I160" i="3"/>
  <c r="H78" i="3"/>
  <c r="I78" i="3"/>
  <c r="H296" i="3"/>
  <c r="I296" i="3"/>
  <c r="H240" i="3"/>
  <c r="I240" i="3"/>
  <c r="H292" i="3"/>
  <c r="I292" i="3"/>
  <c r="H161" i="3"/>
  <c r="I161" i="3"/>
  <c r="H226" i="3"/>
  <c r="I226" i="3"/>
  <c r="H397" i="3"/>
  <c r="I397" i="3"/>
  <c r="H159" i="3"/>
  <c r="I159" i="3"/>
  <c r="H194" i="3"/>
  <c r="I194" i="3"/>
  <c r="H393" i="3"/>
  <c r="I393" i="3"/>
  <c r="I135" i="3"/>
  <c r="H135" i="3"/>
  <c r="I377" i="3"/>
  <c r="H377" i="3"/>
  <c r="H250" i="3"/>
  <c r="I250" i="3"/>
  <c r="H104" i="3"/>
  <c r="I104" i="3"/>
  <c r="H343" i="3"/>
  <c r="I343" i="3"/>
  <c r="I287" i="3"/>
  <c r="H287" i="3"/>
  <c r="H364" i="3"/>
  <c r="I364" i="3"/>
  <c r="H322" i="3"/>
  <c r="I322" i="3"/>
  <c r="H75" i="3"/>
  <c r="I75" i="3"/>
  <c r="H368" i="3"/>
  <c r="I368" i="3"/>
  <c r="H174" i="3"/>
  <c r="I174" i="3"/>
  <c r="H302" i="3"/>
  <c r="I302" i="3"/>
  <c r="H197" i="3"/>
  <c r="I197" i="3"/>
  <c r="I102" i="3"/>
  <c r="H102" i="3"/>
  <c r="H162" i="3"/>
  <c r="I162" i="3"/>
  <c r="I101" i="3"/>
  <c r="H101" i="3"/>
  <c r="H227" i="3"/>
  <c r="I227" i="3"/>
  <c r="E379" i="3"/>
  <c r="E330" i="3"/>
  <c r="E318" i="3"/>
  <c r="E38" i="3"/>
  <c r="E253" i="3"/>
  <c r="D168" i="3"/>
  <c r="E380" i="3"/>
  <c r="E157" i="3"/>
  <c r="D198" i="3"/>
  <c r="E153" i="3"/>
  <c r="E27" i="3"/>
  <c r="E52" i="3"/>
  <c r="E365" i="3"/>
  <c r="E40" i="3"/>
  <c r="E446" i="3"/>
  <c r="D211" i="3"/>
  <c r="E211" i="3"/>
  <c r="D99" i="3"/>
  <c r="E99" i="3"/>
  <c r="D128" i="3"/>
  <c r="E128" i="3"/>
  <c r="D449" i="3"/>
  <c r="E449" i="3"/>
  <c r="D393" i="3"/>
  <c r="E393" i="3"/>
  <c r="E444" i="3"/>
  <c r="D444" i="3"/>
  <c r="D262" i="3"/>
  <c r="E262" i="3"/>
  <c r="D88" i="3"/>
  <c r="E88" i="3"/>
  <c r="D306" i="3"/>
  <c r="E306" i="3"/>
  <c r="D345" i="3"/>
  <c r="E345" i="3"/>
  <c r="E210" i="3"/>
  <c r="D210" i="3"/>
  <c r="E174" i="3"/>
  <c r="D174" i="3"/>
  <c r="D291" i="3"/>
  <c r="E291" i="3"/>
  <c r="E71" i="3"/>
  <c r="D71" i="3"/>
  <c r="D428" i="3"/>
  <c r="E428" i="3"/>
  <c r="E31" i="3"/>
  <c r="D31" i="3"/>
  <c r="D328" i="3"/>
  <c r="E328" i="3"/>
  <c r="D141" i="3"/>
  <c r="E141" i="3"/>
  <c r="E222" i="3"/>
  <c r="D222" i="3"/>
  <c r="D237" i="3"/>
  <c r="E237" i="3"/>
  <c r="E348" i="3"/>
  <c r="D348" i="3"/>
  <c r="E275" i="3"/>
  <c r="D275" i="3"/>
  <c r="D49" i="3"/>
  <c r="E49" i="3"/>
  <c r="D77" i="3"/>
  <c r="E77" i="3"/>
  <c r="D245" i="3"/>
  <c r="E245" i="3"/>
  <c r="D437" i="3"/>
  <c r="E437" i="3"/>
  <c r="D294" i="3"/>
  <c r="E294" i="3"/>
  <c r="D301" i="3"/>
  <c r="E301" i="3"/>
  <c r="D396" i="3"/>
  <c r="E396" i="3"/>
  <c r="E384" i="3"/>
  <c r="D384" i="3"/>
  <c r="D146" i="3"/>
  <c r="E146" i="3"/>
  <c r="D298" i="3"/>
  <c r="E298" i="3"/>
  <c r="D268" i="3"/>
  <c r="E268" i="3"/>
  <c r="D451" i="3"/>
  <c r="E451" i="3"/>
  <c r="D104" i="3"/>
  <c r="E104" i="3"/>
  <c r="D343" i="3"/>
  <c r="E343" i="3"/>
  <c r="D404" i="3"/>
  <c r="E404" i="3"/>
  <c r="D112" i="3"/>
  <c r="E112" i="3"/>
  <c r="D414" i="3"/>
  <c r="E414" i="3"/>
  <c r="E151" i="3"/>
  <c r="D151" i="3"/>
  <c r="D214" i="3"/>
  <c r="E214" i="3"/>
  <c r="E83" i="3"/>
  <c r="D83" i="3"/>
  <c r="D424" i="3"/>
  <c r="E424" i="3"/>
  <c r="D255" i="3"/>
  <c r="E255" i="3"/>
  <c r="D338" i="3"/>
  <c r="E338" i="3"/>
  <c r="D246" i="3"/>
  <c r="E246" i="3"/>
  <c r="D430" i="3"/>
  <c r="E430" i="3"/>
  <c r="D180" i="3"/>
  <c r="E180" i="3"/>
  <c r="D110" i="3"/>
  <c r="E110" i="3"/>
  <c r="D398" i="3"/>
  <c r="E398" i="3"/>
  <c r="D259" i="3"/>
  <c r="E259" i="3"/>
  <c r="D361" i="3"/>
  <c r="E361" i="3"/>
  <c r="D425" i="3"/>
  <c r="E425" i="3"/>
  <c r="E95" i="3"/>
  <c r="D95" i="3"/>
  <c r="D327" i="3"/>
  <c r="E327" i="3"/>
  <c r="D243" i="3"/>
  <c r="E243" i="3"/>
  <c r="E90" i="3"/>
  <c r="D90" i="3"/>
  <c r="D353" i="3"/>
  <c r="E353" i="3"/>
  <c r="D272" i="3"/>
  <c r="E272" i="3"/>
  <c r="D326" i="3"/>
  <c r="E326" i="3"/>
  <c r="D109" i="3"/>
  <c r="E109" i="3"/>
  <c r="E102" i="3"/>
  <c r="D102" i="3"/>
  <c r="E456" i="3"/>
  <c r="D456" i="3"/>
  <c r="D171" i="3"/>
  <c r="E171" i="3"/>
  <c r="D250" i="3"/>
  <c r="E250" i="3"/>
  <c r="E111" i="3"/>
  <c r="D111" i="3"/>
  <c r="D193" i="3"/>
  <c r="E193" i="3"/>
  <c r="D344" i="3"/>
  <c r="E344" i="3"/>
  <c r="D445" i="3"/>
  <c r="E445" i="3"/>
  <c r="E132" i="3"/>
  <c r="D132" i="3"/>
  <c r="D266" i="3"/>
  <c r="E266" i="3"/>
  <c r="D149" i="3"/>
  <c r="E149" i="3"/>
  <c r="D454" i="3"/>
  <c r="E454" i="3"/>
  <c r="E163" i="3"/>
  <c r="D163" i="3"/>
  <c r="E45" i="3"/>
  <c r="D45" i="3"/>
  <c r="E263" i="3"/>
  <c r="D263" i="3"/>
  <c r="D316" i="3"/>
  <c r="E316" i="3"/>
  <c r="E420" i="3"/>
  <c r="D420" i="3"/>
  <c r="D436" i="3"/>
  <c r="E436" i="3"/>
  <c r="E79" i="3"/>
  <c r="D79" i="3"/>
  <c r="D192" i="3"/>
  <c r="E192" i="3"/>
  <c r="D350" i="3"/>
  <c r="E350" i="3"/>
  <c r="E312" i="3"/>
  <c r="D312" i="3"/>
  <c r="D448" i="3"/>
  <c r="E448" i="3"/>
  <c r="D406" i="3"/>
  <c r="E406" i="3"/>
  <c r="D140" i="3"/>
  <c r="E140" i="3"/>
  <c r="D72" i="3"/>
  <c r="E72" i="3"/>
  <c r="D354" i="3"/>
  <c r="E354" i="3"/>
  <c r="E347" i="3"/>
  <c r="D347" i="3"/>
  <c r="D147" i="3"/>
  <c r="E147" i="3"/>
  <c r="E360" i="3"/>
  <c r="D360" i="3"/>
  <c r="D434" i="3"/>
  <c r="E434" i="3"/>
  <c r="D278" i="3"/>
  <c r="E278" i="3"/>
  <c r="D220" i="3"/>
  <c r="E220" i="3"/>
  <c r="D242" i="3"/>
  <c r="E242" i="3"/>
  <c r="D381" i="3"/>
  <c r="E381" i="3"/>
  <c r="E126" i="3"/>
  <c r="D126" i="3"/>
  <c r="D165" i="3"/>
  <c r="E165" i="3"/>
  <c r="D53" i="3"/>
  <c r="E53" i="3"/>
  <c r="D397" i="3"/>
  <c r="E397" i="3"/>
  <c r="D173" i="3"/>
  <c r="E173" i="3"/>
  <c r="D310" i="3"/>
  <c r="E310" i="3"/>
  <c r="D200" i="3"/>
  <c r="E200" i="3"/>
  <c r="D364" i="3"/>
  <c r="E364" i="3"/>
  <c r="D189" i="3"/>
  <c r="E189" i="3"/>
  <c r="D247" i="3"/>
  <c r="E247" i="3"/>
  <c r="E54" i="3"/>
  <c r="D54" i="3"/>
  <c r="D323" i="3"/>
  <c r="E323" i="3"/>
  <c r="E78" i="3"/>
  <c r="D78" i="3"/>
  <c r="D392" i="3"/>
  <c r="E392" i="3"/>
  <c r="D314" i="3"/>
  <c r="E314" i="3"/>
  <c r="D357" i="3"/>
  <c r="E357" i="3"/>
  <c r="D144" i="3"/>
  <c r="E144" i="3"/>
  <c r="D297" i="3"/>
  <c r="E297" i="3"/>
  <c r="D283" i="3"/>
  <c r="E283" i="3"/>
  <c r="D293" i="3"/>
  <c r="E293" i="3"/>
  <c r="D179" i="3"/>
  <c r="E179" i="3"/>
  <c r="E240" i="3"/>
  <c r="D240" i="3"/>
  <c r="D133" i="3"/>
  <c r="E133" i="3"/>
  <c r="D351" i="3"/>
  <c r="E351" i="3"/>
  <c r="D169" i="3"/>
  <c r="E169" i="3"/>
  <c r="D317" i="3"/>
  <c r="E317" i="3"/>
  <c r="E59" i="3"/>
  <c r="D59" i="3"/>
  <c r="D325" i="3"/>
  <c r="E325" i="3"/>
  <c r="D135" i="3"/>
  <c r="E135" i="3"/>
  <c r="D252" i="3"/>
  <c r="E252" i="3"/>
  <c r="D411" i="3"/>
  <c r="E411" i="3"/>
  <c r="E459" i="3"/>
  <c r="D442" i="3"/>
  <c r="E442" i="3"/>
  <c r="E30" i="3"/>
  <c r="D30" i="3"/>
  <c r="E287" i="3"/>
  <c r="D287" i="3"/>
  <c r="E155" i="3"/>
  <c r="D155" i="3"/>
  <c r="D415" i="3"/>
  <c r="E415" i="3"/>
  <c r="D121" i="3"/>
  <c r="E121" i="3"/>
  <c r="E47" i="3"/>
  <c r="D47" i="3"/>
  <c r="D238" i="3"/>
  <c r="E238" i="3"/>
  <c r="D82" i="3"/>
  <c r="E82" i="3"/>
  <c r="D368" i="3"/>
  <c r="E368" i="3"/>
  <c r="D230" i="3"/>
  <c r="E230" i="3"/>
  <c r="D191" i="3"/>
  <c r="E191" i="3"/>
  <c r="E335" i="3"/>
  <c r="D335" i="3"/>
  <c r="D209" i="3"/>
  <c r="E209" i="3"/>
  <c r="E264" i="3"/>
  <c r="D264" i="3"/>
  <c r="D284" i="3"/>
  <c r="E284" i="3"/>
  <c r="D148" i="3"/>
  <c r="E148" i="3"/>
  <c r="D453" i="3"/>
  <c r="E453" i="3"/>
  <c r="D119" i="3"/>
  <c r="E119" i="3"/>
  <c r="D94" i="3"/>
  <c r="E94" i="3"/>
  <c r="E43" i="3"/>
  <c r="D43" i="3"/>
  <c r="D254" i="3"/>
  <c r="E254" i="3"/>
  <c r="D70" i="3"/>
  <c r="E70" i="3"/>
  <c r="D86" i="3"/>
  <c r="E86" i="3"/>
  <c r="D412" i="3"/>
  <c r="E412" i="3"/>
  <c r="D92" i="3"/>
  <c r="E92" i="3"/>
  <c r="D337" i="3"/>
  <c r="E337" i="3"/>
  <c r="D273" i="3"/>
  <c r="E273" i="3"/>
  <c r="D184" i="3"/>
  <c r="E184" i="3"/>
  <c r="D108" i="3"/>
  <c r="E108" i="3"/>
  <c r="D363" i="3"/>
  <c r="E363" i="3"/>
  <c r="D321" i="3"/>
  <c r="E321" i="3"/>
  <c r="D377" i="3"/>
  <c r="E377" i="3"/>
  <c r="D107" i="3"/>
  <c r="E107" i="3"/>
  <c r="D129" i="3"/>
  <c r="E129" i="3"/>
  <c r="D438" i="3"/>
  <c r="E438" i="3"/>
  <c r="D315" i="3"/>
  <c r="E315" i="3"/>
  <c r="D416" i="3"/>
  <c r="E416" i="3"/>
  <c r="D194" i="3"/>
  <c r="E194" i="3"/>
  <c r="D226" i="3"/>
  <c r="E226" i="3"/>
  <c r="E383" i="3"/>
  <c r="D383" i="3"/>
  <c r="D279" i="3"/>
  <c r="E279" i="3"/>
  <c r="D352" i="3"/>
  <c r="E352" i="3"/>
  <c r="D142" i="3"/>
  <c r="E142" i="3"/>
  <c r="D208" i="3"/>
  <c r="E208" i="3"/>
  <c r="E131" i="3"/>
  <c r="D131" i="3"/>
  <c r="D196" i="3"/>
  <c r="E196" i="3"/>
  <c r="D410" i="3"/>
  <c r="E410" i="3"/>
  <c r="D69" i="3"/>
  <c r="E69" i="3"/>
  <c r="D188" i="3"/>
  <c r="E188" i="3"/>
  <c r="D387" i="3"/>
  <c r="E387" i="3"/>
  <c r="D36" i="3"/>
  <c r="E36" i="3"/>
  <c r="D358" i="3"/>
  <c r="E358" i="3"/>
  <c r="D113" i="3"/>
  <c r="E113" i="3"/>
  <c r="D267" i="3"/>
  <c r="E267" i="3"/>
  <c r="D160" i="3"/>
  <c r="E160" i="3"/>
  <c r="E359" i="3"/>
  <c r="D359" i="3"/>
  <c r="D190" i="3"/>
  <c r="E190" i="3"/>
  <c r="E44" i="3"/>
  <c r="D44" i="3"/>
  <c r="D399" i="3"/>
  <c r="E399" i="3"/>
  <c r="E455" i="3"/>
  <c r="D455" i="3"/>
  <c r="D339" i="3"/>
  <c r="E339" i="3"/>
  <c r="D158" i="3"/>
  <c r="E158" i="3"/>
  <c r="D65" i="3"/>
  <c r="E65" i="3"/>
  <c r="D257" i="3"/>
  <c r="E257" i="3"/>
  <c r="E35" i="3"/>
  <c r="D35" i="3"/>
  <c r="E138" i="3"/>
  <c r="D138" i="3"/>
  <c r="E167" i="3"/>
  <c r="D167" i="3"/>
  <c r="E39" i="3"/>
  <c r="D39" i="3"/>
  <c r="D403" i="3"/>
  <c r="E403" i="3"/>
  <c r="D187" i="3"/>
  <c r="E187" i="3"/>
  <c r="D391" i="3"/>
  <c r="E391" i="3"/>
  <c r="E443" i="3"/>
  <c r="D443" i="3"/>
  <c r="D122" i="3"/>
  <c r="E122" i="3"/>
  <c r="D199" i="3"/>
  <c r="E199" i="3"/>
  <c r="D433" i="3"/>
  <c r="E433" i="3"/>
  <c r="D50" i="3"/>
  <c r="E50" i="3"/>
  <c r="E55" i="3"/>
  <c r="D55" i="3"/>
  <c r="D206" i="3"/>
  <c r="E206" i="3"/>
  <c r="D80" i="3"/>
  <c r="E80" i="3"/>
  <c r="D285" i="3"/>
  <c r="E285" i="3"/>
  <c r="D197" i="3"/>
  <c r="E197" i="3"/>
  <c r="D435" i="3"/>
  <c r="E435" i="3"/>
  <c r="D89" i="3"/>
  <c r="E89" i="3"/>
  <c r="E156" i="3"/>
  <c r="D156" i="3"/>
  <c r="D182" i="3"/>
  <c r="E182" i="3"/>
  <c r="D405" i="3"/>
  <c r="E405" i="3"/>
  <c r="D388" i="3"/>
  <c r="E388" i="3"/>
  <c r="D81" i="3"/>
  <c r="E81" i="3"/>
  <c r="D51" i="3"/>
  <c r="E51" i="3"/>
  <c r="D145" i="3"/>
  <c r="E145" i="3"/>
  <c r="D366" i="3"/>
  <c r="E366" i="3"/>
  <c r="E66" i="3"/>
  <c r="D66" i="3"/>
  <c r="D341" i="3"/>
  <c r="E341" i="3"/>
  <c r="D458" i="3"/>
  <c r="E458" i="3"/>
  <c r="V439" i="3" s="1"/>
  <c r="D73" i="3"/>
  <c r="E73" i="3"/>
  <c r="D441" i="3"/>
  <c r="E441" i="3"/>
  <c r="D232" i="3"/>
  <c r="E232" i="3"/>
  <c r="D123" i="3"/>
  <c r="E123" i="3"/>
  <c r="D417" i="3"/>
  <c r="E417" i="3"/>
  <c r="D308" i="3"/>
  <c r="E308" i="3"/>
  <c r="D183" i="3"/>
  <c r="E183" i="3"/>
  <c r="D100" i="3"/>
  <c r="E100" i="3"/>
  <c r="D166" i="3"/>
  <c r="E166" i="3"/>
  <c r="D346" i="3"/>
  <c r="E346" i="3"/>
  <c r="D244" i="3"/>
  <c r="E244" i="3"/>
  <c r="E372" i="3"/>
  <c r="D372" i="3"/>
  <c r="D421" i="3"/>
  <c r="E421" i="3"/>
  <c r="D159" i="3"/>
  <c r="E159" i="3"/>
  <c r="D218" i="3"/>
  <c r="E218" i="3"/>
  <c r="D265" i="3"/>
  <c r="E265" i="3"/>
  <c r="D333" i="3"/>
  <c r="E333" i="3"/>
  <c r="D152" i="3"/>
  <c r="E152" i="3"/>
  <c r="E431" i="3"/>
  <c r="D431" i="3"/>
  <c r="E60" i="3"/>
  <c r="D60" i="3"/>
  <c r="D307" i="3"/>
  <c r="E307" i="3"/>
  <c r="D378" i="3"/>
  <c r="E378" i="3"/>
  <c r="D61" i="3"/>
  <c r="E61" i="3"/>
  <c r="D258" i="3"/>
  <c r="E258" i="3"/>
  <c r="E114" i="3"/>
  <c r="D114" i="3"/>
  <c r="D219" i="3"/>
  <c r="E219" i="3"/>
  <c r="E300" i="3"/>
  <c r="D300" i="3"/>
  <c r="D355" i="3"/>
  <c r="E355" i="3"/>
  <c r="D282" i="3"/>
  <c r="E282" i="3"/>
  <c r="E215" i="3"/>
  <c r="D215" i="3"/>
  <c r="E56" i="3"/>
  <c r="D56" i="3"/>
  <c r="D217" i="3"/>
  <c r="E217" i="3"/>
  <c r="D224" i="3"/>
  <c r="E224" i="3"/>
  <c r="D116" i="3"/>
  <c r="E116" i="3"/>
  <c r="D331" i="3"/>
  <c r="E331" i="3"/>
  <c r="D172" i="3"/>
  <c r="E172" i="3"/>
  <c r="D124" i="3"/>
  <c r="E124" i="3"/>
  <c r="D225" i="3"/>
  <c r="E225" i="3"/>
  <c r="D136" i="3"/>
  <c r="E136" i="3"/>
  <c r="E127" i="3"/>
  <c r="D127" i="3"/>
  <c r="D37" i="3"/>
  <c r="E37" i="3"/>
  <c r="D309" i="3"/>
  <c r="E309" i="3"/>
  <c r="D290" i="3"/>
  <c r="E290" i="3"/>
  <c r="D385" i="3"/>
  <c r="E385" i="3"/>
  <c r="D74" i="3"/>
  <c r="E74" i="3"/>
  <c r="D362" i="3"/>
  <c r="E362" i="3"/>
  <c r="D413" i="3"/>
  <c r="E413" i="3"/>
  <c r="D271" i="3"/>
  <c r="E271" i="3"/>
  <c r="D26" i="3"/>
  <c r="E26" i="3"/>
  <c r="D457" i="3"/>
  <c r="E457" i="3"/>
  <c r="D409" i="3"/>
  <c r="E409" i="3"/>
  <c r="D97" i="3"/>
  <c r="E97" i="3"/>
  <c r="D234" i="3"/>
  <c r="E234" i="3"/>
  <c r="D117" i="3"/>
  <c r="E117" i="3"/>
  <c r="D386" i="3"/>
  <c r="E386" i="3"/>
  <c r="E299" i="3"/>
  <c r="D299" i="3"/>
  <c r="D248" i="3"/>
  <c r="E248" i="3"/>
  <c r="D231" i="3"/>
  <c r="E231" i="3"/>
  <c r="E162" i="3"/>
  <c r="D162" i="3"/>
  <c r="E460" i="3"/>
  <c r="V441" i="3" s="1"/>
  <c r="D452" i="3"/>
  <c r="E452" i="3"/>
  <c r="D256" i="3"/>
  <c r="E256" i="3"/>
  <c r="E68" i="3"/>
  <c r="D68" i="3"/>
  <c r="D229" i="3"/>
  <c r="E229" i="3"/>
  <c r="D203" i="3"/>
  <c r="E203" i="3"/>
  <c r="D302" i="3"/>
  <c r="E302" i="3"/>
  <c r="D305" i="3"/>
  <c r="E305" i="3"/>
  <c r="D58" i="3"/>
  <c r="E58" i="3"/>
  <c r="D75" i="3"/>
  <c r="E75" i="3"/>
  <c r="D418" i="3"/>
  <c r="E418" i="3"/>
  <c r="E216" i="3"/>
  <c r="D216" i="3"/>
  <c r="D319" i="3"/>
  <c r="E319" i="3"/>
  <c r="D161" i="3"/>
  <c r="E161" i="3"/>
  <c r="D369" i="3"/>
  <c r="E369" i="3"/>
  <c r="D195" i="3"/>
  <c r="E195" i="3"/>
  <c r="D85" i="3"/>
  <c r="E85" i="3"/>
  <c r="D423" i="3"/>
  <c r="E423" i="3"/>
  <c r="D426" i="3"/>
  <c r="E426" i="3"/>
  <c r="D125" i="3"/>
  <c r="E125" i="3"/>
  <c r="E91" i="3"/>
  <c r="D91" i="3"/>
  <c r="D221" i="3"/>
  <c r="E221" i="3"/>
  <c r="E371" i="3"/>
  <c r="D371" i="3"/>
  <c r="D382" i="3"/>
  <c r="E382" i="3"/>
  <c r="D313" i="3"/>
  <c r="E313" i="3"/>
  <c r="D186" i="3"/>
  <c r="E186" i="3"/>
  <c r="D105" i="3"/>
  <c r="E105" i="3"/>
  <c r="E432" i="3"/>
  <c r="D432" i="3"/>
  <c r="D175" i="3"/>
  <c r="E175" i="3"/>
  <c r="D178" i="3"/>
  <c r="E178" i="3"/>
  <c r="D87" i="3"/>
  <c r="E87" i="3"/>
  <c r="E67" i="3"/>
  <c r="D67" i="3"/>
  <c r="D164" i="3"/>
  <c r="E164" i="3"/>
  <c r="D274" i="3"/>
  <c r="E274" i="3"/>
  <c r="E239" i="3"/>
  <c r="D239" i="3"/>
  <c r="D329" i="3"/>
  <c r="E329" i="3"/>
  <c r="D427" i="3"/>
  <c r="E427" i="3"/>
  <c r="D251" i="3"/>
  <c r="E251" i="3"/>
  <c r="D207" i="3"/>
  <c r="E207" i="3"/>
  <c r="D367" i="3"/>
  <c r="E367" i="3"/>
  <c r="E407" i="3"/>
  <c r="D407" i="3"/>
  <c r="D277" i="3"/>
  <c r="E277" i="3"/>
  <c r="D205" i="3"/>
  <c r="E205" i="3"/>
  <c r="D401" i="3"/>
  <c r="E401" i="3"/>
  <c r="D233" i="3"/>
  <c r="E233" i="3"/>
  <c r="D422" i="3"/>
  <c r="E422" i="3"/>
  <c r="D29" i="3"/>
  <c r="E29" i="3"/>
  <c r="D400" i="3"/>
  <c r="E400" i="3"/>
  <c r="D286" i="3"/>
  <c r="E286" i="3"/>
  <c r="D201" i="3"/>
  <c r="E201" i="3"/>
  <c r="D390" i="3"/>
  <c r="E390" i="3"/>
  <c r="D249" i="3"/>
  <c r="E249" i="3"/>
  <c r="D223" i="3"/>
  <c r="E223" i="3"/>
  <c r="D204" i="3"/>
  <c r="E204" i="3"/>
  <c r="D213" i="3"/>
  <c r="E213" i="3"/>
  <c r="D261" i="3"/>
  <c r="E261" i="3"/>
  <c r="D64" i="3"/>
  <c r="E64" i="3"/>
  <c r="D450" i="3"/>
  <c r="E450" i="3"/>
  <c r="V431" i="3" s="1"/>
  <c r="E228" i="3"/>
  <c r="D228" i="3"/>
  <c r="D106" i="3"/>
  <c r="E106" i="3"/>
  <c r="D154" i="3"/>
  <c r="E154" i="3"/>
  <c r="D289" i="3"/>
  <c r="E289" i="3"/>
  <c r="D42" i="3"/>
  <c r="E42" i="3"/>
  <c r="D270" i="3"/>
  <c r="E270" i="3"/>
  <c r="E84" i="3"/>
  <c r="D84" i="3"/>
  <c r="D235" i="3"/>
  <c r="E235" i="3"/>
  <c r="D280" i="3"/>
  <c r="E280" i="3"/>
  <c r="D322" i="3"/>
  <c r="E322" i="3"/>
  <c r="D177" i="3"/>
  <c r="E177" i="3"/>
  <c r="E276" i="3"/>
  <c r="D276" i="3"/>
  <c r="D402" i="3"/>
  <c r="E402" i="3"/>
  <c r="D41" i="3"/>
  <c r="E41" i="3"/>
  <c r="D429" i="3"/>
  <c r="E429" i="3"/>
  <c r="E408" i="3"/>
  <c r="D408" i="3"/>
  <c r="E33" i="3"/>
  <c r="D33" i="3"/>
  <c r="D93" i="3"/>
  <c r="E93" i="3"/>
  <c r="D296" i="3"/>
  <c r="E296" i="3"/>
  <c r="D181" i="3"/>
  <c r="E181" i="3"/>
  <c r="D63" i="3"/>
  <c r="E63" i="3"/>
  <c r="D332" i="3"/>
  <c r="E332" i="3"/>
  <c r="D137" i="3"/>
  <c r="E137" i="3"/>
  <c r="J270" i="3"/>
  <c r="J109" i="3"/>
  <c r="J163" i="3"/>
  <c r="J205" i="3"/>
  <c r="J247" i="3"/>
  <c r="J271" i="3"/>
  <c r="J319" i="3"/>
  <c r="J325" i="3"/>
  <c r="J331" i="3"/>
  <c r="J187" i="3"/>
  <c r="J199" i="3"/>
  <c r="J307" i="3"/>
  <c r="J216" i="3"/>
  <c r="J193" i="3"/>
  <c r="J217" i="3"/>
  <c r="J235" i="3"/>
  <c r="J330" i="3"/>
  <c r="J327" i="3"/>
  <c r="J363" i="3"/>
  <c r="J369" i="3"/>
  <c r="J375" i="3"/>
  <c r="J393" i="3"/>
  <c r="J405" i="3"/>
  <c r="J225" i="3"/>
  <c r="J186" i="3"/>
  <c r="J129" i="3"/>
  <c r="J148" i="3"/>
  <c r="J190" i="3"/>
  <c r="J316" i="3"/>
  <c r="J352" i="3"/>
  <c r="J364" i="3"/>
  <c r="J135" i="3"/>
  <c r="J165" i="3"/>
  <c r="J237" i="3"/>
  <c r="J249" i="3"/>
  <c r="J88" i="3"/>
  <c r="J136" i="3"/>
  <c r="J160" i="3"/>
  <c r="J196" i="3"/>
  <c r="J220" i="3"/>
  <c r="J232" i="3"/>
  <c r="J244" i="3"/>
  <c r="J256" i="3"/>
  <c r="J280" i="3"/>
  <c r="J298" i="3"/>
  <c r="J340" i="3"/>
  <c r="J219" i="3"/>
  <c r="J255" i="3"/>
  <c r="J202" i="3"/>
  <c r="J262" i="3"/>
  <c r="J92" i="3"/>
  <c r="J104" i="3"/>
  <c r="J110" i="3"/>
  <c r="J116" i="3"/>
  <c r="J128" i="3"/>
  <c r="J134" i="3"/>
  <c r="J140" i="3"/>
  <c r="J146" i="3"/>
  <c r="J158" i="3"/>
  <c r="J164" i="3"/>
  <c r="J170" i="3"/>
  <c r="J176" i="3"/>
  <c r="J182" i="3"/>
  <c r="J188" i="3"/>
  <c r="J194" i="3"/>
  <c r="J200" i="3"/>
  <c r="J206" i="3"/>
  <c r="J212" i="3"/>
  <c r="J218" i="3"/>
  <c r="J224" i="3"/>
  <c r="J230" i="3"/>
  <c r="J236" i="3"/>
  <c r="J254" i="3"/>
  <c r="J272" i="3"/>
  <c r="J278" i="3"/>
  <c r="J284" i="3"/>
  <c r="J290" i="3"/>
  <c r="J296" i="3"/>
  <c r="J308" i="3"/>
  <c r="J314" i="3"/>
  <c r="J320" i="3"/>
  <c r="J326" i="3"/>
  <c r="J332" i="3"/>
  <c r="J338" i="3"/>
  <c r="J344" i="3"/>
  <c r="J350" i="3"/>
  <c r="J356" i="3"/>
  <c r="J362" i="3"/>
  <c r="J368" i="3"/>
  <c r="J374" i="3"/>
  <c r="J380" i="3"/>
  <c r="J386" i="3"/>
  <c r="J392" i="3"/>
  <c r="J398" i="3"/>
  <c r="J404" i="3"/>
  <c r="J410" i="3"/>
  <c r="J416" i="3"/>
  <c r="J422" i="3"/>
  <c r="J428" i="3"/>
  <c r="J411" i="3"/>
  <c r="J417" i="3"/>
  <c r="J423" i="3"/>
  <c r="J429" i="3"/>
  <c r="J382" i="3"/>
  <c r="J388" i="3"/>
  <c r="J394" i="3"/>
  <c r="J400" i="3"/>
  <c r="J406" i="3"/>
  <c r="J412" i="3"/>
  <c r="J89" i="3"/>
  <c r="J101" i="3"/>
  <c r="J125" i="3"/>
  <c r="J131" i="3"/>
  <c r="J137" i="3"/>
  <c r="J143" i="3"/>
  <c r="J149" i="3"/>
  <c r="J155" i="3"/>
  <c r="J161" i="3"/>
  <c r="J167" i="3"/>
  <c r="J173" i="3"/>
  <c r="J185" i="3"/>
  <c r="J191" i="3"/>
  <c r="J203" i="3"/>
  <c r="J209" i="3"/>
  <c r="J215" i="3"/>
  <c r="J221" i="3"/>
  <c r="J233" i="3"/>
  <c r="J239" i="3"/>
  <c r="J245" i="3"/>
  <c r="J251" i="3"/>
  <c r="J257" i="3"/>
  <c r="J263" i="3"/>
  <c r="J275" i="3"/>
  <c r="J281" i="3"/>
  <c r="J287" i="3"/>
  <c r="J293" i="3"/>
  <c r="J299" i="3"/>
  <c r="J305" i="3"/>
  <c r="J311" i="3"/>
  <c r="J317" i="3"/>
  <c r="J323" i="3"/>
  <c r="J329" i="3"/>
  <c r="J335" i="3"/>
  <c r="J341" i="3"/>
  <c r="J347" i="3"/>
  <c r="J353" i="3"/>
  <c r="J359" i="3"/>
  <c r="J365" i="3"/>
  <c r="J371" i="3"/>
  <c r="J377" i="3"/>
  <c r="J383" i="3"/>
  <c r="J389" i="3"/>
  <c r="J395" i="3"/>
  <c r="J401" i="3"/>
  <c r="J407" i="3"/>
  <c r="J413" i="3"/>
  <c r="J419" i="3"/>
  <c r="J425" i="3"/>
  <c r="J431" i="3"/>
  <c r="J414" i="3"/>
  <c r="J432" i="3"/>
  <c r="J367" i="3"/>
  <c r="J373" i="3"/>
  <c r="J385" i="3"/>
  <c r="J391" i="3"/>
  <c r="J403" i="3"/>
  <c r="J409" i="3"/>
  <c r="J415" i="3"/>
  <c r="J421" i="3"/>
  <c r="J427" i="3"/>
  <c r="J433" i="3"/>
  <c r="J62" i="3"/>
  <c r="J39" i="3"/>
  <c r="J57" i="3"/>
  <c r="J69" i="3"/>
  <c r="J453" i="3"/>
  <c r="J44" i="3"/>
  <c r="J27" i="3"/>
  <c r="J33" i="3"/>
  <c r="J45" i="3"/>
  <c r="J51" i="3"/>
  <c r="J63" i="3"/>
  <c r="J75" i="3"/>
  <c r="J81" i="3"/>
  <c r="J435" i="3"/>
  <c r="J441" i="3"/>
  <c r="J447" i="3"/>
  <c r="J459" i="3"/>
  <c r="J38" i="3"/>
  <c r="J58" i="3"/>
  <c r="J436" i="3"/>
  <c r="J442" i="3"/>
  <c r="J448" i="3"/>
  <c r="J454" i="3"/>
  <c r="J460" i="3"/>
  <c r="J32" i="3"/>
  <c r="J80" i="3"/>
  <c r="J82" i="3"/>
  <c r="J35" i="3"/>
  <c r="J83" i="3"/>
  <c r="J437" i="3"/>
  <c r="J443" i="3"/>
  <c r="J449" i="3"/>
  <c r="J455" i="3"/>
  <c r="J74" i="3"/>
  <c r="J34" i="3"/>
  <c r="J50" i="3"/>
  <c r="J46" i="3"/>
  <c r="J70" i="3"/>
  <c r="J41" i="3"/>
  <c r="J59" i="3"/>
  <c r="J71" i="3"/>
  <c r="J30" i="3"/>
  <c r="J42" i="3"/>
  <c r="J60" i="3"/>
  <c r="J72" i="3"/>
  <c r="J78" i="3"/>
  <c r="J438" i="3"/>
  <c r="J444" i="3"/>
  <c r="J450" i="3"/>
  <c r="J456" i="3"/>
  <c r="J56" i="3"/>
  <c r="J52" i="3"/>
  <c r="J76" i="3"/>
  <c r="J29" i="3"/>
  <c r="J53" i="3"/>
  <c r="J36" i="3"/>
  <c r="J48" i="3"/>
  <c r="J54" i="3"/>
  <c r="J66" i="3"/>
  <c r="J84" i="3"/>
  <c r="J68" i="3"/>
  <c r="J28" i="3"/>
  <c r="J64" i="3"/>
  <c r="J47" i="3"/>
  <c r="J65" i="3"/>
  <c r="J77" i="3"/>
  <c r="J25" i="3"/>
  <c r="J31" i="3"/>
  <c r="J37" i="3"/>
  <c r="J43" i="3"/>
  <c r="J49" i="3"/>
  <c r="J55" i="3"/>
  <c r="J61" i="3"/>
  <c r="J67" i="3"/>
  <c r="J73" i="3"/>
  <c r="J79" i="3"/>
  <c r="J85" i="3"/>
  <c r="J439" i="3"/>
  <c r="J445" i="3"/>
  <c r="J451" i="3"/>
  <c r="J457" i="3"/>
  <c r="J86" i="3"/>
  <c r="J40" i="3"/>
  <c r="J26" i="3"/>
  <c r="J434" i="3"/>
  <c r="J440" i="3"/>
  <c r="J446" i="3"/>
  <c r="J452" i="3"/>
  <c r="J458" i="3"/>
  <c r="AA85" i="3" l="1"/>
  <c r="V440" i="3"/>
  <c r="V382" i="3"/>
  <c r="AA10" i="3"/>
  <c r="AA17" i="3"/>
  <c r="V98" i="3"/>
  <c r="AA355" i="3"/>
  <c r="V142" i="3"/>
  <c r="AA358" i="3"/>
  <c r="AA437" i="3"/>
  <c r="V348" i="3"/>
  <c r="AA89" i="3"/>
  <c r="V232" i="3"/>
  <c r="V194" i="3"/>
  <c r="AA365" i="3"/>
  <c r="V97" i="3"/>
  <c r="AA432" i="3"/>
  <c r="V108" i="3"/>
  <c r="V438" i="3"/>
  <c r="V81" i="3"/>
  <c r="V248" i="3"/>
  <c r="AA108" i="3"/>
  <c r="V366" i="3"/>
  <c r="V344" i="3"/>
  <c r="V437" i="3"/>
  <c r="AA378" i="3"/>
  <c r="AA377" i="3"/>
  <c r="AA368" i="3"/>
  <c r="AA99" i="3"/>
  <c r="C24" i="3"/>
  <c r="G24" i="3"/>
  <c r="I24" i="3" s="1"/>
  <c r="AA194" i="3"/>
  <c r="V233" i="3"/>
  <c r="AA124" i="3"/>
  <c r="AA128" i="3"/>
  <c r="V167" i="3"/>
  <c r="AA389" i="3"/>
  <c r="AA381" i="3"/>
  <c r="AA340" i="3"/>
  <c r="V368" i="3"/>
  <c r="AA311" i="3"/>
  <c r="AA111" i="3"/>
  <c r="AA364" i="3"/>
  <c r="AA81" i="3"/>
  <c r="AA195" i="3"/>
  <c r="AA239" i="3"/>
  <c r="AA97" i="3"/>
  <c r="AA438" i="3"/>
  <c r="AA341" i="3"/>
  <c r="AA439" i="3"/>
  <c r="AA233" i="3"/>
  <c r="AA382" i="3"/>
  <c r="AA415" i="3"/>
  <c r="AA366" i="3"/>
  <c r="AA248" i="3"/>
  <c r="AA105" i="3"/>
  <c r="AA339" i="3"/>
  <c r="AA101" i="3"/>
  <c r="AA328" i="3"/>
  <c r="AA347" i="3"/>
  <c r="AA165" i="3"/>
  <c r="AA90" i="3"/>
  <c r="AA87" i="3"/>
  <c r="AA167" i="3"/>
  <c r="AA104" i="3"/>
  <c r="AA107" i="3"/>
  <c r="AA356" i="3"/>
  <c r="AA6" i="3"/>
  <c r="AA323" i="3"/>
  <c r="AA49" i="3"/>
  <c r="V181" i="3"/>
  <c r="V389" i="3"/>
  <c r="V239" i="3"/>
  <c r="V195" i="3"/>
  <c r="V432" i="3"/>
  <c r="V105" i="3"/>
  <c r="V125" i="3"/>
  <c r="V230" i="3"/>
  <c r="V252" i="3"/>
  <c r="V263" i="3"/>
  <c r="V305" i="3"/>
  <c r="V92" i="3"/>
  <c r="V258" i="3"/>
  <c r="V327" i="3"/>
  <c r="V371" i="3"/>
  <c r="V350" i="3"/>
  <c r="V354" i="3"/>
  <c r="V356" i="3"/>
  <c r="V372" i="3"/>
  <c r="V380" i="3"/>
  <c r="V339" i="3"/>
  <c r="V341" i="3"/>
  <c r="V364" i="3"/>
  <c r="V324" i="3"/>
  <c r="V235" i="3"/>
  <c r="V365" i="3"/>
  <c r="V381" i="3"/>
  <c r="V377" i="3"/>
  <c r="V346" i="3"/>
  <c r="V328" i="3"/>
  <c r="V340" i="3"/>
  <c r="V378" i="3"/>
  <c r="V351" i="3"/>
  <c r="V388" i="3"/>
  <c r="V347" i="3"/>
  <c r="V355" i="3"/>
  <c r="V369" i="3"/>
  <c r="V359" i="3"/>
  <c r="V212" i="3"/>
  <c r="V209" i="3"/>
  <c r="V213" i="3"/>
  <c r="V257" i="3"/>
  <c r="V214" i="3"/>
  <c r="V237" i="3"/>
  <c r="V271" i="3"/>
  <c r="V303" i="3"/>
  <c r="V270" i="3"/>
  <c r="AA428" i="3"/>
  <c r="AA78" i="3"/>
  <c r="AA219" i="3"/>
  <c r="AA77" i="3"/>
  <c r="AA14" i="3"/>
  <c r="AA42" i="3"/>
  <c r="AA190" i="3"/>
  <c r="AA191" i="3"/>
  <c r="AA189" i="3"/>
  <c r="AA241" i="3"/>
  <c r="AA406" i="3"/>
  <c r="AA375" i="3"/>
  <c r="AA394" i="3"/>
  <c r="AA305" i="3"/>
  <c r="AA275" i="3"/>
  <c r="AA325" i="3"/>
  <c r="AA359" i="3"/>
  <c r="AA151" i="3"/>
  <c r="AA223" i="3"/>
  <c r="AA15" i="3"/>
  <c r="AA217" i="3"/>
  <c r="AA222" i="3"/>
  <c r="AA119" i="3"/>
  <c r="AA376" i="3"/>
  <c r="AA212" i="3"/>
  <c r="AA350" i="3"/>
  <c r="AA213" i="3"/>
  <c r="AA336" i="3"/>
  <c r="AA330" i="3"/>
  <c r="AA13" i="3"/>
  <c r="AA234" i="3"/>
  <c r="AA188" i="3"/>
  <c r="AA402" i="3"/>
  <c r="AA279" i="3"/>
  <c r="AA225" i="3"/>
  <c r="AA218" i="3"/>
  <c r="AA395" i="3"/>
  <c r="AA392" i="3"/>
  <c r="AA224" i="3"/>
  <c r="AA370" i="3"/>
  <c r="AA335" i="3"/>
  <c r="AA429" i="3"/>
  <c r="AA393" i="3"/>
  <c r="AA424" i="3"/>
  <c r="AA249" i="3"/>
  <c r="AA401" i="3"/>
  <c r="AA371" i="3"/>
  <c r="AA357" i="3"/>
  <c r="AA250" i="3"/>
  <c r="AA110" i="3"/>
  <c r="AA210" i="3"/>
  <c r="AA203" i="3"/>
  <c r="AA211" i="3"/>
  <c r="AA396" i="3"/>
  <c r="AA209" i="3"/>
  <c r="AA243" i="3"/>
  <c r="AA337" i="3"/>
  <c r="AA334" i="3"/>
  <c r="AA214" i="3"/>
  <c r="AA270" i="3"/>
  <c r="AA397" i="3"/>
  <c r="AA327" i="3"/>
  <c r="AA131" i="3"/>
  <c r="AA436" i="3"/>
  <c r="AA7" i="3"/>
  <c r="AA79" i="3"/>
  <c r="V186" i="3"/>
  <c r="AA11" i="3"/>
  <c r="AA40" i="3"/>
  <c r="AA326" i="3"/>
  <c r="AA433" i="3"/>
  <c r="AA98" i="3"/>
  <c r="V322" i="3"/>
  <c r="AA9" i="3"/>
  <c r="V319" i="3"/>
  <c r="V316" i="3"/>
  <c r="AA204" i="3"/>
  <c r="AA207" i="3"/>
  <c r="AA61" i="3"/>
  <c r="V363" i="3"/>
  <c r="V318" i="3"/>
  <c r="AA12" i="3"/>
  <c r="V312" i="3"/>
  <c r="AA166" i="3"/>
  <c r="AA164" i="3"/>
  <c r="V49" i="3"/>
  <c r="V399" i="3"/>
  <c r="V188" i="3"/>
  <c r="AA144" i="3"/>
  <c r="AA139" i="3"/>
  <c r="AA152" i="3"/>
  <c r="AA400" i="3"/>
  <c r="V320" i="3"/>
  <c r="V220" i="3"/>
  <c r="V345" i="3"/>
  <c r="AA53" i="3"/>
  <c r="AA16" i="3"/>
  <c r="AA338" i="3"/>
  <c r="AA427" i="3"/>
  <c r="V182" i="3"/>
  <c r="V353" i="3"/>
  <c r="V215" i="3"/>
  <c r="V216" i="3"/>
  <c r="V210" i="3"/>
  <c r="V325" i="3"/>
  <c r="V286" i="3"/>
  <c r="V392" i="3"/>
  <c r="V90" i="3"/>
  <c r="V91" i="3"/>
  <c r="V405" i="3"/>
  <c r="V396" i="3"/>
  <c r="V290" i="3"/>
  <c r="V401" i="3"/>
  <c r="V23" i="3"/>
  <c r="V45" i="3"/>
  <c r="V39" i="3"/>
  <c r="V436" i="3"/>
  <c r="V274" i="3"/>
  <c r="V224" i="3"/>
  <c r="V218" i="3"/>
  <c r="V72" i="3"/>
  <c r="V54" i="3"/>
  <c r="V94" i="3"/>
  <c r="V375" i="3"/>
  <c r="V99" i="3"/>
  <c r="V29" i="3"/>
  <c r="V264" i="3"/>
  <c r="V127" i="3"/>
  <c r="V272" i="3"/>
  <c r="V234" i="3"/>
  <c r="V124" i="3"/>
  <c r="V273" i="3"/>
  <c r="V289" i="3"/>
  <c r="V370" i="3"/>
  <c r="V37" i="3"/>
  <c r="V48" i="3"/>
  <c r="V44" i="3"/>
  <c r="V261" i="3"/>
  <c r="V267" i="3"/>
  <c r="V67" i="3"/>
  <c r="V294" i="3"/>
  <c r="V300" i="3"/>
  <c r="V283" i="3"/>
  <c r="V284" i="3"/>
  <c r="V128" i="3"/>
  <c r="V130" i="3"/>
  <c r="V18" i="3"/>
  <c r="V42" i="3"/>
  <c r="V254" i="3"/>
  <c r="V22" i="3"/>
  <c r="V223" i="3"/>
  <c r="V297" i="3"/>
  <c r="V247" i="3"/>
  <c r="V253" i="3"/>
  <c r="V250" i="3"/>
  <c r="V343" i="3"/>
  <c r="V266" i="3"/>
  <c r="V357" i="3"/>
  <c r="V131" i="3"/>
  <c r="V10" i="3"/>
  <c r="V47" i="3"/>
  <c r="V268" i="3"/>
  <c r="V66" i="3"/>
  <c r="V55" i="3"/>
  <c r="V288" i="3"/>
  <c r="V103" i="3"/>
  <c r="V219" i="3"/>
  <c r="V256" i="3"/>
  <c r="V65" i="3"/>
  <c r="V74" i="3"/>
  <c r="V255" i="3"/>
  <c r="V56" i="3"/>
  <c r="V281" i="3"/>
  <c r="V295" i="3"/>
  <c r="V259" i="3"/>
  <c r="V240" i="3"/>
  <c r="V249" i="3"/>
  <c r="V275" i="3"/>
  <c r="AA404" i="3"/>
  <c r="AA343" i="3"/>
  <c r="V332" i="3"/>
  <c r="V192" i="3"/>
  <c r="V313" i="3"/>
  <c r="V244" i="3"/>
  <c r="V280" i="3"/>
  <c r="V298" i="3"/>
  <c r="V14" i="3"/>
  <c r="V367" i="3"/>
  <c r="V150" i="3"/>
  <c r="V277" i="3"/>
  <c r="V383" i="3"/>
  <c r="V204" i="3"/>
  <c r="V20" i="3"/>
  <c r="V24" i="3"/>
  <c r="V282" i="3"/>
  <c r="V265" i="3"/>
  <c r="V296" i="3"/>
  <c r="V269" i="3"/>
  <c r="V251" i="3"/>
  <c r="V285" i="3"/>
  <c r="V93" i="3"/>
  <c r="V279" i="3"/>
  <c r="V302" i="3"/>
  <c r="V287" i="3"/>
  <c r="V276" i="3"/>
  <c r="V32" i="3"/>
  <c r="V301" i="3"/>
  <c r="V262" i="3"/>
  <c r="V304" i="3"/>
  <c r="V129" i="3"/>
  <c r="V197" i="3"/>
  <c r="V292" i="3"/>
  <c r="V278" i="3"/>
  <c r="V291" i="3"/>
  <c r="V299" i="3"/>
  <c r="V260" i="3"/>
  <c r="V293" i="3"/>
  <c r="V245" i="3"/>
  <c r="V126" i="3"/>
  <c r="AA398" i="3"/>
  <c r="AA383" i="3"/>
  <c r="AA361" i="3"/>
  <c r="AA84" i="3"/>
  <c r="AA65" i="3"/>
  <c r="AA38" i="3"/>
  <c r="AA329" i="3"/>
  <c r="AA423" i="3"/>
  <c r="AA126" i="3"/>
  <c r="AA163" i="3"/>
  <c r="AA125" i="3"/>
  <c r="AA399" i="3"/>
  <c r="AA63" i="3"/>
  <c r="AA362" i="3"/>
  <c r="AA238" i="3"/>
  <c r="AA332" i="3"/>
  <c r="AA333" i="3"/>
  <c r="AA308" i="3"/>
  <c r="AA276" i="3"/>
  <c r="AA216" i="3"/>
  <c r="AA372" i="3"/>
  <c r="AA369" i="3"/>
  <c r="AA20" i="3"/>
  <c r="AA86" i="3"/>
  <c r="AA349" i="3"/>
  <c r="AA408" i="3"/>
  <c r="AA403" i="3"/>
  <c r="AA215" i="3"/>
  <c r="AA331" i="3"/>
  <c r="V394" i="3"/>
  <c r="V178" i="3"/>
  <c r="V171" i="3"/>
  <c r="V88" i="3"/>
  <c r="V135" i="3"/>
  <c r="V162" i="3"/>
  <c r="V87" i="3"/>
  <c r="V404" i="3"/>
  <c r="V143" i="3"/>
  <c r="V112" i="3"/>
  <c r="V116" i="3"/>
  <c r="V114" i="3"/>
  <c r="V408" i="3"/>
  <c r="V95" i="3"/>
  <c r="V336" i="3"/>
  <c r="V153" i="3"/>
  <c r="V306" i="3"/>
  <c r="V338" i="3"/>
  <c r="V201" i="3"/>
  <c r="V227" i="3"/>
  <c r="V326" i="3"/>
  <c r="V430" i="3"/>
  <c r="V315" i="3"/>
  <c r="V110" i="3"/>
  <c r="V156" i="3"/>
  <c r="V390" i="3"/>
  <c r="V117" i="3"/>
  <c r="V199" i="3"/>
  <c r="V147" i="3"/>
  <c r="V163" i="3"/>
  <c r="V113" i="3"/>
  <c r="V217" i="3"/>
  <c r="V168" i="3"/>
  <c r="V403" i="3"/>
  <c r="V202" i="3"/>
  <c r="V109" i="3"/>
  <c r="V198" i="3"/>
  <c r="V200" i="3"/>
  <c r="V140" i="3"/>
  <c r="V393" i="3"/>
  <c r="V158" i="3"/>
  <c r="V145" i="3"/>
  <c r="V86" i="3"/>
  <c r="V137" i="3"/>
  <c r="V119" i="3"/>
  <c r="V121" i="3"/>
  <c r="V397" i="3"/>
  <c r="V118" i="3"/>
  <c r="V402" i="3"/>
  <c r="V164" i="3"/>
  <c r="V391" i="3"/>
  <c r="V89" i="3"/>
  <c r="V229" i="3"/>
  <c r="V205" i="3"/>
  <c r="V141" i="3"/>
  <c r="V169" i="3"/>
  <c r="V73" i="3"/>
  <c r="V75" i="3"/>
  <c r="V132" i="3"/>
  <c r="V12" i="3"/>
  <c r="V78" i="3"/>
  <c r="V222" i="3"/>
  <c r="V166" i="3"/>
  <c r="V179" i="3"/>
  <c r="V6" i="3"/>
  <c r="V335" i="3"/>
  <c r="V77" i="3"/>
  <c r="V61" i="3"/>
  <c r="V191" i="3"/>
  <c r="V101" i="3"/>
  <c r="V190" i="3"/>
  <c r="V11" i="3"/>
  <c r="V160" i="3"/>
  <c r="V170" i="3"/>
  <c r="V34" i="3"/>
  <c r="V173" i="3"/>
  <c r="V426" i="3"/>
  <c r="V395" i="3"/>
  <c r="V21" i="3"/>
  <c r="V165" i="3"/>
  <c r="V241" i="3"/>
  <c r="V185" i="3"/>
  <c r="V111" i="3"/>
  <c r="V413" i="3"/>
  <c r="V206" i="3"/>
  <c r="V422" i="3"/>
  <c r="V50" i="3"/>
  <c r="V333" i="3"/>
  <c r="V100" i="3"/>
  <c r="V423" i="3"/>
  <c r="V40" i="3"/>
  <c r="V26" i="3"/>
  <c r="V71" i="3"/>
  <c r="V329" i="3"/>
  <c r="V138" i="3"/>
  <c r="V330" i="3"/>
  <c r="V414" i="3"/>
  <c r="V409" i="3"/>
  <c r="V133" i="3"/>
  <c r="V412" i="3"/>
  <c r="V228" i="3"/>
  <c r="V221" i="3"/>
  <c r="V84" i="3"/>
  <c r="V41" i="3"/>
  <c r="V424" i="3"/>
  <c r="V28" i="3"/>
  <c r="V146" i="3"/>
  <c r="V415" i="3"/>
  <c r="V379" i="3"/>
  <c r="V236" i="3"/>
  <c r="V418" i="3"/>
  <c r="V69" i="3"/>
  <c r="V80" i="3"/>
  <c r="V361" i="3"/>
  <c r="V183" i="3"/>
  <c r="V421" i="3"/>
  <c r="V317" i="3"/>
  <c r="V398" i="3"/>
  <c r="V193" i="3"/>
  <c r="V246" i="3"/>
  <c r="V427" i="3"/>
  <c r="V7" i="3"/>
  <c r="V70" i="3"/>
  <c r="V172" i="3"/>
  <c r="V60" i="3"/>
  <c r="V144" i="3"/>
  <c r="V83" i="3"/>
  <c r="V51" i="3"/>
  <c r="V38" i="3"/>
  <c r="V157" i="3"/>
  <c r="V323" i="3"/>
  <c r="V419" i="3"/>
  <c r="V331" i="3"/>
  <c r="V407" i="3"/>
  <c r="V337" i="3"/>
  <c r="V106" i="3"/>
  <c r="V387" i="3"/>
  <c r="V417" i="3"/>
  <c r="V174" i="3"/>
  <c r="V308" i="3"/>
  <c r="V385" i="3"/>
  <c r="V226" i="3"/>
  <c r="V242" i="3"/>
  <c r="V149" i="3"/>
  <c r="V243" i="3"/>
  <c r="V36" i="3"/>
  <c r="V358" i="3"/>
  <c r="V314" i="3"/>
  <c r="V27" i="3"/>
  <c r="V352" i="3"/>
  <c r="V122" i="3"/>
  <c r="V62" i="3"/>
  <c r="V416" i="3"/>
  <c r="V31" i="3"/>
  <c r="V238" i="3"/>
  <c r="V177" i="3"/>
  <c r="V211" i="3"/>
  <c r="V59" i="3"/>
  <c r="V107" i="3"/>
  <c r="V19" i="3"/>
  <c r="V43" i="3"/>
  <c r="V57" i="3"/>
  <c r="V96" i="3"/>
  <c r="V13" i="3"/>
  <c r="V30" i="3"/>
  <c r="V159" i="3"/>
  <c r="V175" i="3"/>
  <c r="V203" i="3"/>
  <c r="V196" i="3"/>
  <c r="V25" i="3"/>
  <c r="V362" i="3"/>
  <c r="V429" i="3"/>
  <c r="V307" i="3"/>
  <c r="V161" i="3"/>
  <c r="V58" i="3"/>
  <c r="V8" i="3"/>
  <c r="V420" i="3"/>
  <c r="V176" i="3"/>
  <c r="V53" i="3"/>
  <c r="V148" i="3"/>
  <c r="V321" i="3"/>
  <c r="V225" i="3"/>
  <c r="V384" i="3"/>
  <c r="V46" i="3"/>
  <c r="V17" i="3"/>
  <c r="V207" i="3"/>
  <c r="V349" i="3"/>
  <c r="V76" i="3"/>
  <c r="V64" i="3"/>
  <c r="V155" i="3"/>
  <c r="V425" i="3"/>
  <c r="V311" i="3"/>
  <c r="V208" i="3"/>
  <c r="V400" i="3"/>
  <c r="V123" i="3"/>
  <c r="V79" i="3"/>
  <c r="V189" i="3"/>
  <c r="V433" i="3"/>
  <c r="V120" i="3"/>
  <c r="V342" i="3"/>
  <c r="V410" i="3"/>
  <c r="V310" i="3"/>
  <c r="V184" i="3"/>
  <c r="V136" i="3"/>
  <c r="V154" i="3"/>
  <c r="V231" i="3"/>
  <c r="V406" i="3"/>
  <c r="V411" i="3"/>
  <c r="V85" i="3"/>
  <c r="V309" i="3"/>
  <c r="V374" i="3"/>
  <c r="V360" i="3"/>
  <c r="V428" i="3"/>
  <c r="V151" i="3"/>
  <c r="V134" i="3"/>
  <c r="V152" i="3"/>
  <c r="V334" i="3"/>
  <c r="V115" i="3"/>
  <c r="V104" i="3"/>
  <c r="V386" i="3"/>
  <c r="V180" i="3"/>
  <c r="V139" i="3"/>
  <c r="V63" i="3"/>
  <c r="V35" i="3"/>
  <c r="V33" i="3"/>
  <c r="V82" i="3"/>
  <c r="V15" i="3"/>
  <c r="V16" i="3"/>
  <c r="V102" i="3"/>
  <c r="V376" i="3"/>
  <c r="AA289" i="3"/>
  <c r="AA412" i="3"/>
  <c r="V52" i="3"/>
  <c r="AA82" i="3"/>
  <c r="AA73" i="3"/>
  <c r="AA236" i="3"/>
  <c r="AA68" i="3"/>
  <c r="V434" i="3"/>
  <c r="V435" i="3"/>
  <c r="AA253" i="3"/>
  <c r="AA120" i="3"/>
  <c r="AA192" i="3"/>
  <c r="V373" i="3"/>
  <c r="AA182" i="3"/>
  <c r="AA251" i="3"/>
  <c r="AA102" i="3"/>
  <c r="V9" i="3"/>
  <c r="AA315" i="3"/>
  <c r="AA91" i="3"/>
  <c r="AA185" i="3"/>
  <c r="AA137" i="3"/>
  <c r="AA196" i="3"/>
  <c r="AA132" i="3"/>
  <c r="AA379" i="3"/>
  <c r="AA116" i="3"/>
  <c r="AA242" i="3"/>
  <c r="AA425" i="3"/>
  <c r="AA55" i="3"/>
  <c r="AA321" i="3"/>
  <c r="AA386" i="3"/>
  <c r="AA157" i="3"/>
  <c r="AA93" i="3"/>
  <c r="AA306" i="3"/>
  <c r="AA246" i="3"/>
  <c r="V187" i="3"/>
  <c r="AA30" i="3"/>
  <c r="AA345" i="3"/>
  <c r="AA231" i="3"/>
  <c r="AA173" i="3"/>
  <c r="AA199" i="3"/>
  <c r="V68" i="3"/>
  <c r="AA146" i="3"/>
  <c r="AA208" i="3"/>
  <c r="AA172" i="3"/>
  <c r="AA148" i="3"/>
  <c r="AA140" i="3"/>
  <c r="AA257" i="3"/>
  <c r="AA109" i="3"/>
  <c r="AA227" i="3"/>
  <c r="AA41" i="3"/>
  <c r="AA193" i="3"/>
  <c r="AA143" i="3"/>
  <c r="AA302" i="3"/>
  <c r="AA297" i="3"/>
  <c r="AA363" i="3"/>
  <c r="AA153" i="3"/>
  <c r="AA60" i="3"/>
  <c r="AA149" i="3"/>
  <c r="AA145" i="3"/>
  <c r="AA272" i="3"/>
  <c r="AA247" i="3"/>
  <c r="AA258" i="3"/>
  <c r="AA142" i="3"/>
  <c r="AA171" i="3"/>
  <c r="AA201" i="3"/>
  <c r="AA147" i="3"/>
  <c r="AA138" i="3"/>
  <c r="AA202" i="3"/>
  <c r="AA150" i="3"/>
  <c r="AA183" i="3"/>
  <c r="AA141" i="3"/>
  <c r="AA95" i="3"/>
  <c r="AA168" i="3"/>
  <c r="AA221" i="3"/>
  <c r="AA8" i="3"/>
  <c r="AA426" i="3"/>
  <c r="AA155" i="3"/>
  <c r="AA115" i="3"/>
  <c r="AA269" i="3"/>
  <c r="AA277" i="3"/>
  <c r="AA228" i="3"/>
  <c r="AA92" i="3"/>
  <c r="AA136" i="3"/>
  <c r="AA83" i="3"/>
  <c r="AA198" i="3"/>
  <c r="AA390" i="3"/>
  <c r="AA435" i="3"/>
  <c r="AA232" i="3"/>
  <c r="AA27" i="3"/>
  <c r="AA391" i="3"/>
  <c r="AA245" i="3"/>
  <c r="AA273" i="3"/>
  <c r="AA80" i="3"/>
  <c r="AA352" i="3"/>
  <c r="AA244" i="3"/>
  <c r="AA299" i="3"/>
  <c r="AA310" i="3"/>
  <c r="AA298" i="3"/>
  <c r="AA114" i="3"/>
  <c r="AA64" i="3"/>
  <c r="AA262" i="3"/>
  <c r="AA23" i="3"/>
  <c r="AA47" i="3"/>
  <c r="AA318" i="3"/>
  <c r="AA39" i="3"/>
  <c r="AA59" i="3"/>
  <c r="AA159" i="3"/>
  <c r="AA46" i="3"/>
  <c r="AA67" i="3"/>
  <c r="AA127" i="3"/>
  <c r="AA200" i="3"/>
  <c r="AA286" i="3"/>
  <c r="AA28" i="3"/>
  <c r="AA156" i="3"/>
  <c r="AA342" i="3"/>
  <c r="AA106" i="3"/>
  <c r="AA420" i="3"/>
  <c r="AA220" i="3"/>
  <c r="AA316" i="3"/>
  <c r="AA205" i="3"/>
  <c r="AA290" i="3"/>
  <c r="AA37" i="3"/>
  <c r="AA123" i="3"/>
  <c r="AA94" i="3"/>
  <c r="AA282" i="3"/>
  <c r="AA179" i="3"/>
  <c r="AA117" i="3"/>
  <c r="AA307" i="3"/>
  <c r="AA48" i="3"/>
  <c r="AA309" i="3"/>
  <c r="AA344" i="3"/>
  <c r="AA434" i="3"/>
  <c r="AA31" i="3"/>
  <c r="AA264" i="3"/>
  <c r="AA431" i="3"/>
  <c r="AA407" i="3"/>
  <c r="AA22" i="3"/>
  <c r="AA255" i="3"/>
  <c r="AA313" i="3"/>
  <c r="AA229" i="3"/>
  <c r="AA187" i="3"/>
  <c r="AA44" i="3"/>
  <c r="AA130" i="3"/>
  <c r="AA268" i="3"/>
  <c r="AA100" i="3"/>
  <c r="AA103" i="3"/>
  <c r="AA75" i="3"/>
  <c r="AA184" i="3"/>
  <c r="AA409" i="3"/>
  <c r="AA418" i="3"/>
  <c r="AA226" i="3"/>
  <c r="AA367" i="3"/>
  <c r="AA411" i="3"/>
  <c r="AA374" i="3"/>
  <c r="AA129" i="3"/>
  <c r="AA88" i="3"/>
  <c r="AA405" i="3"/>
  <c r="AA186" i="3"/>
  <c r="AA121" i="3"/>
  <c r="AA175" i="3"/>
  <c r="AA181" i="3"/>
  <c r="AA280" i="3"/>
  <c r="AA263" i="3"/>
  <c r="AA259" i="3"/>
  <c r="AA294" i="3"/>
  <c r="AA162" i="3"/>
  <c r="AA43" i="3"/>
  <c r="AA324" i="3"/>
  <c r="AA51" i="3"/>
  <c r="AA96" i="3"/>
  <c r="AA314" i="3"/>
  <c r="AA70" i="3"/>
  <c r="AA52" i="3"/>
  <c r="AA197" i="3"/>
  <c r="AA133" i="3"/>
  <c r="AA57" i="3"/>
  <c r="AA265" i="3"/>
  <c r="AA267" i="3"/>
  <c r="AA300" i="3"/>
  <c r="AA45" i="3"/>
  <c r="AA35" i="3"/>
  <c r="AA312" i="3"/>
  <c r="AA292" i="3"/>
  <c r="AA76" i="3"/>
  <c r="AA18" i="3"/>
  <c r="AA134" i="3"/>
  <c r="AA58" i="3"/>
  <c r="AA295" i="3"/>
  <c r="AA354" i="3"/>
  <c r="AA385" i="3"/>
  <c r="AA254" i="3"/>
  <c r="AA421" i="3"/>
  <c r="AA26" i="3"/>
  <c r="AA410" i="3"/>
  <c r="AA346" i="3"/>
  <c r="AA388" i="3"/>
  <c r="AA29" i="3"/>
  <c r="AA160" i="3"/>
  <c r="AA281" i="3"/>
  <c r="AA122" i="3"/>
  <c r="AA56" i="3"/>
  <c r="AA317" i="3"/>
  <c r="AA301" i="3"/>
  <c r="AA154" i="3"/>
  <c r="AA72" i="3"/>
  <c r="AA25" i="3"/>
  <c r="AA373" i="3"/>
  <c r="AA271" i="3"/>
  <c r="AA284" i="3"/>
  <c r="AA288" i="3"/>
  <c r="AA178" i="3"/>
  <c r="AA180" i="3"/>
  <c r="AA69" i="3"/>
  <c r="AA135" i="3"/>
  <c r="AA304" i="3"/>
  <c r="AA322" i="3"/>
  <c r="AA71" i="3"/>
  <c r="AA32" i="3"/>
  <c r="AA21" i="3"/>
  <c r="AA177" i="3"/>
  <c r="AA414" i="3"/>
  <c r="AA278" i="3"/>
  <c r="AA74" i="3"/>
  <c r="AA274" i="3"/>
  <c r="AA303" i="3"/>
  <c r="AA34" i="3"/>
  <c r="AA413" i="3"/>
  <c r="AA285" i="3"/>
  <c r="AA113" i="3"/>
  <c r="AA283" i="3"/>
  <c r="AA170" i="3"/>
  <c r="AA33" i="3"/>
  <c r="AA50" i="3"/>
  <c r="AA384" i="3"/>
  <c r="AA118" i="3"/>
  <c r="AA54" i="3"/>
  <c r="AA176" i="3"/>
  <c r="AA158" i="3"/>
  <c r="AA36" i="3"/>
  <c r="AA380" i="3"/>
  <c r="AA319" i="3"/>
  <c r="AA419" i="3"/>
  <c r="AA261" i="3"/>
  <c r="AA62" i="3"/>
  <c r="AA430" i="3"/>
  <c r="AA320" i="3"/>
  <c r="AA161" i="3"/>
  <c r="AA237" i="3"/>
  <c r="AA240" i="3"/>
  <c r="AA422" i="3"/>
  <c r="AA266" i="3"/>
  <c r="AA19" i="3"/>
  <c r="AA416" i="3"/>
  <c r="AA291" i="3"/>
  <c r="AA417" i="3"/>
  <c r="AA287" i="3"/>
  <c r="AA66" i="3"/>
  <c r="AA252" i="3"/>
  <c r="AA296" i="3"/>
  <c r="AA169" i="3"/>
  <c r="AA256" i="3"/>
  <c r="AA24" i="3"/>
  <c r="AA174" i="3"/>
  <c r="AA260" i="3"/>
  <c r="AA206" i="3"/>
  <c r="AA293" i="3"/>
  <c r="AA387" i="3"/>
  <c r="E24" i="3" l="1"/>
  <c r="V5" i="3" s="1"/>
  <c r="D24" i="3"/>
  <c r="H24" i="3"/>
  <c r="V4" i="3" l="1"/>
  <c r="W4" i="3" s="1"/>
  <c r="Y4" i="3" s="1"/>
  <c r="X4" i="3" s="1"/>
  <c r="B24" i="3"/>
  <c r="AA4" i="3"/>
  <c r="AA5" i="3"/>
  <c r="J3" i="3"/>
  <c r="G2" i="3"/>
  <c r="B25" i="3" l="1"/>
  <c r="B26" i="3" s="1"/>
  <c r="B27" i="3" s="1"/>
  <c r="B28" i="3" s="1"/>
  <c r="B29" i="3" s="1"/>
  <c r="W5" i="3"/>
  <c r="AB4" i="3"/>
  <c r="AD4" i="3" s="1"/>
  <c r="AC4" i="3" s="1"/>
  <c r="B30" i="3" l="1"/>
  <c r="W6" i="3"/>
  <c r="W7" i="3" s="1"/>
  <c r="W8" i="3" s="1"/>
  <c r="W9" i="3" s="1"/>
  <c r="W10" i="3" s="1"/>
  <c r="W11" i="3" s="1"/>
  <c r="W12" i="3" s="1"/>
  <c r="W13" i="3" s="1"/>
  <c r="W14" i="3" s="1"/>
  <c r="W15" i="3" s="1"/>
  <c r="AB5" i="3"/>
  <c r="B31" i="3" l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W16" i="3"/>
  <c r="AB6" i="3"/>
  <c r="A55" i="3" l="1"/>
  <c r="A54" i="3"/>
  <c r="A57" i="3"/>
  <c r="A59" i="3"/>
  <c r="A58" i="3"/>
  <c r="A56" i="3"/>
  <c r="A69" i="3"/>
  <c r="A108" i="3"/>
  <c r="A88" i="3"/>
  <c r="A84" i="3"/>
  <c r="A96" i="3"/>
  <c r="A93" i="3"/>
  <c r="A73" i="3"/>
  <c r="A76" i="3"/>
  <c r="A83" i="3"/>
  <c r="A125" i="3"/>
  <c r="A78" i="3"/>
  <c r="A68" i="3"/>
  <c r="A115" i="3"/>
  <c r="A138" i="3"/>
  <c r="A140" i="3"/>
  <c r="A122" i="3"/>
  <c r="A99" i="3"/>
  <c r="A65" i="3"/>
  <c r="A135" i="3"/>
  <c r="A64" i="3"/>
  <c r="A62" i="3"/>
  <c r="A105" i="3"/>
  <c r="A129" i="3"/>
  <c r="A81" i="3"/>
  <c r="A124" i="3"/>
  <c r="A137" i="3"/>
  <c r="A139" i="3"/>
  <c r="A72" i="3"/>
  <c r="A94" i="3"/>
  <c r="A75" i="3"/>
  <c r="A98" i="3"/>
  <c r="A77" i="3"/>
  <c r="A110" i="3"/>
  <c r="A126" i="3"/>
  <c r="A89" i="3"/>
  <c r="A61" i="3"/>
  <c r="A82" i="3"/>
  <c r="A136" i="3"/>
  <c r="A117" i="3"/>
  <c r="A119" i="3"/>
  <c r="A123" i="3"/>
  <c r="A120" i="3"/>
  <c r="A95" i="3"/>
  <c r="A80" i="3"/>
  <c r="A104" i="3"/>
  <c r="A66" i="3"/>
  <c r="A103" i="3"/>
  <c r="A141" i="3"/>
  <c r="A90" i="3"/>
  <c r="A121" i="3"/>
  <c r="A112" i="3"/>
  <c r="A60" i="3"/>
  <c r="A134" i="3"/>
  <c r="A116" i="3"/>
  <c r="A111" i="3"/>
  <c r="A128" i="3"/>
  <c r="A67" i="3"/>
  <c r="A102" i="3"/>
  <c r="A86" i="3"/>
  <c r="A74" i="3"/>
  <c r="A133" i="3"/>
  <c r="A132" i="3"/>
  <c r="A109" i="3"/>
  <c r="A127" i="3"/>
  <c r="A63" i="3"/>
  <c r="A79" i="3"/>
  <c r="A92" i="3"/>
  <c r="A87" i="3"/>
  <c r="A130" i="3"/>
  <c r="A101" i="3"/>
  <c r="A70" i="3"/>
  <c r="A113" i="3"/>
  <c r="A131" i="3"/>
  <c r="A114" i="3"/>
  <c r="A85" i="3"/>
  <c r="A91" i="3"/>
  <c r="A107" i="3"/>
  <c r="A100" i="3"/>
  <c r="A106" i="3"/>
  <c r="A118" i="3"/>
  <c r="A71" i="3"/>
  <c r="A97" i="3"/>
  <c r="W17" i="3"/>
  <c r="AB7" i="3"/>
  <c r="W18" i="3" l="1"/>
  <c r="AB8" i="3"/>
  <c r="W19" i="3" l="1"/>
  <c r="AB9" i="3"/>
  <c r="W20" i="3" l="1"/>
  <c r="AB10" i="3"/>
  <c r="W21" i="3" l="1"/>
  <c r="AB11" i="3"/>
  <c r="W22" i="3" l="1"/>
  <c r="W23" i="3" s="1"/>
  <c r="W24" i="3" s="1"/>
  <c r="W25" i="3" s="1"/>
  <c r="W26" i="3" s="1"/>
  <c r="W27" i="3" s="1"/>
  <c r="W28" i="3" s="1"/>
  <c r="W29" i="3" s="1"/>
  <c r="W30" i="3" s="1"/>
  <c r="W31" i="3" s="1"/>
  <c r="W32" i="3" s="1"/>
  <c r="W33" i="3" s="1"/>
  <c r="W34" i="3" s="1"/>
  <c r="W35" i="3" s="1"/>
  <c r="W36" i="3" s="1"/>
  <c r="W37" i="3" s="1"/>
  <c r="W38" i="3" s="1"/>
  <c r="W39" i="3" s="1"/>
  <c r="W40" i="3" s="1"/>
  <c r="W41" i="3" s="1"/>
  <c r="W42" i="3" s="1"/>
  <c r="W43" i="3" s="1"/>
  <c r="W44" i="3" s="1"/>
  <c r="W45" i="3" s="1"/>
  <c r="W46" i="3" s="1"/>
  <c r="W47" i="3" s="1"/>
  <c r="W48" i="3" s="1"/>
  <c r="W49" i="3" s="1"/>
  <c r="W50" i="3" s="1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W92" i="3" s="1"/>
  <c r="W93" i="3" s="1"/>
  <c r="W94" i="3" s="1"/>
  <c r="W95" i="3" s="1"/>
  <c r="W96" i="3" s="1"/>
  <c r="W97" i="3" s="1"/>
  <c r="W98" i="3" s="1"/>
  <c r="W99" i="3" s="1"/>
  <c r="W100" i="3" s="1"/>
  <c r="W101" i="3" s="1"/>
  <c r="W102" i="3" s="1"/>
  <c r="W103" i="3" s="1"/>
  <c r="W104" i="3" s="1"/>
  <c r="W105" i="3" s="1"/>
  <c r="W106" i="3" s="1"/>
  <c r="W107" i="3" s="1"/>
  <c r="W108" i="3" s="1"/>
  <c r="W109" i="3" s="1"/>
  <c r="W110" i="3" s="1"/>
  <c r="W111" i="3" s="1"/>
  <c r="W112" i="3" s="1"/>
  <c r="W113" i="3" s="1"/>
  <c r="W114" i="3" s="1"/>
  <c r="W115" i="3" s="1"/>
  <c r="W116" i="3" s="1"/>
  <c r="W117" i="3" s="1"/>
  <c r="W118" i="3" s="1"/>
  <c r="W119" i="3" s="1"/>
  <c r="W120" i="3" s="1"/>
  <c r="W121" i="3" s="1"/>
  <c r="W122" i="3" s="1"/>
  <c r="W123" i="3" s="1"/>
  <c r="W124" i="3" s="1"/>
  <c r="W125" i="3" s="1"/>
  <c r="W126" i="3" s="1"/>
  <c r="W127" i="3" s="1"/>
  <c r="W128" i="3" s="1"/>
  <c r="W129" i="3" s="1"/>
  <c r="W130" i="3" s="1"/>
  <c r="W131" i="3" s="1"/>
  <c r="W132" i="3" s="1"/>
  <c r="W133" i="3" s="1"/>
  <c r="W134" i="3" s="1"/>
  <c r="W135" i="3" s="1"/>
  <c r="W136" i="3" s="1"/>
  <c r="W137" i="3" s="1"/>
  <c r="W138" i="3" s="1"/>
  <c r="W139" i="3" s="1"/>
  <c r="W140" i="3" s="1"/>
  <c r="W141" i="3" s="1"/>
  <c r="W142" i="3" s="1"/>
  <c r="W143" i="3" s="1"/>
  <c r="W144" i="3" s="1"/>
  <c r="W145" i="3" s="1"/>
  <c r="W146" i="3" s="1"/>
  <c r="W147" i="3" s="1"/>
  <c r="W148" i="3" s="1"/>
  <c r="W149" i="3" s="1"/>
  <c r="W150" i="3" s="1"/>
  <c r="W151" i="3" s="1"/>
  <c r="W152" i="3" s="1"/>
  <c r="W153" i="3" s="1"/>
  <c r="W154" i="3" s="1"/>
  <c r="W155" i="3" s="1"/>
  <c r="W156" i="3" s="1"/>
  <c r="W157" i="3" s="1"/>
  <c r="W158" i="3" s="1"/>
  <c r="W159" i="3" s="1"/>
  <c r="W160" i="3" s="1"/>
  <c r="W161" i="3" s="1"/>
  <c r="W162" i="3" s="1"/>
  <c r="W163" i="3" s="1"/>
  <c r="W164" i="3" s="1"/>
  <c r="W165" i="3" s="1"/>
  <c r="W166" i="3" s="1"/>
  <c r="W167" i="3" s="1"/>
  <c r="W168" i="3" s="1"/>
  <c r="W169" i="3" s="1"/>
  <c r="W170" i="3" s="1"/>
  <c r="W171" i="3" s="1"/>
  <c r="W172" i="3" s="1"/>
  <c r="W173" i="3" s="1"/>
  <c r="W174" i="3" s="1"/>
  <c r="W175" i="3" s="1"/>
  <c r="W176" i="3" s="1"/>
  <c r="W177" i="3" s="1"/>
  <c r="W178" i="3" s="1"/>
  <c r="W179" i="3" s="1"/>
  <c r="W180" i="3" s="1"/>
  <c r="W181" i="3" s="1"/>
  <c r="W182" i="3" s="1"/>
  <c r="W183" i="3" s="1"/>
  <c r="W184" i="3" s="1"/>
  <c r="W185" i="3" s="1"/>
  <c r="W186" i="3" s="1"/>
  <c r="W187" i="3" s="1"/>
  <c r="W188" i="3" s="1"/>
  <c r="W189" i="3" s="1"/>
  <c r="W190" i="3" s="1"/>
  <c r="W191" i="3" s="1"/>
  <c r="W192" i="3" s="1"/>
  <c r="W193" i="3" s="1"/>
  <c r="W194" i="3" s="1"/>
  <c r="W195" i="3" s="1"/>
  <c r="W196" i="3" s="1"/>
  <c r="W197" i="3" s="1"/>
  <c r="W198" i="3" s="1"/>
  <c r="W199" i="3" s="1"/>
  <c r="W200" i="3" s="1"/>
  <c r="W201" i="3" s="1"/>
  <c r="W202" i="3" s="1"/>
  <c r="W203" i="3" s="1"/>
  <c r="W204" i="3" s="1"/>
  <c r="W205" i="3" s="1"/>
  <c r="W206" i="3" s="1"/>
  <c r="W207" i="3" s="1"/>
  <c r="W208" i="3" s="1"/>
  <c r="W209" i="3" s="1"/>
  <c r="W210" i="3" s="1"/>
  <c r="W211" i="3" s="1"/>
  <c r="W212" i="3" s="1"/>
  <c r="W213" i="3" s="1"/>
  <c r="W214" i="3" s="1"/>
  <c r="W215" i="3" s="1"/>
  <c r="W216" i="3" s="1"/>
  <c r="W217" i="3" s="1"/>
  <c r="W218" i="3" s="1"/>
  <c r="W219" i="3" s="1"/>
  <c r="W220" i="3" s="1"/>
  <c r="W221" i="3" s="1"/>
  <c r="W222" i="3" s="1"/>
  <c r="W223" i="3" s="1"/>
  <c r="W224" i="3" s="1"/>
  <c r="W225" i="3" s="1"/>
  <c r="W226" i="3" s="1"/>
  <c r="W227" i="3" s="1"/>
  <c r="W228" i="3" s="1"/>
  <c r="W229" i="3" s="1"/>
  <c r="W230" i="3" s="1"/>
  <c r="W231" i="3" s="1"/>
  <c r="W232" i="3" s="1"/>
  <c r="W233" i="3" s="1"/>
  <c r="W234" i="3" s="1"/>
  <c r="W235" i="3" s="1"/>
  <c r="W236" i="3" s="1"/>
  <c r="W237" i="3" s="1"/>
  <c r="W238" i="3" s="1"/>
  <c r="W239" i="3" s="1"/>
  <c r="W240" i="3" s="1"/>
  <c r="W241" i="3" s="1"/>
  <c r="W242" i="3" s="1"/>
  <c r="W243" i="3" s="1"/>
  <c r="W244" i="3" s="1"/>
  <c r="W245" i="3" s="1"/>
  <c r="W246" i="3" s="1"/>
  <c r="W247" i="3" s="1"/>
  <c r="W248" i="3" s="1"/>
  <c r="W249" i="3" s="1"/>
  <c r="W250" i="3" s="1"/>
  <c r="W251" i="3" s="1"/>
  <c r="W252" i="3" s="1"/>
  <c r="W253" i="3" s="1"/>
  <c r="W254" i="3" s="1"/>
  <c r="W255" i="3" s="1"/>
  <c r="W256" i="3" s="1"/>
  <c r="W257" i="3" s="1"/>
  <c r="W258" i="3" s="1"/>
  <c r="W259" i="3" s="1"/>
  <c r="W260" i="3" s="1"/>
  <c r="W261" i="3" s="1"/>
  <c r="W262" i="3" s="1"/>
  <c r="W263" i="3" s="1"/>
  <c r="W264" i="3" s="1"/>
  <c r="W265" i="3" s="1"/>
  <c r="W266" i="3" s="1"/>
  <c r="W267" i="3" s="1"/>
  <c r="W268" i="3" s="1"/>
  <c r="W269" i="3" s="1"/>
  <c r="W270" i="3" s="1"/>
  <c r="W271" i="3" s="1"/>
  <c r="W272" i="3" s="1"/>
  <c r="W273" i="3" s="1"/>
  <c r="W274" i="3" s="1"/>
  <c r="W275" i="3" s="1"/>
  <c r="W276" i="3" s="1"/>
  <c r="W277" i="3" s="1"/>
  <c r="W278" i="3" s="1"/>
  <c r="W279" i="3" s="1"/>
  <c r="W280" i="3" s="1"/>
  <c r="W281" i="3" s="1"/>
  <c r="W282" i="3" s="1"/>
  <c r="W283" i="3" s="1"/>
  <c r="W284" i="3" s="1"/>
  <c r="W285" i="3" s="1"/>
  <c r="W286" i="3" s="1"/>
  <c r="W287" i="3" s="1"/>
  <c r="W288" i="3" s="1"/>
  <c r="W289" i="3" s="1"/>
  <c r="W290" i="3" s="1"/>
  <c r="W291" i="3" s="1"/>
  <c r="W292" i="3" s="1"/>
  <c r="W293" i="3" s="1"/>
  <c r="W294" i="3" s="1"/>
  <c r="W295" i="3" s="1"/>
  <c r="W296" i="3" s="1"/>
  <c r="W297" i="3" s="1"/>
  <c r="W298" i="3" s="1"/>
  <c r="W299" i="3" s="1"/>
  <c r="W300" i="3" s="1"/>
  <c r="W301" i="3" s="1"/>
  <c r="W302" i="3" s="1"/>
  <c r="W303" i="3" s="1"/>
  <c r="W304" i="3" s="1"/>
  <c r="W305" i="3" s="1"/>
  <c r="W306" i="3" s="1"/>
  <c r="W307" i="3" s="1"/>
  <c r="W308" i="3" s="1"/>
  <c r="W309" i="3" s="1"/>
  <c r="W310" i="3" s="1"/>
  <c r="W311" i="3" s="1"/>
  <c r="W312" i="3" s="1"/>
  <c r="W313" i="3" s="1"/>
  <c r="W314" i="3" s="1"/>
  <c r="W315" i="3" s="1"/>
  <c r="W316" i="3" s="1"/>
  <c r="W317" i="3" s="1"/>
  <c r="W318" i="3" s="1"/>
  <c r="W319" i="3" s="1"/>
  <c r="W320" i="3" s="1"/>
  <c r="W321" i="3" s="1"/>
  <c r="W322" i="3" s="1"/>
  <c r="W323" i="3" s="1"/>
  <c r="W324" i="3" s="1"/>
  <c r="W325" i="3" s="1"/>
  <c r="W326" i="3" s="1"/>
  <c r="W327" i="3" s="1"/>
  <c r="W328" i="3" s="1"/>
  <c r="W329" i="3" s="1"/>
  <c r="W330" i="3" s="1"/>
  <c r="W331" i="3" s="1"/>
  <c r="W332" i="3" s="1"/>
  <c r="W333" i="3" s="1"/>
  <c r="W334" i="3" s="1"/>
  <c r="W335" i="3" s="1"/>
  <c r="W336" i="3" s="1"/>
  <c r="W337" i="3" s="1"/>
  <c r="W338" i="3" s="1"/>
  <c r="W339" i="3" s="1"/>
  <c r="W340" i="3" s="1"/>
  <c r="W341" i="3" s="1"/>
  <c r="W342" i="3" s="1"/>
  <c r="W343" i="3" s="1"/>
  <c r="W344" i="3" s="1"/>
  <c r="W345" i="3" s="1"/>
  <c r="W346" i="3" s="1"/>
  <c r="W347" i="3" s="1"/>
  <c r="W348" i="3" s="1"/>
  <c r="W349" i="3" s="1"/>
  <c r="W350" i="3" s="1"/>
  <c r="W351" i="3" s="1"/>
  <c r="W352" i="3" s="1"/>
  <c r="W353" i="3" s="1"/>
  <c r="W354" i="3" s="1"/>
  <c r="W355" i="3" s="1"/>
  <c r="W356" i="3" s="1"/>
  <c r="W357" i="3" s="1"/>
  <c r="W358" i="3" s="1"/>
  <c r="W359" i="3" s="1"/>
  <c r="W360" i="3" s="1"/>
  <c r="W361" i="3" s="1"/>
  <c r="W362" i="3" s="1"/>
  <c r="W363" i="3" s="1"/>
  <c r="W364" i="3" s="1"/>
  <c r="W365" i="3" s="1"/>
  <c r="W366" i="3" s="1"/>
  <c r="W367" i="3" s="1"/>
  <c r="W368" i="3" s="1"/>
  <c r="W369" i="3" s="1"/>
  <c r="W370" i="3" s="1"/>
  <c r="W371" i="3" s="1"/>
  <c r="W372" i="3" s="1"/>
  <c r="W373" i="3" s="1"/>
  <c r="W374" i="3" s="1"/>
  <c r="W375" i="3" s="1"/>
  <c r="W376" i="3" s="1"/>
  <c r="W377" i="3" s="1"/>
  <c r="W378" i="3" s="1"/>
  <c r="W379" i="3" s="1"/>
  <c r="W380" i="3" s="1"/>
  <c r="W381" i="3" s="1"/>
  <c r="W382" i="3" s="1"/>
  <c r="W383" i="3" s="1"/>
  <c r="W384" i="3" s="1"/>
  <c r="W385" i="3" s="1"/>
  <c r="W386" i="3" s="1"/>
  <c r="W387" i="3" s="1"/>
  <c r="W388" i="3" s="1"/>
  <c r="W389" i="3" s="1"/>
  <c r="W390" i="3" s="1"/>
  <c r="W391" i="3" s="1"/>
  <c r="W392" i="3" s="1"/>
  <c r="W393" i="3" s="1"/>
  <c r="W394" i="3" s="1"/>
  <c r="W395" i="3" s="1"/>
  <c r="W396" i="3" s="1"/>
  <c r="W397" i="3" s="1"/>
  <c r="W398" i="3" s="1"/>
  <c r="W399" i="3" s="1"/>
  <c r="W400" i="3" s="1"/>
  <c r="W401" i="3" s="1"/>
  <c r="W402" i="3" s="1"/>
  <c r="W403" i="3" s="1"/>
  <c r="W404" i="3" s="1"/>
  <c r="W405" i="3" s="1"/>
  <c r="W406" i="3" s="1"/>
  <c r="W407" i="3" s="1"/>
  <c r="W408" i="3" s="1"/>
  <c r="W409" i="3" s="1"/>
  <c r="W410" i="3" s="1"/>
  <c r="W411" i="3" s="1"/>
  <c r="W412" i="3" s="1"/>
  <c r="W413" i="3" s="1"/>
  <c r="W414" i="3" s="1"/>
  <c r="W415" i="3" s="1"/>
  <c r="W416" i="3" s="1"/>
  <c r="W417" i="3" s="1"/>
  <c r="W418" i="3" s="1"/>
  <c r="W419" i="3" s="1"/>
  <c r="W420" i="3" s="1"/>
  <c r="W421" i="3" s="1"/>
  <c r="W422" i="3" s="1"/>
  <c r="W423" i="3" s="1"/>
  <c r="W424" i="3" s="1"/>
  <c r="W425" i="3" s="1"/>
  <c r="W426" i="3" s="1"/>
  <c r="W427" i="3" s="1"/>
  <c r="W428" i="3" s="1"/>
  <c r="W429" i="3" s="1"/>
  <c r="W430" i="3" s="1"/>
  <c r="W431" i="3" s="1"/>
  <c r="W432" i="3" s="1"/>
  <c r="W433" i="3" s="1"/>
  <c r="W434" i="3" s="1"/>
  <c r="W435" i="3" s="1"/>
  <c r="W436" i="3" s="1"/>
  <c r="W437" i="3" s="1"/>
  <c r="W438" i="3" s="1"/>
  <c r="W439" i="3" s="1"/>
  <c r="W440" i="3" s="1"/>
  <c r="W441" i="3" s="1"/>
  <c r="W442" i="3" s="1"/>
  <c r="W443" i="3" s="1"/>
  <c r="W444" i="3" s="1"/>
  <c r="W445" i="3" s="1"/>
  <c r="W446" i="3" s="1"/>
  <c r="W447" i="3" s="1"/>
  <c r="W448" i="3" s="1"/>
  <c r="W449" i="3" s="1"/>
  <c r="W450" i="3" s="1"/>
  <c r="W451" i="3" s="1"/>
  <c r="W452" i="3" s="1"/>
  <c r="W453" i="3" s="1"/>
  <c r="W454" i="3" s="1"/>
  <c r="W455" i="3" s="1"/>
  <c r="W456" i="3" s="1"/>
  <c r="W457" i="3" s="1"/>
  <c r="W458" i="3" s="1"/>
  <c r="W459" i="3" s="1"/>
  <c r="W460" i="3" s="1"/>
  <c r="W461" i="3" s="1"/>
  <c r="W462" i="3" s="1"/>
  <c r="W463" i="3" s="1"/>
  <c r="W464" i="3" s="1"/>
  <c r="W465" i="3" s="1"/>
  <c r="W466" i="3" s="1"/>
  <c r="W467" i="3" s="1"/>
  <c r="W468" i="3" s="1"/>
  <c r="W469" i="3" s="1"/>
  <c r="W470" i="3" s="1"/>
  <c r="W471" i="3" s="1"/>
  <c r="W472" i="3" s="1"/>
  <c r="W473" i="3" s="1"/>
  <c r="W474" i="3" s="1"/>
  <c r="W475" i="3" s="1"/>
  <c r="W476" i="3" s="1"/>
  <c r="W477" i="3" s="1"/>
  <c r="W478" i="3" s="1"/>
  <c r="W479" i="3" s="1"/>
  <c r="W480" i="3" s="1"/>
  <c r="W481" i="3" s="1"/>
  <c r="W482" i="3" s="1"/>
  <c r="W483" i="3" s="1"/>
  <c r="W484" i="3" s="1"/>
  <c r="W485" i="3" s="1"/>
  <c r="W486" i="3" s="1"/>
  <c r="W487" i="3" s="1"/>
  <c r="W488" i="3" s="1"/>
  <c r="W489" i="3" s="1"/>
  <c r="W490" i="3" s="1"/>
  <c r="W491" i="3" s="1"/>
  <c r="W492" i="3" s="1"/>
  <c r="W493" i="3" s="1"/>
  <c r="W494" i="3" s="1"/>
  <c r="W495" i="3" s="1"/>
  <c r="W496" i="3" s="1"/>
  <c r="W497" i="3" s="1"/>
  <c r="W498" i="3" s="1"/>
  <c r="W499" i="3" s="1"/>
  <c r="W500" i="3" s="1"/>
  <c r="W501" i="3" s="1"/>
  <c r="W502" i="3" s="1"/>
  <c r="W503" i="3" s="1"/>
  <c r="W504" i="3" s="1"/>
  <c r="W505" i="3" s="1"/>
  <c r="W506" i="3" s="1"/>
  <c r="W507" i="3" s="1"/>
  <c r="W508" i="3" s="1"/>
  <c r="W509" i="3" s="1"/>
  <c r="W510" i="3" s="1"/>
  <c r="W511" i="3" s="1"/>
  <c r="W512" i="3" s="1"/>
  <c r="W513" i="3" s="1"/>
  <c r="W514" i="3" s="1"/>
  <c r="W515" i="3" s="1"/>
  <c r="W516" i="3" s="1"/>
  <c r="W517" i="3" s="1"/>
  <c r="W518" i="3" s="1"/>
  <c r="W519" i="3" s="1"/>
  <c r="W520" i="3" s="1"/>
  <c r="W521" i="3" s="1"/>
  <c r="W522" i="3" s="1"/>
  <c r="W523" i="3" s="1"/>
  <c r="W524" i="3" s="1"/>
  <c r="W525" i="3" s="1"/>
  <c r="W526" i="3" s="1"/>
  <c r="W527" i="3" s="1"/>
  <c r="W528" i="3" s="1"/>
  <c r="W529" i="3" s="1"/>
  <c r="W530" i="3" s="1"/>
  <c r="W531" i="3" s="1"/>
  <c r="W532" i="3" s="1"/>
  <c r="W533" i="3" s="1"/>
  <c r="W534" i="3" s="1"/>
  <c r="W535" i="3" s="1"/>
  <c r="W536" i="3" s="1"/>
  <c r="W537" i="3" s="1"/>
  <c r="W538" i="3" s="1"/>
  <c r="W539" i="3" s="1"/>
  <c r="W540" i="3" s="1"/>
  <c r="W541" i="3" s="1"/>
  <c r="W542" i="3" s="1"/>
  <c r="W543" i="3" s="1"/>
  <c r="W544" i="3" s="1"/>
  <c r="W545" i="3" s="1"/>
  <c r="W546" i="3" s="1"/>
  <c r="W547" i="3" s="1"/>
  <c r="W548" i="3" s="1"/>
  <c r="W549" i="3" s="1"/>
  <c r="W550" i="3" s="1"/>
  <c r="W551" i="3" s="1"/>
  <c r="W552" i="3" s="1"/>
  <c r="W553" i="3" s="1"/>
  <c r="W554" i="3" s="1"/>
  <c r="W555" i="3" s="1"/>
  <c r="W556" i="3" s="1"/>
  <c r="W557" i="3" s="1"/>
  <c r="W558" i="3" s="1"/>
  <c r="W559" i="3" s="1"/>
  <c r="W560" i="3" s="1"/>
  <c r="W561" i="3" s="1"/>
  <c r="W562" i="3" s="1"/>
  <c r="W563" i="3" s="1"/>
  <c r="W564" i="3" s="1"/>
  <c r="W565" i="3" s="1"/>
  <c r="W566" i="3" s="1"/>
  <c r="W567" i="3" s="1"/>
  <c r="W568" i="3" s="1"/>
  <c r="W569" i="3" s="1"/>
  <c r="W570" i="3" s="1"/>
  <c r="W571" i="3" s="1"/>
  <c r="W572" i="3" s="1"/>
  <c r="W573" i="3" s="1"/>
  <c r="W574" i="3" s="1"/>
  <c r="W575" i="3" s="1"/>
  <c r="W576" i="3" s="1"/>
  <c r="W577" i="3" s="1"/>
  <c r="W578" i="3" s="1"/>
  <c r="W579" i="3" s="1"/>
  <c r="W580" i="3" s="1"/>
  <c r="W581" i="3" s="1"/>
  <c r="W582" i="3" s="1"/>
  <c r="W583" i="3" s="1"/>
  <c r="W584" i="3" s="1"/>
  <c r="W585" i="3" s="1"/>
  <c r="W586" i="3" s="1"/>
  <c r="W587" i="3" s="1"/>
  <c r="W588" i="3" s="1"/>
  <c r="W589" i="3" s="1"/>
  <c r="W590" i="3" s="1"/>
  <c r="W591" i="3" s="1"/>
  <c r="W592" i="3" s="1"/>
  <c r="W593" i="3" s="1"/>
  <c r="W594" i="3" s="1"/>
  <c r="W595" i="3" s="1"/>
  <c r="W596" i="3" s="1"/>
  <c r="W597" i="3" s="1"/>
  <c r="W598" i="3" s="1"/>
  <c r="W599" i="3" s="1"/>
  <c r="W600" i="3" s="1"/>
  <c r="W601" i="3" s="1"/>
  <c r="W602" i="3" s="1"/>
  <c r="W603" i="3" s="1"/>
  <c r="W604" i="3" s="1"/>
  <c r="W605" i="3" s="1"/>
  <c r="W606" i="3" s="1"/>
  <c r="W607" i="3" s="1"/>
  <c r="W608" i="3" s="1"/>
  <c r="W609" i="3" s="1"/>
  <c r="W610" i="3" s="1"/>
  <c r="W611" i="3" s="1"/>
  <c r="W612" i="3" s="1"/>
  <c r="W613" i="3" s="1"/>
  <c r="W614" i="3" s="1"/>
  <c r="W615" i="3" s="1"/>
  <c r="W616" i="3" s="1"/>
  <c r="W617" i="3" s="1"/>
  <c r="W618" i="3" s="1"/>
  <c r="W619" i="3" s="1"/>
  <c r="W620" i="3" s="1"/>
  <c r="W621" i="3" s="1"/>
  <c r="W622" i="3" s="1"/>
  <c r="W623" i="3" s="1"/>
  <c r="W624" i="3" s="1"/>
  <c r="W625" i="3" s="1"/>
  <c r="W626" i="3" s="1"/>
  <c r="W627" i="3" s="1"/>
  <c r="W628" i="3" s="1"/>
  <c r="W629" i="3" s="1"/>
  <c r="W630" i="3" s="1"/>
  <c r="W631" i="3" s="1"/>
  <c r="W632" i="3" s="1"/>
  <c r="W633" i="3" s="1"/>
  <c r="W634" i="3" s="1"/>
  <c r="W635" i="3" s="1"/>
  <c r="W636" i="3" s="1"/>
  <c r="W637" i="3" s="1"/>
  <c r="W638" i="3" s="1"/>
  <c r="W639" i="3" s="1"/>
  <c r="W640" i="3" s="1"/>
  <c r="W641" i="3" s="1"/>
  <c r="W642" i="3" s="1"/>
  <c r="W643" i="3" s="1"/>
  <c r="W644" i="3" s="1"/>
  <c r="W645" i="3" s="1"/>
  <c r="W646" i="3" s="1"/>
  <c r="W647" i="3" s="1"/>
  <c r="W648" i="3" s="1"/>
  <c r="W649" i="3" s="1"/>
  <c r="W650" i="3" s="1"/>
  <c r="W651" i="3" s="1"/>
  <c r="W652" i="3" s="1"/>
  <c r="W653" i="3" s="1"/>
  <c r="W654" i="3" s="1"/>
  <c r="W655" i="3" s="1"/>
  <c r="W656" i="3" s="1"/>
  <c r="W657" i="3" s="1"/>
  <c r="W658" i="3" s="1"/>
  <c r="W659" i="3" s="1"/>
  <c r="W660" i="3" s="1"/>
  <c r="W661" i="3" s="1"/>
  <c r="W662" i="3" s="1"/>
  <c r="W663" i="3" s="1"/>
  <c r="W664" i="3" s="1"/>
  <c r="W665" i="3" s="1"/>
  <c r="W666" i="3" s="1"/>
  <c r="W667" i="3" s="1"/>
  <c r="W668" i="3" s="1"/>
  <c r="W669" i="3" s="1"/>
  <c r="W670" i="3" s="1"/>
  <c r="W671" i="3" s="1"/>
  <c r="W672" i="3" s="1"/>
  <c r="W673" i="3" s="1"/>
  <c r="W674" i="3" s="1"/>
  <c r="W675" i="3" s="1"/>
  <c r="W676" i="3" s="1"/>
  <c r="W677" i="3" s="1"/>
  <c r="W678" i="3" s="1"/>
  <c r="W679" i="3" s="1"/>
  <c r="W680" i="3" s="1"/>
  <c r="W681" i="3" s="1"/>
  <c r="W682" i="3" s="1"/>
  <c r="W683" i="3" s="1"/>
  <c r="W684" i="3" s="1"/>
  <c r="W685" i="3" s="1"/>
  <c r="W686" i="3" s="1"/>
  <c r="W687" i="3" s="1"/>
  <c r="W688" i="3" s="1"/>
  <c r="W689" i="3" s="1"/>
  <c r="W690" i="3" s="1"/>
  <c r="W691" i="3" s="1"/>
  <c r="W692" i="3" s="1"/>
  <c r="W693" i="3" s="1"/>
  <c r="W694" i="3" s="1"/>
  <c r="W695" i="3" s="1"/>
  <c r="W696" i="3" s="1"/>
  <c r="W697" i="3" s="1"/>
  <c r="W698" i="3" s="1"/>
  <c r="W699" i="3" s="1"/>
  <c r="W700" i="3" s="1"/>
  <c r="W701" i="3" s="1"/>
  <c r="W702" i="3" s="1"/>
  <c r="W703" i="3" s="1"/>
  <c r="W704" i="3" s="1"/>
  <c r="W705" i="3" s="1"/>
  <c r="W706" i="3" s="1"/>
  <c r="W707" i="3" s="1"/>
  <c r="W708" i="3" s="1"/>
  <c r="W709" i="3" s="1"/>
  <c r="W710" i="3" s="1"/>
  <c r="W711" i="3" s="1"/>
  <c r="W712" i="3" s="1"/>
  <c r="W713" i="3" s="1"/>
  <c r="W714" i="3" s="1"/>
  <c r="W715" i="3" s="1"/>
  <c r="W716" i="3" s="1"/>
  <c r="W717" i="3" s="1"/>
  <c r="W718" i="3" s="1"/>
  <c r="W719" i="3" s="1"/>
  <c r="W720" i="3" s="1"/>
  <c r="W721" i="3" s="1"/>
  <c r="W722" i="3" s="1"/>
  <c r="W723" i="3" s="1"/>
  <c r="W724" i="3" s="1"/>
  <c r="W725" i="3" s="1"/>
  <c r="W726" i="3" s="1"/>
  <c r="W727" i="3" s="1"/>
  <c r="W728" i="3" s="1"/>
  <c r="W729" i="3" s="1"/>
  <c r="W730" i="3" s="1"/>
  <c r="W731" i="3" s="1"/>
  <c r="W732" i="3" s="1"/>
  <c r="W733" i="3" s="1"/>
  <c r="W734" i="3" s="1"/>
  <c r="W735" i="3" s="1"/>
  <c r="W736" i="3" s="1"/>
  <c r="W737" i="3" s="1"/>
  <c r="W738" i="3" s="1"/>
  <c r="W739" i="3" s="1"/>
  <c r="W740" i="3" s="1"/>
  <c r="W741" i="3" s="1"/>
  <c r="W742" i="3" s="1"/>
  <c r="W743" i="3" s="1"/>
  <c r="W744" i="3" s="1"/>
  <c r="W745" i="3" s="1"/>
  <c r="W746" i="3" s="1"/>
  <c r="W747" i="3" s="1"/>
  <c r="W748" i="3" s="1"/>
  <c r="W749" i="3" s="1"/>
  <c r="W750" i="3" s="1"/>
  <c r="W751" i="3" s="1"/>
  <c r="W752" i="3" s="1"/>
  <c r="W753" i="3" s="1"/>
  <c r="W754" i="3" s="1"/>
  <c r="W755" i="3" s="1"/>
  <c r="W756" i="3" s="1"/>
  <c r="W757" i="3" s="1"/>
  <c r="W758" i="3" s="1"/>
  <c r="W759" i="3" s="1"/>
  <c r="W760" i="3" s="1"/>
  <c r="W761" i="3" s="1"/>
  <c r="W762" i="3" s="1"/>
  <c r="W763" i="3" s="1"/>
  <c r="W764" i="3" s="1"/>
  <c r="W765" i="3" s="1"/>
  <c r="W766" i="3" s="1"/>
  <c r="W767" i="3" s="1"/>
  <c r="W768" i="3" s="1"/>
  <c r="W769" i="3" s="1"/>
  <c r="W770" i="3" s="1"/>
  <c r="W771" i="3" s="1"/>
  <c r="W772" i="3" s="1"/>
  <c r="W773" i="3" s="1"/>
  <c r="W774" i="3" s="1"/>
  <c r="W775" i="3" s="1"/>
  <c r="W776" i="3" s="1"/>
  <c r="W777" i="3" s="1"/>
  <c r="W778" i="3" s="1"/>
  <c r="W779" i="3" s="1"/>
  <c r="W780" i="3" s="1"/>
  <c r="W781" i="3" s="1"/>
  <c r="W782" i="3" s="1"/>
  <c r="W783" i="3" s="1"/>
  <c r="W784" i="3" s="1"/>
  <c r="W785" i="3" s="1"/>
  <c r="W786" i="3" s="1"/>
  <c r="W787" i="3" s="1"/>
  <c r="W788" i="3" s="1"/>
  <c r="W789" i="3" s="1"/>
  <c r="W790" i="3" s="1"/>
  <c r="W791" i="3" s="1"/>
  <c r="W792" i="3" s="1"/>
  <c r="W793" i="3" s="1"/>
  <c r="W794" i="3" s="1"/>
  <c r="W795" i="3" s="1"/>
  <c r="W796" i="3" s="1"/>
  <c r="W797" i="3" s="1"/>
  <c r="W798" i="3" s="1"/>
  <c r="W799" i="3" s="1"/>
  <c r="W800" i="3" s="1"/>
  <c r="W801" i="3" s="1"/>
  <c r="W802" i="3" s="1"/>
  <c r="W803" i="3" s="1"/>
  <c r="W804" i="3" s="1"/>
  <c r="W805" i="3" s="1"/>
  <c r="W806" i="3" s="1"/>
  <c r="W807" i="3" s="1"/>
  <c r="W808" i="3" s="1"/>
  <c r="W809" i="3" s="1"/>
  <c r="W810" i="3" s="1"/>
  <c r="W811" i="3" s="1"/>
  <c r="W812" i="3" s="1"/>
  <c r="W813" i="3" s="1"/>
  <c r="W814" i="3" s="1"/>
  <c r="W815" i="3" s="1"/>
  <c r="W816" i="3" s="1"/>
  <c r="W817" i="3" s="1"/>
  <c r="W818" i="3" s="1"/>
  <c r="W819" i="3" s="1"/>
  <c r="W820" i="3" s="1"/>
  <c r="W821" i="3" s="1"/>
  <c r="W822" i="3" s="1"/>
  <c r="W823" i="3" s="1"/>
  <c r="W824" i="3" s="1"/>
  <c r="W825" i="3" s="1"/>
  <c r="W826" i="3" s="1"/>
  <c r="W827" i="3" s="1"/>
  <c r="W828" i="3" s="1"/>
  <c r="W829" i="3" s="1"/>
  <c r="W830" i="3" s="1"/>
  <c r="W831" i="3" s="1"/>
  <c r="W832" i="3" s="1"/>
  <c r="W833" i="3" s="1"/>
  <c r="W834" i="3" s="1"/>
  <c r="W835" i="3" s="1"/>
  <c r="AB12" i="3"/>
  <c r="AB13" i="3" s="1"/>
  <c r="AB14" i="3" s="1"/>
  <c r="AB15" i="3" s="1"/>
  <c r="AB16" i="3" s="1"/>
  <c r="AB17" i="3" s="1"/>
  <c r="AB18" i="3" s="1"/>
  <c r="AB19" i="3" s="1"/>
  <c r="AB20" i="3" s="1"/>
  <c r="AB21" i="3" s="1"/>
  <c r="AB22" i="3" s="1"/>
  <c r="AB23" i="3" s="1"/>
  <c r="AB24" i="3" s="1"/>
  <c r="AB25" i="3" s="1"/>
  <c r="AB26" i="3" s="1"/>
  <c r="AB27" i="3" s="1"/>
  <c r="AB28" i="3" s="1"/>
  <c r="AB29" i="3" s="1"/>
  <c r="AB30" i="3" s="1"/>
  <c r="AB31" i="3" s="1"/>
  <c r="AB32" i="3" s="1"/>
  <c r="AB33" i="3" s="1"/>
  <c r="AB34" i="3" s="1"/>
  <c r="AB35" i="3" s="1"/>
  <c r="AB36" i="3" s="1"/>
  <c r="AB37" i="3" s="1"/>
  <c r="AB38" i="3" s="1"/>
  <c r="AB39" i="3" s="1"/>
  <c r="AB40" i="3" s="1"/>
  <c r="AB41" i="3" s="1"/>
  <c r="AB42" i="3" s="1"/>
  <c r="AB43" i="3" s="1"/>
  <c r="AB44" i="3" s="1"/>
  <c r="AB45" i="3" s="1"/>
  <c r="AB46" i="3" s="1"/>
  <c r="AB47" i="3" s="1"/>
  <c r="AB48" i="3" s="1"/>
  <c r="AB49" i="3" s="1"/>
  <c r="AB50" i="3" s="1"/>
  <c r="AB51" i="3" s="1"/>
  <c r="AB52" i="3" s="1"/>
  <c r="AB53" i="3" s="1"/>
  <c r="AB54" i="3" s="1"/>
  <c r="AB55" i="3" s="1"/>
  <c r="AB56" i="3" s="1"/>
  <c r="AB57" i="3" s="1"/>
  <c r="AB58" i="3" s="1"/>
  <c r="AB59" i="3" s="1"/>
  <c r="AB60" i="3" s="1"/>
  <c r="AB61" i="3" s="1"/>
  <c r="AB62" i="3" s="1"/>
  <c r="AB63" i="3" s="1"/>
  <c r="AB64" i="3" s="1"/>
  <c r="AB65" i="3" s="1"/>
  <c r="AB66" i="3" s="1"/>
  <c r="AB67" i="3" s="1"/>
  <c r="AB68" i="3" s="1"/>
  <c r="AB69" i="3" s="1"/>
  <c r="AB70" i="3" s="1"/>
  <c r="AB71" i="3" s="1"/>
  <c r="AB72" i="3" s="1"/>
  <c r="AB73" i="3" s="1"/>
  <c r="AB74" i="3" s="1"/>
  <c r="AB75" i="3" s="1"/>
  <c r="AB76" i="3" s="1"/>
  <c r="AB77" i="3" s="1"/>
  <c r="AB78" i="3" s="1"/>
  <c r="AB79" i="3" s="1"/>
  <c r="AB80" i="3" s="1"/>
  <c r="AB81" i="3" s="1"/>
  <c r="AB82" i="3" s="1"/>
  <c r="AB83" i="3" s="1"/>
  <c r="AB84" i="3" s="1"/>
  <c r="AB85" i="3" s="1"/>
  <c r="AB86" i="3" s="1"/>
  <c r="AB87" i="3" s="1"/>
  <c r="AB88" i="3" s="1"/>
  <c r="AB89" i="3" s="1"/>
  <c r="AB90" i="3" s="1"/>
  <c r="AB91" i="3" s="1"/>
  <c r="AB92" i="3" s="1"/>
  <c r="AB93" i="3" s="1"/>
  <c r="AB94" i="3" s="1"/>
  <c r="AB95" i="3" s="1"/>
  <c r="AB96" i="3" s="1"/>
  <c r="AB97" i="3" s="1"/>
  <c r="AB98" i="3" s="1"/>
  <c r="AB99" i="3" s="1"/>
  <c r="AB100" i="3" s="1"/>
  <c r="AB101" i="3" s="1"/>
  <c r="AB102" i="3" s="1"/>
  <c r="AB103" i="3" s="1"/>
  <c r="AB104" i="3" s="1"/>
  <c r="AB105" i="3" s="1"/>
  <c r="AB106" i="3" s="1"/>
  <c r="AB107" i="3" s="1"/>
  <c r="AB108" i="3" s="1"/>
  <c r="AB109" i="3" s="1"/>
  <c r="AB110" i="3" s="1"/>
  <c r="AB111" i="3" s="1"/>
  <c r="AB112" i="3" s="1"/>
  <c r="AB113" i="3" s="1"/>
  <c r="AB114" i="3" s="1"/>
  <c r="AB115" i="3" s="1"/>
  <c r="AB116" i="3" s="1"/>
  <c r="AB117" i="3" s="1"/>
  <c r="AB118" i="3" s="1"/>
  <c r="AB119" i="3" s="1"/>
  <c r="AB120" i="3" s="1"/>
  <c r="AB121" i="3" s="1"/>
  <c r="AB122" i="3" s="1"/>
  <c r="AB123" i="3" s="1"/>
  <c r="AB124" i="3" s="1"/>
  <c r="AB125" i="3" s="1"/>
  <c r="AB126" i="3" s="1"/>
  <c r="AB127" i="3" s="1"/>
  <c r="AB128" i="3" s="1"/>
  <c r="AB129" i="3" s="1"/>
  <c r="AB130" i="3" s="1"/>
  <c r="AB131" i="3" s="1"/>
  <c r="AB132" i="3" s="1"/>
  <c r="AB133" i="3" s="1"/>
  <c r="AB134" i="3" s="1"/>
  <c r="AB135" i="3" s="1"/>
  <c r="AB136" i="3" s="1"/>
  <c r="AB137" i="3" s="1"/>
  <c r="AB138" i="3" s="1"/>
  <c r="AB139" i="3" s="1"/>
  <c r="AB140" i="3" s="1"/>
  <c r="AB141" i="3" s="1"/>
  <c r="AB142" i="3" s="1"/>
  <c r="AB143" i="3" s="1"/>
  <c r="AB144" i="3" s="1"/>
  <c r="AB145" i="3" s="1"/>
  <c r="AB146" i="3" s="1"/>
  <c r="AB147" i="3" s="1"/>
  <c r="AB148" i="3" s="1"/>
  <c r="AB149" i="3" s="1"/>
  <c r="AB150" i="3" s="1"/>
  <c r="AB151" i="3" s="1"/>
  <c r="AB152" i="3" s="1"/>
  <c r="AB153" i="3" s="1"/>
  <c r="AB154" i="3" s="1"/>
  <c r="AB155" i="3" s="1"/>
  <c r="AB156" i="3" s="1"/>
  <c r="AB157" i="3" s="1"/>
  <c r="AB158" i="3" s="1"/>
  <c r="AB159" i="3" s="1"/>
  <c r="AB160" i="3" s="1"/>
  <c r="AB161" i="3" s="1"/>
  <c r="AB162" i="3" s="1"/>
  <c r="AB163" i="3" s="1"/>
  <c r="AB164" i="3" s="1"/>
  <c r="AB165" i="3" s="1"/>
  <c r="AB166" i="3" s="1"/>
  <c r="AB167" i="3" s="1"/>
  <c r="AB168" i="3" s="1"/>
  <c r="AB169" i="3" s="1"/>
  <c r="AB170" i="3" s="1"/>
  <c r="AB171" i="3" s="1"/>
  <c r="AB172" i="3" s="1"/>
  <c r="AB173" i="3" s="1"/>
  <c r="AB174" i="3" s="1"/>
  <c r="AB175" i="3" s="1"/>
  <c r="AB176" i="3" s="1"/>
  <c r="AB177" i="3" s="1"/>
  <c r="AB178" i="3" s="1"/>
  <c r="AB179" i="3" s="1"/>
  <c r="AB180" i="3" s="1"/>
  <c r="AB181" i="3" s="1"/>
  <c r="AB182" i="3" s="1"/>
  <c r="AB183" i="3" s="1"/>
  <c r="AB184" i="3" s="1"/>
  <c r="AB185" i="3" s="1"/>
  <c r="AB186" i="3" s="1"/>
  <c r="AB187" i="3" s="1"/>
  <c r="AB188" i="3" s="1"/>
  <c r="AB189" i="3" s="1"/>
  <c r="AB190" i="3" s="1"/>
  <c r="AB191" i="3" s="1"/>
  <c r="AB192" i="3" s="1"/>
  <c r="AB193" i="3" s="1"/>
  <c r="AB194" i="3" s="1"/>
  <c r="AB195" i="3" s="1"/>
  <c r="AB196" i="3" s="1"/>
  <c r="AB197" i="3" s="1"/>
  <c r="AB198" i="3" s="1"/>
  <c r="AB199" i="3" s="1"/>
  <c r="AB200" i="3" s="1"/>
  <c r="AB201" i="3" s="1"/>
  <c r="AB202" i="3" s="1"/>
  <c r="AB203" i="3" s="1"/>
  <c r="AB204" i="3" s="1"/>
  <c r="AB205" i="3" s="1"/>
  <c r="AB206" i="3" s="1"/>
  <c r="AB207" i="3" s="1"/>
  <c r="AB208" i="3" s="1"/>
  <c r="AB209" i="3" s="1"/>
  <c r="AB210" i="3" s="1"/>
  <c r="AB211" i="3" s="1"/>
  <c r="AB212" i="3" s="1"/>
  <c r="AB213" i="3" s="1"/>
  <c r="AB214" i="3" s="1"/>
  <c r="AB215" i="3" s="1"/>
  <c r="AB216" i="3" s="1"/>
  <c r="AB217" i="3" s="1"/>
  <c r="AB218" i="3" s="1"/>
  <c r="AB219" i="3" s="1"/>
  <c r="AB220" i="3" s="1"/>
  <c r="AB221" i="3" s="1"/>
  <c r="AB222" i="3" s="1"/>
  <c r="AB223" i="3" s="1"/>
  <c r="AB224" i="3" s="1"/>
  <c r="AB225" i="3" s="1"/>
  <c r="AB226" i="3" s="1"/>
  <c r="AB227" i="3" s="1"/>
  <c r="AB228" i="3" s="1"/>
  <c r="AB229" i="3" s="1"/>
  <c r="AB230" i="3" s="1"/>
  <c r="AB231" i="3" s="1"/>
  <c r="AB232" i="3" s="1"/>
  <c r="AB233" i="3" s="1"/>
  <c r="AB234" i="3" s="1"/>
  <c r="AB235" i="3" s="1"/>
  <c r="AB236" i="3" s="1"/>
  <c r="AB237" i="3" s="1"/>
  <c r="AB238" i="3" s="1"/>
  <c r="AB239" i="3" s="1"/>
  <c r="AB240" i="3" s="1"/>
  <c r="AB241" i="3" s="1"/>
  <c r="AB242" i="3" s="1"/>
  <c r="AB243" i="3" s="1"/>
  <c r="AB244" i="3" s="1"/>
  <c r="AB245" i="3" s="1"/>
  <c r="AB246" i="3" s="1"/>
  <c r="AB247" i="3" s="1"/>
  <c r="AB248" i="3" s="1"/>
  <c r="AB249" i="3" s="1"/>
  <c r="AB250" i="3" s="1"/>
  <c r="AB251" i="3" s="1"/>
  <c r="AB252" i="3" s="1"/>
  <c r="AB253" i="3" s="1"/>
  <c r="AB254" i="3" s="1"/>
  <c r="AB255" i="3" s="1"/>
  <c r="AB256" i="3" s="1"/>
  <c r="AB257" i="3" s="1"/>
  <c r="AB258" i="3" s="1"/>
  <c r="AB259" i="3" s="1"/>
  <c r="AB260" i="3" s="1"/>
  <c r="AB261" i="3" s="1"/>
  <c r="AB262" i="3" s="1"/>
  <c r="AB263" i="3" s="1"/>
  <c r="AB264" i="3" s="1"/>
  <c r="AB265" i="3" s="1"/>
  <c r="AB266" i="3" s="1"/>
  <c r="AB267" i="3" s="1"/>
  <c r="AB268" i="3" s="1"/>
  <c r="AB269" i="3" s="1"/>
  <c r="AB270" i="3" s="1"/>
  <c r="AB271" i="3" s="1"/>
  <c r="AB272" i="3" s="1"/>
  <c r="AB273" i="3" s="1"/>
  <c r="AB274" i="3" s="1"/>
  <c r="AB275" i="3" s="1"/>
  <c r="AB276" i="3" s="1"/>
  <c r="AB277" i="3" s="1"/>
  <c r="AB278" i="3" s="1"/>
  <c r="AB279" i="3" s="1"/>
  <c r="AB280" i="3" s="1"/>
  <c r="AB281" i="3" s="1"/>
  <c r="AB282" i="3" s="1"/>
  <c r="AB283" i="3" s="1"/>
  <c r="AB284" i="3" s="1"/>
  <c r="AB285" i="3" s="1"/>
  <c r="AB286" i="3" s="1"/>
  <c r="AB287" i="3" s="1"/>
  <c r="AB288" i="3" s="1"/>
  <c r="AB289" i="3" s="1"/>
  <c r="AB290" i="3" s="1"/>
  <c r="AB291" i="3" s="1"/>
  <c r="AB292" i="3" s="1"/>
  <c r="AB293" i="3" s="1"/>
  <c r="AB294" i="3" s="1"/>
  <c r="AB295" i="3" s="1"/>
  <c r="AB296" i="3" s="1"/>
  <c r="AB297" i="3" s="1"/>
  <c r="AB298" i="3" s="1"/>
  <c r="AB299" i="3" s="1"/>
  <c r="AB300" i="3" s="1"/>
  <c r="AB301" i="3" s="1"/>
  <c r="AB302" i="3" s="1"/>
  <c r="AB303" i="3" s="1"/>
  <c r="AB304" i="3" s="1"/>
  <c r="AB305" i="3" s="1"/>
  <c r="AB306" i="3" s="1"/>
  <c r="AB307" i="3" s="1"/>
  <c r="AB308" i="3" s="1"/>
  <c r="AB309" i="3" s="1"/>
  <c r="AB310" i="3" s="1"/>
  <c r="AB311" i="3" s="1"/>
  <c r="AB312" i="3" s="1"/>
  <c r="AB313" i="3" s="1"/>
  <c r="AB314" i="3" s="1"/>
  <c r="AB315" i="3" s="1"/>
  <c r="AB316" i="3" s="1"/>
  <c r="AB317" i="3" s="1"/>
  <c r="AB318" i="3" s="1"/>
  <c r="AB319" i="3" s="1"/>
  <c r="AB320" i="3" s="1"/>
  <c r="AB321" i="3" s="1"/>
  <c r="AB322" i="3" s="1"/>
  <c r="AB323" i="3" s="1"/>
  <c r="AB324" i="3" s="1"/>
  <c r="AB325" i="3" s="1"/>
  <c r="AB326" i="3" s="1"/>
  <c r="AB327" i="3" s="1"/>
  <c r="AB328" i="3" s="1"/>
  <c r="AB329" i="3" s="1"/>
  <c r="AB330" i="3" s="1"/>
  <c r="AB331" i="3" s="1"/>
  <c r="AB332" i="3" s="1"/>
  <c r="AB333" i="3" s="1"/>
  <c r="AB334" i="3" s="1"/>
  <c r="AB335" i="3" s="1"/>
  <c r="AB336" i="3" s="1"/>
  <c r="AB337" i="3" s="1"/>
  <c r="AB338" i="3" s="1"/>
  <c r="AB339" i="3" s="1"/>
  <c r="AB340" i="3" s="1"/>
  <c r="AB341" i="3" s="1"/>
  <c r="AB342" i="3" s="1"/>
  <c r="AB343" i="3" s="1"/>
  <c r="AB344" i="3" s="1"/>
  <c r="AB345" i="3" s="1"/>
  <c r="AB346" i="3" s="1"/>
  <c r="AB347" i="3" s="1"/>
  <c r="AB348" i="3" s="1"/>
  <c r="AB349" i="3" s="1"/>
  <c r="AB350" i="3" s="1"/>
  <c r="AB351" i="3" s="1"/>
  <c r="AB352" i="3" s="1"/>
  <c r="AB353" i="3" s="1"/>
  <c r="AB354" i="3" s="1"/>
  <c r="AB355" i="3" s="1"/>
  <c r="AB356" i="3" s="1"/>
  <c r="AB357" i="3" s="1"/>
  <c r="AB358" i="3" s="1"/>
  <c r="AB359" i="3" s="1"/>
  <c r="AB360" i="3" s="1"/>
  <c r="AB361" i="3" s="1"/>
  <c r="AB362" i="3" s="1"/>
  <c r="AB363" i="3" s="1"/>
  <c r="AB364" i="3" s="1"/>
  <c r="AB365" i="3" s="1"/>
  <c r="AB366" i="3" s="1"/>
  <c r="AB367" i="3" s="1"/>
  <c r="AB368" i="3" s="1"/>
  <c r="AB369" i="3" s="1"/>
  <c r="AB370" i="3" s="1"/>
  <c r="AB371" i="3" s="1"/>
  <c r="AB372" i="3" s="1"/>
  <c r="AB373" i="3" s="1"/>
  <c r="AB374" i="3" s="1"/>
  <c r="AB375" i="3" s="1"/>
  <c r="AB376" i="3" s="1"/>
  <c r="AB377" i="3" s="1"/>
  <c r="AB378" i="3" s="1"/>
  <c r="AB379" i="3" s="1"/>
  <c r="AB380" i="3" s="1"/>
  <c r="AB381" i="3" s="1"/>
  <c r="AB382" i="3" s="1"/>
  <c r="AB383" i="3" s="1"/>
  <c r="AB384" i="3" s="1"/>
  <c r="AB385" i="3" s="1"/>
  <c r="AB386" i="3" s="1"/>
  <c r="AB387" i="3" s="1"/>
  <c r="AB388" i="3" s="1"/>
  <c r="AB389" i="3" s="1"/>
  <c r="AB390" i="3" s="1"/>
  <c r="AB391" i="3" s="1"/>
  <c r="AB392" i="3" s="1"/>
  <c r="AB393" i="3" s="1"/>
  <c r="AB394" i="3" s="1"/>
  <c r="AB395" i="3" s="1"/>
  <c r="AB396" i="3" s="1"/>
  <c r="AB397" i="3" s="1"/>
  <c r="AB398" i="3" s="1"/>
  <c r="AB399" i="3" s="1"/>
  <c r="AB400" i="3" s="1"/>
  <c r="AB401" i="3" s="1"/>
  <c r="AB402" i="3" s="1"/>
  <c r="AB403" i="3" s="1"/>
  <c r="AB404" i="3" s="1"/>
  <c r="AB405" i="3" s="1"/>
  <c r="AB406" i="3" s="1"/>
  <c r="AB407" i="3" s="1"/>
  <c r="AB408" i="3" s="1"/>
  <c r="AB409" i="3" s="1"/>
  <c r="AB410" i="3" s="1"/>
  <c r="AB411" i="3" s="1"/>
  <c r="AB412" i="3" s="1"/>
  <c r="AB413" i="3" s="1"/>
  <c r="AB414" i="3" s="1"/>
  <c r="AB415" i="3" s="1"/>
  <c r="AB416" i="3" s="1"/>
  <c r="AB417" i="3" s="1"/>
  <c r="AB418" i="3" s="1"/>
  <c r="AB419" i="3" s="1"/>
  <c r="AB420" i="3" s="1"/>
  <c r="AB421" i="3" s="1"/>
  <c r="AB422" i="3" s="1"/>
  <c r="AB423" i="3" s="1"/>
  <c r="AB424" i="3" s="1"/>
  <c r="AB425" i="3" s="1"/>
  <c r="AB426" i="3" s="1"/>
  <c r="AB427" i="3" s="1"/>
  <c r="AB428" i="3" s="1"/>
  <c r="AB429" i="3" s="1"/>
  <c r="AB430" i="3" s="1"/>
  <c r="AB431" i="3" s="1"/>
  <c r="AB432" i="3" s="1"/>
  <c r="AB433" i="3" s="1"/>
  <c r="AB434" i="3" s="1"/>
  <c r="AB435" i="3" s="1"/>
  <c r="AB436" i="3" s="1"/>
  <c r="AB437" i="3" s="1"/>
  <c r="AB438" i="3" s="1"/>
  <c r="AB439" i="3" s="1"/>
  <c r="AB440" i="3" s="1"/>
  <c r="AB441" i="3" s="1"/>
  <c r="AB442" i="3" s="1"/>
  <c r="AB443" i="3" s="1"/>
  <c r="AB444" i="3" s="1"/>
  <c r="AB445" i="3" s="1"/>
  <c r="AB446" i="3" s="1"/>
  <c r="AB447" i="3" s="1"/>
  <c r="AB448" i="3" s="1"/>
  <c r="AB449" i="3" s="1"/>
  <c r="AB450" i="3" s="1"/>
  <c r="AB451" i="3" s="1"/>
  <c r="AB452" i="3" s="1"/>
  <c r="AB453" i="3" s="1"/>
  <c r="AB454" i="3" s="1"/>
  <c r="AB455" i="3" s="1"/>
  <c r="AB456" i="3" s="1"/>
  <c r="AB457" i="3" s="1"/>
  <c r="AB458" i="3" s="1"/>
  <c r="AB459" i="3" s="1"/>
  <c r="AB460" i="3" s="1"/>
  <c r="AB461" i="3" s="1"/>
  <c r="AB462" i="3" s="1"/>
  <c r="AB463" i="3" s="1"/>
  <c r="AB464" i="3" s="1"/>
  <c r="AB465" i="3" s="1"/>
  <c r="AB466" i="3" s="1"/>
  <c r="AB467" i="3" s="1"/>
  <c r="AB468" i="3" s="1"/>
  <c r="AB469" i="3" s="1"/>
  <c r="AB470" i="3" s="1"/>
  <c r="AB471" i="3" s="1"/>
  <c r="AB472" i="3" s="1"/>
  <c r="AB473" i="3" s="1"/>
  <c r="AB474" i="3" s="1"/>
  <c r="AB475" i="3" s="1"/>
  <c r="AB476" i="3" s="1"/>
  <c r="AB477" i="3" s="1"/>
  <c r="AB478" i="3" s="1"/>
  <c r="AB479" i="3" s="1"/>
  <c r="AB480" i="3" s="1"/>
  <c r="AB481" i="3" s="1"/>
  <c r="AB482" i="3" s="1"/>
  <c r="AB483" i="3" s="1"/>
  <c r="AB484" i="3" s="1"/>
  <c r="AB485" i="3" s="1"/>
  <c r="AB486" i="3" s="1"/>
  <c r="AB487" i="3" s="1"/>
  <c r="AB488" i="3" s="1"/>
  <c r="AB489" i="3" s="1"/>
  <c r="AB490" i="3" s="1"/>
  <c r="AB491" i="3" s="1"/>
  <c r="AB492" i="3" s="1"/>
  <c r="AB493" i="3" s="1"/>
  <c r="AB494" i="3" s="1"/>
  <c r="AB495" i="3" s="1"/>
  <c r="AB496" i="3" s="1"/>
  <c r="AB497" i="3" s="1"/>
  <c r="AB498" i="3" s="1"/>
  <c r="AB499" i="3" s="1"/>
  <c r="AB500" i="3" s="1"/>
  <c r="AB501" i="3" s="1"/>
  <c r="AB502" i="3" s="1"/>
  <c r="AB503" i="3" s="1"/>
  <c r="AB504" i="3" s="1"/>
  <c r="AB505" i="3" s="1"/>
  <c r="AB506" i="3" s="1"/>
  <c r="AB507" i="3" s="1"/>
  <c r="AB508" i="3" s="1"/>
  <c r="AB509" i="3" s="1"/>
  <c r="AB510" i="3" s="1"/>
  <c r="AB511" i="3" s="1"/>
  <c r="AB512" i="3" s="1"/>
  <c r="AB513" i="3" s="1"/>
  <c r="AB514" i="3" s="1"/>
  <c r="AB515" i="3" s="1"/>
  <c r="AB516" i="3" s="1"/>
  <c r="AB517" i="3" s="1"/>
  <c r="AB518" i="3" s="1"/>
  <c r="AB519" i="3" s="1"/>
  <c r="AB520" i="3" s="1"/>
  <c r="AB521" i="3" s="1"/>
  <c r="AB522" i="3" s="1"/>
  <c r="AB523" i="3" s="1"/>
  <c r="AB524" i="3" s="1"/>
  <c r="AB525" i="3" s="1"/>
  <c r="AB526" i="3" s="1"/>
  <c r="AB527" i="3" s="1"/>
  <c r="AB528" i="3" s="1"/>
  <c r="AB529" i="3" s="1"/>
  <c r="AB530" i="3" s="1"/>
  <c r="AB531" i="3" s="1"/>
  <c r="AB532" i="3" s="1"/>
  <c r="AB533" i="3" s="1"/>
  <c r="AB534" i="3" s="1"/>
  <c r="AB535" i="3" s="1"/>
  <c r="AB536" i="3" s="1"/>
  <c r="AB537" i="3" s="1"/>
  <c r="AB538" i="3" s="1"/>
  <c r="AB539" i="3" s="1"/>
  <c r="AB540" i="3" s="1"/>
  <c r="AB541" i="3" s="1"/>
  <c r="AB542" i="3" s="1"/>
  <c r="AB543" i="3" s="1"/>
  <c r="AB544" i="3" s="1"/>
  <c r="AB545" i="3" s="1"/>
  <c r="AB546" i="3" s="1"/>
  <c r="AB547" i="3" s="1"/>
  <c r="AB548" i="3" s="1"/>
  <c r="AB549" i="3" s="1"/>
  <c r="AB550" i="3" s="1"/>
  <c r="AB551" i="3" s="1"/>
  <c r="AB552" i="3" s="1"/>
  <c r="AB553" i="3" s="1"/>
  <c r="AB554" i="3" s="1"/>
  <c r="AB555" i="3" s="1"/>
  <c r="AB556" i="3" s="1"/>
  <c r="AB557" i="3" s="1"/>
  <c r="AB558" i="3" s="1"/>
  <c r="AB559" i="3" s="1"/>
  <c r="AB560" i="3" s="1"/>
  <c r="AB561" i="3" s="1"/>
  <c r="AB562" i="3" s="1"/>
  <c r="AB563" i="3" s="1"/>
  <c r="AB564" i="3" s="1"/>
  <c r="AB565" i="3" s="1"/>
  <c r="AB566" i="3" s="1"/>
  <c r="AB567" i="3" s="1"/>
  <c r="AB568" i="3" s="1"/>
  <c r="AB569" i="3" s="1"/>
  <c r="AB570" i="3" s="1"/>
  <c r="AB571" i="3" s="1"/>
  <c r="AB572" i="3" s="1"/>
  <c r="AB573" i="3" s="1"/>
  <c r="AB574" i="3" s="1"/>
  <c r="AB575" i="3" s="1"/>
  <c r="AB576" i="3" s="1"/>
  <c r="AB577" i="3" s="1"/>
  <c r="AB578" i="3" s="1"/>
  <c r="AB579" i="3" s="1"/>
  <c r="AB580" i="3" s="1"/>
  <c r="AB581" i="3" s="1"/>
  <c r="AB582" i="3" s="1"/>
  <c r="AB583" i="3" s="1"/>
  <c r="AB584" i="3" s="1"/>
  <c r="AB585" i="3" s="1"/>
  <c r="AB586" i="3" s="1"/>
  <c r="AB587" i="3" s="1"/>
  <c r="AB588" i="3" s="1"/>
  <c r="AB589" i="3" s="1"/>
  <c r="AB590" i="3" s="1"/>
  <c r="AB591" i="3" s="1"/>
  <c r="AB592" i="3" s="1"/>
  <c r="AB593" i="3" s="1"/>
  <c r="AB594" i="3" s="1"/>
  <c r="AB595" i="3" s="1"/>
  <c r="AB596" i="3" s="1"/>
  <c r="AB597" i="3" s="1"/>
  <c r="AB598" i="3" s="1"/>
  <c r="AB599" i="3" s="1"/>
  <c r="AB600" i="3" s="1"/>
  <c r="AB601" i="3" s="1"/>
  <c r="AB602" i="3" s="1"/>
  <c r="AB603" i="3" s="1"/>
  <c r="AB604" i="3" s="1"/>
  <c r="AB605" i="3" s="1"/>
  <c r="AB606" i="3" s="1"/>
  <c r="AB607" i="3" s="1"/>
  <c r="AB608" i="3" s="1"/>
  <c r="AB609" i="3" s="1"/>
  <c r="AB610" i="3" s="1"/>
  <c r="AB611" i="3" s="1"/>
  <c r="AB612" i="3" s="1"/>
  <c r="AB613" i="3" s="1"/>
  <c r="AB614" i="3" s="1"/>
  <c r="AB615" i="3" s="1"/>
  <c r="AB616" i="3" s="1"/>
  <c r="AB617" i="3" s="1"/>
  <c r="AB618" i="3" s="1"/>
  <c r="AB619" i="3" s="1"/>
  <c r="AB620" i="3" s="1"/>
  <c r="AB621" i="3" s="1"/>
  <c r="AB622" i="3" s="1"/>
  <c r="AB623" i="3" s="1"/>
  <c r="AB624" i="3" s="1"/>
  <c r="AB625" i="3" s="1"/>
  <c r="AB626" i="3" s="1"/>
  <c r="AB627" i="3" s="1"/>
  <c r="AB628" i="3" s="1"/>
  <c r="AB629" i="3" s="1"/>
  <c r="AB630" i="3" s="1"/>
  <c r="AB631" i="3" s="1"/>
  <c r="AB632" i="3" s="1"/>
  <c r="AB633" i="3" s="1"/>
  <c r="AB634" i="3" s="1"/>
  <c r="AB635" i="3" s="1"/>
  <c r="AB636" i="3" s="1"/>
  <c r="AB637" i="3" s="1"/>
  <c r="AB638" i="3" s="1"/>
  <c r="AB639" i="3" s="1"/>
  <c r="AB640" i="3" s="1"/>
  <c r="AB641" i="3" s="1"/>
  <c r="AB642" i="3" s="1"/>
  <c r="AB643" i="3" s="1"/>
  <c r="AB644" i="3" s="1"/>
  <c r="AB645" i="3" s="1"/>
  <c r="AB646" i="3" s="1"/>
  <c r="AB647" i="3" s="1"/>
  <c r="AB648" i="3" s="1"/>
  <c r="AB649" i="3" s="1"/>
  <c r="AB650" i="3" s="1"/>
  <c r="AB651" i="3" s="1"/>
  <c r="AB652" i="3" s="1"/>
  <c r="AB653" i="3" s="1"/>
  <c r="AB654" i="3" s="1"/>
  <c r="AB655" i="3" s="1"/>
  <c r="AB656" i="3" s="1"/>
  <c r="AB657" i="3" s="1"/>
  <c r="AB658" i="3" s="1"/>
  <c r="AB659" i="3" s="1"/>
  <c r="AB660" i="3" s="1"/>
  <c r="AB661" i="3" s="1"/>
  <c r="AB662" i="3" s="1"/>
  <c r="AB663" i="3" s="1"/>
  <c r="AB664" i="3" s="1"/>
  <c r="AB665" i="3" s="1"/>
  <c r="AB666" i="3" s="1"/>
  <c r="AB667" i="3" s="1"/>
  <c r="AB668" i="3" s="1"/>
  <c r="AB669" i="3" s="1"/>
  <c r="AB670" i="3" s="1"/>
  <c r="AB671" i="3" s="1"/>
  <c r="AB672" i="3" s="1"/>
  <c r="AB673" i="3" s="1"/>
  <c r="AB674" i="3" s="1"/>
  <c r="AB675" i="3" s="1"/>
  <c r="AB676" i="3" s="1"/>
  <c r="AB677" i="3" s="1"/>
  <c r="AB678" i="3" s="1"/>
  <c r="AB679" i="3" s="1"/>
  <c r="AB680" i="3" s="1"/>
  <c r="AB681" i="3" s="1"/>
  <c r="AB682" i="3" s="1"/>
  <c r="AB683" i="3" s="1"/>
  <c r="AB684" i="3" s="1"/>
  <c r="AB685" i="3" s="1"/>
  <c r="AB686" i="3" s="1"/>
  <c r="AB687" i="3" s="1"/>
  <c r="AB688" i="3" s="1"/>
  <c r="AB689" i="3" s="1"/>
  <c r="AB690" i="3" s="1"/>
  <c r="AB691" i="3" s="1"/>
  <c r="AB692" i="3" s="1"/>
  <c r="AB693" i="3" s="1"/>
  <c r="AB694" i="3" s="1"/>
  <c r="AB695" i="3" s="1"/>
  <c r="AB696" i="3" s="1"/>
  <c r="AB697" i="3" s="1"/>
  <c r="AB698" i="3" s="1"/>
  <c r="AB699" i="3" s="1"/>
  <c r="AB700" i="3" s="1"/>
  <c r="AB701" i="3" s="1"/>
  <c r="AB702" i="3" s="1"/>
  <c r="AB703" i="3" s="1"/>
  <c r="AB704" i="3" s="1"/>
  <c r="AB705" i="3" s="1"/>
  <c r="AB706" i="3" s="1"/>
  <c r="AB707" i="3" s="1"/>
  <c r="AB708" i="3" s="1"/>
  <c r="AB709" i="3" s="1"/>
  <c r="AB710" i="3" s="1"/>
  <c r="AB711" i="3" s="1"/>
  <c r="AB712" i="3" s="1"/>
  <c r="AB713" i="3" s="1"/>
  <c r="AB714" i="3" s="1"/>
  <c r="AB715" i="3" s="1"/>
  <c r="AB716" i="3" s="1"/>
  <c r="AB717" i="3" s="1"/>
  <c r="AB718" i="3" s="1"/>
  <c r="AB719" i="3" s="1"/>
  <c r="AB720" i="3" s="1"/>
  <c r="AB721" i="3" s="1"/>
  <c r="AB722" i="3" s="1"/>
  <c r="AB723" i="3" s="1"/>
  <c r="AB724" i="3" s="1"/>
  <c r="AB725" i="3" s="1"/>
  <c r="AB726" i="3" s="1"/>
  <c r="AB727" i="3" s="1"/>
  <c r="AB728" i="3" s="1"/>
  <c r="AB729" i="3" s="1"/>
  <c r="AB730" i="3" s="1"/>
  <c r="AB731" i="3" s="1"/>
  <c r="AB732" i="3" s="1"/>
  <c r="AB733" i="3" s="1"/>
  <c r="AB734" i="3" s="1"/>
  <c r="AB735" i="3" s="1"/>
  <c r="AB736" i="3" s="1"/>
  <c r="AB737" i="3" s="1"/>
  <c r="AB738" i="3" s="1"/>
  <c r="AB739" i="3" s="1"/>
  <c r="AB740" i="3" s="1"/>
  <c r="AB741" i="3" s="1"/>
  <c r="AB742" i="3" s="1"/>
  <c r="AB743" i="3" s="1"/>
  <c r="AB744" i="3" s="1"/>
  <c r="AB745" i="3" s="1"/>
  <c r="AB746" i="3" s="1"/>
  <c r="AB747" i="3" s="1"/>
  <c r="AB748" i="3" s="1"/>
  <c r="AB749" i="3" s="1"/>
  <c r="AB750" i="3" s="1"/>
  <c r="AB751" i="3" s="1"/>
  <c r="AB752" i="3" s="1"/>
  <c r="AB753" i="3" s="1"/>
  <c r="AB754" i="3" s="1"/>
  <c r="AB755" i="3" s="1"/>
  <c r="AB756" i="3" s="1"/>
  <c r="AB757" i="3" s="1"/>
  <c r="AB758" i="3" s="1"/>
  <c r="AB759" i="3" s="1"/>
  <c r="AB760" i="3" s="1"/>
  <c r="AB761" i="3" s="1"/>
  <c r="AB762" i="3" s="1"/>
  <c r="AB763" i="3" s="1"/>
  <c r="AB764" i="3" s="1"/>
  <c r="AB765" i="3" s="1"/>
  <c r="AB766" i="3" s="1"/>
  <c r="AB767" i="3" s="1"/>
  <c r="AB768" i="3" s="1"/>
  <c r="AB769" i="3" s="1"/>
  <c r="AB770" i="3" s="1"/>
  <c r="AB771" i="3" s="1"/>
  <c r="AB772" i="3" s="1"/>
  <c r="AB773" i="3" s="1"/>
  <c r="AB774" i="3" s="1"/>
  <c r="AB775" i="3" s="1"/>
  <c r="AB776" i="3" s="1"/>
  <c r="AB777" i="3" s="1"/>
  <c r="AB778" i="3" s="1"/>
  <c r="AB779" i="3" s="1"/>
  <c r="AB780" i="3" s="1"/>
  <c r="AB781" i="3" s="1"/>
  <c r="AB782" i="3" s="1"/>
  <c r="AB783" i="3" s="1"/>
  <c r="AB784" i="3" s="1"/>
  <c r="AB785" i="3" s="1"/>
  <c r="AB786" i="3" s="1"/>
  <c r="AB787" i="3" s="1"/>
  <c r="AB788" i="3" s="1"/>
  <c r="AB789" i="3" s="1"/>
  <c r="AB790" i="3" s="1"/>
  <c r="AB791" i="3" s="1"/>
  <c r="AB792" i="3" s="1"/>
  <c r="AB793" i="3" s="1"/>
  <c r="AB794" i="3" s="1"/>
  <c r="AB795" i="3" s="1"/>
  <c r="AB796" i="3" s="1"/>
  <c r="AB797" i="3" s="1"/>
  <c r="AB798" i="3" s="1"/>
  <c r="AB799" i="3" s="1"/>
  <c r="AB800" i="3" s="1"/>
  <c r="AB801" i="3" s="1"/>
  <c r="AB802" i="3" s="1"/>
  <c r="AB803" i="3" s="1"/>
  <c r="AB804" i="3" s="1"/>
  <c r="AB805" i="3" s="1"/>
  <c r="AB806" i="3" s="1"/>
  <c r="AB807" i="3" s="1"/>
  <c r="AB808" i="3" s="1"/>
  <c r="AB809" i="3" s="1"/>
  <c r="AB810" i="3" s="1"/>
  <c r="AB811" i="3" s="1"/>
  <c r="AB812" i="3" s="1"/>
  <c r="AB813" i="3" s="1"/>
  <c r="AB814" i="3" s="1"/>
  <c r="AB815" i="3" s="1"/>
  <c r="AB816" i="3" s="1"/>
  <c r="AB817" i="3" s="1"/>
  <c r="AB818" i="3" s="1"/>
  <c r="AB819" i="3" s="1"/>
  <c r="AB820" i="3" s="1"/>
  <c r="AB821" i="3" s="1"/>
  <c r="AB822" i="3" s="1"/>
  <c r="AB823" i="3" s="1"/>
  <c r="AB824" i="3" s="1"/>
  <c r="AB825" i="3" s="1"/>
  <c r="AB826" i="3" s="1"/>
  <c r="AB827" i="3" s="1"/>
  <c r="AB828" i="3" s="1"/>
  <c r="AB829" i="3" s="1"/>
  <c r="AB830" i="3" s="1"/>
  <c r="AB831" i="3" s="1"/>
  <c r="AB832" i="3" s="1"/>
  <c r="AB833" i="3" s="1"/>
  <c r="AB834" i="3" s="1"/>
  <c r="AB835" i="3" s="1"/>
  <c r="AB836" i="3" s="1"/>
  <c r="AB837" i="3" s="1"/>
  <c r="AB838" i="3" s="1"/>
  <c r="AB839" i="3" s="1"/>
  <c r="AB840" i="3" s="1"/>
  <c r="AB841" i="3" s="1"/>
  <c r="AB842" i="3" s="1"/>
  <c r="AB843" i="3" s="1"/>
  <c r="AB844" i="3" s="1"/>
  <c r="AB845" i="3" s="1"/>
  <c r="AB846" i="3" s="1"/>
  <c r="AB847" i="3" s="1"/>
  <c r="AB848" i="3" s="1"/>
  <c r="AB849" i="3" s="1"/>
  <c r="AB850" i="3" s="1"/>
  <c r="AB851" i="3" s="1"/>
  <c r="AB852" i="3" s="1"/>
  <c r="AB853" i="3" s="1"/>
  <c r="AB854" i="3" s="1"/>
  <c r="AB855" i="3" s="1"/>
  <c r="AB856" i="3" s="1"/>
  <c r="AB857" i="3" s="1"/>
  <c r="AB858" i="3" s="1"/>
  <c r="AB859" i="3" s="1"/>
  <c r="AB860" i="3" s="1"/>
  <c r="AB861" i="3" s="1"/>
  <c r="AB862" i="3" s="1"/>
  <c r="AB863" i="3" s="1"/>
  <c r="AB864" i="3" s="1"/>
  <c r="AB865" i="3" s="1"/>
  <c r="AB866" i="3" s="1"/>
  <c r="AB867" i="3" s="1"/>
  <c r="AB868" i="3" s="1"/>
  <c r="AB869" i="3" s="1"/>
  <c r="AB870" i="3" s="1"/>
  <c r="AB871" i="3" s="1"/>
  <c r="AB872" i="3" s="1"/>
  <c r="AB873" i="3" s="1"/>
  <c r="AB874" i="3" s="1"/>
  <c r="AB875" i="3" s="1"/>
  <c r="AB876" i="3" s="1"/>
  <c r="AB877" i="3" s="1"/>
  <c r="AB878" i="3" s="1"/>
  <c r="AB879" i="3" s="1"/>
  <c r="AB880" i="3" s="1"/>
  <c r="AB881" i="3" s="1"/>
  <c r="AB882" i="3" s="1"/>
  <c r="AB883" i="3" s="1"/>
  <c r="AB884" i="3" s="1"/>
  <c r="AB885" i="3" s="1"/>
  <c r="AB886" i="3" s="1"/>
  <c r="AB887" i="3" s="1"/>
  <c r="AB888" i="3" s="1"/>
  <c r="AB889" i="3" s="1"/>
  <c r="AB890" i="3" l="1"/>
  <c r="AB891" i="3" l="1"/>
  <c r="AB892" i="3" l="1"/>
  <c r="AB893" i="3" l="1"/>
  <c r="AB894" i="3" s="1"/>
  <c r="AB895" i="3" s="1"/>
  <c r="AB896" i="3" s="1"/>
  <c r="AB897" i="3" s="1"/>
  <c r="AB898" i="3" s="1"/>
  <c r="AB899" i="3" s="1"/>
  <c r="AB900" i="3" s="1"/>
  <c r="AD6" i="3" l="1"/>
  <c r="AC6" i="3" s="1"/>
  <c r="AD5" i="3"/>
  <c r="AC5" i="3" s="1"/>
  <c r="AD8" i="3"/>
  <c r="AC8" i="3" s="1"/>
  <c r="AD7" i="3"/>
  <c r="AC7" i="3" s="1"/>
  <c r="AD944" i="3"/>
  <c r="AC944" i="3" s="1"/>
  <c r="AD1070" i="3"/>
  <c r="AC1070" i="3" s="1"/>
  <c r="AD220" i="3"/>
  <c r="AC220" i="3" s="1"/>
  <c r="AD808" i="3"/>
  <c r="AC808" i="3" s="1"/>
  <c r="AD1004" i="3"/>
  <c r="AC1004" i="3" s="1"/>
  <c r="AD1112" i="3"/>
  <c r="AC1112" i="3" s="1"/>
  <c r="AD339" i="3"/>
  <c r="AC339" i="3" s="1"/>
  <c r="AD822" i="3"/>
  <c r="AC822" i="3" s="1"/>
  <c r="AD1092" i="3"/>
  <c r="AC1092" i="3" s="1"/>
  <c r="AD76" i="3"/>
  <c r="AC76" i="3" s="1"/>
  <c r="AD1085" i="3"/>
  <c r="AC1085" i="3" s="1"/>
  <c r="AD876" i="3"/>
  <c r="AC876" i="3" s="1"/>
  <c r="AD505" i="3"/>
  <c r="AC505" i="3" s="1"/>
  <c r="AD1024" i="3"/>
  <c r="AC1024" i="3" s="1"/>
  <c r="AD781" i="3"/>
  <c r="AC781" i="3" s="1"/>
  <c r="AD492" i="3"/>
  <c r="AC492" i="3" s="1"/>
  <c r="AD28" i="3"/>
  <c r="AC28" i="3" s="1"/>
  <c r="AD740" i="3"/>
  <c r="AC740" i="3" s="1"/>
  <c r="AD382" i="3"/>
  <c r="AC382" i="3" s="1"/>
  <c r="AD795" i="3"/>
  <c r="AC795" i="3" s="1"/>
  <c r="AD660" i="3"/>
  <c r="AC660" i="3" s="1"/>
  <c r="AD307" i="3"/>
  <c r="AC307" i="3" s="1"/>
  <c r="AD208" i="3"/>
  <c r="AC208" i="3" s="1"/>
  <c r="AD838" i="3"/>
  <c r="AC838" i="3" s="1"/>
  <c r="AD591" i="3"/>
  <c r="AC591" i="3" s="1"/>
  <c r="AD918" i="3"/>
  <c r="AC918" i="3" s="1"/>
  <c r="AD766" i="3"/>
  <c r="AC766" i="3" s="1"/>
  <c r="AD316" i="3"/>
  <c r="AC316" i="3" s="1"/>
  <c r="AD887" i="3"/>
  <c r="AC887" i="3" s="1"/>
  <c r="AD864" i="3"/>
  <c r="AC864" i="3" s="1"/>
  <c r="AD1051" i="3"/>
  <c r="AC1051" i="3" s="1"/>
  <c r="AD786" i="3"/>
  <c r="AC786" i="3" s="1"/>
  <c r="AD139" i="3"/>
  <c r="AC139" i="3" s="1"/>
  <c r="AD228" i="3"/>
  <c r="AC228" i="3" s="1"/>
  <c r="AD929" i="3"/>
  <c r="AC929" i="3" s="1"/>
  <c r="AD165" i="3"/>
  <c r="AC165" i="3" s="1"/>
  <c r="AD1122" i="3"/>
  <c r="AC1122" i="3" s="1"/>
  <c r="AD227" i="3"/>
  <c r="AC227" i="3" s="1"/>
  <c r="AD866" i="3"/>
  <c r="AC866" i="3" s="1"/>
  <c r="AD737" i="3"/>
  <c r="AC737" i="3" s="1"/>
  <c r="AD151" i="3"/>
  <c r="AC151" i="3" s="1"/>
  <c r="AD230" i="3"/>
  <c r="AC230" i="3" s="1"/>
  <c r="AD177" i="3"/>
  <c r="AC177" i="3" s="1"/>
  <c r="AD469" i="3"/>
  <c r="AC469" i="3" s="1"/>
  <c r="AD95" i="3"/>
  <c r="AC95" i="3" s="1"/>
  <c r="AD606" i="3"/>
  <c r="AC606" i="3" s="1"/>
  <c r="AD1108" i="3"/>
  <c r="AC1108" i="3" s="1"/>
  <c r="AD1068" i="3"/>
  <c r="AC1068" i="3" s="1"/>
  <c r="AD877" i="3"/>
  <c r="AC877" i="3" s="1"/>
  <c r="AD64" i="3"/>
  <c r="AC64" i="3" s="1"/>
  <c r="AD902" i="3"/>
  <c r="AC902" i="3" s="1"/>
  <c r="AD484" i="3"/>
  <c r="AC484" i="3" s="1"/>
  <c r="AD449" i="3"/>
  <c r="AC449" i="3" s="1"/>
  <c r="AD466" i="3"/>
  <c r="AC466" i="3" s="1"/>
  <c r="AD709" i="3"/>
  <c r="AC709" i="3" s="1"/>
  <c r="AD751" i="3"/>
  <c r="AC751" i="3" s="1"/>
  <c r="AD470" i="3"/>
  <c r="AC470" i="3" s="1"/>
  <c r="AD152" i="3"/>
  <c r="AC152" i="3" s="1"/>
  <c r="AD590" i="3"/>
  <c r="AC590" i="3" s="1"/>
  <c r="AD372" i="3"/>
  <c r="AC372" i="3" s="1"/>
  <c r="AD846" i="3"/>
  <c r="AC846" i="3" s="1"/>
  <c r="AD735" i="3"/>
  <c r="AC735" i="3" s="1"/>
  <c r="AD761" i="3"/>
  <c r="AC761" i="3" s="1"/>
  <c r="AD306" i="3"/>
  <c r="AC306" i="3" s="1"/>
  <c r="AD1025" i="3"/>
  <c r="AC1025" i="3" s="1"/>
  <c r="AD943" i="3"/>
  <c r="AC943" i="3" s="1"/>
  <c r="AD938" i="3"/>
  <c r="AC938" i="3" s="1"/>
  <c r="AD625" i="3"/>
  <c r="AC625" i="3" s="1"/>
  <c r="AD98" i="3"/>
  <c r="AC98" i="3" s="1"/>
  <c r="AD86" i="3"/>
  <c r="AC86" i="3" s="1"/>
  <c r="AD856" i="3"/>
  <c r="AC856" i="3" s="1"/>
  <c r="AD1089" i="3"/>
  <c r="AC1089" i="3" s="1"/>
  <c r="AD519" i="3"/>
  <c r="AC519" i="3" s="1"/>
  <c r="AD592" i="3"/>
  <c r="AC592" i="3" s="1"/>
  <c r="AD245" i="3"/>
  <c r="AC245" i="3" s="1"/>
  <c r="AD806" i="3"/>
  <c r="AC806" i="3" s="1"/>
  <c r="AD1124" i="3"/>
  <c r="AC1124" i="3" s="1"/>
  <c r="AD664" i="3"/>
  <c r="AC664" i="3" s="1"/>
  <c r="AD775" i="3"/>
  <c r="AC775" i="3" s="1"/>
  <c r="AD386" i="3"/>
  <c r="AC386" i="3" s="1"/>
  <c r="AD770" i="3"/>
  <c r="AC770" i="3" s="1"/>
  <c r="AD294" i="3"/>
  <c r="AC294" i="3" s="1"/>
  <c r="AD438" i="3"/>
  <c r="AC438" i="3" s="1"/>
  <c r="AD582" i="3"/>
  <c r="AC582" i="3" s="1"/>
  <c r="AD89" i="3"/>
  <c r="AC89" i="3" s="1"/>
  <c r="AD1121" i="3"/>
  <c r="AC1121" i="3" s="1"/>
  <c r="AD475" i="3"/>
  <c r="AC475" i="3" s="1"/>
  <c r="AD757" i="3"/>
  <c r="AC757" i="3" s="1"/>
  <c r="AD334" i="3"/>
  <c r="AC334" i="3" s="1"/>
  <c r="AD855" i="3"/>
  <c r="AC855" i="3" s="1"/>
  <c r="AD562" i="3"/>
  <c r="AC562" i="3" s="1"/>
  <c r="AD969" i="3"/>
  <c r="AC969" i="3" s="1"/>
  <c r="AD72" i="3"/>
  <c r="AC72" i="3" s="1"/>
  <c r="AD736" i="3"/>
  <c r="AC736" i="3" s="1"/>
  <c r="AD137" i="3"/>
  <c r="AC137" i="3" s="1"/>
  <c r="AD383" i="3"/>
  <c r="AC383" i="3" s="1"/>
  <c r="AD859" i="3"/>
  <c r="AC859" i="3" s="1"/>
  <c r="AD1041" i="3"/>
  <c r="AC1041" i="3" s="1"/>
  <c r="AD981" i="3"/>
  <c r="AC981" i="3" s="1"/>
  <c r="AD510" i="3"/>
  <c r="AC510" i="3" s="1"/>
  <c r="AD1118" i="3"/>
  <c r="AC1118" i="3" s="1"/>
  <c r="AD1105" i="3"/>
  <c r="AC1105" i="3" s="1"/>
  <c r="AD837" i="3"/>
  <c r="AC837" i="3" s="1"/>
  <c r="AD122" i="3"/>
  <c r="AC122" i="3" s="1"/>
  <c r="AD18" i="3"/>
  <c r="AC18" i="3" s="1"/>
  <c r="AD241" i="3"/>
  <c r="AC241" i="3" s="1"/>
  <c r="AD1078" i="3"/>
  <c r="AC1078" i="3" s="1"/>
  <c r="AD926" i="3"/>
  <c r="AC926" i="3" s="1"/>
  <c r="AD941" i="3"/>
  <c r="AC941" i="3" s="1"/>
  <c r="AD446" i="3"/>
  <c r="AC446" i="3" s="1"/>
  <c r="AD1016" i="3"/>
  <c r="AC1016" i="3" s="1"/>
  <c r="AD767" i="3"/>
  <c r="AC767" i="3" s="1"/>
  <c r="AD63" i="3"/>
  <c r="AC63" i="3" s="1"/>
  <c r="AD715" i="3"/>
  <c r="AC715" i="3" s="1"/>
  <c r="AD705" i="3"/>
  <c r="AC705" i="3" s="1"/>
  <c r="AD57" i="3"/>
  <c r="AC57" i="3" s="1"/>
  <c r="AD283" i="3"/>
  <c r="AC283" i="3" s="1"/>
  <c r="AD706" i="3"/>
  <c r="AC706" i="3" s="1"/>
  <c r="AD1113" i="3"/>
  <c r="AC1113" i="3" s="1"/>
  <c r="AD461" i="3"/>
  <c r="AC461" i="3" s="1"/>
  <c r="AD1072" i="3"/>
  <c r="AC1072" i="3" s="1"/>
  <c r="AD1023" i="3"/>
  <c r="AC1023" i="3" s="1"/>
  <c r="AD46" i="3"/>
  <c r="AC46" i="3" s="1"/>
  <c r="AD53" i="3"/>
  <c r="AC53" i="3" s="1"/>
  <c r="AD909" i="3"/>
  <c r="AC909" i="3" s="1"/>
  <c r="AD843" i="3"/>
  <c r="AC843" i="3" s="1"/>
  <c r="AD511" i="3"/>
  <c r="AC511" i="3" s="1"/>
  <c r="AD915" i="3"/>
  <c r="AC915" i="3" s="1"/>
  <c r="AD612" i="3"/>
  <c r="AC612" i="3" s="1"/>
  <c r="AD557" i="3"/>
  <c r="AC557" i="3" s="1"/>
  <c r="AD447" i="3"/>
  <c r="AC447" i="3" s="1"/>
  <c r="AD607" i="3"/>
  <c r="AC607" i="3" s="1"/>
  <c r="AD341" i="3"/>
  <c r="AC341" i="3" s="1"/>
  <c r="AD296" i="3"/>
  <c r="AC296" i="3" s="1"/>
  <c r="AD804" i="3"/>
  <c r="AC804" i="3" s="1"/>
  <c r="AD695" i="3"/>
  <c r="AC695" i="3" s="1"/>
  <c r="AD352" i="3"/>
  <c r="AC352" i="3" s="1"/>
  <c r="AD502" i="3"/>
  <c r="AC502" i="3" s="1"/>
  <c r="AD1059" i="3"/>
  <c r="AC1059" i="3" s="1"/>
  <c r="AD486" i="3"/>
  <c r="AC486" i="3" s="1"/>
  <c r="AD1058" i="3"/>
  <c r="AC1058" i="3" s="1"/>
  <c r="AD959" i="3"/>
  <c r="AC959" i="3" s="1"/>
  <c r="AD521" i="3"/>
  <c r="AC521" i="3" s="1"/>
  <c r="AD752" i="3"/>
  <c r="AC752" i="3" s="1"/>
  <c r="AD970" i="3"/>
  <c r="AC970" i="3" s="1"/>
  <c r="AD729" i="3"/>
  <c r="AC729" i="3" s="1"/>
  <c r="AD634" i="3"/>
  <c r="AC634" i="3" s="1"/>
  <c r="AD998" i="3"/>
  <c r="AC998" i="3" s="1"/>
  <c r="AD599" i="3"/>
  <c r="AC599" i="3" s="1"/>
  <c r="AD60" i="3"/>
  <c r="AC60" i="3" s="1"/>
  <c r="AD994" i="3"/>
  <c r="AC994" i="3" s="1"/>
  <c r="AD413" i="3"/>
  <c r="AC413" i="3" s="1"/>
  <c r="AD867" i="3"/>
  <c r="AC867" i="3" s="1"/>
  <c r="AD884" i="3"/>
  <c r="AC884" i="3" s="1"/>
  <c r="AD195" i="3"/>
  <c r="AC195" i="3" s="1"/>
  <c r="AD878" i="3"/>
  <c r="AC878" i="3" s="1"/>
  <c r="AD647" i="3"/>
  <c r="AC647" i="3" s="1"/>
  <c r="AD536" i="3"/>
  <c r="AC536" i="3" s="1"/>
  <c r="AD318" i="3"/>
  <c r="AC318" i="3" s="1"/>
  <c r="AD204" i="3"/>
  <c r="AC204" i="3" s="1"/>
  <c r="AD83" i="3"/>
  <c r="AC83" i="3" s="1"/>
  <c r="AD321" i="3"/>
  <c r="AC321" i="3" s="1"/>
  <c r="AD697" i="3"/>
  <c r="AC697" i="3" s="1"/>
  <c r="AD644" i="3"/>
  <c r="AC644" i="3" s="1"/>
  <c r="AD852" i="3"/>
  <c r="AC852" i="3" s="1"/>
  <c r="AD892" i="3"/>
  <c r="AC892" i="3" s="1"/>
  <c r="AD845" i="3"/>
  <c r="AC845" i="3" s="1"/>
  <c r="AD437" i="3"/>
  <c r="AC437" i="3" s="1"/>
  <c r="AD1094" i="3"/>
  <c r="AC1094" i="3" s="1"/>
  <c r="AD1009" i="3"/>
  <c r="AC1009" i="3" s="1"/>
  <c r="AD398" i="3"/>
  <c r="AC398" i="3" s="1"/>
  <c r="AD41" i="3"/>
  <c r="AC41" i="3" s="1"/>
  <c r="AD460" i="3"/>
  <c r="AC460" i="3" s="1"/>
  <c r="AD945" i="3"/>
  <c r="AC945" i="3" s="1"/>
  <c r="AD190" i="3"/>
  <c r="AC190" i="3" s="1"/>
  <c r="AD815" i="3"/>
  <c r="AC815" i="3" s="1"/>
  <c r="AD934" i="3"/>
  <c r="AC934" i="3" s="1"/>
  <c r="AD239" i="3"/>
  <c r="AC239" i="3" s="1"/>
  <c r="AD912" i="3"/>
  <c r="AC912" i="3" s="1"/>
  <c r="AD805" i="3"/>
  <c r="AC805" i="3" s="1"/>
  <c r="AD907" i="3"/>
  <c r="AC907" i="3" s="1"/>
  <c r="AD162" i="3"/>
  <c r="AC162" i="3" s="1"/>
  <c r="AD883" i="3"/>
  <c r="AC883" i="3" s="1"/>
  <c r="AD987" i="3"/>
  <c r="AC987" i="3" s="1"/>
  <c r="AD811" i="3"/>
  <c r="AC811" i="3" s="1"/>
  <c r="AD900" i="3"/>
  <c r="AC900" i="3" s="1"/>
  <c r="AD595" i="3"/>
  <c r="AC595" i="3" s="1"/>
  <c r="AD627" i="3"/>
  <c r="AC627" i="3" s="1"/>
  <c r="AD932" i="3"/>
  <c r="AC932" i="3" s="1"/>
  <c r="AD829" i="3"/>
  <c r="AC829" i="3" s="1"/>
  <c r="AD225" i="3"/>
  <c r="AC225" i="3" s="1"/>
  <c r="AD266" i="3"/>
  <c r="AC266" i="3" s="1"/>
  <c r="AD45" i="3"/>
  <c r="AC45" i="3" s="1"/>
  <c r="AD862" i="3"/>
  <c r="AC862" i="3" s="1"/>
  <c r="AD110" i="3"/>
  <c r="AC110" i="3" s="1"/>
  <c r="AD15" i="3"/>
  <c r="AC15" i="3" s="1"/>
  <c r="AD903" i="3"/>
  <c r="AC903" i="3" s="1"/>
  <c r="AD632" i="3"/>
  <c r="AC632" i="3" s="1"/>
  <c r="AD1017" i="3"/>
  <c r="AC1017" i="3" s="1"/>
  <c r="AD1022" i="3"/>
  <c r="AC1022" i="3" s="1"/>
  <c r="AD648" i="3"/>
  <c r="AC648" i="3" s="1"/>
  <c r="AD1013" i="3"/>
  <c r="AC1013" i="3" s="1"/>
  <c r="AD285" i="3"/>
  <c r="AC285" i="3" s="1"/>
  <c r="AD623" i="3"/>
  <c r="AC623" i="3" s="1"/>
  <c r="AD385" i="3"/>
  <c r="AC385" i="3" s="1"/>
  <c r="AD574" i="3"/>
  <c r="AC574" i="3" s="1"/>
  <c r="AD1018" i="3"/>
  <c r="AC1018" i="3" s="1"/>
  <c r="AD527" i="3"/>
  <c r="AC527" i="3" s="1"/>
  <c r="AD986" i="3"/>
  <c r="AC986" i="3" s="1"/>
  <c r="AD202" i="3"/>
  <c r="AC202" i="3" s="1"/>
  <c r="AD858" i="3"/>
  <c r="AC858" i="3" s="1"/>
  <c r="AD1049" i="3"/>
  <c r="AC1049" i="3" s="1"/>
  <c r="AD825" i="3"/>
  <c r="AC825" i="3" s="1"/>
  <c r="AD494" i="3"/>
  <c r="AC494" i="3" s="1"/>
  <c r="AD79" i="3"/>
  <c r="AC79" i="3" s="1"/>
  <c r="AD656" i="3"/>
  <c r="AC656" i="3" s="1"/>
  <c r="AD1039" i="3"/>
  <c r="AC1039" i="3" s="1"/>
  <c r="AD677" i="3"/>
  <c r="AC677" i="3" s="1"/>
  <c r="AD1030" i="3"/>
  <c r="AC1030" i="3" s="1"/>
  <c r="AD514" i="3"/>
  <c r="AC514" i="3" s="1"/>
  <c r="AD702" i="3"/>
  <c r="AC702" i="3" s="1"/>
  <c r="AD653" i="3"/>
  <c r="AC653" i="3" s="1"/>
  <c r="AD65" i="3"/>
  <c r="AC65" i="3" s="1"/>
  <c r="AD714" i="3"/>
  <c r="AC714" i="3" s="1"/>
  <c r="AD990" i="3"/>
  <c r="AC990" i="3" s="1"/>
  <c r="AD638" i="3"/>
  <c r="AC638" i="3" s="1"/>
  <c r="AD479" i="3"/>
  <c r="AC479" i="3" s="1"/>
  <c r="AD1093" i="3"/>
  <c r="AC1093" i="3" s="1"/>
  <c r="AD723" i="3"/>
  <c r="AC723" i="3" s="1"/>
  <c r="AD568" i="3"/>
  <c r="AC568" i="3" s="1"/>
  <c r="AD144" i="3"/>
  <c r="AC144" i="3" s="1"/>
  <c r="AD699" i="3"/>
  <c r="AC699" i="3" s="1"/>
  <c r="AD952" i="3"/>
  <c r="AC952" i="3" s="1"/>
  <c r="AD9" i="3"/>
  <c r="AC9" i="3" s="1"/>
  <c r="AD531" i="3"/>
  <c r="AC531" i="3" s="1"/>
  <c r="AD731" i="3"/>
  <c r="AC731" i="3" s="1"/>
  <c r="AD374" i="3"/>
  <c r="AC374" i="3" s="1"/>
  <c r="AD69" i="3"/>
  <c r="AC69" i="3" s="1"/>
  <c r="AD240" i="3"/>
  <c r="AC240" i="3" s="1"/>
  <c r="AD840" i="3"/>
  <c r="AC840" i="3" s="1"/>
  <c r="AD1062" i="3"/>
  <c r="AC1062" i="3" s="1"/>
  <c r="AD430" i="3"/>
  <c r="AC430" i="3" s="1"/>
  <c r="AD201" i="3"/>
  <c r="AC201" i="3" s="1"/>
  <c r="AD835" i="3"/>
  <c r="AC835" i="3" s="1"/>
  <c r="AD787" i="3"/>
  <c r="AC787" i="3" s="1"/>
  <c r="AD81" i="3"/>
  <c r="AC81" i="3" s="1"/>
  <c r="AD1095" i="3"/>
  <c r="AC1095" i="3" s="1"/>
  <c r="AD828" i="3"/>
  <c r="AC828" i="3" s="1"/>
  <c r="AD874" i="3"/>
  <c r="AC874" i="3" s="1"/>
  <c r="AD1006" i="3"/>
  <c r="AC1006" i="3" s="1"/>
  <c r="AD793" i="3"/>
  <c r="AC793" i="3" s="1"/>
  <c r="AD97" i="3"/>
  <c r="AC97" i="3" s="1"/>
  <c r="AD753" i="3"/>
  <c r="AC753" i="3" s="1"/>
  <c r="AD961" i="3"/>
  <c r="AC961" i="3" s="1"/>
  <c r="AD948" i="3"/>
  <c r="AC948" i="3" s="1"/>
  <c r="AD598" i="3"/>
  <c r="AC598" i="3" s="1"/>
  <c r="AD769" i="3"/>
  <c r="AC769" i="3" s="1"/>
  <c r="AD335" i="3"/>
  <c r="AC335" i="3" s="1"/>
  <c r="AD392" i="3"/>
  <c r="AC392" i="3" s="1"/>
  <c r="AD221" i="3"/>
  <c r="AC221" i="3" s="1"/>
  <c r="AD765" i="3"/>
  <c r="AC765" i="3" s="1"/>
  <c r="AD748" i="3"/>
  <c r="AC748" i="3" s="1"/>
  <c r="AD1082" i="3"/>
  <c r="AC1082" i="3" s="1"/>
  <c r="AD12" i="3"/>
  <c r="AC12" i="3" s="1"/>
  <c r="AD191" i="3"/>
  <c r="AC191" i="3" s="1"/>
  <c r="AD605" i="3"/>
  <c r="AC605" i="3" s="1"/>
  <c r="AD746" i="3"/>
  <c r="AC746" i="3" s="1"/>
  <c r="AD189" i="3"/>
  <c r="AC189" i="3" s="1"/>
  <c r="AD501" i="3"/>
  <c r="AC501" i="3" s="1"/>
  <c r="AD814" i="3"/>
  <c r="AC814" i="3" s="1"/>
  <c r="AD759" i="3"/>
  <c r="AC759" i="3" s="1"/>
  <c r="AD420" i="3"/>
  <c r="AC420" i="3" s="1"/>
  <c r="AD979" i="3"/>
  <c r="AC979" i="3" s="1"/>
  <c r="AD248" i="3"/>
  <c r="AC248" i="3" s="1"/>
  <c r="AD207" i="3"/>
  <c r="AC207" i="3" s="1"/>
  <c r="AD369" i="3"/>
  <c r="AC369" i="3" s="1"/>
  <c r="AD348" i="3"/>
  <c r="AC348" i="3" s="1"/>
  <c r="AD432" i="3"/>
  <c r="AC432" i="3" s="1"/>
  <c r="AD1102" i="3"/>
  <c r="AC1102" i="3" s="1"/>
  <c r="AD58" i="3"/>
  <c r="AC58" i="3" s="1"/>
  <c r="AD541" i="3"/>
  <c r="AC541" i="3" s="1"/>
  <c r="AD678" i="3"/>
  <c r="AC678" i="3" s="1"/>
  <c r="AD914" i="3"/>
  <c r="AC914" i="3" s="1"/>
  <c r="AD535" i="3"/>
  <c r="AC535" i="3" s="1"/>
  <c r="AD370" i="3"/>
  <c r="AC370" i="3" s="1"/>
  <c r="AD672" i="3"/>
  <c r="AC672" i="3" s="1"/>
  <c r="AD237" i="3"/>
  <c r="AC237" i="3" s="1"/>
  <c r="AD993" i="3"/>
  <c r="AC993" i="3" s="1"/>
  <c r="AD1035" i="3"/>
  <c r="AC1035" i="3" s="1"/>
  <c r="AD803" i="3"/>
  <c r="AC803" i="3" s="1"/>
  <c r="AD1042" i="3"/>
  <c r="AC1042" i="3" s="1"/>
  <c r="AD125" i="3"/>
  <c r="AC125" i="3" s="1"/>
  <c r="AD882" i="3"/>
  <c r="AC882" i="3" s="1"/>
  <c r="AD21" i="3"/>
  <c r="AC21" i="3" s="1"/>
  <c r="AD999" i="3"/>
  <c r="AC999" i="3" s="1"/>
  <c r="AD1036" i="3"/>
  <c r="AC1036" i="3" s="1"/>
  <c r="AD1111" i="3"/>
  <c r="AC1111" i="3" s="1"/>
  <c r="AD857" i="3"/>
  <c r="AC857" i="3" s="1"/>
  <c r="AD51" i="3"/>
  <c r="AC51" i="3" s="1"/>
  <c r="AD390" i="3"/>
  <c r="AC390" i="3" s="1"/>
  <c r="AD407" i="3"/>
  <c r="AC407" i="3" s="1"/>
  <c r="AD448" i="3"/>
  <c r="AC448" i="3" s="1"/>
  <c r="AD414" i="3"/>
  <c r="AC414" i="3" s="1"/>
  <c r="AD1081" i="3"/>
  <c r="AC1081" i="3" s="1"/>
  <c r="AD985" i="3"/>
  <c r="AC985" i="3" s="1"/>
  <c r="AD1001" i="3"/>
  <c r="AC1001" i="3" s="1"/>
  <c r="AD899" i="3"/>
  <c r="AC899" i="3" s="1"/>
  <c r="AD478" i="3"/>
  <c r="AC478" i="3" s="1"/>
  <c r="AD931" i="3"/>
  <c r="AC931" i="3" s="1"/>
  <c r="AD886" i="3"/>
  <c r="AC886" i="3" s="1"/>
  <c r="AD730" i="3"/>
  <c r="AC730" i="3" s="1"/>
  <c r="AD281" i="3"/>
  <c r="AC281" i="3" s="1"/>
  <c r="AD451" i="3"/>
  <c r="AC451" i="3" s="1"/>
  <c r="AD588" i="3"/>
  <c r="AC588" i="3" s="1"/>
  <c r="AD1021" i="3"/>
  <c r="AC1021" i="3" s="1"/>
  <c r="AD441" i="3"/>
  <c r="AC441" i="3" s="1"/>
  <c r="AD631" i="3"/>
  <c r="AC631" i="3" s="1"/>
  <c r="AD1090" i="3"/>
  <c r="AC1090" i="3" s="1"/>
  <c r="AD549" i="3"/>
  <c r="AC549" i="3" s="1"/>
  <c r="AD443" i="3"/>
  <c r="AC443" i="3" s="1"/>
  <c r="AD690" i="3"/>
  <c r="AC690" i="3" s="1"/>
  <c r="AD487" i="3"/>
  <c r="AC487" i="3" s="1"/>
  <c r="AD172" i="3"/>
  <c r="AC172" i="3" s="1"/>
  <c r="AD128" i="3"/>
  <c r="AC128" i="3" s="1"/>
  <c r="AD693" i="3"/>
  <c r="AC693" i="3" s="1"/>
  <c r="AD92" i="3"/>
  <c r="AC92" i="3" s="1"/>
  <c r="AD259" i="3"/>
  <c r="AC259" i="3" s="1"/>
  <c r="AD305" i="3"/>
  <c r="AC305" i="3" s="1"/>
  <c r="AD525" i="3"/>
  <c r="AC525" i="3" s="1"/>
  <c r="AD336" i="3"/>
  <c r="AC336" i="3" s="1"/>
  <c r="AD617" i="3"/>
  <c r="AC617" i="3" s="1"/>
  <c r="AD115" i="3"/>
  <c r="AC115" i="3" s="1"/>
  <c r="AD972" i="3"/>
  <c r="AC972" i="3" s="1"/>
  <c r="AD635" i="3"/>
  <c r="AC635" i="3" s="1"/>
  <c r="AD213" i="3"/>
  <c r="AC213" i="3" s="1"/>
  <c r="AD904" i="3"/>
  <c r="AC904" i="3" s="1"/>
  <c r="AD1056" i="3"/>
  <c r="AC1056" i="3" s="1"/>
  <c r="AD548" i="3"/>
  <c r="AC548" i="3" s="1"/>
  <c r="AD816" i="3"/>
  <c r="AC816" i="3" s="1"/>
  <c r="AD378" i="3"/>
  <c r="AC378" i="3" s="1"/>
  <c r="AD391" i="3"/>
  <c r="AC391" i="3" s="1"/>
  <c r="AD983" i="3"/>
  <c r="AC983" i="3" s="1"/>
  <c r="AD1119" i="3"/>
  <c r="AC1119" i="3" s="1"/>
  <c r="AD243" i="3"/>
  <c r="AC243" i="3" s="1"/>
  <c r="AD575" i="3"/>
  <c r="AC575" i="3" s="1"/>
  <c r="AD302" i="3"/>
  <c r="AC302" i="3" s="1"/>
  <c r="AD112" i="3"/>
  <c r="AC112" i="3" s="1"/>
  <c r="AD1064" i="3"/>
  <c r="AC1064" i="3" s="1"/>
  <c r="AD409" i="3"/>
  <c r="AC409" i="3" s="1"/>
  <c r="AD927" i="3"/>
  <c r="AC927" i="3" s="1"/>
  <c r="AD935" i="3"/>
  <c r="AC935" i="3" s="1"/>
  <c r="AD513" i="3"/>
  <c r="AC513" i="3" s="1"/>
  <c r="AD233" i="3"/>
  <c r="AC233" i="3" s="1"/>
  <c r="AD325" i="3"/>
  <c r="AC325" i="3" s="1"/>
  <c r="AD520" i="3"/>
  <c r="AC520" i="3" s="1"/>
  <c r="AD349" i="3"/>
  <c r="AC349" i="3" s="1"/>
  <c r="AD33" i="3"/>
  <c r="AC33" i="3" s="1"/>
  <c r="AD655" i="3"/>
  <c r="AC655" i="3" s="1"/>
  <c r="AD211" i="3"/>
  <c r="AC211" i="3" s="1"/>
  <c r="AD229" i="3"/>
  <c r="AC229" i="3" s="1"/>
  <c r="AD343" i="3"/>
  <c r="AC343" i="3" s="1"/>
  <c r="AD93" i="3"/>
  <c r="AC93" i="3" s="1"/>
  <c r="AD703" i="3"/>
  <c r="AC703" i="3" s="1"/>
  <c r="AD719" i="3"/>
  <c r="AC719" i="3" s="1"/>
  <c r="AD192" i="3"/>
  <c r="AC192" i="3" s="1"/>
  <c r="AD56" i="3"/>
  <c r="AC56" i="3" s="1"/>
  <c r="AD839" i="3"/>
  <c r="AC839" i="3" s="1"/>
  <c r="AD629" i="3"/>
  <c r="AC629" i="3" s="1"/>
  <c r="AD717" i="3"/>
  <c r="AC717" i="3" s="1"/>
  <c r="AD646" i="3"/>
  <c r="AC646" i="3" s="1"/>
  <c r="AD222" i="3"/>
  <c r="AC222" i="3" s="1"/>
  <c r="AD198" i="3"/>
  <c r="AC198" i="3" s="1"/>
  <c r="AD756" i="3"/>
  <c r="AC756" i="3" s="1"/>
  <c r="AD482" i="3"/>
  <c r="AC482" i="3" s="1"/>
  <c r="AD22" i="3"/>
  <c r="AC22" i="3" s="1"/>
  <c r="AD416" i="3"/>
  <c r="AC416" i="3" s="1"/>
  <c r="AD411" i="3"/>
  <c r="AC411" i="3" s="1"/>
  <c r="AD353" i="3"/>
  <c r="AC353" i="3" s="1"/>
  <c r="AD366" i="3"/>
  <c r="AC366" i="3" s="1"/>
  <c r="AD477" i="3"/>
  <c r="AC477" i="3" s="1"/>
  <c r="AD991" i="3"/>
  <c r="AC991" i="3" s="1"/>
  <c r="AD680" i="3"/>
  <c r="AC680" i="3" s="1"/>
  <c r="AD556" i="3"/>
  <c r="AC556" i="3" s="1"/>
  <c r="AD844" i="3"/>
  <c r="AC844" i="3" s="1"/>
  <c r="AD424" i="3"/>
  <c r="AC424" i="3" s="1"/>
  <c r="AD989" i="3"/>
  <c r="AC989" i="3" s="1"/>
  <c r="AD121" i="3"/>
  <c r="AC121" i="3" s="1"/>
  <c r="AD1077" i="3"/>
  <c r="AC1077" i="3" s="1"/>
  <c r="AD401" i="3"/>
  <c r="AC401" i="3" s="1"/>
  <c r="AD741" i="3"/>
  <c r="AC741" i="3" s="1"/>
  <c r="AD1096" i="3"/>
  <c r="AC1096" i="3" s="1"/>
  <c r="AD726" i="3"/>
  <c r="AC726" i="3" s="1"/>
  <c r="AD422" i="3"/>
  <c r="AC422" i="3" s="1"/>
  <c r="AD550" i="3"/>
  <c r="AC550" i="3" s="1"/>
  <c r="AD881" i="3"/>
  <c r="AC881" i="3" s="1"/>
  <c r="AD143" i="3"/>
  <c r="AC143" i="3" s="1"/>
  <c r="AD1048" i="3"/>
  <c r="AC1048" i="3" s="1"/>
  <c r="AD433" i="3"/>
  <c r="AC433" i="3" s="1"/>
  <c r="AD131" i="3"/>
  <c r="AC131" i="3" s="1"/>
  <c r="AD464" i="3"/>
  <c r="AC464" i="3" s="1"/>
  <c r="AD533" i="3"/>
  <c r="AC533" i="3" s="1"/>
  <c r="AD491" i="3"/>
  <c r="AC491" i="3" s="1"/>
  <c r="AD37" i="3"/>
  <c r="AC37" i="3" s="1"/>
  <c r="AD712" i="3"/>
  <c r="AC712" i="3" s="1"/>
  <c r="AD457" i="3"/>
  <c r="AC457" i="3" s="1"/>
  <c r="AD953" i="3"/>
  <c r="AC953" i="3" s="1"/>
  <c r="AD968" i="3"/>
  <c r="AC968" i="3" s="1"/>
  <c r="AD442" i="3"/>
  <c r="AC442" i="3" s="1"/>
  <c r="AD833" i="3"/>
  <c r="AC833" i="3" s="1"/>
  <c r="AD78" i="3"/>
  <c r="AC78" i="3" s="1"/>
  <c r="AD199" i="3"/>
  <c r="AC199" i="3" s="1"/>
  <c r="AD103" i="3"/>
  <c r="AC103" i="3" s="1"/>
  <c r="AD624" i="3"/>
  <c r="AC624" i="3" s="1"/>
  <c r="AD418" i="3"/>
  <c r="AC418" i="3" s="1"/>
  <c r="AD309" i="3"/>
  <c r="AC309" i="3" s="1"/>
  <c r="AD332" i="3"/>
  <c r="AC332" i="3" s="1"/>
  <c r="AD967" i="3"/>
  <c r="AC967" i="3" s="1"/>
  <c r="AD24" i="3"/>
  <c r="AC24" i="3" s="1"/>
  <c r="AD865" i="3"/>
  <c r="AC865" i="3" s="1"/>
  <c r="AD885" i="3"/>
  <c r="AC885" i="3" s="1"/>
  <c r="AD426" i="3"/>
  <c r="AC426" i="3" s="1"/>
  <c r="AD59" i="3"/>
  <c r="AC59" i="3" s="1"/>
  <c r="AD127" i="3"/>
  <c r="AC127" i="3" s="1"/>
  <c r="AD763" i="3"/>
  <c r="AC763" i="3" s="1"/>
  <c r="AD1123" i="3"/>
  <c r="AC1123" i="3" s="1"/>
  <c r="AD10" i="3"/>
  <c r="AC10" i="3" s="1"/>
  <c r="AD174" i="3"/>
  <c r="AC174" i="3" s="1"/>
  <c r="AD579" i="3"/>
  <c r="AC579" i="3" s="1"/>
  <c r="AD641" i="3"/>
  <c r="AC641" i="3" s="1"/>
  <c r="AD273" i="3"/>
  <c r="AC273" i="3" s="1"/>
  <c r="AD544" i="3"/>
  <c r="AC544" i="3" s="1"/>
  <c r="AD467" i="3"/>
  <c r="AC467" i="3" s="1"/>
  <c r="AD988" i="3"/>
  <c r="AC988" i="3" s="1"/>
  <c r="AD300" i="3"/>
  <c r="AC300" i="3" s="1"/>
  <c r="AD516" i="3"/>
  <c r="AC516" i="3" s="1"/>
  <c r="AD364" i="3"/>
  <c r="AC364" i="3" s="1"/>
  <c r="AD1109" i="3"/>
  <c r="AC1109" i="3" s="1"/>
  <c r="AD573" i="3"/>
  <c r="AC573" i="3" s="1"/>
  <c r="AD354" i="3"/>
  <c r="AC354" i="3" s="1"/>
  <c r="AD310" i="3"/>
  <c r="AC310" i="3" s="1"/>
  <c r="AD542" i="3"/>
  <c r="AC542" i="3" s="1"/>
  <c r="AD718" i="3"/>
  <c r="AC718" i="3" s="1"/>
  <c r="AD500" i="3"/>
  <c r="AC500" i="3" s="1"/>
  <c r="AD626" i="3"/>
  <c r="AC626" i="3" s="1"/>
  <c r="AD142" i="3"/>
  <c r="AC142" i="3" s="1"/>
  <c r="AD412" i="3"/>
  <c r="AC412" i="3" s="1"/>
  <c r="AD503" i="3"/>
  <c r="AC503" i="3" s="1"/>
  <c r="AD1103" i="3"/>
  <c r="AC1103" i="3" s="1"/>
  <c r="AD133" i="3"/>
  <c r="AC133" i="3" s="1"/>
  <c r="AD182" i="3"/>
  <c r="AC182" i="3" s="1"/>
  <c r="AD236" i="3"/>
  <c r="AC236" i="3" s="1"/>
  <c r="AD124" i="3"/>
  <c r="AC124" i="3" s="1"/>
  <c r="AD226" i="3"/>
  <c r="AC226" i="3" s="1"/>
  <c r="AD754" i="3"/>
  <c r="AC754" i="3" s="1"/>
  <c r="AD483" i="3"/>
  <c r="AC483" i="3" s="1"/>
  <c r="AD665" i="3"/>
  <c r="AC665" i="3" s="1"/>
  <c r="AD184" i="3"/>
  <c r="AC184" i="3" s="1"/>
  <c r="AD34" i="3"/>
  <c r="AC34" i="3" s="1"/>
  <c r="AD764" i="3"/>
  <c r="AC764" i="3" s="1"/>
  <c r="AD345" i="3"/>
  <c r="AC345" i="3" s="1"/>
  <c r="AD848" i="3"/>
  <c r="AC848" i="3" s="1"/>
  <c r="AD49" i="3"/>
  <c r="AC49" i="3" s="1"/>
  <c r="AD1007" i="3"/>
  <c r="AC1007" i="3" s="1"/>
  <c r="AD96" i="3"/>
  <c r="AC96" i="3" s="1"/>
  <c r="AD292" i="3"/>
  <c r="AC292" i="3" s="1"/>
  <c r="AD340" i="3"/>
  <c r="AC340" i="3" s="1"/>
  <c r="AD758" i="3"/>
  <c r="AC758" i="3" s="1"/>
  <c r="AD643" i="3"/>
  <c r="AC643" i="3" s="1"/>
  <c r="AD1069" i="3"/>
  <c r="AC1069" i="3" s="1"/>
  <c r="AD528" i="3"/>
  <c r="AC528" i="3" s="1"/>
  <c r="AD750" i="3"/>
  <c r="AC750" i="3" s="1"/>
  <c r="AD485" i="3"/>
  <c r="AC485" i="3" s="1"/>
  <c r="AD377" i="3"/>
  <c r="AC377" i="3" s="1"/>
  <c r="AD930" i="3"/>
  <c r="AC930" i="3" s="1"/>
  <c r="AD1040" i="3"/>
  <c r="AC1040" i="3" s="1"/>
  <c r="AD193" i="3"/>
  <c r="AC193" i="3" s="1"/>
  <c r="AD90" i="3"/>
  <c r="AC90" i="3" s="1"/>
  <c r="AD564" i="3"/>
  <c r="AC564" i="3" s="1"/>
  <c r="AD694" i="3"/>
  <c r="AC694" i="3" s="1"/>
  <c r="AD1071" i="3"/>
  <c r="AC1071" i="3" s="1"/>
  <c r="AD797" i="3"/>
  <c r="AC797" i="3" s="1"/>
  <c r="AD400" i="3"/>
  <c r="AC400" i="3" s="1"/>
  <c r="AD234" i="3"/>
  <c r="AC234" i="3" s="1"/>
  <c r="AD158" i="3"/>
  <c r="AC158" i="3" s="1"/>
  <c r="AD889" i="3"/>
  <c r="AC889" i="3" s="1"/>
  <c r="AD455" i="3"/>
  <c r="AC455" i="3" s="1"/>
  <c r="AD711" i="3"/>
  <c r="AC711" i="3" s="1"/>
  <c r="AD249" i="3"/>
  <c r="AC249" i="3" s="1"/>
  <c r="AD23" i="3"/>
  <c r="AC23" i="3" s="1"/>
  <c r="AD117" i="3"/>
  <c r="AC117" i="3" s="1"/>
  <c r="AD684" i="3"/>
  <c r="AC684" i="3" s="1"/>
  <c r="AD522" i="3"/>
  <c r="AC522" i="3" s="1"/>
  <c r="AD252" i="3"/>
  <c r="AC252" i="3" s="1"/>
  <c r="AD70" i="3"/>
  <c r="AC70" i="3" s="1"/>
  <c r="AD652" i="3"/>
  <c r="AC652" i="3" s="1"/>
  <c r="AD569" i="3"/>
  <c r="AC569" i="3" s="1"/>
  <c r="AD893" i="3"/>
  <c r="AC893" i="3" s="1"/>
  <c r="AD1032" i="3"/>
  <c r="AC1032" i="3" s="1"/>
  <c r="AD361" i="3"/>
  <c r="AC361" i="3" s="1"/>
  <c r="AD439" i="3"/>
  <c r="AC439" i="3" s="1"/>
  <c r="AD288" i="3"/>
  <c r="AC288" i="3" s="1"/>
  <c r="AD67" i="3"/>
  <c r="AC67" i="3" s="1"/>
  <c r="AD772" i="3"/>
  <c r="AC772" i="3" s="1"/>
  <c r="AD350" i="3"/>
  <c r="AC350" i="3" s="1"/>
  <c r="AD286" i="3"/>
  <c r="AC286" i="3" s="1"/>
  <c r="AD209" i="3"/>
  <c r="AC209" i="3" s="1"/>
  <c r="AD459" i="3"/>
  <c r="AC459" i="3" s="1"/>
  <c r="AD789" i="3"/>
  <c r="AC789" i="3" s="1"/>
  <c r="AD363" i="3"/>
  <c r="AC363" i="3" s="1"/>
  <c r="AD603" i="3"/>
  <c r="AC603" i="3" s="1"/>
  <c r="AD108" i="3"/>
  <c r="AC108" i="3" s="1"/>
  <c r="AD732" i="3"/>
  <c r="AC732" i="3" s="1"/>
  <c r="AD138" i="3"/>
  <c r="AC138" i="3" s="1"/>
  <c r="AD546" i="3"/>
  <c r="AC546" i="3" s="1"/>
  <c r="AD1033" i="3"/>
  <c r="AC1033" i="3" s="1"/>
  <c r="AD431" i="3"/>
  <c r="AC431" i="3" s="1"/>
  <c r="AD497" i="3"/>
  <c r="AC497" i="3" s="1"/>
  <c r="AD52" i="3"/>
  <c r="AC52" i="3" s="1"/>
  <c r="AD524" i="3"/>
  <c r="AC524" i="3" s="1"/>
  <c r="AD242" i="3"/>
  <c r="AC242" i="3" s="1"/>
  <c r="AD293" i="3"/>
  <c r="AC293" i="3" s="1"/>
  <c r="AD132" i="3"/>
  <c r="AC132" i="3" s="1"/>
  <c r="AD40" i="3"/>
  <c r="AC40" i="3" s="1"/>
  <c r="AD380" i="3"/>
  <c r="AC380" i="3" s="1"/>
  <c r="AD509" i="3"/>
  <c r="AC509" i="3" s="1"/>
  <c r="AD173" i="3"/>
  <c r="AC173" i="3" s="1"/>
  <c r="AD155" i="3"/>
  <c r="AC155" i="3" s="1"/>
  <c r="AD456" i="3"/>
  <c r="AC456" i="3" s="1"/>
  <c r="AD405" i="3"/>
  <c r="AC405" i="3" s="1"/>
  <c r="AD700" i="3"/>
  <c r="AC700" i="3" s="1"/>
  <c r="AD566" i="3"/>
  <c r="AC566" i="3" s="1"/>
  <c r="AD404" i="3"/>
  <c r="AC404" i="3" s="1"/>
  <c r="AD1046" i="3"/>
  <c r="AC1046" i="3" s="1"/>
  <c r="AD978" i="3"/>
  <c r="AC978" i="3" s="1"/>
  <c r="AD185" i="3"/>
  <c r="AC185" i="3" s="1"/>
  <c r="AD206" i="3"/>
  <c r="AC206" i="3" s="1"/>
  <c r="AD847" i="3"/>
  <c r="AC847" i="3" s="1"/>
  <c r="AD576" i="3"/>
  <c r="AC576" i="3" s="1"/>
  <c r="AD74" i="3"/>
  <c r="AC74" i="3" s="1"/>
  <c r="AD925" i="3"/>
  <c r="AC925" i="3" s="1"/>
  <c r="AD25" i="3"/>
  <c r="AC25" i="3" s="1"/>
  <c r="AD744" i="3"/>
  <c r="AC744" i="3" s="1"/>
  <c r="AD669" i="3"/>
  <c r="AC669" i="3" s="1"/>
  <c r="AD530" i="3"/>
  <c r="AC530" i="3" s="1"/>
  <c r="AD264" i="3"/>
  <c r="AC264" i="3" s="1"/>
  <c r="AD429" i="3"/>
  <c r="AC429" i="3" s="1"/>
  <c r="AD1015" i="3"/>
  <c r="AC1015" i="3" s="1"/>
  <c r="AD807" i="3"/>
  <c r="AC807" i="3" s="1"/>
  <c r="AD895" i="3"/>
  <c r="AC895" i="3" s="1"/>
  <c r="AD48" i="3"/>
  <c r="AC48" i="3" s="1"/>
  <c r="AD109" i="3"/>
  <c r="AC109" i="3" s="1"/>
  <c r="AD553" i="3"/>
  <c r="AC553" i="3" s="1"/>
  <c r="AD123" i="3"/>
  <c r="AC123" i="3" s="1"/>
  <c r="AD419" i="3"/>
  <c r="AC419" i="3" s="1"/>
  <c r="AD279" i="3"/>
  <c r="AC279" i="3" s="1"/>
  <c r="AD304" i="3"/>
  <c r="AC304" i="3" s="1"/>
  <c r="AD688" i="3"/>
  <c r="AC688" i="3" s="1"/>
  <c r="AD214" i="3"/>
  <c r="AC214" i="3" s="1"/>
  <c r="AD268" i="3"/>
  <c r="AC268" i="3" s="1"/>
  <c r="AD323" i="3"/>
  <c r="AC323" i="3" s="1"/>
  <c r="AD145" i="3"/>
  <c r="AC145" i="3" s="1"/>
  <c r="AD832" i="3"/>
  <c r="AC832" i="3" s="1"/>
  <c r="AD355" i="3"/>
  <c r="AC355" i="3" s="1"/>
  <c r="AD38" i="3"/>
  <c r="AC38" i="3" s="1"/>
  <c r="AD610" i="3"/>
  <c r="AC610" i="3" s="1"/>
  <c r="AD676" i="3"/>
  <c r="AC676" i="3" s="1"/>
  <c r="AD783" i="3"/>
  <c r="AC783" i="3" s="1"/>
  <c r="AD107" i="3"/>
  <c r="AC107" i="3" s="1"/>
  <c r="AD701" i="3"/>
  <c r="AC701" i="3" s="1"/>
  <c r="AD894" i="3"/>
  <c r="AC894" i="3" s="1"/>
  <c r="AD44" i="3"/>
  <c r="AC44" i="3" s="1"/>
  <c r="AD618" i="3"/>
  <c r="AC618" i="3" s="1"/>
  <c r="AD749" i="3"/>
  <c r="AC749" i="3" s="1"/>
  <c r="AD164" i="3"/>
  <c r="AC164" i="3" s="1"/>
  <c r="AD452" i="3"/>
  <c r="AC452" i="3" s="1"/>
  <c r="AD1066" i="3"/>
  <c r="AC1066" i="3" s="1"/>
  <c r="AD782" i="3"/>
  <c r="AC782" i="3" s="1"/>
  <c r="AD299" i="3"/>
  <c r="AC299" i="3" s="1"/>
  <c r="AD849" i="3"/>
  <c r="AC849" i="3" s="1"/>
  <c r="AD613" i="3"/>
  <c r="AC613" i="3" s="1"/>
  <c r="AD232" i="3"/>
  <c r="AC232" i="3" s="1"/>
  <c r="AD55" i="3"/>
  <c r="AC55" i="3" s="1"/>
  <c r="AD891" i="3"/>
  <c r="AC891" i="3" s="1"/>
  <c r="AD1052" i="3"/>
  <c r="AC1052" i="3" s="1"/>
  <c r="AD662" i="3"/>
  <c r="AC662" i="3" s="1"/>
  <c r="AD673" i="3"/>
  <c r="AC673" i="3" s="1"/>
  <c r="AD667" i="3"/>
  <c r="AC667" i="3" s="1"/>
  <c r="AD567" i="3"/>
  <c r="AC567" i="3" s="1"/>
  <c r="AD106" i="3"/>
  <c r="AC106" i="3" s="1"/>
  <c r="AD504" i="3"/>
  <c r="AC504" i="3" s="1"/>
  <c r="AD507" i="3"/>
  <c r="AC507" i="3" s="1"/>
  <c r="AD183" i="3"/>
  <c r="AC183" i="3" s="1"/>
  <c r="AD435" i="3"/>
  <c r="AC435" i="3" s="1"/>
  <c r="AD1065" i="3"/>
  <c r="AC1065" i="3" s="1"/>
  <c r="AD663" i="3"/>
  <c r="AC663" i="3" s="1"/>
  <c r="AD19" i="3"/>
  <c r="AC19" i="3" s="1"/>
  <c r="AD1067" i="3"/>
  <c r="AC1067" i="3" s="1"/>
  <c r="AD35" i="3"/>
  <c r="AC35" i="3" s="1"/>
  <c r="AD32" i="3"/>
  <c r="AC32" i="3" s="1"/>
  <c r="AD368" i="3"/>
  <c r="AC368" i="3" s="1"/>
  <c r="AD977" i="3"/>
  <c r="AC977" i="3" s="1"/>
  <c r="AD597" i="3"/>
  <c r="AC597" i="3" s="1"/>
  <c r="AD604" i="3"/>
  <c r="AC604" i="3" s="1"/>
  <c r="AD275" i="3"/>
  <c r="AC275" i="3" s="1"/>
  <c r="AD675" i="3"/>
  <c r="AC675" i="3" s="1"/>
  <c r="AD713" i="3"/>
  <c r="AC713" i="3" s="1"/>
  <c r="AD384" i="3"/>
  <c r="AC384" i="3" s="1"/>
  <c r="AD821" i="3"/>
  <c r="AC821" i="3" s="1"/>
  <c r="AD396" i="3"/>
  <c r="AC396" i="3" s="1"/>
  <c r="AD836" i="3"/>
  <c r="AC836" i="3" s="1"/>
  <c r="AD642" i="3"/>
  <c r="AC642" i="3" s="1"/>
  <c r="AD538" i="3"/>
  <c r="AC538" i="3" s="1"/>
  <c r="AD608" i="3"/>
  <c r="AC608" i="3" s="1"/>
  <c r="AD565" i="3"/>
  <c r="AC565" i="3" s="1"/>
  <c r="AD408" i="3"/>
  <c r="AC408" i="3" s="1"/>
  <c r="AD689" i="3"/>
  <c r="AC689" i="3" s="1"/>
  <c r="AD551" i="3"/>
  <c r="AC551" i="3" s="1"/>
  <c r="AD1014" i="3"/>
  <c r="AC1014" i="3" s="1"/>
  <c r="AD813" i="3"/>
  <c r="AC813" i="3" s="1"/>
  <c r="AD916" i="3"/>
  <c r="AC916" i="3" s="1"/>
  <c r="AD474" i="3"/>
  <c r="AC474" i="3" s="1"/>
  <c r="AD330" i="3"/>
  <c r="AC330" i="3" s="1"/>
  <c r="AD1098" i="3"/>
  <c r="AC1098" i="3" s="1"/>
  <c r="AD120" i="3"/>
  <c r="AC120" i="3" s="1"/>
  <c r="AD778" i="3"/>
  <c r="AC778" i="3" s="1"/>
  <c r="AD186" i="3"/>
  <c r="AC186" i="3" s="1"/>
  <c r="AD640" i="3"/>
  <c r="AC640" i="3" s="1"/>
  <c r="AD580" i="3"/>
  <c r="AC580" i="3" s="1"/>
  <c r="AD493" i="3"/>
  <c r="AC493" i="3" s="1"/>
  <c r="AD403" i="3"/>
  <c r="AC403" i="3" s="1"/>
  <c r="AD853" i="3"/>
  <c r="AC853" i="3" s="1"/>
  <c r="AD563" i="3"/>
  <c r="AC563" i="3" s="1"/>
  <c r="AD659" i="3"/>
  <c r="AC659" i="3" s="1"/>
  <c r="AD329" i="3"/>
  <c r="AC329" i="3" s="1"/>
  <c r="AD1087" i="3"/>
  <c r="AC1087" i="3" s="1"/>
  <c r="AD126" i="3"/>
  <c r="AC126" i="3" s="1"/>
  <c r="AD824" i="3"/>
  <c r="AC824" i="3" s="1"/>
  <c r="AD495" i="3"/>
  <c r="AC495" i="3" s="1"/>
  <c r="AD615" i="3"/>
  <c r="AC615" i="3" s="1"/>
  <c r="AD394" i="3"/>
  <c r="AC394" i="3" s="1"/>
  <c r="AD263" i="3"/>
  <c r="AC263" i="3" s="1"/>
  <c r="AD66" i="3"/>
  <c r="AC66" i="3" s="1"/>
  <c r="AD1031" i="3"/>
  <c r="AC1031" i="3" s="1"/>
  <c r="AD552" i="3"/>
  <c r="AC552" i="3" s="1"/>
  <c r="AD415" i="3"/>
  <c r="AC415" i="3" s="1"/>
  <c r="AD156" i="3"/>
  <c r="AC156" i="3" s="1"/>
  <c r="AD637" i="3"/>
  <c r="AC637" i="3" s="1"/>
  <c r="AD465" i="3"/>
  <c r="AC465" i="3" s="1"/>
  <c r="AD490" i="3"/>
  <c r="AC490" i="3" s="1"/>
  <c r="AD319" i="3"/>
  <c r="AC319" i="3" s="1"/>
  <c r="AD215" i="3"/>
  <c r="AC215" i="3" s="1"/>
  <c r="AD1012" i="3"/>
  <c r="AC1012" i="3" s="1"/>
  <c r="AD958" i="3"/>
  <c r="AC958" i="3" s="1"/>
  <c r="AD480" i="3"/>
  <c r="AC480" i="3" s="1"/>
  <c r="AD425" i="3"/>
  <c r="AC425" i="3" s="1"/>
  <c r="AD147" i="3"/>
  <c r="AC147" i="3" s="1"/>
  <c r="AD101" i="3"/>
  <c r="AC101" i="3" s="1"/>
  <c r="AD328" i="3"/>
  <c r="AC328" i="3" s="1"/>
  <c r="AD119" i="3"/>
  <c r="AC119" i="3" s="1"/>
  <c r="AD831" i="3"/>
  <c r="AC831" i="3" s="1"/>
  <c r="AD547" i="3"/>
  <c r="AC547" i="3" s="1"/>
  <c r="AD445" i="3"/>
  <c r="AC445" i="3" s="1"/>
  <c r="AD802" i="3"/>
  <c r="AC802" i="3" s="1"/>
  <c r="AD61" i="3"/>
  <c r="AC61" i="3" s="1"/>
  <c r="AD346" i="3"/>
  <c r="AC346" i="3" s="1"/>
  <c r="AD611" i="3"/>
  <c r="AC611" i="3" s="1"/>
  <c r="AD458" i="3"/>
  <c r="AC458" i="3" s="1"/>
  <c r="AD357" i="3"/>
  <c r="AC357" i="3" s="1"/>
  <c r="AD995" i="3"/>
  <c r="AC995" i="3" s="1"/>
  <c r="AD267" i="3"/>
  <c r="AC267" i="3" s="1"/>
  <c r="AD468" i="3"/>
  <c r="AC468" i="3" s="1"/>
  <c r="AD62" i="3"/>
  <c r="AC62" i="3" s="1"/>
  <c r="AD481" i="3"/>
  <c r="AC481" i="3" s="1"/>
  <c r="AD1038" i="3"/>
  <c r="AC1038" i="3" s="1"/>
  <c r="AD188" i="3"/>
  <c r="AC188" i="3" s="1"/>
  <c r="AD860" i="3"/>
  <c r="AC860" i="3" s="1"/>
  <c r="AD347" i="3"/>
  <c r="AC347" i="3" s="1"/>
  <c r="AD196" i="3"/>
  <c r="AC196" i="3" s="1"/>
  <c r="AD581" i="3"/>
  <c r="AC581" i="3" s="1"/>
  <c r="AD980" i="3"/>
  <c r="AC980" i="3" s="1"/>
  <c r="AD311" i="3"/>
  <c r="AC311" i="3" s="1"/>
  <c r="AD255" i="3"/>
  <c r="AC255" i="3" s="1"/>
  <c r="AD47" i="3"/>
  <c r="AC47" i="3" s="1"/>
  <c r="AD231" i="3"/>
  <c r="AC231" i="3" s="1"/>
  <c r="AD270" i="3"/>
  <c r="AC270" i="3" s="1"/>
  <c r="AD602" i="3"/>
  <c r="AC602" i="3" s="1"/>
  <c r="AD312" i="3"/>
  <c r="AC312" i="3" s="1"/>
  <c r="AD31" i="3"/>
  <c r="AC31" i="3" s="1"/>
  <c r="AD920" i="3"/>
  <c r="AC920" i="3" s="1"/>
  <c r="AD265" i="3"/>
  <c r="AC265" i="3" s="1"/>
  <c r="AD91" i="3"/>
  <c r="AC91" i="3" s="1"/>
  <c r="AD254" i="3"/>
  <c r="AC254" i="3" s="1"/>
  <c r="AD784" i="3"/>
  <c r="AC784" i="3" s="1"/>
  <c r="AD679" i="3"/>
  <c r="AC679" i="3" s="1"/>
  <c r="AD674" i="3"/>
  <c r="AC674" i="3" s="1"/>
  <c r="AD589" i="3"/>
  <c r="AC589" i="3" s="1"/>
  <c r="AD517" i="3"/>
  <c r="AC517" i="3" s="1"/>
  <c r="AD1075" i="3"/>
  <c r="AC1075" i="3" s="1"/>
  <c r="AD499" i="3"/>
  <c r="AC499" i="3" s="1"/>
  <c r="AD104" i="3"/>
  <c r="AC104" i="3" s="1"/>
  <c r="AD444" i="3"/>
  <c r="AC444" i="3" s="1"/>
  <c r="AD951" i="3"/>
  <c r="AC951" i="3" s="1"/>
  <c r="AD179" i="3"/>
  <c r="AC179" i="3" s="1"/>
  <c r="AD658" i="3"/>
  <c r="AC658" i="3" s="1"/>
  <c r="AD707" i="3"/>
  <c r="AC707" i="3" s="1"/>
  <c r="AD955" i="3"/>
  <c r="AC955" i="3" s="1"/>
  <c r="AD210" i="3"/>
  <c r="AC210" i="3" s="1"/>
  <c r="AD295" i="3"/>
  <c r="AC295" i="3" s="1"/>
  <c r="AD609" i="3"/>
  <c r="AC609" i="3" s="1"/>
  <c r="AD728" i="3"/>
  <c r="AC728" i="3" s="1"/>
  <c r="AD762" i="3"/>
  <c r="AC762" i="3" s="1"/>
  <c r="AD327" i="3"/>
  <c r="AC327" i="3" s="1"/>
  <c r="AD636" i="3"/>
  <c r="AC636" i="3" s="1"/>
  <c r="AD1120" i="3"/>
  <c r="AC1120" i="3" s="1"/>
  <c r="AD506" i="3"/>
  <c r="AC506" i="3" s="1"/>
  <c r="AD698" i="3"/>
  <c r="AC698" i="3" s="1"/>
  <c r="AD922" i="3"/>
  <c r="AC922" i="3" s="1"/>
  <c r="AD645" i="3"/>
  <c r="AC645" i="3" s="1"/>
  <c r="AD600" i="3"/>
  <c r="AC600" i="3" s="1"/>
  <c r="AD898" i="3"/>
  <c r="AC898" i="3" s="1"/>
  <c r="AD534" i="3"/>
  <c r="AC534" i="3" s="1"/>
  <c r="AD71" i="3"/>
  <c r="AC71" i="3" s="1"/>
  <c r="AD1097" i="3"/>
  <c r="AC1097" i="3" s="1"/>
  <c r="AD358" i="3"/>
  <c r="AC358" i="3" s="1"/>
  <c r="AD462" i="3"/>
  <c r="AC462" i="3" s="1"/>
  <c r="AD73" i="3"/>
  <c r="AC73" i="3" s="1"/>
  <c r="AD154" i="3"/>
  <c r="AC154" i="3" s="1"/>
  <c r="AD99" i="3"/>
  <c r="AC99" i="3" s="1"/>
  <c r="AD936" i="3"/>
  <c r="AC936" i="3" s="1"/>
  <c r="AD1005" i="3"/>
  <c r="AC1005" i="3" s="1"/>
  <c r="AD427" i="3"/>
  <c r="AC427" i="3" s="1"/>
  <c r="AD287" i="3"/>
  <c r="AC287" i="3" s="1"/>
  <c r="AD471" i="3"/>
  <c r="AC471" i="3" s="1"/>
  <c r="AD301" i="3"/>
  <c r="AC301" i="3" s="1"/>
  <c r="AD997" i="3"/>
  <c r="AC997" i="3" s="1"/>
  <c r="AD176" i="3"/>
  <c r="AC176" i="3" s="1"/>
  <c r="AD367" i="3"/>
  <c r="AC367" i="3" s="1"/>
  <c r="AD810" i="3"/>
  <c r="AC810" i="3" s="1"/>
  <c r="AD940" i="3"/>
  <c r="AC940" i="3" s="1"/>
  <c r="AD1104" i="3"/>
  <c r="AC1104" i="3" s="1"/>
  <c r="AD587" i="3"/>
  <c r="AC587" i="3" s="1"/>
  <c r="AD1028" i="3"/>
  <c r="AC1028" i="3" s="1"/>
  <c r="AD619" i="3"/>
  <c r="AC619" i="3" s="1"/>
  <c r="AD269" i="3"/>
  <c r="AC269" i="3" s="1"/>
  <c r="AD84" i="3"/>
  <c r="AC84" i="3" s="1"/>
  <c r="AD216" i="3"/>
  <c r="AC216" i="3" s="1"/>
  <c r="AD614" i="3"/>
  <c r="AC614" i="3" s="1"/>
  <c r="AD344" i="3"/>
  <c r="AC344" i="3" s="1"/>
  <c r="AD585" i="3"/>
  <c r="AC585" i="3" s="1"/>
  <c r="AD244" i="3"/>
  <c r="AC244" i="3" s="1"/>
  <c r="AD331" i="3"/>
  <c r="AC331" i="3" s="1"/>
  <c r="AD260" i="3"/>
  <c r="AC260" i="3" s="1"/>
  <c r="AD342" i="3"/>
  <c r="AC342" i="3" s="1"/>
  <c r="AD1084" i="3"/>
  <c r="AC1084" i="3" s="1"/>
  <c r="AD80" i="3"/>
  <c r="AC80" i="3" s="1"/>
  <c r="AD371" i="3"/>
  <c r="AC371" i="3" s="1"/>
  <c r="AD203" i="3"/>
  <c r="AC203" i="3" s="1"/>
  <c r="AD657" i="3"/>
  <c r="AC657" i="3" s="1"/>
  <c r="AD251" i="3"/>
  <c r="AC251" i="3" s="1"/>
  <c r="AD681" i="3"/>
  <c r="AC681" i="3" s="1"/>
  <c r="AD212" i="3"/>
  <c r="AC212" i="3" s="1"/>
  <c r="AD247" i="3"/>
  <c r="AC247" i="3" s="1"/>
  <c r="AD785" i="3"/>
  <c r="AC785" i="3" s="1"/>
  <c r="AD692" i="3"/>
  <c r="AC692" i="3" s="1"/>
  <c r="AD261" i="3"/>
  <c r="AC261" i="3" s="1"/>
  <c r="AD171" i="3"/>
  <c r="AC171" i="3" s="1"/>
  <c r="AD649" i="3"/>
  <c r="AC649" i="3" s="1"/>
  <c r="AD654" i="3"/>
  <c r="AC654" i="3" s="1"/>
  <c r="AD1000" i="3"/>
  <c r="AC1000" i="3" s="1"/>
  <c r="AD555" i="3"/>
  <c r="AC555" i="3" s="1"/>
  <c r="AD545" i="3"/>
  <c r="AC545" i="3" s="1"/>
  <c r="AD777" i="3"/>
  <c r="AC777" i="3" s="1"/>
  <c r="AD721" i="3"/>
  <c r="AC721" i="3" s="1"/>
  <c r="AD397" i="3"/>
  <c r="AC397" i="3" s="1"/>
  <c r="AD313" i="3"/>
  <c r="AC313" i="3" s="1"/>
  <c r="AD393" i="3"/>
  <c r="AC393" i="3" s="1"/>
  <c r="AD436" i="3"/>
  <c r="AC436" i="3" s="1"/>
  <c r="AD489" i="3"/>
  <c r="AC489" i="3" s="1"/>
  <c r="AD570" i="3"/>
  <c r="AC570" i="3" s="1"/>
  <c r="AD686" i="3"/>
  <c r="AC686" i="3" s="1"/>
  <c r="AD1086" i="3"/>
  <c r="AC1086" i="3" s="1"/>
  <c r="AD389" i="3"/>
  <c r="AC389" i="3" s="1"/>
  <c r="AD257" i="3"/>
  <c r="AC257" i="3" s="1"/>
  <c r="AD488" i="3"/>
  <c r="AC488" i="3" s="1"/>
  <c r="AD399" i="3"/>
  <c r="AC399" i="3" s="1"/>
  <c r="AD223" i="3"/>
  <c r="AC223" i="3" s="1"/>
  <c r="AD284" i="3"/>
  <c r="AC284" i="3" s="1"/>
  <c r="AD402" i="3"/>
  <c r="AC402" i="3" s="1"/>
  <c r="AD29" i="3"/>
  <c r="AC29" i="3" s="1"/>
  <c r="AD175" i="3"/>
  <c r="AC175" i="3" s="1"/>
  <c r="AD27" i="3"/>
  <c r="AC27" i="3" s="1"/>
  <c r="AD946" i="3"/>
  <c r="AC946" i="3" s="1"/>
  <c r="AD906" i="3"/>
  <c r="AC906" i="3" s="1"/>
  <c r="AD20" i="3"/>
  <c r="AC20" i="3" s="1"/>
  <c r="AD1076" i="3"/>
  <c r="AC1076" i="3" s="1"/>
  <c r="AD450" i="3"/>
  <c r="AC450" i="3" s="1"/>
  <c r="AD668" i="3"/>
  <c r="AC668" i="3" s="1"/>
  <c r="AD917" i="3"/>
  <c r="AC917" i="3" s="1"/>
  <c r="AD578" i="3"/>
  <c r="AC578" i="3" s="1"/>
  <c r="AD919" i="3"/>
  <c r="AC919" i="3" s="1"/>
  <c r="AD303" i="3"/>
  <c r="AC303" i="3" s="1"/>
  <c r="AD170" i="3"/>
  <c r="AC170" i="3" s="1"/>
  <c r="AD68" i="3"/>
  <c r="AC68" i="3" s="1"/>
  <c r="AD1037" i="3"/>
  <c r="AC1037" i="3" s="1"/>
  <c r="AD159" i="3"/>
  <c r="AC159" i="3" s="1"/>
  <c r="AD560" i="3"/>
  <c r="AC560" i="3" s="1"/>
  <c r="AD50" i="3"/>
  <c r="AC50" i="3" s="1"/>
  <c r="AD928" i="3"/>
  <c r="AC928" i="3" s="1"/>
  <c r="AD333" i="3"/>
  <c r="AC333" i="3" s="1"/>
  <c r="AD277" i="3"/>
  <c r="AC277" i="3" s="1"/>
  <c r="AD324" i="3"/>
  <c r="AC324" i="3" s="1"/>
  <c r="AD875" i="3"/>
  <c r="AC875" i="3" s="1"/>
  <c r="AD498" i="3"/>
  <c r="AC498" i="3" s="1"/>
  <c r="AD356" i="3"/>
  <c r="AC356" i="3" s="1"/>
  <c r="AD224" i="3"/>
  <c r="AC224" i="3" s="1"/>
  <c r="AD36" i="3"/>
  <c r="AC36" i="3" s="1"/>
  <c r="AD799" i="3"/>
  <c r="AC799" i="3" s="1"/>
  <c r="AD571" i="3"/>
  <c r="AC571" i="3" s="1"/>
  <c r="AD376" i="3"/>
  <c r="AC376" i="3" s="1"/>
  <c r="AD868" i="3"/>
  <c r="AC868" i="3" s="1"/>
  <c r="AD169" i="3"/>
  <c r="AC169" i="3" s="1"/>
  <c r="AD271" i="3"/>
  <c r="AC271" i="3" s="1"/>
  <c r="AD75" i="3"/>
  <c r="AC75" i="3" s="1"/>
  <c r="AD373" i="3"/>
  <c r="AC373" i="3" s="1"/>
  <c r="AD454" i="3"/>
  <c r="AC454" i="3" s="1"/>
  <c r="AD130" i="3"/>
  <c r="AC130" i="3" s="1"/>
  <c r="AD584" i="3"/>
  <c r="AC584" i="3" s="1"/>
  <c r="AD633" i="3"/>
  <c r="AC633" i="3" s="1"/>
  <c r="AD1079" i="3"/>
  <c r="AC1079" i="3" s="1"/>
  <c r="AD82" i="3"/>
  <c r="AC82" i="3" s="1"/>
  <c r="AD423" i="3"/>
  <c r="AC423" i="3" s="1"/>
  <c r="AD94" i="3"/>
  <c r="AC94" i="3" s="1"/>
  <c r="AD1026" i="3"/>
  <c r="AC1026" i="3" s="1"/>
  <c r="AD869" i="3"/>
  <c r="AC869" i="3" s="1"/>
  <c r="AD463" i="3"/>
  <c r="AC463" i="3" s="1"/>
  <c r="AD671" i="3"/>
  <c r="AC671" i="3" s="1"/>
  <c r="AD512" i="3"/>
  <c r="AC512" i="3" s="1"/>
  <c r="AD102" i="3"/>
  <c r="AC102" i="3" s="1"/>
  <c r="AD817" i="3"/>
  <c r="AC817" i="3" s="1"/>
  <c r="AD933" i="3"/>
  <c r="AC933" i="3" s="1"/>
  <c r="AD559" i="3"/>
  <c r="AC559" i="3" s="1"/>
  <c r="AD661" i="3"/>
  <c r="AC661" i="3" s="1"/>
  <c r="AD743" i="3"/>
  <c r="AC743" i="3" s="1"/>
  <c r="AD851" i="3"/>
  <c r="AC851" i="3" s="1"/>
  <c r="AD26" i="3"/>
  <c r="AC26" i="3" s="1"/>
  <c r="AD417" i="3"/>
  <c r="AC417" i="3" s="1"/>
  <c r="AD381" i="3"/>
  <c r="AC381" i="3" s="1"/>
  <c r="AD982" i="3"/>
  <c r="AC982" i="3" s="1"/>
  <c r="AD1043" i="3"/>
  <c r="AC1043" i="3" s="1"/>
  <c r="AD141" i="3"/>
  <c r="AC141" i="3" s="1"/>
  <c r="AD200" i="3"/>
  <c r="AC200" i="3" s="1"/>
  <c r="AD205" i="3"/>
  <c r="AC205" i="3" s="1"/>
  <c r="AD716" i="3"/>
  <c r="AC716" i="3" s="1"/>
  <c r="AD11" i="3"/>
  <c r="AC11" i="3" s="1"/>
  <c r="AD1060" i="3"/>
  <c r="AC1060" i="3" s="1"/>
  <c r="AD278" i="3"/>
  <c r="AC278" i="3" s="1"/>
  <c r="AD166" i="3"/>
  <c r="AC166" i="3" s="1"/>
  <c r="AD153" i="3"/>
  <c r="AC153" i="3" s="1"/>
  <c r="AD194" i="3"/>
  <c r="AC194" i="3" s="1"/>
  <c r="AD708" i="3"/>
  <c r="AC708" i="3" s="1"/>
  <c r="AD246" i="3"/>
  <c r="AC246" i="3" s="1"/>
  <c r="AD387" i="3"/>
  <c r="AC387" i="3" s="1"/>
  <c r="AD289" i="3"/>
  <c r="AC289" i="3" s="1"/>
  <c r="AD800" i="3"/>
  <c r="AC800" i="3" s="1"/>
  <c r="AD219" i="3"/>
  <c r="AC219" i="3" s="1"/>
  <c r="AD434" i="3"/>
  <c r="AC434" i="3" s="1"/>
  <c r="AD1054" i="3"/>
  <c r="AC1054" i="3" s="1"/>
  <c r="AD720" i="3"/>
  <c r="AC720" i="3" s="1"/>
  <c r="AD818" i="3"/>
  <c r="AC818" i="3" s="1"/>
  <c r="AD890" i="3"/>
  <c r="AC890" i="3" s="1"/>
  <c r="AD518" i="3"/>
  <c r="AC518" i="3" s="1"/>
  <c r="AD532" i="3"/>
  <c r="AC532" i="3" s="1"/>
  <c r="AD572" i="3"/>
  <c r="AC572" i="3" s="1"/>
  <c r="AD710" i="3"/>
  <c r="AC710" i="3" s="1"/>
  <c r="AD593" i="3"/>
  <c r="AC593" i="3" s="1"/>
  <c r="AD790" i="3"/>
  <c r="AC790" i="3" s="1"/>
  <c r="AD771" i="3"/>
  <c r="AC771" i="3" s="1"/>
  <c r="AD388" i="3"/>
  <c r="AC388" i="3" s="1"/>
  <c r="AD362" i="3"/>
  <c r="AC362" i="3" s="1"/>
  <c r="AD696" i="3"/>
  <c r="AC696" i="3" s="1"/>
  <c r="AD687" i="3"/>
  <c r="AC687" i="3" s="1"/>
  <c r="AD685" i="3"/>
  <c r="AC685" i="3" s="1"/>
  <c r="AD148" i="3"/>
  <c r="AC148" i="3" s="1"/>
  <c r="AD826" i="3"/>
  <c r="AC826" i="3" s="1"/>
  <c r="AD111" i="3"/>
  <c r="AC111" i="3" s="1"/>
  <c r="AD1034" i="3"/>
  <c r="AC1034" i="3" s="1"/>
  <c r="AD262" i="3"/>
  <c r="AC262" i="3" s="1"/>
  <c r="AD704" i="3"/>
  <c r="AC704" i="3" s="1"/>
  <c r="AD1050" i="3"/>
  <c r="AC1050" i="3" s="1"/>
  <c r="AD1106" i="3"/>
  <c r="AC1106" i="3" s="1"/>
  <c r="AD178" i="3"/>
  <c r="AC178" i="3" s="1"/>
  <c r="AD621" i="3"/>
  <c r="AC621" i="3" s="1"/>
  <c r="AD1029" i="3"/>
  <c r="AC1029" i="3" s="1"/>
  <c r="AD375" i="3"/>
  <c r="AC375" i="3" s="1"/>
  <c r="AD116" i="3"/>
  <c r="AC116" i="3" s="1"/>
  <c r="AD965" i="3"/>
  <c r="AC965" i="3" s="1"/>
  <c r="AD314" i="3"/>
  <c r="AC314" i="3" s="1"/>
  <c r="AD167" i="3"/>
  <c r="AC167" i="3" s="1"/>
  <c r="AD136" i="3"/>
  <c r="AC136" i="3" s="1"/>
  <c r="AD942" i="3"/>
  <c r="AC942" i="3" s="1"/>
  <c r="AD722" i="3"/>
  <c r="AC722" i="3" s="1"/>
  <c r="AD583" i="3"/>
  <c r="AC583" i="3" s="1"/>
  <c r="AD905" i="3"/>
  <c r="AC905" i="3" s="1"/>
  <c r="AD628" i="3"/>
  <c r="AC628" i="3" s="1"/>
  <c r="AD873" i="3"/>
  <c r="AC873" i="3" s="1"/>
  <c r="AD537" i="3"/>
  <c r="AC537" i="3" s="1"/>
  <c r="AD594" i="3"/>
  <c r="AC594" i="3" s="1"/>
  <c r="AD727" i="3"/>
  <c r="AC727" i="3" s="1"/>
  <c r="AD39" i="3"/>
  <c r="AC39" i="3" s="1"/>
  <c r="AD453" i="3"/>
  <c r="AC453" i="3" s="1"/>
  <c r="AD577" i="3"/>
  <c r="AC577" i="3" s="1"/>
  <c r="AD1080" i="3"/>
  <c r="AC1080" i="3" s="1"/>
  <c r="AD150" i="3"/>
  <c r="AC150" i="3" s="1"/>
  <c r="AD827" i="3"/>
  <c r="AC827" i="3" s="1"/>
  <c r="AD322" i="3"/>
  <c r="AC322" i="3" s="1"/>
  <c r="AD290" i="3"/>
  <c r="AC290" i="3" s="1"/>
  <c r="AD725" i="3"/>
  <c r="AC725" i="3" s="1"/>
  <c r="AD298" i="3"/>
  <c r="AC298" i="3" s="1"/>
  <c r="AD168" i="3"/>
  <c r="AC168" i="3" s="1"/>
  <c r="AD297" i="3"/>
  <c r="AC297" i="3" s="1"/>
  <c r="AD428" i="3"/>
  <c r="AC428" i="3" s="1"/>
  <c r="AD496" i="3"/>
  <c r="AC496" i="3" s="1"/>
  <c r="AD308" i="3"/>
  <c r="AC308" i="3" s="1"/>
  <c r="AD256" i="3"/>
  <c r="AC256" i="3" s="1"/>
  <c r="AD134" i="3"/>
  <c r="AC134" i="3" s="1"/>
  <c r="AD88" i="3"/>
  <c r="AC88" i="3" s="1"/>
  <c r="AD105" i="3"/>
  <c r="AC105" i="3" s="1"/>
  <c r="AD272" i="3"/>
  <c r="AC272" i="3" s="1"/>
  <c r="AD683" i="3"/>
  <c r="AC683" i="3" s="1"/>
  <c r="AD823" i="3"/>
  <c r="AC823" i="3" s="1"/>
  <c r="AD819" i="3"/>
  <c r="AC819" i="3" s="1"/>
  <c r="AD218" i="3"/>
  <c r="AC218" i="3" s="1"/>
  <c r="AD666" i="3"/>
  <c r="AC666" i="3" s="1"/>
  <c r="AD406" i="3"/>
  <c r="AC406" i="3" s="1"/>
  <c r="AD954" i="3"/>
  <c r="AC954" i="3" s="1"/>
  <c r="AD554" i="3"/>
  <c r="AC554" i="3" s="1"/>
  <c r="AD280" i="3"/>
  <c r="AC280" i="3" s="1"/>
  <c r="AD1057" i="3"/>
  <c r="AC1057" i="3" s="1"/>
  <c r="AD291" i="3"/>
  <c r="AC291" i="3" s="1"/>
  <c r="AD440" i="3"/>
  <c r="AC440" i="3" s="1"/>
  <c r="AD421" i="3"/>
  <c r="AC421" i="3" s="1"/>
  <c r="AD163" i="3"/>
  <c r="AC163" i="3" s="1"/>
  <c r="AD317" i="3"/>
  <c r="AC317" i="3" s="1"/>
  <c r="AD586" i="3"/>
  <c r="AC586" i="3" s="1"/>
  <c r="AD540" i="3"/>
  <c r="AC540" i="3" s="1"/>
  <c r="AD338" i="3"/>
  <c r="AC338" i="3" s="1"/>
  <c r="AD187" i="3"/>
  <c r="AC187" i="3" s="1"/>
  <c r="AD976" i="3"/>
  <c r="AC976" i="3" s="1"/>
  <c r="AD42" i="3"/>
  <c r="AC42" i="3" s="1"/>
  <c r="AD543" i="3"/>
  <c r="AC543" i="3" s="1"/>
  <c r="AD54" i="3"/>
  <c r="AC54" i="3" s="1"/>
  <c r="AD1074" i="3"/>
  <c r="AC1074" i="3" s="1"/>
  <c r="AD760" i="3"/>
  <c r="AC760" i="3" s="1"/>
  <c r="AD365" i="3"/>
  <c r="AC365" i="3" s="1"/>
  <c r="AD360" i="3"/>
  <c r="AC360" i="3" s="1"/>
  <c r="AD30" i="3"/>
  <c r="AC30" i="3" s="1"/>
  <c r="AD395" i="3"/>
  <c r="AC395" i="3" s="1"/>
  <c r="AD682" i="3"/>
  <c r="AC682" i="3" s="1"/>
  <c r="AD197" i="3"/>
  <c r="AC197" i="3" s="1"/>
  <c r="AD472" i="3"/>
  <c r="AC472" i="3" s="1"/>
  <c r="AD924" i="3"/>
  <c r="AC924" i="3" s="1"/>
  <c r="AD258" i="3"/>
  <c r="AC258" i="3" s="1"/>
  <c r="AD1010" i="3"/>
  <c r="AC1010" i="3" s="1"/>
  <c r="AD691" i="3"/>
  <c r="AC691" i="3" s="1"/>
  <c r="AD1115" i="3"/>
  <c r="AC1115" i="3" s="1"/>
  <c r="AD971" i="3"/>
  <c r="AC971" i="3" s="1"/>
  <c r="AD118" i="3"/>
  <c r="AC118" i="3" s="1"/>
  <c r="AD601" i="3"/>
  <c r="AC601" i="3" s="1"/>
  <c r="AD620" i="3"/>
  <c r="AC620" i="3" s="1"/>
  <c r="AD1044" i="3"/>
  <c r="AC1044" i="3" s="1"/>
  <c r="AD181" i="3"/>
  <c r="AC181" i="3" s="1"/>
  <c r="AD235" i="3"/>
  <c r="AC235" i="3" s="1"/>
  <c r="AD17" i="3"/>
  <c r="AC17" i="3" s="1"/>
  <c r="AD774" i="3"/>
  <c r="AC774" i="3" s="1"/>
  <c r="AD996" i="3"/>
  <c r="AC996" i="3" s="1"/>
  <c r="AD476" i="3"/>
  <c r="AC476" i="3" s="1"/>
  <c r="AD923" i="3"/>
  <c r="AC923" i="3" s="1"/>
  <c r="AD351" i="3"/>
  <c r="AC351" i="3" s="1"/>
  <c r="AD320" i="3"/>
  <c r="AC320" i="3" s="1"/>
  <c r="AD276" i="3"/>
  <c r="AC276" i="3" s="1"/>
  <c r="AD616" i="3"/>
  <c r="AC616" i="3" s="1"/>
  <c r="AD282" i="3"/>
  <c r="AC282" i="3" s="1"/>
  <c r="AD842" i="3"/>
  <c r="AC842" i="3" s="1"/>
  <c r="AD896" i="3"/>
  <c r="AC896" i="3" s="1"/>
  <c r="AD87" i="3"/>
  <c r="AC87" i="3" s="1"/>
  <c r="AD253" i="3"/>
  <c r="AC253" i="3" s="1"/>
  <c r="AD911" i="3"/>
  <c r="AC911" i="3" s="1"/>
  <c r="AD755" i="3"/>
  <c r="AC755" i="3" s="1"/>
  <c r="AD1088" i="3"/>
  <c r="AC1088" i="3" s="1"/>
  <c r="AD337" i="3"/>
  <c r="AC337" i="3" s="1"/>
  <c r="AD326" i="3"/>
  <c r="AC326" i="3" s="1"/>
  <c r="AD650" i="3"/>
  <c r="AC650" i="3" s="1"/>
  <c r="AD359" i="3"/>
  <c r="AC359" i="3" s="1"/>
  <c r="AD146" i="3"/>
  <c r="AC146" i="3" s="1"/>
  <c r="AD794" i="3"/>
  <c r="AC794" i="3" s="1"/>
  <c r="AD217" i="3"/>
  <c r="AC217" i="3" s="1"/>
  <c r="AD274" i="3"/>
  <c r="AC274" i="3" s="1"/>
  <c r="AD160" i="3"/>
  <c r="AC160" i="3" s="1"/>
  <c r="AD792" i="3"/>
  <c r="AC792" i="3" s="1"/>
  <c r="AD526" i="3"/>
  <c r="AC526" i="3" s="1"/>
  <c r="AD100" i="3"/>
  <c r="AC100" i="3" s="1"/>
  <c r="AD780" i="3"/>
  <c r="AC780" i="3" s="1"/>
  <c r="AD180" i="3"/>
  <c r="AC180" i="3" s="1"/>
  <c r="AD114" i="3"/>
  <c r="AC114" i="3" s="1"/>
  <c r="AD315" i="3"/>
  <c r="AC315" i="3" s="1"/>
  <c r="AD508" i="3"/>
  <c r="AC508" i="3" s="1"/>
  <c r="AD558" i="3"/>
  <c r="AC558" i="3" s="1"/>
  <c r="AD796" i="3"/>
  <c r="AC796" i="3" s="1"/>
  <c r="AD639" i="3"/>
  <c r="AC639" i="3" s="1"/>
  <c r="AD651" i="3"/>
  <c r="AC651" i="3" s="1"/>
  <c r="AD43" i="3"/>
  <c r="AC43" i="3" s="1"/>
  <c r="AD738" i="3"/>
  <c r="AC738" i="3" s="1"/>
  <c r="AD135" i="3"/>
  <c r="AC135" i="3" s="1"/>
  <c r="AD622" i="3"/>
  <c r="AC622" i="3" s="1"/>
  <c r="AD529" i="3"/>
  <c r="AC529" i="3" s="1"/>
  <c r="AD157" i="3"/>
  <c r="AC157" i="3" s="1"/>
  <c r="AD834" i="3"/>
  <c r="AC834" i="3" s="1"/>
  <c r="AD809" i="3"/>
  <c r="AC809" i="3" s="1"/>
  <c r="AD724" i="3"/>
  <c r="AC724" i="3" s="1"/>
  <c r="AD238" i="3"/>
  <c r="AC238" i="3" s="1"/>
  <c r="AD250" i="3"/>
  <c r="AC250" i="3" s="1"/>
  <c r="AD410" i="3"/>
  <c r="AC410" i="3" s="1"/>
  <c r="AD561" i="3"/>
  <c r="AC561" i="3" s="1"/>
  <c r="AD596" i="3"/>
  <c r="AC596" i="3" s="1"/>
  <c r="AD113" i="3"/>
  <c r="AC113" i="3" s="1"/>
  <c r="AD129" i="3"/>
  <c r="AC129" i="3" s="1"/>
  <c r="AD379" i="3"/>
  <c r="AC379" i="3" s="1"/>
  <c r="AD1045" i="3"/>
  <c r="AC1045" i="3" s="1"/>
  <c r="AD841" i="3"/>
  <c r="AC841" i="3" s="1"/>
  <c r="AD798" i="3"/>
  <c r="AC798" i="3" s="1"/>
  <c r="AD1091" i="3"/>
  <c r="AC1091" i="3" s="1"/>
  <c r="AD1100" i="3"/>
  <c r="AC1100" i="3" s="1"/>
  <c r="AD830" i="3"/>
  <c r="AC830" i="3" s="1"/>
  <c r="AD1008" i="3"/>
  <c r="AC1008" i="3" s="1"/>
  <c r="AD1053" i="3"/>
  <c r="AC1053" i="3" s="1"/>
  <c r="AD966" i="3"/>
  <c r="AC966" i="3" s="1"/>
  <c r="AD957" i="3"/>
  <c r="AC957" i="3" s="1"/>
  <c r="AD1116" i="3"/>
  <c r="AC1116" i="3" s="1"/>
  <c r="AD776" i="3"/>
  <c r="AC776" i="3" s="1"/>
  <c r="AD1099" i="3"/>
  <c r="AC1099" i="3" s="1"/>
  <c r="AD1117" i="3"/>
  <c r="AC1117" i="3" s="1"/>
  <c r="AD888" i="3"/>
  <c r="AC888" i="3" s="1"/>
  <c r="AD973" i="3"/>
  <c r="AC973" i="3" s="1"/>
  <c r="AD1061" i="3"/>
  <c r="AC1061" i="3" s="1"/>
  <c r="AD1027" i="3"/>
  <c r="AC1027" i="3" s="1"/>
  <c r="AD16" i="3"/>
  <c r="AC16" i="3" s="1"/>
  <c r="AD962" i="3"/>
  <c r="AC962" i="3" s="1"/>
  <c r="AD984" i="3"/>
  <c r="AC984" i="3" s="1"/>
  <c r="AD779" i="3"/>
  <c r="AC779" i="3" s="1"/>
  <c r="AD140" i="3"/>
  <c r="AC140" i="3" s="1"/>
  <c r="AD871" i="3"/>
  <c r="AC871" i="3" s="1"/>
  <c r="AD910" i="3"/>
  <c r="AC910" i="3" s="1"/>
  <c r="AD85" i="3"/>
  <c r="AC85" i="3" s="1"/>
  <c r="AD1003" i="3"/>
  <c r="AC1003" i="3" s="1"/>
  <c r="AD523" i="3"/>
  <c r="AC523" i="3" s="1"/>
  <c r="AD13" i="3"/>
  <c r="AC13" i="3" s="1"/>
  <c r="AD801" i="3"/>
  <c r="AC801" i="3" s="1"/>
  <c r="AD880" i="3"/>
  <c r="AC880" i="3" s="1"/>
  <c r="AD950" i="3"/>
  <c r="AC950" i="3" s="1"/>
  <c r="AD949" i="3"/>
  <c r="AC949" i="3" s="1"/>
  <c r="AD964" i="3"/>
  <c r="AC964" i="3" s="1"/>
  <c r="AD939" i="3"/>
  <c r="AC939" i="3" s="1"/>
  <c r="AD768" i="3"/>
  <c r="AC768" i="3" s="1"/>
  <c r="AD913" i="3"/>
  <c r="AC913" i="3" s="1"/>
  <c r="AD908" i="3"/>
  <c r="AC908" i="3" s="1"/>
  <c r="AD1063" i="3"/>
  <c r="AC1063" i="3" s="1"/>
  <c r="AD773" i="3"/>
  <c r="AC773" i="3" s="1"/>
  <c r="AD870" i="3"/>
  <c r="AC870" i="3" s="1"/>
  <c r="AD974" i="3"/>
  <c r="AC974" i="3" s="1"/>
  <c r="AD960" i="3"/>
  <c r="AC960" i="3" s="1"/>
  <c r="AD473" i="3"/>
  <c r="AC473" i="3" s="1"/>
  <c r="AD630" i="3"/>
  <c r="AC630" i="3" s="1"/>
  <c r="AD742" i="3"/>
  <c r="AC742" i="3" s="1"/>
  <c r="AD1083" i="3"/>
  <c r="AC1083" i="3" s="1"/>
  <c r="AD1101" i="3"/>
  <c r="AC1101" i="3" s="1"/>
  <c r="AD161" i="3"/>
  <c r="AC161" i="3" s="1"/>
  <c r="AD863" i="3"/>
  <c r="AC863" i="3" s="1"/>
  <c r="AD879" i="3"/>
  <c r="AC879" i="3" s="1"/>
  <c r="AD1055" i="3"/>
  <c r="AC1055" i="3" s="1"/>
  <c r="AD515" i="3"/>
  <c r="AC515" i="3" s="1"/>
  <c r="AD77" i="3"/>
  <c r="AC77" i="3" s="1"/>
  <c r="AD921" i="3"/>
  <c r="AC921" i="3" s="1"/>
  <c r="AD975" i="3"/>
  <c r="AC975" i="3" s="1"/>
  <c r="AD861" i="3"/>
  <c r="AC861" i="3" s="1"/>
  <c r="AD812" i="3"/>
  <c r="AC812" i="3" s="1"/>
  <c r="AD1047" i="3"/>
  <c r="AC1047" i="3" s="1"/>
  <c r="AD850" i="3"/>
  <c r="AC850" i="3" s="1"/>
  <c r="AD992" i="3"/>
  <c r="AC992" i="3" s="1"/>
  <c r="AD901" i="3"/>
  <c r="AC901" i="3" s="1"/>
  <c r="AD956" i="3"/>
  <c r="AC956" i="3" s="1"/>
  <c r="AD1002" i="3"/>
  <c r="AC1002" i="3" s="1"/>
  <c r="AD897" i="3"/>
  <c r="AC897" i="3" s="1"/>
  <c r="AD854" i="3"/>
  <c r="AC854" i="3" s="1"/>
  <c r="AD670" i="3"/>
  <c r="AC670" i="3" s="1"/>
  <c r="AD539" i="3"/>
  <c r="AC539" i="3" s="1"/>
  <c r="AD872" i="3"/>
  <c r="AC872" i="3" s="1"/>
  <c r="AD733" i="3"/>
  <c r="AC733" i="3" s="1"/>
  <c r="AD1019" i="3"/>
  <c r="AC1019" i="3" s="1"/>
  <c r="AD14" i="3"/>
  <c r="AC14" i="3" s="1"/>
  <c r="AD1011" i="3"/>
  <c r="AC1011" i="3" s="1"/>
  <c r="AD791" i="3"/>
  <c r="AC791" i="3" s="1"/>
  <c r="AD788" i="3"/>
  <c r="AC788" i="3" s="1"/>
  <c r="AD820" i="3"/>
  <c r="AC820" i="3" s="1"/>
  <c r="AD745" i="3"/>
  <c r="AC745" i="3" s="1"/>
  <c r="AD937" i="3"/>
  <c r="AC937" i="3" s="1"/>
  <c r="AD747" i="3"/>
  <c r="AC747" i="3" s="1"/>
  <c r="AD947" i="3"/>
  <c r="AC947" i="3" s="1"/>
  <c r="AD1107" i="3"/>
  <c r="AC1107" i="3" s="1"/>
  <c r="AD734" i="3"/>
  <c r="AC734" i="3" s="1"/>
  <c r="AD1114" i="3"/>
  <c r="AC1114" i="3" s="1"/>
  <c r="AD739" i="3"/>
  <c r="AC739" i="3" s="1"/>
  <c r="AD1073" i="3"/>
  <c r="AC1073" i="3" s="1"/>
  <c r="AD1020" i="3"/>
  <c r="AC1020" i="3" s="1"/>
  <c r="AD963" i="3"/>
  <c r="AC963" i="3" s="1"/>
  <c r="AD149" i="3"/>
  <c r="AC149" i="3" s="1"/>
  <c r="AD1110" i="3"/>
  <c r="AC1110" i="3" s="1"/>
  <c r="AB901" i="3"/>
  <c r="AB902" i="3" s="1"/>
  <c r="AB903" i="3" s="1"/>
  <c r="AB904" i="3" s="1"/>
  <c r="AB905" i="3" s="1"/>
  <c r="AB906" i="3" s="1"/>
  <c r="AB907" i="3" s="1"/>
  <c r="AB908" i="3" s="1"/>
  <c r="AB909" i="3" s="1"/>
  <c r="AB910" i="3" s="1"/>
  <c r="AB911" i="3" s="1"/>
  <c r="AB912" i="3" s="1"/>
  <c r="AB913" i="3" s="1"/>
  <c r="AB914" i="3" s="1"/>
  <c r="AB915" i="3" s="1"/>
  <c r="AB916" i="3" s="1"/>
  <c r="AB917" i="3" s="1"/>
  <c r="AB918" i="3" s="1"/>
  <c r="AB919" i="3" s="1"/>
  <c r="AB920" i="3" s="1"/>
  <c r="AB921" i="3" s="1"/>
  <c r="AB922" i="3" s="1"/>
  <c r="AB923" i="3" s="1"/>
  <c r="AB924" i="3" s="1"/>
  <c r="AB925" i="3" s="1"/>
  <c r="AB926" i="3" s="1"/>
  <c r="AB927" i="3" s="1"/>
  <c r="AB928" i="3" s="1"/>
  <c r="AB929" i="3" s="1"/>
  <c r="AB930" i="3" s="1"/>
  <c r="AB931" i="3" s="1"/>
  <c r="AB932" i="3" s="1"/>
  <c r="AB933" i="3" s="1"/>
  <c r="AB934" i="3" s="1"/>
  <c r="AB935" i="3" s="1"/>
  <c r="AB936" i="3" s="1"/>
  <c r="AB937" i="3" s="1"/>
  <c r="AB938" i="3" s="1"/>
  <c r="AB939" i="3" s="1"/>
  <c r="AB940" i="3" s="1"/>
  <c r="AB941" i="3" s="1"/>
  <c r="AB942" i="3" s="1"/>
  <c r="AB943" i="3" s="1"/>
  <c r="AB944" i="3" s="1"/>
  <c r="AB945" i="3" s="1"/>
  <c r="AB946" i="3" s="1"/>
  <c r="AB947" i="3" s="1"/>
  <c r="AB948" i="3" s="1"/>
  <c r="AB949" i="3" s="1"/>
  <c r="AB950" i="3" s="1"/>
  <c r="AB951" i="3" s="1"/>
  <c r="AB952" i="3" s="1"/>
  <c r="AB953" i="3" s="1"/>
  <c r="AB954" i="3" s="1"/>
  <c r="AB955" i="3" s="1"/>
  <c r="AB956" i="3" s="1"/>
  <c r="AB957" i="3" s="1"/>
  <c r="AB958" i="3" s="1"/>
  <c r="AB959" i="3" s="1"/>
  <c r="AB960" i="3" s="1"/>
  <c r="AB961" i="3" s="1"/>
  <c r="AB962" i="3" s="1"/>
  <c r="AB963" i="3" s="1"/>
  <c r="AB964" i="3" s="1"/>
  <c r="AB965" i="3" s="1"/>
  <c r="AB966" i="3" s="1"/>
  <c r="AB967" i="3" s="1"/>
  <c r="AB968" i="3" s="1"/>
  <c r="AB969" i="3" s="1"/>
  <c r="AB970" i="3" s="1"/>
  <c r="AB971" i="3" s="1"/>
  <c r="AB972" i="3" s="1"/>
  <c r="AB973" i="3" s="1"/>
  <c r="AB974" i="3" s="1"/>
  <c r="AB975" i="3" s="1"/>
  <c r="AB976" i="3" s="1"/>
  <c r="AB977" i="3" s="1"/>
  <c r="AB978" i="3" s="1"/>
  <c r="AB979" i="3" s="1"/>
  <c r="AB980" i="3" s="1"/>
  <c r="AB981" i="3" s="1"/>
  <c r="AB982" i="3" s="1"/>
  <c r="AB983" i="3" s="1"/>
  <c r="AB984" i="3" s="1"/>
  <c r="AB985" i="3" s="1"/>
  <c r="AB986" i="3" s="1"/>
  <c r="AB987" i="3" s="1"/>
  <c r="AB988" i="3" s="1"/>
  <c r="AB989" i="3" s="1"/>
  <c r="AB990" i="3" s="1"/>
  <c r="AB991" i="3" s="1"/>
  <c r="AB992" i="3" s="1"/>
  <c r="AB993" i="3" s="1"/>
  <c r="AB994" i="3" s="1"/>
  <c r="AB995" i="3" s="1"/>
  <c r="AB996" i="3" s="1"/>
  <c r="AB997" i="3" s="1"/>
  <c r="AB998" i="3" s="1"/>
  <c r="AB999" i="3" s="1"/>
  <c r="AB1000" i="3" s="1"/>
  <c r="AB1001" i="3" s="1"/>
  <c r="AB1002" i="3" s="1"/>
  <c r="AB1003" i="3" s="1"/>
  <c r="AB1004" i="3" s="1"/>
  <c r="AB1005" i="3" s="1"/>
  <c r="AB1006" i="3" s="1"/>
  <c r="AB1007" i="3" s="1"/>
  <c r="AB1008" i="3" s="1"/>
  <c r="AB1009" i="3" s="1"/>
  <c r="AB1010" i="3" s="1"/>
  <c r="AB1011" i="3" s="1"/>
  <c r="AB1012" i="3" s="1"/>
  <c r="AB1013" i="3" s="1"/>
  <c r="AB1014" i="3" s="1"/>
  <c r="AB1015" i="3" s="1"/>
  <c r="AB1016" i="3" s="1"/>
  <c r="AB1017" i="3" s="1"/>
  <c r="AB1018" i="3" s="1"/>
  <c r="AB1019" i="3" s="1"/>
  <c r="AB1020" i="3" s="1"/>
  <c r="AB1021" i="3" s="1"/>
  <c r="AB1022" i="3" s="1"/>
  <c r="AB1023" i="3" s="1"/>
  <c r="AB1024" i="3" s="1"/>
  <c r="AB1025" i="3" s="1"/>
  <c r="AB1026" i="3" s="1"/>
  <c r="AB1027" i="3" s="1"/>
  <c r="AB1028" i="3" s="1"/>
  <c r="AB1029" i="3" s="1"/>
  <c r="AB1030" i="3" s="1"/>
  <c r="AB1031" i="3" s="1"/>
  <c r="AB1032" i="3" s="1"/>
  <c r="AB1033" i="3" s="1"/>
  <c r="AB1034" i="3" s="1"/>
  <c r="AB1035" i="3" s="1"/>
  <c r="AB1036" i="3" s="1"/>
  <c r="AB1037" i="3" s="1"/>
  <c r="AB1038" i="3" s="1"/>
  <c r="AB1039" i="3" s="1"/>
  <c r="AB1040" i="3" s="1"/>
  <c r="AB1041" i="3" s="1"/>
  <c r="AB1042" i="3" s="1"/>
  <c r="AB1043" i="3" s="1"/>
  <c r="AB1044" i="3" s="1"/>
  <c r="AB1045" i="3" s="1"/>
  <c r="AB1046" i="3" s="1"/>
  <c r="AB1047" i="3" s="1"/>
  <c r="AB1048" i="3" s="1"/>
  <c r="AB1049" i="3" s="1"/>
  <c r="AB1050" i="3" s="1"/>
  <c r="AB1051" i="3" s="1"/>
  <c r="AB1052" i="3" s="1"/>
  <c r="AB1053" i="3" s="1"/>
  <c r="AB1054" i="3" s="1"/>
  <c r="AB1055" i="3" s="1"/>
  <c r="AB1056" i="3" s="1"/>
  <c r="AB1057" i="3" s="1"/>
  <c r="AB1058" i="3" s="1"/>
  <c r="AB1059" i="3" s="1"/>
  <c r="AB1060" i="3" s="1"/>
  <c r="AB1061" i="3" s="1"/>
  <c r="AB1062" i="3" s="1"/>
  <c r="AB1063" i="3" s="1"/>
  <c r="AB1064" i="3" s="1"/>
  <c r="AB1065" i="3" s="1"/>
  <c r="AB1066" i="3" s="1"/>
  <c r="AB1067" i="3" s="1"/>
  <c r="AB1068" i="3" s="1"/>
  <c r="AB1069" i="3" s="1"/>
  <c r="AB1070" i="3" s="1"/>
  <c r="AB1071" i="3" s="1"/>
  <c r="AB1072" i="3" s="1"/>
  <c r="AB1073" i="3" s="1"/>
  <c r="AB1074" i="3" s="1"/>
  <c r="AB1075" i="3" s="1"/>
  <c r="AB1076" i="3" s="1"/>
  <c r="AB1077" i="3" s="1"/>
  <c r="AB1078" i="3" s="1"/>
  <c r="AB1079" i="3" s="1"/>
  <c r="AB1080" i="3" s="1"/>
  <c r="AB1081" i="3" s="1"/>
  <c r="AB1082" i="3" s="1"/>
  <c r="AB1083" i="3" s="1"/>
  <c r="AB1084" i="3" s="1"/>
  <c r="AB1085" i="3" s="1"/>
  <c r="AB1086" i="3" s="1"/>
  <c r="AB1087" i="3" s="1"/>
  <c r="AB1088" i="3" s="1"/>
  <c r="AB1089" i="3" s="1"/>
  <c r="AB1090" i="3" s="1"/>
  <c r="AB1091" i="3" s="1"/>
  <c r="AB1092" i="3" s="1"/>
  <c r="AB1093" i="3" s="1"/>
  <c r="AB1094" i="3" s="1"/>
  <c r="AB1095" i="3" s="1"/>
  <c r="AB1096" i="3" s="1"/>
  <c r="AB1097" i="3" s="1"/>
  <c r="AB1098" i="3" s="1"/>
  <c r="AB1099" i="3" s="1"/>
  <c r="AB1100" i="3" s="1"/>
  <c r="AB1101" i="3" s="1"/>
  <c r="AB1102" i="3" s="1"/>
  <c r="AB1103" i="3" s="1"/>
  <c r="AB1104" i="3" s="1"/>
  <c r="AB1105" i="3" s="1"/>
  <c r="AB1106" i="3" s="1"/>
  <c r="AB1107" i="3" s="1"/>
  <c r="AB1108" i="3" s="1"/>
  <c r="AB1109" i="3" s="1"/>
  <c r="AB1110" i="3" s="1"/>
  <c r="AB1111" i="3" s="1"/>
  <c r="AB1112" i="3" s="1"/>
  <c r="AB1113" i="3" s="1"/>
  <c r="AB1114" i="3" s="1"/>
  <c r="AB1115" i="3" s="1"/>
  <c r="AB1116" i="3" s="1"/>
  <c r="AB1117" i="3" s="1"/>
  <c r="AB1118" i="3" s="1"/>
  <c r="AD1" i="3" l="1"/>
  <c r="W836" i="3"/>
  <c r="W837" i="3" l="1"/>
  <c r="W838" i="3" s="1"/>
  <c r="W839" i="3" s="1"/>
  <c r="W840" i="3" s="1"/>
  <c r="W841" i="3" s="1"/>
  <c r="W842" i="3" s="1"/>
  <c r="W843" i="3" s="1"/>
  <c r="W844" i="3" s="1"/>
  <c r="W845" i="3" s="1"/>
  <c r="W846" i="3" s="1"/>
  <c r="W847" i="3" s="1"/>
  <c r="W848" i="3" s="1"/>
  <c r="W849" i="3" s="1"/>
  <c r="W850" i="3" s="1"/>
  <c r="W851" i="3" s="1"/>
  <c r="W852" i="3" s="1"/>
  <c r="W853" i="3" s="1"/>
  <c r="W854" i="3" s="1"/>
  <c r="W855" i="3" s="1"/>
  <c r="W856" i="3" s="1"/>
  <c r="W857" i="3" s="1"/>
  <c r="W858" i="3" s="1"/>
  <c r="W859" i="3" s="1"/>
  <c r="W860" i="3" s="1"/>
  <c r="W861" i="3" s="1"/>
  <c r="W862" i="3" s="1"/>
  <c r="W863" i="3" s="1"/>
  <c r="W864" i="3" s="1"/>
  <c r="W865" i="3" s="1"/>
  <c r="W866" i="3" s="1"/>
  <c r="W867" i="3" s="1"/>
  <c r="W868" i="3" s="1"/>
  <c r="W869" i="3" s="1"/>
  <c r="W870" i="3" s="1"/>
  <c r="W871" i="3" s="1"/>
  <c r="W872" i="3" s="1"/>
  <c r="W873" i="3" s="1"/>
  <c r="W874" i="3" s="1"/>
  <c r="W875" i="3" s="1"/>
  <c r="W876" i="3" s="1"/>
  <c r="W877" i="3" s="1"/>
  <c r="W878" i="3" s="1"/>
  <c r="W879" i="3" s="1"/>
  <c r="W880" i="3" s="1"/>
  <c r="W881" i="3" s="1"/>
  <c r="W882" i="3" s="1"/>
  <c r="W883" i="3" s="1"/>
  <c r="W884" i="3" s="1"/>
  <c r="W885" i="3" s="1"/>
  <c r="W886" i="3" s="1"/>
  <c r="W887" i="3" s="1"/>
  <c r="W888" i="3" s="1"/>
  <c r="W889" i="3" s="1"/>
  <c r="W890" i="3" s="1"/>
  <c r="W891" i="3" s="1"/>
  <c r="W892" i="3" s="1"/>
  <c r="W893" i="3" s="1"/>
  <c r="W894" i="3" s="1"/>
  <c r="W895" i="3" s="1"/>
  <c r="W896" i="3" s="1"/>
  <c r="W897" i="3" s="1"/>
  <c r="W898" i="3" s="1"/>
  <c r="W899" i="3" s="1"/>
  <c r="W900" i="3" s="1"/>
  <c r="Y5" i="3" s="1"/>
  <c r="X5" i="3" s="1"/>
  <c r="Y15" i="3" l="1"/>
  <c r="X15" i="3" s="1"/>
  <c r="Y8" i="3"/>
  <c r="X8" i="3" s="1"/>
  <c r="Y7" i="3"/>
  <c r="X7" i="3" s="1"/>
  <c r="Y12" i="3"/>
  <c r="X12" i="3" s="1"/>
  <c r="Y13" i="3"/>
  <c r="X13" i="3" s="1"/>
  <c r="Y11" i="3"/>
  <c r="X11" i="3" s="1"/>
  <c r="Y9" i="3"/>
  <c r="X9" i="3" s="1"/>
  <c r="Y10" i="3"/>
  <c r="X10" i="3" s="1"/>
  <c r="Y6" i="3"/>
  <c r="X6" i="3" s="1"/>
  <c r="Y14" i="3"/>
  <c r="X14" i="3" s="1"/>
  <c r="Y479" i="3"/>
  <c r="X479" i="3" s="1"/>
  <c r="Y407" i="3"/>
  <c r="X407" i="3" s="1"/>
  <c r="Y49" i="3"/>
  <c r="X49" i="3" s="1"/>
  <c r="Y545" i="3"/>
  <c r="X545" i="3" s="1"/>
  <c r="Y43" i="3"/>
  <c r="X43" i="3" s="1"/>
  <c r="Y316" i="3"/>
  <c r="X316" i="3" s="1"/>
  <c r="Y96" i="3"/>
  <c r="X96" i="3" s="1"/>
  <c r="Y58" i="3"/>
  <c r="X58" i="3" s="1"/>
  <c r="Y570" i="3"/>
  <c r="X570" i="3" s="1"/>
  <c r="Y520" i="3"/>
  <c r="X520" i="3" s="1"/>
  <c r="Y366" i="3"/>
  <c r="X366" i="3" s="1"/>
  <c r="Y359" i="3"/>
  <c r="X359" i="3" s="1"/>
  <c r="Y372" i="3"/>
  <c r="X372" i="3" s="1"/>
  <c r="Y190" i="3"/>
  <c r="X190" i="3" s="1"/>
  <c r="Y321" i="3"/>
  <c r="X321" i="3" s="1"/>
  <c r="Y210" i="3"/>
  <c r="X210" i="3" s="1"/>
  <c r="Y179" i="3"/>
  <c r="X179" i="3" s="1"/>
  <c r="Y83" i="3"/>
  <c r="X83" i="3" s="1"/>
  <c r="Y493" i="3"/>
  <c r="X493" i="3" s="1"/>
  <c r="Y367" i="3"/>
  <c r="X367" i="3" s="1"/>
  <c r="Y402" i="3"/>
  <c r="X402" i="3" s="1"/>
  <c r="Y266" i="3"/>
  <c r="X266" i="3" s="1"/>
  <c r="Y533" i="3"/>
  <c r="X533" i="3" s="1"/>
  <c r="Y71" i="3"/>
  <c r="X71" i="3" s="1"/>
  <c r="Y339" i="3"/>
  <c r="X339" i="3" s="1"/>
  <c r="Y33" i="3"/>
  <c r="X33" i="3" s="1"/>
  <c r="Y482" i="3"/>
  <c r="X482" i="3" s="1"/>
  <c r="Y527" i="3"/>
  <c r="X527" i="3" s="1"/>
  <c r="Y436" i="3"/>
  <c r="X436" i="3" s="1"/>
  <c r="Y236" i="3"/>
  <c r="X236" i="3" s="1"/>
  <c r="Y234" i="3"/>
  <c r="X234" i="3" s="1"/>
  <c r="Y24" i="3"/>
  <c r="X24" i="3" s="1"/>
  <c r="Y580" i="3"/>
  <c r="X580" i="3" s="1"/>
  <c r="Y104" i="3"/>
  <c r="X104" i="3" s="1"/>
  <c r="Y61" i="3"/>
  <c r="X61" i="3" s="1"/>
  <c r="Y221" i="3"/>
  <c r="X221" i="3" s="1"/>
  <c r="Y193" i="3"/>
  <c r="X193" i="3" s="1"/>
  <c r="Y474" i="3"/>
  <c r="X474" i="3" s="1"/>
  <c r="Y227" i="3"/>
  <c r="X227" i="3" s="1"/>
  <c r="Y311" i="3"/>
  <c r="X311" i="3" s="1"/>
  <c r="Y438" i="3"/>
  <c r="X438" i="3" s="1"/>
  <c r="Y457" i="3"/>
  <c r="X457" i="3" s="1"/>
  <c r="Y111" i="3"/>
  <c r="X111" i="3" s="1"/>
  <c r="Y612" i="3"/>
  <c r="X612" i="3" s="1"/>
  <c r="Y301" i="3"/>
  <c r="X301" i="3" s="1"/>
  <c r="Y315" i="3"/>
  <c r="X315" i="3" s="1"/>
  <c r="Y396" i="3"/>
  <c r="X396" i="3" s="1"/>
  <c r="Y331" i="3"/>
  <c r="X331" i="3" s="1"/>
  <c r="Y173" i="3"/>
  <c r="X173" i="3" s="1"/>
  <c r="Y546" i="3"/>
  <c r="X546" i="3" s="1"/>
  <c r="Y476" i="3"/>
  <c r="X476" i="3" s="1"/>
  <c r="Y184" i="3"/>
  <c r="X184" i="3" s="1"/>
  <c r="Y186" i="3"/>
  <c r="X186" i="3" s="1"/>
  <c r="Y151" i="3"/>
  <c r="X151" i="3" s="1"/>
  <c r="Y379" i="3"/>
  <c r="X379" i="3" s="1"/>
  <c r="Y277" i="3"/>
  <c r="X277" i="3" s="1"/>
  <c r="Y20" i="3"/>
  <c r="X20" i="3" s="1"/>
  <c r="Y606" i="3"/>
  <c r="X606" i="3" s="1"/>
  <c r="Y233" i="3"/>
  <c r="X233" i="3" s="1"/>
  <c r="Y374" i="3"/>
  <c r="X374" i="3" s="1"/>
  <c r="Y324" i="3"/>
  <c r="X324" i="3" s="1"/>
  <c r="Y23" i="3"/>
  <c r="X23" i="3" s="1"/>
  <c r="Y609" i="3"/>
  <c r="X609" i="3" s="1"/>
  <c r="Y547" i="3"/>
  <c r="X547" i="3" s="1"/>
  <c r="Y94" i="3"/>
  <c r="X94" i="3" s="1"/>
  <c r="Y112" i="3"/>
  <c r="X112" i="3" s="1"/>
  <c r="Y217" i="3"/>
  <c r="X217" i="3" s="1"/>
  <c r="Y160" i="3"/>
  <c r="X160" i="3" s="1"/>
  <c r="Y478" i="3"/>
  <c r="X478" i="3" s="1"/>
  <c r="Y505" i="3"/>
  <c r="X505" i="3" s="1"/>
  <c r="Y268" i="3"/>
  <c r="X268" i="3" s="1"/>
  <c r="Y518" i="3"/>
  <c r="X518" i="3" s="1"/>
  <c r="Y136" i="3"/>
  <c r="X136" i="3" s="1"/>
  <c r="Y211" i="3"/>
  <c r="X211" i="3" s="1"/>
  <c r="Y39" i="3"/>
  <c r="X39" i="3" s="1"/>
  <c r="Y608" i="3"/>
  <c r="X608" i="3" s="1"/>
  <c r="Y599" i="3"/>
  <c r="X599" i="3" s="1"/>
  <c r="Y434" i="3"/>
  <c r="X434" i="3" s="1"/>
  <c r="Y591" i="3"/>
  <c r="X591" i="3" s="1"/>
  <c r="Y279" i="3"/>
  <c r="X279" i="3" s="1"/>
  <c r="Y18" i="3"/>
  <c r="X18" i="3" s="1"/>
  <c r="Y170" i="3"/>
  <c r="X170" i="3" s="1"/>
  <c r="Y307" i="3"/>
  <c r="X307" i="3" s="1"/>
  <c r="Y137" i="3"/>
  <c r="X137" i="3" s="1"/>
  <c r="Y157" i="3"/>
  <c r="X157" i="3" s="1"/>
  <c r="Y88" i="3"/>
  <c r="X88" i="3" s="1"/>
  <c r="Y487" i="3"/>
  <c r="X487" i="3" s="1"/>
  <c r="Y106" i="3"/>
  <c r="X106" i="3" s="1"/>
  <c r="Y185" i="3"/>
  <c r="X185" i="3" s="1"/>
  <c r="Y472" i="3"/>
  <c r="X472" i="3" s="1"/>
  <c r="Y167" i="3"/>
  <c r="X167" i="3" s="1"/>
  <c r="Y80" i="3"/>
  <c r="X80" i="3" s="1"/>
  <c r="Y401" i="3"/>
  <c r="X401" i="3" s="1"/>
  <c r="Y231" i="3"/>
  <c r="X231" i="3" s="1"/>
  <c r="Y78" i="3"/>
  <c r="X78" i="3" s="1"/>
  <c r="Y603" i="3"/>
  <c r="X603" i="3" s="1"/>
  <c r="Y132" i="3"/>
  <c r="X132" i="3" s="1"/>
  <c r="Y247" i="3"/>
  <c r="X247" i="3" s="1"/>
  <c r="Y320" i="3"/>
  <c r="X320" i="3" s="1"/>
  <c r="Y240" i="3"/>
  <c r="X240" i="3" s="1"/>
  <c r="Y108" i="3"/>
  <c r="X108" i="3" s="1"/>
  <c r="Y317" i="3"/>
  <c r="X317" i="3" s="1"/>
  <c r="Y490" i="3"/>
  <c r="X490" i="3" s="1"/>
  <c r="Y295" i="3"/>
  <c r="X295" i="3" s="1"/>
  <c r="Y458" i="3"/>
  <c r="X458" i="3" s="1"/>
  <c r="Y485" i="3"/>
  <c r="X485" i="3" s="1"/>
  <c r="Y577" i="3"/>
  <c r="X577" i="3" s="1"/>
  <c r="Y156" i="3"/>
  <c r="X156" i="3" s="1"/>
  <c r="Y635" i="3"/>
  <c r="X635" i="3" s="1"/>
  <c r="Y82" i="3"/>
  <c r="X82" i="3" s="1"/>
  <c r="Y503" i="3"/>
  <c r="X503" i="3" s="1"/>
  <c r="Y389" i="3"/>
  <c r="X389" i="3" s="1"/>
  <c r="Y161" i="3"/>
  <c r="X161" i="3" s="1"/>
  <c r="Y348" i="3"/>
  <c r="X348" i="3" s="1"/>
  <c r="Y408" i="3"/>
  <c r="X408" i="3" s="1"/>
  <c r="Y628" i="3"/>
  <c r="X628" i="3" s="1"/>
  <c r="Y306" i="3"/>
  <c r="X306" i="3" s="1"/>
  <c r="Y246" i="3"/>
  <c r="X246" i="3" s="1"/>
  <c r="Y442" i="3"/>
  <c r="X442" i="3" s="1"/>
  <c r="Y222" i="3"/>
  <c r="X222" i="3" s="1"/>
  <c r="Y563" i="3"/>
  <c r="X563" i="3" s="1"/>
  <c r="Y55" i="3"/>
  <c r="X55" i="3" s="1"/>
  <c r="Y414" i="3"/>
  <c r="X414" i="3" s="1"/>
  <c r="Y626" i="3"/>
  <c r="X626" i="3" s="1"/>
  <c r="Y350" i="3"/>
  <c r="X350" i="3" s="1"/>
  <c r="Y427" i="3"/>
  <c r="X427" i="3" s="1"/>
  <c r="Y445" i="3"/>
  <c r="X445" i="3" s="1"/>
  <c r="Y515" i="3"/>
  <c r="X515" i="3" s="1"/>
  <c r="Y325" i="3"/>
  <c r="X325" i="3" s="1"/>
  <c r="Y257" i="3"/>
  <c r="X257" i="3" s="1"/>
  <c r="Y187" i="3"/>
  <c r="X187" i="3" s="1"/>
  <c r="Y30" i="3"/>
  <c r="X30" i="3" s="1"/>
  <c r="Y95" i="3"/>
  <c r="X95" i="3" s="1"/>
  <c r="Y593" i="3"/>
  <c r="X593" i="3" s="1"/>
  <c r="Y164" i="3"/>
  <c r="X164" i="3" s="1"/>
  <c r="Y262" i="3"/>
  <c r="X262" i="3" s="1"/>
  <c r="Y449" i="3"/>
  <c r="X449" i="3" s="1"/>
  <c r="Y232" i="3"/>
  <c r="X232" i="3" s="1"/>
  <c r="Y403" i="3"/>
  <c r="X403" i="3" s="1"/>
  <c r="Y473" i="3"/>
  <c r="X473" i="3" s="1"/>
  <c r="Y200" i="3"/>
  <c r="X200" i="3" s="1"/>
  <c r="Y504" i="3"/>
  <c r="X504" i="3" s="1"/>
  <c r="Y637" i="3"/>
  <c r="X637" i="3" s="1"/>
  <c r="Y556" i="3"/>
  <c r="X556" i="3" s="1"/>
  <c r="Y554" i="3"/>
  <c r="X554" i="3" s="1"/>
  <c r="Y243" i="3"/>
  <c r="X243" i="3" s="1"/>
  <c r="Y256" i="3"/>
  <c r="X256" i="3" s="1"/>
  <c r="Y322" i="3"/>
  <c r="X322" i="3" s="1"/>
  <c r="Y155" i="3"/>
  <c r="X155" i="3" s="1"/>
  <c r="Y607" i="3"/>
  <c r="X607" i="3" s="1"/>
  <c r="Y385" i="3"/>
  <c r="X385" i="3" s="1"/>
  <c r="Y105" i="3"/>
  <c r="X105" i="3" s="1"/>
  <c r="Y319" i="3"/>
  <c r="X319" i="3" s="1"/>
  <c r="Y261" i="3"/>
  <c r="X261" i="3" s="1"/>
  <c r="Y192" i="3"/>
  <c r="X192" i="3" s="1"/>
  <c r="Y589" i="3"/>
  <c r="X589" i="3" s="1"/>
  <c r="Y47" i="3"/>
  <c r="X47" i="3" s="1"/>
  <c r="Y84" i="3"/>
  <c r="X84" i="3" s="1"/>
  <c r="Y524" i="3"/>
  <c r="X524" i="3" s="1"/>
  <c r="Y510" i="3"/>
  <c r="X510" i="3" s="1"/>
  <c r="Y386" i="3"/>
  <c r="X386" i="3" s="1"/>
  <c r="Y566" i="3"/>
  <c r="X566" i="3" s="1"/>
  <c r="Y131" i="3"/>
  <c r="X131" i="3" s="1"/>
  <c r="Y419" i="3"/>
  <c r="X419" i="3" s="1"/>
  <c r="Y166" i="3"/>
  <c r="X166" i="3" s="1"/>
  <c r="Y191" i="3"/>
  <c r="X191" i="3" s="1"/>
  <c r="Y213" i="3"/>
  <c r="X213" i="3" s="1"/>
  <c r="Y584" i="3"/>
  <c r="X584" i="3" s="1"/>
  <c r="Y536" i="3"/>
  <c r="X536" i="3" s="1"/>
  <c r="Y127" i="3"/>
  <c r="X127" i="3" s="1"/>
  <c r="Y558" i="3"/>
  <c r="X558" i="3" s="1"/>
  <c r="Y418" i="3"/>
  <c r="X418" i="3" s="1"/>
  <c r="Y451" i="3"/>
  <c r="X451" i="3" s="1"/>
  <c r="Y596" i="3"/>
  <c r="X596" i="3" s="1"/>
  <c r="Y278" i="3"/>
  <c r="X278" i="3" s="1"/>
  <c r="Y512" i="3"/>
  <c r="X512" i="3" s="1"/>
  <c r="Y471" i="3"/>
  <c r="X471" i="3" s="1"/>
  <c r="Y19" i="3"/>
  <c r="X19" i="3" s="1"/>
  <c r="Y218" i="3"/>
  <c r="X218" i="3" s="1"/>
  <c r="Y182" i="3"/>
  <c r="X182" i="3" s="1"/>
  <c r="Y152" i="3"/>
  <c r="X152" i="3" s="1"/>
  <c r="Y529" i="3"/>
  <c r="X529" i="3" s="1"/>
  <c r="Y69" i="3"/>
  <c r="X69" i="3" s="1"/>
  <c r="Y531" i="3"/>
  <c r="X531" i="3" s="1"/>
  <c r="Y159" i="3"/>
  <c r="X159" i="3" s="1"/>
  <c r="Y555" i="3"/>
  <c r="X555" i="3" s="1"/>
  <c r="Y224" i="3"/>
  <c r="X224" i="3" s="1"/>
  <c r="Y143" i="3"/>
  <c r="X143" i="3" s="1"/>
  <c r="Y135" i="3"/>
  <c r="X135" i="3" s="1"/>
  <c r="Y241" i="3"/>
  <c r="X241" i="3" s="1"/>
  <c r="Y237" i="3"/>
  <c r="X237" i="3" s="1"/>
  <c r="Y281" i="3"/>
  <c r="X281" i="3" s="1"/>
  <c r="Y530" i="3"/>
  <c r="X530" i="3" s="1"/>
  <c r="Y417" i="3"/>
  <c r="X417" i="3" s="1"/>
  <c r="Y390" i="3"/>
  <c r="X390" i="3" s="1"/>
  <c r="Y541" i="3"/>
  <c r="X541" i="3" s="1"/>
  <c r="Y506" i="3"/>
  <c r="X506" i="3" s="1"/>
  <c r="Y562" i="3"/>
  <c r="X562" i="3" s="1"/>
  <c r="Y638" i="3"/>
  <c r="X638" i="3" s="1"/>
  <c r="Y93" i="3"/>
  <c r="X93" i="3" s="1"/>
  <c r="Y632" i="3"/>
  <c r="X632" i="3" s="1"/>
  <c r="Y543" i="3"/>
  <c r="X543" i="3" s="1"/>
  <c r="Y511" i="3"/>
  <c r="X511" i="3" s="1"/>
  <c r="Y521" i="3"/>
  <c r="X521" i="3" s="1"/>
  <c r="Y35" i="3"/>
  <c r="X35" i="3" s="1"/>
  <c r="Y443" i="3"/>
  <c r="X443" i="3" s="1"/>
  <c r="Y611" i="3"/>
  <c r="X611" i="3" s="1"/>
  <c r="Y28" i="3"/>
  <c r="X28" i="3" s="1"/>
  <c r="Y57" i="3"/>
  <c r="X57" i="3" s="1"/>
  <c r="Y516" i="3"/>
  <c r="X516" i="3" s="1"/>
  <c r="Y276" i="3"/>
  <c r="X276" i="3" s="1"/>
  <c r="Y326" i="3"/>
  <c r="X326" i="3" s="1"/>
  <c r="Y377" i="3"/>
  <c r="X377" i="3" s="1"/>
  <c r="Y625" i="3"/>
  <c r="X625" i="3" s="1"/>
  <c r="Y523" i="3"/>
  <c r="X523" i="3" s="1"/>
  <c r="Y630" i="3"/>
  <c r="X630" i="3" s="1"/>
  <c r="Y34" i="3"/>
  <c r="X34" i="3" s="1"/>
  <c r="Y477" i="3"/>
  <c r="X477" i="3" s="1"/>
  <c r="Y115" i="3"/>
  <c r="X115" i="3" s="1"/>
  <c r="Y433" i="3"/>
  <c r="X433" i="3" s="1"/>
  <c r="Y259" i="3"/>
  <c r="X259" i="3" s="1"/>
  <c r="Y228" i="3"/>
  <c r="X228" i="3" s="1"/>
  <c r="Y361" i="3"/>
  <c r="X361" i="3" s="1"/>
  <c r="Y616" i="3"/>
  <c r="X616" i="3" s="1"/>
  <c r="Y230" i="3"/>
  <c r="X230" i="3" s="1"/>
  <c r="Y422" i="3"/>
  <c r="X422" i="3" s="1"/>
  <c r="Y188" i="3"/>
  <c r="X188" i="3" s="1"/>
  <c r="Y141" i="3"/>
  <c r="X141" i="3" s="1"/>
  <c r="Y225" i="3"/>
  <c r="X225" i="3" s="1"/>
  <c r="Y103" i="3"/>
  <c r="X103" i="3" s="1"/>
  <c r="Y336" i="3"/>
  <c r="X336" i="3" s="1"/>
  <c r="Y282" i="3"/>
  <c r="X282" i="3" s="1"/>
  <c r="Y564" i="3"/>
  <c r="X564" i="3" s="1"/>
  <c r="Y346" i="3"/>
  <c r="X346" i="3" s="1"/>
  <c r="Y220" i="3"/>
  <c r="X220" i="3" s="1"/>
  <c r="Y149" i="3"/>
  <c r="X149" i="3" s="1"/>
  <c r="Y395" i="3"/>
  <c r="X395" i="3" s="1"/>
  <c r="Y293" i="3"/>
  <c r="X293" i="3" s="1"/>
  <c r="Y126" i="3"/>
  <c r="X126" i="3" s="1"/>
  <c r="Y248" i="3"/>
  <c r="X248" i="3" s="1"/>
  <c r="Y178" i="3"/>
  <c r="X178" i="3" s="1"/>
  <c r="Y299" i="3"/>
  <c r="X299" i="3" s="1"/>
  <c r="Y181" i="3"/>
  <c r="X181" i="3" s="1"/>
  <c r="Y38" i="3"/>
  <c r="X38" i="3" s="1"/>
  <c r="Y274" i="3"/>
  <c r="X274" i="3" s="1"/>
  <c r="Y586" i="3"/>
  <c r="X586" i="3" s="1"/>
  <c r="Y480" i="3"/>
  <c r="X480" i="3" s="1"/>
  <c r="Y345" i="3"/>
  <c r="X345" i="3" s="1"/>
  <c r="Y495" i="3"/>
  <c r="X495" i="3" s="1"/>
  <c r="Y573" i="3"/>
  <c r="X573" i="3" s="1"/>
  <c r="Y592" i="3"/>
  <c r="X592" i="3" s="1"/>
  <c r="Y633" i="3"/>
  <c r="X633" i="3" s="1"/>
  <c r="Y468" i="3"/>
  <c r="X468" i="3" s="1"/>
  <c r="Y177" i="3"/>
  <c r="X177" i="3" s="1"/>
  <c r="Y303" i="3"/>
  <c r="X303" i="3" s="1"/>
  <c r="Y290" i="3"/>
  <c r="X290" i="3" s="1"/>
  <c r="Y357" i="3"/>
  <c r="X357" i="3" s="1"/>
  <c r="Y355" i="3"/>
  <c r="X355" i="3" s="1"/>
  <c r="Y381" i="3"/>
  <c r="X381" i="3" s="1"/>
  <c r="Y522" i="3"/>
  <c r="X522" i="3" s="1"/>
  <c r="Y517" i="3"/>
  <c r="X517" i="3" s="1"/>
  <c r="Y283" i="3"/>
  <c r="X283" i="3" s="1"/>
  <c r="Y271" i="3"/>
  <c r="X271" i="3" s="1"/>
  <c r="Y370" i="3"/>
  <c r="X370" i="3" s="1"/>
  <c r="Y492" i="3"/>
  <c r="X492" i="3" s="1"/>
  <c r="Y45" i="3"/>
  <c r="X45" i="3" s="1"/>
  <c r="Y314" i="3"/>
  <c r="X314" i="3" s="1"/>
  <c r="Y332" i="3"/>
  <c r="X332" i="3" s="1"/>
  <c r="Y579" i="3"/>
  <c r="X579" i="3" s="1"/>
  <c r="Y118" i="3"/>
  <c r="X118" i="3" s="1"/>
  <c r="Y394" i="3"/>
  <c r="X394" i="3" s="1"/>
  <c r="Y22" i="3"/>
  <c r="X22" i="3" s="1"/>
  <c r="Y318" i="3"/>
  <c r="X318" i="3" s="1"/>
  <c r="Y615" i="3"/>
  <c r="X615" i="3" s="1"/>
  <c r="Y508" i="3"/>
  <c r="X508" i="3" s="1"/>
  <c r="Y452" i="3"/>
  <c r="X452" i="3" s="1"/>
  <c r="Y302" i="3"/>
  <c r="X302" i="3" s="1"/>
  <c r="Y144" i="3"/>
  <c r="X144" i="3" s="1"/>
  <c r="Y63" i="3"/>
  <c r="X63" i="3" s="1"/>
  <c r="Y613" i="3"/>
  <c r="X613" i="3" s="1"/>
  <c r="Y334" i="3"/>
  <c r="X334" i="3" s="1"/>
  <c r="Y59" i="3"/>
  <c r="X59" i="3" s="1"/>
  <c r="Y519" i="3"/>
  <c r="X519" i="3" s="1"/>
  <c r="Y552" i="3"/>
  <c r="X552" i="3" s="1"/>
  <c r="Y540" i="3"/>
  <c r="X540" i="3" s="1"/>
  <c r="Y21" i="3"/>
  <c r="X21" i="3" s="1"/>
  <c r="Y582" i="3"/>
  <c r="X582" i="3" s="1"/>
  <c r="Y629" i="3"/>
  <c r="X629" i="3" s="1"/>
  <c r="Y464" i="3"/>
  <c r="X464" i="3" s="1"/>
  <c r="Y154" i="3"/>
  <c r="X154" i="3" s="1"/>
  <c r="Y337" i="3"/>
  <c r="X337" i="3" s="1"/>
  <c r="Y365" i="3"/>
  <c r="X365" i="3" s="1"/>
  <c r="Y498" i="3"/>
  <c r="X498" i="3" s="1"/>
  <c r="Y92" i="3"/>
  <c r="X92" i="3" s="1"/>
  <c r="Y292" i="3"/>
  <c r="X292" i="3" s="1"/>
  <c r="Y583" i="3"/>
  <c r="X583" i="3" s="1"/>
  <c r="Y567" i="3"/>
  <c r="X567" i="3" s="1"/>
  <c r="Y36" i="3"/>
  <c r="X36" i="3" s="1"/>
  <c r="Y341" i="3"/>
  <c r="X341" i="3" s="1"/>
  <c r="Y194" i="3"/>
  <c r="X194" i="3" s="1"/>
  <c r="Y280" i="3"/>
  <c r="X280" i="3" s="1"/>
  <c r="Y42" i="3"/>
  <c r="X42" i="3" s="1"/>
  <c r="Y575" i="3"/>
  <c r="X575" i="3" s="1"/>
  <c r="Y169" i="3"/>
  <c r="X169" i="3" s="1"/>
  <c r="Y249" i="3"/>
  <c r="X249" i="3" s="1"/>
  <c r="Y571" i="3"/>
  <c r="X571" i="3" s="1"/>
  <c r="Y335" i="3"/>
  <c r="X335" i="3" s="1"/>
  <c r="Y614" i="3"/>
  <c r="X614" i="3" s="1"/>
  <c r="Y416" i="3"/>
  <c r="X416" i="3" s="1"/>
  <c r="Y70" i="3"/>
  <c r="X70" i="3" s="1"/>
  <c r="Y287" i="3"/>
  <c r="X287" i="3" s="1"/>
  <c r="Y439" i="3"/>
  <c r="X439" i="3" s="1"/>
  <c r="Y273" i="3"/>
  <c r="X273" i="3" s="1"/>
  <c r="Y549" i="3"/>
  <c r="X549" i="3" s="1"/>
  <c r="Y206" i="3"/>
  <c r="X206" i="3" s="1"/>
  <c r="Y432" i="3"/>
  <c r="X432" i="3" s="1"/>
  <c r="Y216" i="3"/>
  <c r="X216" i="3" s="1"/>
  <c r="Y624" i="3"/>
  <c r="X624" i="3" s="1"/>
  <c r="Y284" i="3"/>
  <c r="X284" i="3" s="1"/>
  <c r="Y578" i="3"/>
  <c r="X578" i="3" s="1"/>
  <c r="Y368" i="3"/>
  <c r="X368" i="3" s="1"/>
  <c r="Y272" i="3"/>
  <c r="X272" i="3" s="1"/>
  <c r="Y454" i="3"/>
  <c r="X454" i="3" s="1"/>
  <c r="Y215" i="3"/>
  <c r="X215" i="3" s="1"/>
  <c r="Y382" i="3"/>
  <c r="X382" i="3" s="1"/>
  <c r="Y576" i="3"/>
  <c r="X576" i="3" s="1"/>
  <c r="Y29" i="3"/>
  <c r="X29" i="3" s="1"/>
  <c r="Y146" i="3"/>
  <c r="X146" i="3" s="1"/>
  <c r="Y209" i="3"/>
  <c r="X209" i="3" s="1"/>
  <c r="Y26" i="3"/>
  <c r="X26" i="3" s="1"/>
  <c r="Y147" i="3"/>
  <c r="X147" i="3" s="1"/>
  <c r="Y116" i="3"/>
  <c r="X116" i="3" s="1"/>
  <c r="Y17" i="3"/>
  <c r="X17" i="3" s="1"/>
  <c r="Y431" i="3"/>
  <c r="X431" i="3" s="1"/>
  <c r="Y411" i="3"/>
  <c r="X411" i="3" s="1"/>
  <c r="Y72" i="3"/>
  <c r="X72" i="3" s="1"/>
  <c r="Y87" i="3"/>
  <c r="X87" i="3" s="1"/>
  <c r="Y291" i="3"/>
  <c r="X291" i="3" s="1"/>
  <c r="Y406" i="3"/>
  <c r="X406" i="3" s="1"/>
  <c r="Y90" i="3"/>
  <c r="X90" i="3" s="1"/>
  <c r="Y189" i="3"/>
  <c r="X189" i="3" s="1"/>
  <c r="Y428" i="3"/>
  <c r="X428" i="3" s="1"/>
  <c r="Y52" i="3"/>
  <c r="X52" i="3" s="1"/>
  <c r="Y501" i="3"/>
  <c r="X501" i="3" s="1"/>
  <c r="Y465" i="3"/>
  <c r="X465" i="3" s="1"/>
  <c r="Y410" i="3"/>
  <c r="X410" i="3" s="1"/>
  <c r="Y548" i="3"/>
  <c r="X548" i="3" s="1"/>
  <c r="Y496" i="3"/>
  <c r="X496" i="3" s="1"/>
  <c r="Y399" i="3"/>
  <c r="X399" i="3" s="1"/>
  <c r="Y27" i="3"/>
  <c r="X27" i="3" s="1"/>
  <c r="Y378" i="3"/>
  <c r="X378" i="3" s="1"/>
  <c r="Y263" i="3"/>
  <c r="X263" i="3" s="1"/>
  <c r="Y537" i="3"/>
  <c r="X537" i="3" s="1"/>
  <c r="Y309" i="3"/>
  <c r="X309" i="3" s="1"/>
  <c r="Y369" i="3"/>
  <c r="X369" i="3" s="1"/>
  <c r="Y77" i="3"/>
  <c r="X77" i="3" s="1"/>
  <c r="Y297" i="3"/>
  <c r="X297" i="3" s="1"/>
  <c r="Y509" i="3"/>
  <c r="X509" i="3" s="1"/>
  <c r="Y404" i="3"/>
  <c r="X404" i="3" s="1"/>
  <c r="Y327" i="3"/>
  <c r="X327" i="3" s="1"/>
  <c r="Y421" i="3"/>
  <c r="X421" i="3" s="1"/>
  <c r="Y475" i="3"/>
  <c r="X475" i="3" s="1"/>
  <c r="Y54" i="3"/>
  <c r="X54" i="3" s="1"/>
  <c r="Y329" i="3"/>
  <c r="X329" i="3" s="1"/>
  <c r="Y130" i="3"/>
  <c r="X130" i="3" s="1"/>
  <c r="Y437" i="3"/>
  <c r="X437" i="3" s="1"/>
  <c r="Y448" i="3"/>
  <c r="X448" i="3" s="1"/>
  <c r="Y50" i="3"/>
  <c r="X50" i="3" s="1"/>
  <c r="Y150" i="3"/>
  <c r="X150" i="3" s="1"/>
  <c r="Y453" i="3"/>
  <c r="X453" i="3" s="1"/>
  <c r="Y631" i="3"/>
  <c r="X631" i="3" s="1"/>
  <c r="Y391" i="3"/>
  <c r="X391" i="3" s="1"/>
  <c r="Y110" i="3"/>
  <c r="X110" i="3" s="1"/>
  <c r="Y254" i="3"/>
  <c r="X254" i="3" s="1"/>
  <c r="Y528" i="3"/>
  <c r="X528" i="3" s="1"/>
  <c r="Y463" i="3"/>
  <c r="X463" i="3" s="1"/>
  <c r="Y393" i="3"/>
  <c r="X393" i="3" s="1"/>
  <c r="Y53" i="3"/>
  <c r="X53" i="3" s="1"/>
  <c r="Y351" i="3"/>
  <c r="X351" i="3" s="1"/>
  <c r="Y424" i="3"/>
  <c r="X424" i="3" s="1"/>
  <c r="Y610" i="3"/>
  <c r="X610" i="3" s="1"/>
  <c r="Y219" i="3"/>
  <c r="X219" i="3" s="1"/>
  <c r="Y356" i="3"/>
  <c r="X356" i="3" s="1"/>
  <c r="Y605" i="3"/>
  <c r="X605" i="3" s="1"/>
  <c r="Y171" i="3"/>
  <c r="X171" i="3" s="1"/>
  <c r="Y525" i="3"/>
  <c r="X525" i="3" s="1"/>
  <c r="Y165" i="3"/>
  <c r="X165" i="3" s="1"/>
  <c r="Y140" i="3"/>
  <c r="X140" i="3" s="1"/>
  <c r="Y226" i="3"/>
  <c r="X226" i="3" s="1"/>
  <c r="Y430" i="3"/>
  <c r="X430" i="3" s="1"/>
  <c r="Y572" i="3"/>
  <c r="X572" i="3" s="1"/>
  <c r="Y203" i="3"/>
  <c r="X203" i="3" s="1"/>
  <c r="Y44" i="3"/>
  <c r="X44" i="3" s="1"/>
  <c r="Y46" i="3"/>
  <c r="X46" i="3" s="1"/>
  <c r="Y32" i="3"/>
  <c r="X32" i="3" s="1"/>
  <c r="Y195" i="3"/>
  <c r="X195" i="3" s="1"/>
  <c r="Y587" i="3"/>
  <c r="X587" i="3" s="1"/>
  <c r="Y405" i="3"/>
  <c r="X405" i="3" s="1"/>
  <c r="Y174" i="3"/>
  <c r="X174" i="3" s="1"/>
  <c r="Y353" i="3"/>
  <c r="X353" i="3" s="1"/>
  <c r="Y598" i="3"/>
  <c r="X598" i="3" s="1"/>
  <c r="Y313" i="3"/>
  <c r="X313" i="3" s="1"/>
  <c r="Y16" i="3"/>
  <c r="X16" i="3" s="1"/>
  <c r="Y426" i="3"/>
  <c r="X426" i="3" s="1"/>
  <c r="Y229" i="3"/>
  <c r="X229" i="3" s="1"/>
  <c r="Y444" i="3"/>
  <c r="X444" i="3" s="1"/>
  <c r="Y73" i="3"/>
  <c r="X73" i="3" s="1"/>
  <c r="Y207" i="3"/>
  <c r="X207" i="3" s="1"/>
  <c r="Y48" i="3"/>
  <c r="X48" i="3" s="1"/>
  <c r="Y142" i="3"/>
  <c r="X142" i="3" s="1"/>
  <c r="Y208" i="3"/>
  <c r="X208" i="3" s="1"/>
  <c r="Y66" i="3"/>
  <c r="X66" i="3" s="1"/>
  <c r="Y415" i="3"/>
  <c r="X415" i="3" s="1"/>
  <c r="Y581" i="3"/>
  <c r="X581" i="3" s="1"/>
  <c r="Y456" i="3"/>
  <c r="X456" i="3" s="1"/>
  <c r="Y245" i="3"/>
  <c r="X245" i="3" s="1"/>
  <c r="Y305" i="3"/>
  <c r="X305" i="3" s="1"/>
  <c r="Y447" i="3"/>
  <c r="X447" i="3" s="1"/>
  <c r="Y258" i="3"/>
  <c r="X258" i="3" s="1"/>
  <c r="Y86" i="3"/>
  <c r="X86" i="3" s="1"/>
  <c r="Y461" i="3"/>
  <c r="X461" i="3" s="1"/>
  <c r="Y107" i="3"/>
  <c r="X107" i="3" s="1"/>
  <c r="Y74" i="3"/>
  <c r="X74" i="3" s="1"/>
  <c r="Y489" i="3"/>
  <c r="X489" i="3" s="1"/>
  <c r="Y507" i="3"/>
  <c r="X507" i="3" s="1"/>
  <c r="Y429" i="3"/>
  <c r="X429" i="3" s="1"/>
  <c r="Y180" i="3"/>
  <c r="X180" i="3" s="1"/>
  <c r="Y238" i="3"/>
  <c r="X238" i="3" s="1"/>
  <c r="Y79" i="3"/>
  <c r="X79" i="3" s="1"/>
  <c r="Y619" i="3"/>
  <c r="X619" i="3" s="1"/>
  <c r="Y264" i="3"/>
  <c r="X264" i="3" s="1"/>
  <c r="Y499" i="3"/>
  <c r="X499" i="3" s="1"/>
  <c r="Y223" i="3"/>
  <c r="X223" i="3" s="1"/>
  <c r="Y455" i="3"/>
  <c r="X455" i="3" s="1"/>
  <c r="Y569" i="3"/>
  <c r="X569" i="3" s="1"/>
  <c r="Y300" i="3"/>
  <c r="X300" i="3" s="1"/>
  <c r="Y145" i="3"/>
  <c r="X145" i="3" s="1"/>
  <c r="Y85" i="3"/>
  <c r="X85" i="3" s="1"/>
  <c r="Y99" i="3"/>
  <c r="X99" i="3" s="1"/>
  <c r="Y183" i="3"/>
  <c r="X183" i="3" s="1"/>
  <c r="Y176" i="3"/>
  <c r="X176" i="3" s="1"/>
  <c r="Y462" i="3"/>
  <c r="X462" i="3" s="1"/>
  <c r="Y360" i="3"/>
  <c r="X360" i="3" s="1"/>
  <c r="Y323" i="3"/>
  <c r="X323" i="3" s="1"/>
  <c r="Y420" i="3"/>
  <c r="X420" i="3" s="1"/>
  <c r="Y494" i="3"/>
  <c r="X494" i="3" s="1"/>
  <c r="Y594" i="3"/>
  <c r="X594" i="3" s="1"/>
  <c r="Y560" i="3"/>
  <c r="X560" i="3" s="1"/>
  <c r="Y289" i="3"/>
  <c r="X289" i="3" s="1"/>
  <c r="Y252" i="3"/>
  <c r="X252" i="3" s="1"/>
  <c r="Y128" i="3"/>
  <c r="X128" i="3" s="1"/>
  <c r="Y542" i="3"/>
  <c r="X542" i="3" s="1"/>
  <c r="Y100" i="3"/>
  <c r="X100" i="3" s="1"/>
  <c r="Y342" i="3"/>
  <c r="X342" i="3" s="1"/>
  <c r="Y117" i="3"/>
  <c r="X117" i="3" s="1"/>
  <c r="Y201" i="3"/>
  <c r="X201" i="3" s="1"/>
  <c r="Y484" i="3"/>
  <c r="X484" i="3" s="1"/>
  <c r="Y397" i="3"/>
  <c r="X397" i="3" s="1"/>
  <c r="Y25" i="3"/>
  <c r="X25" i="3" s="1"/>
  <c r="Y31" i="3"/>
  <c r="X31" i="3" s="1"/>
  <c r="Y440" i="3"/>
  <c r="X440" i="3" s="1"/>
  <c r="Y486" i="3"/>
  <c r="X486" i="3" s="1"/>
  <c r="Y123" i="3"/>
  <c r="X123" i="3" s="1"/>
  <c r="Y121" i="3"/>
  <c r="X121" i="3" s="1"/>
  <c r="Y328" i="3"/>
  <c r="X328" i="3" s="1"/>
  <c r="Y568" i="3"/>
  <c r="X568" i="3" s="1"/>
  <c r="Y67" i="3"/>
  <c r="X67" i="3" s="1"/>
  <c r="Y459" i="3"/>
  <c r="X459" i="3" s="1"/>
  <c r="Y526" i="3"/>
  <c r="X526" i="3" s="1"/>
  <c r="Y75" i="3"/>
  <c r="X75" i="3" s="1"/>
  <c r="Y98" i="3"/>
  <c r="X98" i="3" s="1"/>
  <c r="Y358" i="3"/>
  <c r="X358" i="3" s="1"/>
  <c r="Y375" i="3"/>
  <c r="X375" i="3" s="1"/>
  <c r="Y168" i="3"/>
  <c r="X168" i="3" s="1"/>
  <c r="Y466" i="3"/>
  <c r="X466" i="3" s="1"/>
  <c r="Y153" i="3"/>
  <c r="X153" i="3" s="1"/>
  <c r="Y76" i="3"/>
  <c r="X76" i="3" s="1"/>
  <c r="Y398" i="3"/>
  <c r="X398" i="3" s="1"/>
  <c r="Y119" i="3"/>
  <c r="X119" i="3" s="1"/>
  <c r="Y362" i="3"/>
  <c r="X362" i="3" s="1"/>
  <c r="Y101" i="3"/>
  <c r="X101" i="3" s="1"/>
  <c r="Y559" i="3"/>
  <c r="X559" i="3" s="1"/>
  <c r="Y304" i="3"/>
  <c r="X304" i="3" s="1"/>
  <c r="Y383" i="3"/>
  <c r="X383" i="3" s="1"/>
  <c r="Y349" i="3"/>
  <c r="X349" i="3" s="1"/>
  <c r="Y602" i="3"/>
  <c r="X602" i="3" s="1"/>
  <c r="Y122" i="3"/>
  <c r="X122" i="3" s="1"/>
  <c r="Y600" i="3"/>
  <c r="X600" i="3" s="1"/>
  <c r="Y373" i="3"/>
  <c r="X373" i="3" s="1"/>
  <c r="Y113" i="3"/>
  <c r="X113" i="3" s="1"/>
  <c r="Y423" i="3"/>
  <c r="X423" i="3" s="1"/>
  <c r="Y265" i="3"/>
  <c r="X265" i="3" s="1"/>
  <c r="Y409" i="3"/>
  <c r="X409" i="3" s="1"/>
  <c r="Y202" i="3"/>
  <c r="X202" i="3" s="1"/>
  <c r="Y585" i="3"/>
  <c r="X585" i="3" s="1"/>
  <c r="Y460" i="3"/>
  <c r="X460" i="3" s="1"/>
  <c r="Y312" i="3"/>
  <c r="X312" i="3" s="1"/>
  <c r="Y500" i="3"/>
  <c r="X500" i="3" s="1"/>
  <c r="Y352" i="3"/>
  <c r="X352" i="3" s="1"/>
  <c r="Y538" i="3"/>
  <c r="X538" i="3" s="1"/>
  <c r="Y488" i="3"/>
  <c r="X488" i="3" s="1"/>
  <c r="Y270" i="3"/>
  <c r="X270" i="3" s="1"/>
  <c r="Y68" i="3"/>
  <c r="X68" i="3" s="1"/>
  <c r="Y620" i="3"/>
  <c r="X620" i="3" s="1"/>
  <c r="Y175" i="3"/>
  <c r="X175" i="3" s="1"/>
  <c r="Y129" i="3"/>
  <c r="X129" i="3" s="1"/>
  <c r="Y470" i="3"/>
  <c r="X470" i="3" s="1"/>
  <c r="Y617" i="3"/>
  <c r="X617" i="3" s="1"/>
  <c r="Y532" i="3"/>
  <c r="X532" i="3" s="1"/>
  <c r="Y601" i="3"/>
  <c r="X601" i="3" s="1"/>
  <c r="Y392" i="3"/>
  <c r="X392" i="3" s="1"/>
  <c r="Y550" i="3"/>
  <c r="X550" i="3" s="1"/>
  <c r="Y197" i="3"/>
  <c r="X197" i="3" s="1"/>
  <c r="Y344" i="3"/>
  <c r="X344" i="3" s="1"/>
  <c r="Y634" i="3"/>
  <c r="X634" i="3" s="1"/>
  <c r="Y40" i="3"/>
  <c r="X40" i="3" s="1"/>
  <c r="Y133" i="3"/>
  <c r="X133" i="3" s="1"/>
  <c r="Y109" i="3"/>
  <c r="X109" i="3" s="1"/>
  <c r="Y288" i="3"/>
  <c r="X288" i="3" s="1"/>
  <c r="Y91" i="3"/>
  <c r="X91" i="3" s="1"/>
  <c r="Y623" i="3"/>
  <c r="X623" i="3" s="1"/>
  <c r="Y196" i="3"/>
  <c r="X196" i="3" s="1"/>
  <c r="Y64" i="3"/>
  <c r="X64" i="3" s="1"/>
  <c r="Y534" i="3"/>
  <c r="X534" i="3" s="1"/>
  <c r="Y242" i="3"/>
  <c r="X242" i="3" s="1"/>
  <c r="Y250" i="3"/>
  <c r="X250" i="3" s="1"/>
  <c r="Y172" i="3"/>
  <c r="X172" i="3" s="1"/>
  <c r="Y267" i="3"/>
  <c r="X267" i="3" s="1"/>
  <c r="Y97" i="3"/>
  <c r="X97" i="3" s="1"/>
  <c r="Y235" i="3"/>
  <c r="X235" i="3" s="1"/>
  <c r="Y251" i="3"/>
  <c r="X251" i="3" s="1"/>
  <c r="Y364" i="3"/>
  <c r="X364" i="3" s="1"/>
  <c r="Y41" i="3"/>
  <c r="X41" i="3" s="1"/>
  <c r="Y214" i="3"/>
  <c r="X214" i="3" s="1"/>
  <c r="Y413" i="3"/>
  <c r="X413" i="3" s="1"/>
  <c r="Y446" i="3"/>
  <c r="X446" i="3" s="1"/>
  <c r="Y204" i="3"/>
  <c r="X204" i="3" s="1"/>
  <c r="Y491" i="3"/>
  <c r="X491" i="3" s="1"/>
  <c r="Y163" i="3"/>
  <c r="X163" i="3" s="1"/>
  <c r="Y124" i="3"/>
  <c r="X124" i="3" s="1"/>
  <c r="Y561" i="3"/>
  <c r="X561" i="3" s="1"/>
  <c r="Y481" i="3"/>
  <c r="X481" i="3" s="1"/>
  <c r="Y595" i="3"/>
  <c r="X595" i="3" s="1"/>
  <c r="Y60" i="3"/>
  <c r="X60" i="3" s="1"/>
  <c r="Y513" i="3"/>
  <c r="X513" i="3" s="1"/>
  <c r="Y244" i="3"/>
  <c r="X244" i="3" s="1"/>
  <c r="Y338" i="3"/>
  <c r="X338" i="3" s="1"/>
  <c r="Y535" i="3"/>
  <c r="X535" i="3" s="1"/>
  <c r="Y89" i="3"/>
  <c r="X89" i="3" s="1"/>
  <c r="Y441" i="3"/>
  <c r="X441" i="3" s="1"/>
  <c r="Y590" i="3"/>
  <c r="X590" i="3" s="1"/>
  <c r="Y62" i="3"/>
  <c r="X62" i="3" s="1"/>
  <c r="Y343" i="3"/>
  <c r="X343" i="3" s="1"/>
  <c r="Y553" i="3"/>
  <c r="X553" i="3" s="1"/>
  <c r="Y340" i="3"/>
  <c r="X340" i="3" s="1"/>
  <c r="Y384" i="3"/>
  <c r="X384" i="3" s="1"/>
  <c r="Y354" i="3"/>
  <c r="X354" i="3" s="1"/>
  <c r="Y539" i="3"/>
  <c r="X539" i="3" s="1"/>
  <c r="Y102" i="3"/>
  <c r="X102" i="3" s="1"/>
  <c r="Y574" i="3"/>
  <c r="X574" i="3" s="1"/>
  <c r="Y253" i="3"/>
  <c r="X253" i="3" s="1"/>
  <c r="Y388" i="3"/>
  <c r="X388" i="3" s="1"/>
  <c r="Y435" i="3"/>
  <c r="X435" i="3" s="1"/>
  <c r="Y269" i="3"/>
  <c r="X269" i="3" s="1"/>
  <c r="Y380" i="3"/>
  <c r="X380" i="3" s="1"/>
  <c r="Y120" i="3"/>
  <c r="X120" i="3" s="1"/>
  <c r="Y551" i="3"/>
  <c r="X551" i="3" s="1"/>
  <c r="Y597" i="3"/>
  <c r="X597" i="3" s="1"/>
  <c r="Y255" i="3"/>
  <c r="X255" i="3" s="1"/>
  <c r="Y376" i="3"/>
  <c r="X376" i="3" s="1"/>
  <c r="Y148" i="3"/>
  <c r="X148" i="3" s="1"/>
  <c r="Y275" i="3"/>
  <c r="X275" i="3" s="1"/>
  <c r="Y286" i="3"/>
  <c r="X286" i="3" s="1"/>
  <c r="Y139" i="3"/>
  <c r="X139" i="3" s="1"/>
  <c r="Y212" i="3"/>
  <c r="X212" i="3" s="1"/>
  <c r="Y285" i="3"/>
  <c r="X285" i="3" s="1"/>
  <c r="Y81" i="3"/>
  <c r="X81" i="3" s="1"/>
  <c r="Y483" i="3"/>
  <c r="X483" i="3" s="1"/>
  <c r="Y387" i="3"/>
  <c r="X387" i="3" s="1"/>
  <c r="Y37" i="3"/>
  <c r="X37" i="3" s="1"/>
  <c r="Y134" i="3"/>
  <c r="X134" i="3" s="1"/>
  <c r="Y205" i="3"/>
  <c r="X205" i="3" s="1"/>
  <c r="Y514" i="3"/>
  <c r="X514" i="3" s="1"/>
  <c r="Y296" i="3"/>
  <c r="X296" i="3" s="1"/>
  <c r="Y298" i="3"/>
  <c r="X298" i="3" s="1"/>
  <c r="Y138" i="3"/>
  <c r="X138" i="3" s="1"/>
  <c r="Y502" i="3"/>
  <c r="X502" i="3" s="1"/>
  <c r="Y400" i="3"/>
  <c r="X400" i="3" s="1"/>
  <c r="Y467" i="3"/>
  <c r="X467" i="3" s="1"/>
  <c r="Y565" i="3"/>
  <c r="X565" i="3" s="1"/>
  <c r="Y363" i="3"/>
  <c r="X363" i="3" s="1"/>
  <c r="Y114" i="3"/>
  <c r="X114" i="3" s="1"/>
  <c r="Y310" i="3"/>
  <c r="X310" i="3" s="1"/>
  <c r="Y294" i="3"/>
  <c r="X294" i="3" s="1"/>
  <c r="Y618" i="3"/>
  <c r="X618" i="3" s="1"/>
  <c r="Y51" i="3"/>
  <c r="X51" i="3" s="1"/>
  <c r="Y627" i="3"/>
  <c r="X627" i="3" s="1"/>
  <c r="Y412" i="3"/>
  <c r="X412" i="3" s="1"/>
  <c r="Y469" i="3"/>
  <c r="X469" i="3" s="1"/>
  <c r="Y125" i="3"/>
  <c r="X125" i="3" s="1"/>
  <c r="Y198" i="3"/>
  <c r="X198" i="3" s="1"/>
  <c r="Y56" i="3"/>
  <c r="X56" i="3" s="1"/>
  <c r="Y604" i="3"/>
  <c r="X604" i="3" s="1"/>
  <c r="Y308" i="3"/>
  <c r="X308" i="3" s="1"/>
  <c r="Y330" i="3"/>
  <c r="X330" i="3" s="1"/>
  <c r="Y371" i="3"/>
  <c r="X371" i="3" s="1"/>
  <c r="Y636" i="3"/>
  <c r="X636" i="3" s="1"/>
  <c r="Y239" i="3"/>
  <c r="X239" i="3" s="1"/>
  <c r="Y544" i="3"/>
  <c r="X544" i="3" s="1"/>
  <c r="Y621" i="3"/>
  <c r="X621" i="3" s="1"/>
  <c r="Y588" i="3"/>
  <c r="X588" i="3" s="1"/>
  <c r="Y450" i="3"/>
  <c r="X450" i="3" s="1"/>
  <c r="Y333" i="3"/>
  <c r="X333" i="3" s="1"/>
  <c r="Y425" i="3"/>
  <c r="X425" i="3" s="1"/>
  <c r="Y65" i="3"/>
  <c r="X65" i="3" s="1"/>
  <c r="Y622" i="3"/>
  <c r="X622" i="3" s="1"/>
  <c r="Y199" i="3"/>
  <c r="X199" i="3" s="1"/>
  <c r="Y497" i="3"/>
  <c r="X497" i="3" s="1"/>
  <c r="Y158" i="3"/>
  <c r="X158" i="3" s="1"/>
  <c r="Y162" i="3"/>
  <c r="X162" i="3" s="1"/>
  <c r="Y347" i="3"/>
  <c r="X347" i="3" s="1"/>
  <c r="Y260" i="3"/>
  <c r="X260" i="3" s="1"/>
  <c r="Y557" i="3"/>
  <c r="X557" i="3" s="1"/>
  <c r="Y677" i="3"/>
  <c r="X677" i="3" s="1"/>
  <c r="Y716" i="3"/>
  <c r="X716" i="3" s="1"/>
  <c r="Y659" i="3"/>
  <c r="X659" i="3" s="1"/>
  <c r="Y696" i="3"/>
  <c r="X696" i="3" s="1"/>
  <c r="Y676" i="3"/>
  <c r="X676" i="3" s="1"/>
  <c r="Y702" i="3"/>
  <c r="X702" i="3" s="1"/>
  <c r="Y706" i="3"/>
  <c r="X706" i="3" s="1"/>
  <c r="Y687" i="3"/>
  <c r="X687" i="3" s="1"/>
  <c r="Y712" i="3"/>
  <c r="X712" i="3" s="1"/>
  <c r="Y647" i="3"/>
  <c r="X647" i="3" s="1"/>
  <c r="Y674" i="3"/>
  <c r="X674" i="3" s="1"/>
  <c r="Y655" i="3"/>
  <c r="X655" i="3" s="1"/>
  <c r="Y725" i="3"/>
  <c r="X725" i="3" s="1"/>
  <c r="Y721" i="3"/>
  <c r="X721" i="3" s="1"/>
  <c r="Y685" i="3"/>
  <c r="X685" i="3" s="1"/>
  <c r="Y652" i="3"/>
  <c r="X652" i="3" s="1"/>
  <c r="Y643" i="3"/>
  <c r="X643" i="3" s="1"/>
  <c r="Y642" i="3"/>
  <c r="X642" i="3" s="1"/>
  <c r="Y645" i="3"/>
  <c r="X645" i="3" s="1"/>
  <c r="Y708" i="3"/>
  <c r="X708" i="3" s="1"/>
  <c r="Y723" i="3"/>
  <c r="X723" i="3" s="1"/>
  <c r="Y673" i="3"/>
  <c r="X673" i="3" s="1"/>
  <c r="Y656" i="3"/>
  <c r="X656" i="3" s="1"/>
  <c r="Y644" i="3"/>
  <c r="X644" i="3" s="1"/>
  <c r="Y717" i="3"/>
  <c r="X717" i="3" s="1"/>
  <c r="Y724" i="3"/>
  <c r="X724" i="3" s="1"/>
  <c r="Y651" i="3"/>
  <c r="X651" i="3" s="1"/>
  <c r="Y709" i="3"/>
  <c r="X709" i="3" s="1"/>
  <c r="Y669" i="3"/>
  <c r="X669" i="3" s="1"/>
  <c r="Y700" i="3"/>
  <c r="X700" i="3" s="1"/>
  <c r="Y683" i="3"/>
  <c r="X683" i="3" s="1"/>
  <c r="Y714" i="3"/>
  <c r="X714" i="3" s="1"/>
  <c r="Y668" i="3"/>
  <c r="X668" i="3" s="1"/>
  <c r="Y729" i="3"/>
  <c r="X729" i="3" s="1"/>
  <c r="Y689" i="3"/>
  <c r="X689" i="3" s="1"/>
  <c r="Y679" i="3"/>
  <c r="X679" i="3" s="1"/>
  <c r="Y675" i="3"/>
  <c r="X675" i="3" s="1"/>
  <c r="Y654" i="3"/>
  <c r="X654" i="3" s="1"/>
  <c r="Y648" i="3"/>
  <c r="X648" i="3" s="1"/>
  <c r="Y657" i="3"/>
  <c r="X657" i="3" s="1"/>
  <c r="Y715" i="3"/>
  <c r="X715" i="3" s="1"/>
  <c r="Y720" i="3"/>
  <c r="X720" i="3" s="1"/>
  <c r="Y682" i="3"/>
  <c r="X682" i="3" s="1"/>
  <c r="Y697" i="3"/>
  <c r="X697" i="3" s="1"/>
  <c r="Y726" i="3"/>
  <c r="X726" i="3" s="1"/>
  <c r="Y666" i="3"/>
  <c r="X666" i="3" s="1"/>
  <c r="Y680" i="3"/>
  <c r="X680" i="3" s="1"/>
  <c r="Y650" i="3"/>
  <c r="X650" i="3" s="1"/>
  <c r="Y694" i="3"/>
  <c r="X694" i="3" s="1"/>
  <c r="Y730" i="3"/>
  <c r="X730" i="3" s="1"/>
  <c r="Y649" i="3"/>
  <c r="X649" i="3" s="1"/>
  <c r="Y722" i="3"/>
  <c r="X722" i="3" s="1"/>
  <c r="Y713" i="3"/>
  <c r="X713" i="3" s="1"/>
  <c r="Y653" i="3"/>
  <c r="X653" i="3" s="1"/>
  <c r="Y731" i="3"/>
  <c r="X731" i="3" s="1"/>
  <c r="Y699" i="3"/>
  <c r="X699" i="3" s="1"/>
  <c r="Y728" i="3"/>
  <c r="X728" i="3" s="1"/>
  <c r="Y704" i="3"/>
  <c r="X704" i="3" s="1"/>
  <c r="Y690" i="3"/>
  <c r="X690" i="3" s="1"/>
  <c r="Y691" i="3"/>
  <c r="X691" i="3" s="1"/>
  <c r="Y705" i="3"/>
  <c r="X705" i="3" s="1"/>
  <c r="Y727" i="3"/>
  <c r="X727" i="3" s="1"/>
  <c r="Y663" i="3"/>
  <c r="X663" i="3" s="1"/>
  <c r="Y664" i="3"/>
  <c r="X664" i="3" s="1"/>
  <c r="Y665" i="3"/>
  <c r="X665" i="3" s="1"/>
  <c r="Y672" i="3"/>
  <c r="X672" i="3" s="1"/>
  <c r="Y695" i="3"/>
  <c r="X695" i="3" s="1"/>
  <c r="Y701" i="3"/>
  <c r="X701" i="3" s="1"/>
  <c r="Y684" i="3"/>
  <c r="X684" i="3" s="1"/>
  <c r="Y640" i="3"/>
  <c r="X640" i="3" s="1"/>
  <c r="Y718" i="3"/>
  <c r="X718" i="3" s="1"/>
  <c r="Y681" i="3"/>
  <c r="X681" i="3" s="1"/>
  <c r="Y660" i="3"/>
  <c r="X660" i="3" s="1"/>
  <c r="Y671" i="3"/>
  <c r="X671" i="3" s="1"/>
  <c r="Y678" i="3"/>
  <c r="X678" i="3" s="1"/>
  <c r="Y686" i="3"/>
  <c r="X686" i="3" s="1"/>
  <c r="Y692" i="3"/>
  <c r="X692" i="3" s="1"/>
  <c r="Y667" i="3"/>
  <c r="X667" i="3" s="1"/>
  <c r="Y661" i="3"/>
  <c r="X661" i="3" s="1"/>
  <c r="Y670" i="3"/>
  <c r="X670" i="3" s="1"/>
  <c r="Y639" i="3"/>
  <c r="X639" i="3" s="1"/>
  <c r="Y641" i="3"/>
  <c r="X641" i="3" s="1"/>
  <c r="Y710" i="3"/>
  <c r="X710" i="3" s="1"/>
  <c r="Y719" i="3"/>
  <c r="X719" i="3" s="1"/>
  <c r="Y646" i="3"/>
  <c r="X646" i="3" s="1"/>
  <c r="Y707" i="3"/>
  <c r="X707" i="3" s="1"/>
  <c r="Y711" i="3"/>
  <c r="X711" i="3" s="1"/>
  <c r="Y662" i="3"/>
  <c r="X662" i="3" s="1"/>
  <c r="Y698" i="3"/>
  <c r="X698" i="3" s="1"/>
  <c r="Y693" i="3"/>
  <c r="X693" i="3" s="1"/>
  <c r="Y688" i="3"/>
  <c r="X688" i="3" s="1"/>
  <c r="Y658" i="3"/>
  <c r="X658" i="3" s="1"/>
  <c r="Y703" i="3"/>
  <c r="X703" i="3" s="1"/>
  <c r="Y732" i="3"/>
  <c r="X732" i="3" s="1"/>
  <c r="Y851" i="3"/>
  <c r="X851" i="3" s="1"/>
  <c r="Y818" i="3"/>
  <c r="X818" i="3" s="1"/>
  <c r="Y781" i="3"/>
  <c r="X781" i="3" s="1"/>
  <c r="Y885" i="3"/>
  <c r="X885" i="3" s="1"/>
  <c r="Y860" i="3"/>
  <c r="X860" i="3" s="1"/>
  <c r="Y753" i="3"/>
  <c r="X753" i="3" s="1"/>
  <c r="Y758" i="3"/>
  <c r="X758" i="3" s="1"/>
  <c r="Y865" i="3"/>
  <c r="X865" i="3" s="1"/>
  <c r="Y740" i="3"/>
  <c r="X740" i="3" s="1"/>
  <c r="Y776" i="3"/>
  <c r="X776" i="3" s="1"/>
  <c r="Y738" i="3"/>
  <c r="X738" i="3" s="1"/>
  <c r="Y790" i="3"/>
  <c r="X790" i="3" s="1"/>
  <c r="Y751" i="3"/>
  <c r="X751" i="3" s="1"/>
  <c r="Y800" i="3"/>
  <c r="X800" i="3" s="1"/>
  <c r="Y857" i="3"/>
  <c r="X857" i="3" s="1"/>
  <c r="Y806" i="3"/>
  <c r="X806" i="3" s="1"/>
  <c r="Y748" i="3"/>
  <c r="X748" i="3" s="1"/>
  <c r="Y782" i="3"/>
  <c r="X782" i="3" s="1"/>
  <c r="Y762" i="3"/>
  <c r="X762" i="3" s="1"/>
  <c r="Y739" i="3"/>
  <c r="X739" i="3" s="1"/>
  <c r="Y780" i="3"/>
  <c r="X780" i="3" s="1"/>
  <c r="Y808" i="3"/>
  <c r="X808" i="3" s="1"/>
  <c r="Y815" i="3"/>
  <c r="X815" i="3" s="1"/>
  <c r="Y761" i="3"/>
  <c r="X761" i="3" s="1"/>
  <c r="Y807" i="3"/>
  <c r="X807" i="3" s="1"/>
  <c r="Y795" i="3"/>
  <c r="X795" i="3" s="1"/>
  <c r="Y765" i="3"/>
  <c r="X765" i="3" s="1"/>
  <c r="Y773" i="3"/>
  <c r="X773" i="3" s="1"/>
  <c r="Y802" i="3"/>
  <c r="X802" i="3" s="1"/>
  <c r="Y883" i="3"/>
  <c r="X883" i="3" s="1"/>
  <c r="Y742" i="3"/>
  <c r="X742" i="3" s="1"/>
  <c r="Y880" i="3"/>
  <c r="X880" i="3" s="1"/>
  <c r="Y746" i="3"/>
  <c r="X746" i="3" s="1"/>
  <c r="Y783" i="3"/>
  <c r="X783" i="3" s="1"/>
  <c r="Y884" i="3"/>
  <c r="X884" i="3" s="1"/>
  <c r="Y734" i="3"/>
  <c r="X734" i="3" s="1"/>
  <c r="Y878" i="3"/>
  <c r="X878" i="3" s="1"/>
  <c r="Y812" i="3"/>
  <c r="X812" i="3" s="1"/>
  <c r="Y872" i="3"/>
  <c r="X872" i="3" s="1"/>
  <c r="Y784" i="3"/>
  <c r="X784" i="3" s="1"/>
  <c r="Y801" i="3"/>
  <c r="X801" i="3" s="1"/>
  <c r="Y863" i="3"/>
  <c r="X863" i="3" s="1"/>
  <c r="Y793" i="3"/>
  <c r="X793" i="3" s="1"/>
  <c r="Y767" i="3"/>
  <c r="X767" i="3" s="1"/>
  <c r="Y759" i="3"/>
  <c r="X759" i="3" s="1"/>
  <c r="Y750" i="3"/>
  <c r="X750" i="3" s="1"/>
  <c r="Y760" i="3"/>
  <c r="X760" i="3" s="1"/>
  <c r="Y849" i="3"/>
  <c r="X849" i="3" s="1"/>
  <c r="Y735" i="3"/>
  <c r="X735" i="3" s="1"/>
  <c r="Y889" i="3"/>
  <c r="X889" i="3" s="1"/>
  <c r="Y845" i="3"/>
  <c r="X845" i="3" s="1"/>
  <c r="Y770" i="3"/>
  <c r="X770" i="3" s="1"/>
  <c r="Y840" i="3"/>
  <c r="X840" i="3" s="1"/>
  <c r="Y852" i="3"/>
  <c r="X852" i="3" s="1"/>
  <c r="Y803" i="3"/>
  <c r="X803" i="3" s="1"/>
  <c r="Y866" i="3"/>
  <c r="X866" i="3" s="1"/>
  <c r="Y764" i="3"/>
  <c r="X764" i="3" s="1"/>
  <c r="Y876" i="3"/>
  <c r="X876" i="3" s="1"/>
  <c r="Y830" i="3"/>
  <c r="X830" i="3" s="1"/>
  <c r="Y871" i="3"/>
  <c r="X871" i="3" s="1"/>
  <c r="Y875" i="3"/>
  <c r="X875" i="3" s="1"/>
  <c r="Y847" i="3"/>
  <c r="X847" i="3" s="1"/>
  <c r="Y804" i="3"/>
  <c r="X804" i="3" s="1"/>
  <c r="Y841" i="3"/>
  <c r="X841" i="3" s="1"/>
  <c r="Y749" i="3"/>
  <c r="X749" i="3" s="1"/>
  <c r="Y881" i="3"/>
  <c r="X881" i="3" s="1"/>
  <c r="Y785" i="3"/>
  <c r="X785" i="3" s="1"/>
  <c r="Y859" i="3"/>
  <c r="X859" i="3" s="1"/>
  <c r="Y741" i="3"/>
  <c r="X741" i="3" s="1"/>
  <c r="Y778" i="3"/>
  <c r="X778" i="3" s="1"/>
  <c r="Y774" i="3"/>
  <c r="X774" i="3" s="1"/>
  <c r="Y754" i="3"/>
  <c r="X754" i="3" s="1"/>
  <c r="Y805" i="3"/>
  <c r="X805" i="3" s="1"/>
  <c r="Y856" i="3"/>
  <c r="X856" i="3" s="1"/>
  <c r="Y853" i="3"/>
  <c r="X853" i="3" s="1"/>
  <c r="Y842" i="3"/>
  <c r="X842" i="3" s="1"/>
  <c r="Y772" i="3"/>
  <c r="X772" i="3" s="1"/>
  <c r="Y868" i="3"/>
  <c r="X868" i="3" s="1"/>
  <c r="Y867" i="3"/>
  <c r="X867" i="3" s="1"/>
  <c r="Y869" i="3"/>
  <c r="X869" i="3" s="1"/>
  <c r="Y811" i="3"/>
  <c r="X811" i="3" s="1"/>
  <c r="Y855" i="3"/>
  <c r="X855" i="3" s="1"/>
  <c r="Y787" i="3"/>
  <c r="X787" i="3" s="1"/>
  <c r="Y794" i="3"/>
  <c r="X794" i="3" s="1"/>
  <c r="Y877" i="3"/>
  <c r="X877" i="3" s="1"/>
  <c r="Y744" i="3"/>
  <c r="X744" i="3" s="1"/>
  <c r="Y810" i="3"/>
  <c r="X810" i="3" s="1"/>
  <c r="Y874" i="3"/>
  <c r="X874" i="3" s="1"/>
  <c r="Y823" i="3"/>
  <c r="X823" i="3" s="1"/>
  <c r="Y846" i="3"/>
  <c r="X846" i="3" s="1"/>
  <c r="Y848" i="3"/>
  <c r="X848" i="3" s="1"/>
  <c r="Y756" i="3"/>
  <c r="X756" i="3" s="1"/>
  <c r="Y832" i="3"/>
  <c r="X832" i="3" s="1"/>
  <c r="Y850" i="3"/>
  <c r="X850" i="3" s="1"/>
  <c r="Y858" i="3"/>
  <c r="X858" i="3" s="1"/>
  <c r="Y888" i="3"/>
  <c r="X888" i="3" s="1"/>
  <c r="Y827" i="3"/>
  <c r="X827" i="3" s="1"/>
  <c r="Y813" i="3"/>
  <c r="X813" i="3" s="1"/>
  <c r="Y861" i="3"/>
  <c r="X861" i="3" s="1"/>
  <c r="Y799" i="3"/>
  <c r="X799" i="3" s="1"/>
  <c r="Y792" i="3"/>
  <c r="X792" i="3" s="1"/>
  <c r="Y777" i="3"/>
  <c r="X777" i="3" s="1"/>
  <c r="Y779" i="3"/>
  <c r="X779" i="3" s="1"/>
  <c r="Y743" i="3"/>
  <c r="X743" i="3" s="1"/>
  <c r="Y791" i="3"/>
  <c r="X791" i="3" s="1"/>
  <c r="Y833" i="3"/>
  <c r="X833" i="3" s="1"/>
  <c r="Y737" i="3"/>
  <c r="X737" i="3" s="1"/>
  <c r="Y887" i="3"/>
  <c r="X887" i="3" s="1"/>
  <c r="Y822" i="3"/>
  <c r="X822" i="3" s="1"/>
  <c r="Y745" i="3"/>
  <c r="X745" i="3" s="1"/>
  <c r="Y786" i="3"/>
  <c r="X786" i="3" s="1"/>
  <c r="Y817" i="3"/>
  <c r="X817" i="3" s="1"/>
  <c r="Y844" i="3"/>
  <c r="X844" i="3" s="1"/>
  <c r="Y775" i="3"/>
  <c r="X775" i="3" s="1"/>
  <c r="Y797" i="3"/>
  <c r="X797" i="3" s="1"/>
  <c r="Y862" i="3"/>
  <c r="X862" i="3" s="1"/>
  <c r="Y821" i="3"/>
  <c r="X821" i="3" s="1"/>
  <c r="Y834" i="3"/>
  <c r="X834" i="3" s="1"/>
  <c r="Y769" i="3"/>
  <c r="X769" i="3" s="1"/>
  <c r="Y836" i="3"/>
  <c r="X836" i="3" s="1"/>
  <c r="Y752" i="3"/>
  <c r="X752" i="3" s="1"/>
  <c r="Y864" i="3"/>
  <c r="X864" i="3" s="1"/>
  <c r="Y828" i="3"/>
  <c r="X828" i="3" s="1"/>
  <c r="Y809" i="3"/>
  <c r="X809" i="3" s="1"/>
  <c r="Y843" i="3"/>
  <c r="X843" i="3" s="1"/>
  <c r="Y820" i="3"/>
  <c r="X820" i="3" s="1"/>
  <c r="Y816" i="3"/>
  <c r="X816" i="3" s="1"/>
  <c r="Y838" i="3"/>
  <c r="X838" i="3" s="1"/>
  <c r="Y763" i="3"/>
  <c r="X763" i="3" s="1"/>
  <c r="Y870" i="3"/>
  <c r="X870" i="3" s="1"/>
  <c r="Y831" i="3"/>
  <c r="X831" i="3" s="1"/>
  <c r="Y825" i="3"/>
  <c r="X825" i="3" s="1"/>
  <c r="Y788" i="3"/>
  <c r="X788" i="3" s="1"/>
  <c r="Y733" i="3"/>
  <c r="X733" i="3" s="1"/>
  <c r="Y879" i="3"/>
  <c r="X879" i="3" s="1"/>
  <c r="Y789" i="3"/>
  <c r="X789" i="3" s="1"/>
  <c r="Y839" i="3"/>
  <c r="X839" i="3" s="1"/>
  <c r="Y766" i="3"/>
  <c r="X766" i="3" s="1"/>
  <c r="Y829" i="3"/>
  <c r="X829" i="3" s="1"/>
  <c r="Y736" i="3"/>
  <c r="X736" i="3" s="1"/>
  <c r="Y837" i="3"/>
  <c r="X837" i="3" s="1"/>
  <c r="Y747" i="3"/>
  <c r="X747" i="3" s="1"/>
  <c r="Y835" i="3"/>
  <c r="X835" i="3" s="1"/>
  <c r="Y755" i="3"/>
  <c r="X755" i="3" s="1"/>
  <c r="Y819" i="3"/>
  <c r="X819" i="3" s="1"/>
  <c r="Y824" i="3"/>
  <c r="X824" i="3" s="1"/>
  <c r="Y882" i="3"/>
  <c r="X882" i="3" s="1"/>
  <c r="Y814" i="3"/>
  <c r="X814" i="3" s="1"/>
  <c r="Y796" i="3"/>
  <c r="X796" i="3" s="1"/>
  <c r="Y873" i="3"/>
  <c r="X873" i="3" s="1"/>
  <c r="Y886" i="3"/>
  <c r="X886" i="3" s="1"/>
  <c r="Y854" i="3"/>
  <c r="X854" i="3" s="1"/>
  <c r="Y757" i="3"/>
  <c r="X757" i="3" s="1"/>
  <c r="Y826" i="3"/>
  <c r="X826" i="3" s="1"/>
  <c r="Y771" i="3"/>
  <c r="X771" i="3" s="1"/>
  <c r="Y798" i="3"/>
  <c r="X798" i="3" s="1"/>
  <c r="Y768" i="3"/>
  <c r="X768" i="3" s="1"/>
  <c r="Y1114" i="3"/>
  <c r="Y1037" i="3"/>
  <c r="Y927" i="3"/>
  <c r="Y1003" i="3"/>
  <c r="Y1131" i="3"/>
  <c r="Y985" i="3"/>
  <c r="Y1083" i="3"/>
  <c r="Y917" i="3"/>
  <c r="Y1100" i="3"/>
  <c r="Y1115" i="3"/>
  <c r="Y895" i="3"/>
  <c r="Y945" i="3"/>
  <c r="Y893" i="3"/>
  <c r="Y962" i="3"/>
  <c r="Y1106" i="3"/>
  <c r="Y1094" i="3"/>
  <c r="Y891" i="3"/>
  <c r="Y980" i="3"/>
  <c r="Y1077" i="3"/>
  <c r="Y1109" i="3"/>
  <c r="Y1001" i="3"/>
  <c r="Y986" i="3"/>
  <c r="Y894" i="3"/>
  <c r="Y971" i="3"/>
  <c r="Y1110" i="3"/>
  <c r="Y1078" i="3"/>
  <c r="Y1005" i="3"/>
  <c r="Y972" i="3"/>
  <c r="Y1010" i="3"/>
  <c r="Y1092" i="3"/>
  <c r="Y924" i="3"/>
  <c r="Y967" i="3"/>
  <c r="Y964" i="3"/>
  <c r="Y928" i="3"/>
  <c r="Y1069" i="3"/>
  <c r="Y926" i="3"/>
  <c r="Y912" i="3"/>
  <c r="Y1098" i="3"/>
  <c r="Y953" i="3"/>
  <c r="Y1055" i="3"/>
  <c r="Y935" i="3"/>
  <c r="Y1059" i="3"/>
  <c r="Y1047" i="3"/>
  <c r="Y1124" i="3"/>
  <c r="Y939" i="3"/>
  <c r="Y1004" i="3"/>
  <c r="Y1103" i="3"/>
  <c r="Y1007" i="3"/>
  <c r="Y974" i="3"/>
  <c r="Y951" i="3"/>
  <c r="Y1111" i="3"/>
  <c r="Y896" i="3"/>
  <c r="Y1134" i="3"/>
  <c r="Y944" i="3"/>
  <c r="Y982" i="3"/>
  <c r="Y973" i="3"/>
  <c r="Y1112" i="3"/>
  <c r="Y1017" i="3"/>
  <c r="Y1091" i="3"/>
  <c r="Y1049" i="3"/>
  <c r="Y897" i="3"/>
  <c r="Y1076" i="3"/>
  <c r="Y978" i="3"/>
  <c r="Y918" i="3"/>
  <c r="Y1118" i="3"/>
  <c r="Y1019" i="3"/>
  <c r="Y1066" i="3"/>
  <c r="Y907" i="3"/>
  <c r="Y1099" i="3"/>
  <c r="Y1122" i="3"/>
  <c r="Y947" i="3"/>
  <c r="Y1039" i="3"/>
  <c r="Y1085" i="3"/>
  <c r="Y1101" i="3"/>
  <c r="Y911" i="3"/>
  <c r="Y1089" i="3"/>
  <c r="Y1073" i="3"/>
  <c r="Y1133" i="3"/>
  <c r="Y1070" i="3"/>
  <c r="Y899" i="3"/>
  <c r="Y1117" i="3"/>
  <c r="Y992" i="3"/>
  <c r="Y979" i="3"/>
  <c r="Y1130" i="3"/>
  <c r="Y1132" i="3"/>
  <c r="Y977" i="3"/>
  <c r="Y901" i="3"/>
  <c r="Y1064" i="3"/>
  <c r="Y941" i="3"/>
  <c r="Y970" i="3"/>
  <c r="Y969" i="3"/>
  <c r="Y1041" i="3"/>
  <c r="Y1052" i="3"/>
  <c r="Y976" i="3"/>
  <c r="Y1123" i="3"/>
  <c r="Y960" i="3"/>
  <c r="Y995" i="3"/>
  <c r="Y914" i="3"/>
  <c r="Y1044" i="3"/>
  <c r="Y1081" i="3"/>
  <c r="Y923" i="3"/>
  <c r="Y975" i="3"/>
  <c r="Y1127" i="3"/>
  <c r="Y1045" i="3"/>
  <c r="Y909" i="3"/>
  <c r="Y910" i="3"/>
  <c r="Y988" i="3"/>
  <c r="Y1080" i="3"/>
  <c r="Y1113" i="3"/>
  <c r="Y1057" i="3"/>
  <c r="Y916" i="3"/>
  <c r="Y1108" i="3"/>
  <c r="Y1036" i="3"/>
  <c r="Y919" i="3"/>
  <c r="Y1061" i="3"/>
  <c r="Y1072" i="3"/>
  <c r="Y1053" i="3"/>
  <c r="Y1016" i="3"/>
  <c r="Y1093" i="3"/>
  <c r="Y1075" i="3"/>
  <c r="Y934" i="3"/>
  <c r="Y1121" i="3"/>
  <c r="Y1014" i="3"/>
  <c r="Y1065" i="3"/>
  <c r="Y936" i="3"/>
  <c r="Y963" i="3"/>
  <c r="Y1034" i="3"/>
  <c r="Y913" i="3"/>
  <c r="Y1129" i="3"/>
  <c r="Y968" i="3"/>
  <c r="Y938" i="3"/>
  <c r="Y952" i="3"/>
  <c r="Y1043" i="3"/>
  <c r="Y1048" i="3"/>
  <c r="Y929" i="3"/>
  <c r="Y925" i="3"/>
  <c r="Y898" i="3"/>
  <c r="Y892" i="3"/>
  <c r="Y1107" i="3"/>
  <c r="Y958" i="3"/>
  <c r="Y1058" i="3"/>
  <c r="Y993" i="3"/>
  <c r="Y1030" i="3"/>
  <c r="Y966" i="3"/>
  <c r="Y943" i="3"/>
  <c r="Y1000" i="3"/>
  <c r="Y915" i="3"/>
  <c r="Y1068" i="3"/>
  <c r="Y1120" i="3"/>
  <c r="Y981" i="3"/>
  <c r="Y1071" i="3"/>
  <c r="Y933" i="3"/>
  <c r="Y906" i="3"/>
  <c r="Y1136" i="3"/>
  <c r="Y1013" i="3"/>
  <c r="Y908" i="3"/>
  <c r="Y956" i="3"/>
  <c r="Y984" i="3"/>
  <c r="Y940" i="3"/>
  <c r="Y1025" i="3"/>
  <c r="Y930" i="3"/>
  <c r="Y931" i="3"/>
  <c r="Y1011" i="3"/>
  <c r="Y1060" i="3"/>
  <c r="Y922" i="3"/>
  <c r="Y932" i="3"/>
  <c r="Y903" i="3"/>
  <c r="Y900" i="3"/>
  <c r="Y1050" i="3"/>
  <c r="Y920" i="3"/>
  <c r="Y1008" i="3"/>
  <c r="Y1082" i="3"/>
  <c r="Y949" i="3"/>
  <c r="Y937" i="3"/>
  <c r="Y961" i="3"/>
  <c r="Y999" i="3"/>
  <c r="Y1022" i="3"/>
  <c r="Y1018" i="3"/>
  <c r="Y983" i="3"/>
  <c r="Y987" i="3"/>
  <c r="Y1026" i="3"/>
  <c r="Y1125" i="3"/>
  <c r="Y965" i="3"/>
  <c r="Y946" i="3"/>
  <c r="Y950" i="3"/>
  <c r="W901" i="3"/>
  <c r="W902" i="3" s="1"/>
  <c r="W903" i="3" s="1"/>
  <c r="W904" i="3" s="1"/>
  <c r="W905" i="3" s="1"/>
  <c r="W906" i="3" s="1"/>
  <c r="W907" i="3" s="1"/>
  <c r="W908" i="3" s="1"/>
  <c r="W909" i="3" s="1"/>
  <c r="W910" i="3" s="1"/>
  <c r="W911" i="3" s="1"/>
  <c r="W912" i="3" s="1"/>
  <c r="W913" i="3" s="1"/>
  <c r="W914" i="3" s="1"/>
  <c r="W915" i="3" s="1"/>
  <c r="W916" i="3" s="1"/>
  <c r="W917" i="3" s="1"/>
  <c r="W918" i="3" s="1"/>
  <c r="W919" i="3" s="1"/>
  <c r="W920" i="3" s="1"/>
  <c r="W921" i="3" s="1"/>
  <c r="W922" i="3" s="1"/>
  <c r="W923" i="3" s="1"/>
  <c r="W924" i="3" s="1"/>
  <c r="W925" i="3" s="1"/>
  <c r="W926" i="3" s="1"/>
  <c r="W927" i="3" s="1"/>
  <c r="W928" i="3" s="1"/>
  <c r="W929" i="3" s="1"/>
  <c r="W930" i="3" s="1"/>
  <c r="W931" i="3" s="1"/>
  <c r="W932" i="3" s="1"/>
  <c r="W933" i="3" s="1"/>
  <c r="W934" i="3" s="1"/>
  <c r="W935" i="3" s="1"/>
  <c r="W936" i="3" s="1"/>
  <c r="W937" i="3" s="1"/>
  <c r="W938" i="3" s="1"/>
  <c r="W939" i="3" s="1"/>
  <c r="W940" i="3" s="1"/>
  <c r="W941" i="3" s="1"/>
  <c r="W942" i="3" s="1"/>
  <c r="W943" i="3" s="1"/>
  <c r="W944" i="3" s="1"/>
  <c r="W945" i="3" s="1"/>
  <c r="W946" i="3" s="1"/>
  <c r="W947" i="3" s="1"/>
  <c r="W948" i="3" s="1"/>
  <c r="W949" i="3" s="1"/>
  <c r="W950" i="3" s="1"/>
  <c r="W951" i="3" s="1"/>
  <c r="W952" i="3" s="1"/>
  <c r="W953" i="3" s="1"/>
  <c r="W954" i="3" s="1"/>
  <c r="W955" i="3" s="1"/>
  <c r="W956" i="3" s="1"/>
  <c r="W957" i="3" s="1"/>
  <c r="W958" i="3" s="1"/>
  <c r="W959" i="3" s="1"/>
  <c r="W960" i="3" s="1"/>
  <c r="W961" i="3" s="1"/>
  <c r="W962" i="3" s="1"/>
  <c r="W963" i="3" s="1"/>
  <c r="W964" i="3" s="1"/>
  <c r="W965" i="3" s="1"/>
  <c r="W966" i="3" s="1"/>
  <c r="W967" i="3" s="1"/>
  <c r="W968" i="3" s="1"/>
  <c r="W969" i="3" s="1"/>
  <c r="W970" i="3" s="1"/>
  <c r="W971" i="3" s="1"/>
  <c r="W972" i="3" s="1"/>
  <c r="W973" i="3" s="1"/>
  <c r="W974" i="3" s="1"/>
  <c r="W975" i="3" s="1"/>
  <c r="W976" i="3" s="1"/>
  <c r="W977" i="3" s="1"/>
  <c r="W978" i="3" s="1"/>
  <c r="W979" i="3" s="1"/>
  <c r="W980" i="3" s="1"/>
  <c r="W981" i="3" s="1"/>
  <c r="W982" i="3" s="1"/>
  <c r="W983" i="3" s="1"/>
  <c r="W984" i="3" s="1"/>
  <c r="W985" i="3" s="1"/>
  <c r="W986" i="3" s="1"/>
  <c r="W987" i="3" s="1"/>
  <c r="W988" i="3" s="1"/>
  <c r="W989" i="3" s="1"/>
  <c r="W990" i="3" s="1"/>
  <c r="W991" i="3" s="1"/>
  <c r="W992" i="3" s="1"/>
  <c r="W993" i="3" s="1"/>
  <c r="W994" i="3" s="1"/>
  <c r="W995" i="3" s="1"/>
  <c r="W996" i="3" s="1"/>
  <c r="W997" i="3" s="1"/>
  <c r="W998" i="3" s="1"/>
  <c r="W999" i="3" s="1"/>
  <c r="W1000" i="3" s="1"/>
  <c r="W1001" i="3" s="1"/>
  <c r="W1002" i="3" s="1"/>
  <c r="W1003" i="3" s="1"/>
  <c r="W1004" i="3" s="1"/>
  <c r="W1005" i="3" s="1"/>
  <c r="W1006" i="3" s="1"/>
  <c r="W1007" i="3" s="1"/>
  <c r="W1008" i="3" s="1"/>
  <c r="W1009" i="3" s="1"/>
  <c r="W1010" i="3" s="1"/>
  <c r="W1011" i="3" s="1"/>
  <c r="W1012" i="3" s="1"/>
  <c r="W1013" i="3" s="1"/>
  <c r="W1014" i="3" s="1"/>
  <c r="W1015" i="3" s="1"/>
  <c r="W1016" i="3" s="1"/>
  <c r="W1017" i="3" s="1"/>
  <c r="W1018" i="3" s="1"/>
  <c r="W1019" i="3" s="1"/>
  <c r="W1020" i="3" s="1"/>
  <c r="W1021" i="3" s="1"/>
  <c r="W1022" i="3" s="1"/>
  <c r="W1023" i="3" s="1"/>
  <c r="W1024" i="3" s="1"/>
  <c r="W1025" i="3" s="1"/>
  <c r="W1026" i="3" s="1"/>
  <c r="W1027" i="3" s="1"/>
  <c r="W1028" i="3" s="1"/>
  <c r="W1029" i="3" s="1"/>
  <c r="W1030" i="3" s="1"/>
  <c r="W1031" i="3" s="1"/>
  <c r="W1032" i="3" s="1"/>
  <c r="W1033" i="3" s="1"/>
  <c r="W1034" i="3" s="1"/>
  <c r="W1035" i="3" s="1"/>
  <c r="W1036" i="3" s="1"/>
  <c r="W1037" i="3" s="1"/>
  <c r="W1038" i="3" s="1"/>
  <c r="W1039" i="3" s="1"/>
  <c r="W1040" i="3" s="1"/>
  <c r="W1041" i="3" s="1"/>
  <c r="W1042" i="3" s="1"/>
  <c r="W1043" i="3" s="1"/>
  <c r="W1044" i="3" s="1"/>
  <c r="W1045" i="3" s="1"/>
  <c r="W1046" i="3" s="1"/>
  <c r="W1047" i="3" s="1"/>
  <c r="W1048" i="3" s="1"/>
  <c r="W1049" i="3" s="1"/>
  <c r="W1050" i="3" s="1"/>
  <c r="W1051" i="3" s="1"/>
  <c r="W1052" i="3" s="1"/>
  <c r="W1053" i="3" s="1"/>
  <c r="W1054" i="3" s="1"/>
  <c r="W1055" i="3" s="1"/>
  <c r="W1056" i="3" s="1"/>
  <c r="W1057" i="3" s="1"/>
  <c r="W1058" i="3" s="1"/>
  <c r="W1059" i="3" s="1"/>
  <c r="W1060" i="3" s="1"/>
  <c r="W1061" i="3" s="1"/>
  <c r="W1062" i="3" s="1"/>
  <c r="W1063" i="3" s="1"/>
  <c r="W1064" i="3" s="1"/>
  <c r="W1065" i="3" s="1"/>
  <c r="W1066" i="3" s="1"/>
  <c r="W1067" i="3" s="1"/>
  <c r="W1068" i="3" s="1"/>
  <c r="W1069" i="3" s="1"/>
  <c r="W1070" i="3" s="1"/>
  <c r="W1071" i="3" s="1"/>
  <c r="W1072" i="3" s="1"/>
  <c r="W1073" i="3" s="1"/>
  <c r="W1074" i="3" s="1"/>
  <c r="W1075" i="3" s="1"/>
  <c r="W1076" i="3" s="1"/>
  <c r="W1077" i="3" s="1"/>
  <c r="W1078" i="3" s="1"/>
  <c r="W1079" i="3" s="1"/>
  <c r="W1080" i="3" s="1"/>
  <c r="W1081" i="3" s="1"/>
  <c r="W1082" i="3" s="1"/>
  <c r="W1083" i="3" s="1"/>
  <c r="W1084" i="3" s="1"/>
  <c r="W1085" i="3" s="1"/>
  <c r="W1086" i="3" s="1"/>
  <c r="W1087" i="3" s="1"/>
  <c r="W1088" i="3" s="1"/>
  <c r="W1089" i="3" s="1"/>
  <c r="W1090" i="3" s="1"/>
  <c r="W1091" i="3" s="1"/>
  <c r="W1092" i="3" s="1"/>
  <c r="W1093" i="3" s="1"/>
  <c r="W1094" i="3" s="1"/>
  <c r="W1095" i="3" s="1"/>
  <c r="W1096" i="3" s="1"/>
  <c r="W1097" i="3" s="1"/>
  <c r="W1098" i="3" s="1"/>
  <c r="W1099" i="3" s="1"/>
  <c r="W1100" i="3" s="1"/>
  <c r="W1101" i="3" s="1"/>
  <c r="W1102" i="3" s="1"/>
  <c r="W1103" i="3" s="1"/>
  <c r="W1104" i="3" s="1"/>
  <c r="W1105" i="3" s="1"/>
  <c r="W1106" i="3" s="1"/>
  <c r="W1107" i="3" s="1"/>
  <c r="W1108" i="3" s="1"/>
  <c r="W1109" i="3" s="1"/>
  <c r="W1110" i="3" s="1"/>
  <c r="W1111" i="3" s="1"/>
  <c r="W1112" i="3" s="1"/>
  <c r="W1113" i="3" s="1"/>
  <c r="W1114" i="3" s="1"/>
  <c r="W1115" i="3" s="1"/>
  <c r="W1116" i="3" s="1"/>
  <c r="W1117" i="3" s="1"/>
  <c r="W1118" i="3" s="1"/>
  <c r="W1119" i="3" s="1"/>
  <c r="W1120" i="3" s="1"/>
  <c r="W1121" i="3" s="1"/>
  <c r="W1122" i="3" s="1"/>
  <c r="W1123" i="3" s="1"/>
  <c r="W1124" i="3" s="1"/>
  <c r="W1125" i="3" s="1"/>
  <c r="W1126" i="3" s="1"/>
  <c r="W1127" i="3" s="1"/>
  <c r="W1128" i="3" s="1"/>
  <c r="W1129" i="3" s="1"/>
  <c r="W1130" i="3" s="1"/>
  <c r="W1131" i="3" s="1"/>
  <c r="W1132" i="3" s="1"/>
  <c r="W1133" i="3" s="1"/>
  <c r="W1134" i="3" s="1"/>
  <c r="W1135" i="3" s="1"/>
  <c r="W1136" i="3" s="1"/>
  <c r="Y921" i="3"/>
  <c r="Y955" i="3"/>
  <c r="Y1046" i="3"/>
  <c r="Y1033" i="3"/>
  <c r="Y1097" i="3"/>
  <c r="Y1023" i="3"/>
  <c r="Y1095" i="3"/>
  <c r="Y1105" i="3"/>
  <c r="Y1032" i="3"/>
  <c r="Y1079" i="3"/>
  <c r="Y1021" i="3"/>
  <c r="Y991" i="3"/>
  <c r="Y1027" i="3"/>
  <c r="Y954" i="3"/>
  <c r="Y1029" i="3"/>
  <c r="Y1062" i="3"/>
  <c r="Y1096" i="3"/>
  <c r="Y1024" i="3"/>
  <c r="Y1067" i="3"/>
  <c r="Y957" i="3"/>
  <c r="Y1102" i="3"/>
  <c r="Y1128" i="3"/>
  <c r="Y1035" i="3"/>
  <c r="Y994" i="3"/>
  <c r="Y1074" i="3"/>
  <c r="Y902" i="3"/>
  <c r="Y1012" i="3"/>
  <c r="Y1038" i="3"/>
  <c r="Y1015" i="3"/>
  <c r="Y1063" i="3"/>
  <c r="Y959" i="3"/>
  <c r="Y1116" i="3"/>
  <c r="Y1002" i="3"/>
  <c r="Y1084" i="3"/>
  <c r="Y1087" i="3"/>
  <c r="Y948" i="3"/>
  <c r="Y904" i="3"/>
  <c r="Y990" i="3"/>
  <c r="Y1040" i="3"/>
  <c r="Y996" i="3"/>
  <c r="Y1051" i="3"/>
  <c r="Y1119" i="3"/>
  <c r="Y890" i="3"/>
  <c r="Y1135" i="3"/>
  <c r="Y1031" i="3"/>
  <c r="Y1009" i="3"/>
  <c r="Y942" i="3"/>
  <c r="Y905" i="3"/>
  <c r="Y1086" i="3"/>
  <c r="Y1104" i="3"/>
  <c r="Y998" i="3"/>
  <c r="Y1090" i="3"/>
  <c r="Y1006" i="3"/>
  <c r="Y1028" i="3"/>
  <c r="Y1126" i="3"/>
  <c r="Y1056" i="3"/>
  <c r="Y1088" i="3"/>
  <c r="Y1042" i="3"/>
  <c r="Y989" i="3"/>
  <c r="Y1054" i="3"/>
  <c r="Y997" i="3"/>
  <c r="Y1020" i="3"/>
  <c r="AB1" i="3" l="1"/>
  <c r="J2" i="3"/>
  <c r="M2" i="3"/>
  <c r="A256" i="3" l="1"/>
  <c r="A172" i="3"/>
  <c r="A144" i="3"/>
  <c r="A160" i="3"/>
  <c r="A228" i="3"/>
  <c r="A156" i="3"/>
  <c r="A204" i="3"/>
  <c r="A216" i="3"/>
  <c r="A184" i="3"/>
  <c r="A196" i="3"/>
  <c r="A180" i="3"/>
  <c r="A148" i="3"/>
  <c r="A192" i="3"/>
  <c r="A168" i="3"/>
  <c r="A302" i="3"/>
  <c r="A307" i="3"/>
  <c r="A207" i="3"/>
  <c r="A328" i="3"/>
  <c r="A336" i="3"/>
  <c r="A145" i="3"/>
  <c r="A176" i="3"/>
  <c r="A308" i="3"/>
  <c r="A208" i="3"/>
  <c r="A260" i="3"/>
  <c r="A277" i="3"/>
  <c r="A182" i="3"/>
  <c r="A271" i="3"/>
  <c r="A205" i="3"/>
  <c r="A338" i="3"/>
  <c r="A234" i="3"/>
  <c r="A240" i="3"/>
  <c r="A193" i="3"/>
  <c r="A149" i="3"/>
  <c r="A254" i="3"/>
  <c r="A231" i="3"/>
  <c r="A152" i="3"/>
  <c r="A299" i="3"/>
  <c r="A265" i="3"/>
  <c r="A297" i="3"/>
  <c r="A185" i="3"/>
  <c r="A339" i="3"/>
  <c r="A212" i="3"/>
  <c r="A280" i="3"/>
  <c r="A294" i="3"/>
  <c r="A342" i="3"/>
  <c r="A282" i="3"/>
  <c r="A248" i="3"/>
  <c r="A190" i="3"/>
  <c r="A250" i="3"/>
  <c r="A268" i="3"/>
  <c r="A179" i="3"/>
  <c r="A161" i="3"/>
  <c r="A147" i="3"/>
  <c r="A332" i="3"/>
  <c r="A165" i="3"/>
  <c r="A279" i="3"/>
  <c r="A304" i="3"/>
  <c r="A239" i="3"/>
  <c r="A157" i="3"/>
  <c r="A272" i="3"/>
  <c r="A245" i="3"/>
  <c r="A330" i="3"/>
  <c r="A146" i="3"/>
  <c r="A319" i="3"/>
  <c r="A300" i="3"/>
  <c r="A222" i="3"/>
  <c r="A313" i="3"/>
  <c r="A303" i="3"/>
  <c r="A264" i="3"/>
  <c r="A225" i="3"/>
  <c r="A290" i="3"/>
  <c r="A237" i="3"/>
  <c r="A210" i="3"/>
  <c r="A215" i="3"/>
  <c r="A317" i="3"/>
  <c r="A206" i="3"/>
  <c r="A251" i="3"/>
  <c r="A261" i="3"/>
  <c r="A171" i="3"/>
  <c r="A143" i="3"/>
  <c r="A258" i="3"/>
  <c r="A274" i="3"/>
  <c r="A155" i="3"/>
  <c r="A270" i="3"/>
  <c r="A223" i="3"/>
  <c r="A320" i="3"/>
  <c r="A241" i="3"/>
  <c r="A276" i="3"/>
  <c r="A154" i="3"/>
  <c r="A219" i="3"/>
  <c r="A244" i="3"/>
  <c r="A315" i="3"/>
  <c r="A236" i="3"/>
  <c r="A191" i="3"/>
  <c r="A169" i="3"/>
  <c r="A199" i="3"/>
  <c r="A340" i="3"/>
  <c r="A213" i="3"/>
  <c r="A246" i="3"/>
  <c r="A229" i="3"/>
  <c r="A217" i="3"/>
  <c r="A273" i="3"/>
  <c r="A262" i="3"/>
  <c r="A285" i="3"/>
  <c r="A200" i="3"/>
  <c r="A257" i="3"/>
  <c r="A316" i="3"/>
  <c r="A197" i="3"/>
  <c r="A153" i="3"/>
  <c r="A167" i="3"/>
  <c r="A201" i="3"/>
  <c r="A164" i="3"/>
  <c r="A218" i="3"/>
  <c r="A224" i="3"/>
  <c r="A295" i="3"/>
  <c r="A286" i="3"/>
  <c r="A329" i="3"/>
  <c r="A150" i="3"/>
  <c r="A288" i="3"/>
  <c r="A211" i="3"/>
  <c r="A177" i="3"/>
  <c r="A220" i="3"/>
  <c r="A158" i="3"/>
  <c r="A249" i="3"/>
  <c r="A188" i="3"/>
  <c r="A306" i="3"/>
  <c r="A301" i="3"/>
  <c r="A166" i="3"/>
  <c r="A255" i="3"/>
  <c r="A326" i="3"/>
  <c r="A343" i="3"/>
  <c r="A325" i="3"/>
  <c r="A259" i="3"/>
  <c r="A283" i="3"/>
  <c r="A194" i="3"/>
  <c r="A335" i="3"/>
  <c r="A221" i="3"/>
  <c r="A269" i="3"/>
  <c r="A202" i="3"/>
  <c r="A322" i="3"/>
  <c r="A266" i="3"/>
  <c r="A243" i="3"/>
  <c r="A281" i="3"/>
  <c r="A334" i="3"/>
  <c r="A324" i="3"/>
  <c r="A214" i="3"/>
  <c r="A232" i="3"/>
  <c r="A310" i="3"/>
  <c r="A173" i="3"/>
  <c r="A287" i="3"/>
  <c r="A151" i="3"/>
  <c r="A163" i="3"/>
  <c r="A178" i="3"/>
  <c r="A296" i="3"/>
  <c r="A230" i="3"/>
  <c r="A289" i="3"/>
  <c r="A314" i="3"/>
  <c r="A189" i="3"/>
  <c r="A333" i="3"/>
  <c r="A311" i="3"/>
  <c r="A183" i="3"/>
  <c r="A293" i="3"/>
  <c r="A331" i="3"/>
  <c r="A305" i="3"/>
  <c r="A321" i="3"/>
  <c r="A181" i="3"/>
  <c r="A203" i="3"/>
  <c r="A142" i="3"/>
  <c r="A159" i="3"/>
  <c r="A170" i="3"/>
  <c r="A247" i="3"/>
  <c r="A174" i="3"/>
  <c r="A162" i="3"/>
  <c r="A252" i="3"/>
  <c r="A309" i="3"/>
  <c r="A195" i="3"/>
  <c r="A327" i="3"/>
  <c r="A209" i="3"/>
  <c r="A318" i="3"/>
  <c r="A253" i="3"/>
  <c r="A235" i="3"/>
  <c r="A227" i="3"/>
  <c r="A323" i="3"/>
  <c r="A345" i="3"/>
  <c r="A233" i="3"/>
  <c r="A284" i="3"/>
  <c r="A263" i="3"/>
  <c r="A341" i="3"/>
  <c r="A275" i="3"/>
  <c r="A226" i="3"/>
  <c r="A242" i="3"/>
  <c r="A175" i="3"/>
  <c r="A238" i="3"/>
  <c r="A312" i="3"/>
  <c r="A292" i="3"/>
  <c r="A344" i="3"/>
  <c r="A337" i="3"/>
  <c r="A186" i="3"/>
  <c r="A298" i="3"/>
  <c r="A187" i="3"/>
  <c r="A291" i="3"/>
  <c r="A267" i="3"/>
  <c r="A278" i="3"/>
  <c r="A198" i="3"/>
  <c r="A448" i="3" l="1"/>
  <c r="A410" i="3"/>
  <c r="A397" i="3"/>
  <c r="A393" i="3"/>
  <c r="A370" i="3"/>
  <c r="A455" i="3"/>
  <c r="A434" i="3"/>
  <c r="A447" i="3"/>
  <c r="A458" i="3"/>
  <c r="A378" i="3"/>
  <c r="A427" i="3"/>
  <c r="A438" i="3"/>
  <c r="A372" i="3"/>
  <c r="A361" i="3"/>
  <c r="A452" i="3"/>
  <c r="A395" i="3"/>
  <c r="A428" i="3"/>
  <c r="A381" i="3"/>
  <c r="A349" i="3"/>
  <c r="A386" i="3"/>
  <c r="A400" i="3"/>
  <c r="A443" i="3"/>
  <c r="A408" i="3"/>
  <c r="A391" i="3"/>
  <c r="A456" i="3"/>
  <c r="A379" i="3"/>
  <c r="A419" i="3"/>
  <c r="A348" i="3"/>
  <c r="A413" i="3"/>
  <c r="A376" i="3"/>
  <c r="A365" i="3"/>
  <c r="A364" i="3"/>
  <c r="A396" i="3"/>
  <c r="A423" i="3"/>
  <c r="A420" i="3"/>
  <c r="A445" i="3"/>
  <c r="A435" i="3"/>
  <c r="A442" i="3"/>
  <c r="A450" i="3"/>
  <c r="A449" i="3"/>
  <c r="A431" i="3"/>
  <c r="A414" i="3"/>
  <c r="A350" i="3"/>
  <c r="A409" i="3"/>
  <c r="A390" i="3"/>
  <c r="A424" i="3"/>
  <c r="A382" i="3"/>
  <c r="A421" i="3"/>
  <c r="A437" i="3"/>
  <c r="A380" i="3"/>
  <c r="A387" i="3"/>
  <c r="A402" i="3"/>
  <c r="A405" i="3"/>
  <c r="A373" i="3"/>
  <c r="A367" i="3"/>
  <c r="A432" i="3"/>
  <c r="A359" i="3"/>
  <c r="A415" i="3"/>
  <c r="A384" i="3"/>
  <c r="A417" i="3"/>
  <c r="A383" i="3"/>
  <c r="A374" i="3"/>
  <c r="A357" i="3"/>
  <c r="A351" i="3"/>
  <c r="A446" i="3"/>
  <c r="A358" i="3"/>
  <c r="A371" i="3"/>
  <c r="A433" i="3"/>
  <c r="A418" i="3"/>
  <c r="A394" i="3"/>
  <c r="A444" i="3"/>
  <c r="A404" i="3"/>
  <c r="A362" i="3"/>
  <c r="A451" i="3"/>
  <c r="A398" i="3"/>
  <c r="A416" i="3"/>
  <c r="A353" i="3"/>
  <c r="A375" i="3"/>
  <c r="A346" i="3"/>
  <c r="A406" i="3"/>
  <c r="A388" i="3"/>
  <c r="A347" i="3"/>
  <c r="A369" i="3"/>
  <c r="A429" i="3"/>
  <c r="A460" i="3"/>
  <c r="A401" i="3"/>
  <c r="A426" i="3"/>
  <c r="A436" i="3"/>
  <c r="A441" i="3"/>
  <c r="A454" i="3"/>
  <c r="A439" i="3"/>
  <c r="A368" i="3"/>
  <c r="A430" i="3"/>
  <c r="A385" i="3"/>
  <c r="A352" i="3"/>
  <c r="A411" i="3"/>
  <c r="A412" i="3"/>
  <c r="A355" i="3"/>
  <c r="A392" i="3"/>
  <c r="A363" i="3"/>
  <c r="A457" i="3"/>
  <c r="A356" i="3"/>
  <c r="A440" i="3"/>
  <c r="A453" i="3"/>
  <c r="A366" i="3"/>
  <c r="A403" i="3"/>
  <c r="A354" i="3"/>
  <c r="A360" i="3"/>
  <c r="A425" i="3"/>
  <c r="A422" i="3"/>
  <c r="A377" i="3"/>
  <c r="A459" i="3"/>
  <c r="A407" i="3"/>
  <c r="A399" i="3"/>
  <c r="A389" i="3"/>
</calcChain>
</file>

<file path=xl/sharedStrings.xml><?xml version="1.0" encoding="utf-8"?>
<sst xmlns="http://schemas.openxmlformats.org/spreadsheetml/2006/main" count="2568" uniqueCount="634">
  <si>
    <t>Cichoński Kamil</t>
  </si>
  <si>
    <t>Nazwisko i Imię</t>
  </si>
  <si>
    <t>Numer licencji</t>
  </si>
  <si>
    <t>Typ licencji</t>
  </si>
  <si>
    <t>Płeć</t>
  </si>
  <si>
    <t>lp</t>
  </si>
  <si>
    <t>Numer zawodnika</t>
  </si>
  <si>
    <t>Nazwisko</t>
  </si>
  <si>
    <t>Imię</t>
  </si>
  <si>
    <t>Dominika</t>
  </si>
  <si>
    <t>Kasperowicz</t>
  </si>
  <si>
    <t>Natalia</t>
  </si>
  <si>
    <t>Katarzyna</t>
  </si>
  <si>
    <t>Anna</t>
  </si>
  <si>
    <t>Julia</t>
  </si>
  <si>
    <t>Kozubek</t>
  </si>
  <si>
    <t>Magda</t>
  </si>
  <si>
    <t>Matros</t>
  </si>
  <si>
    <t>Izabela</t>
  </si>
  <si>
    <t>Pawelec</t>
  </si>
  <si>
    <t>Wójcik</t>
  </si>
  <si>
    <t>Zyzik</t>
  </si>
  <si>
    <t>Nicole</t>
  </si>
  <si>
    <t>S</t>
  </si>
  <si>
    <t>M</t>
  </si>
  <si>
    <t>Zając</t>
  </si>
  <si>
    <t>Stanisław</t>
  </si>
  <si>
    <t>Gajewski</t>
  </si>
  <si>
    <t>Andrzej</t>
  </si>
  <si>
    <t>Łojek</t>
  </si>
  <si>
    <t>Bogusław</t>
  </si>
  <si>
    <t>Swałtek</t>
  </si>
  <si>
    <t>Huminiecki</t>
  </si>
  <si>
    <t>Plewnia</t>
  </si>
  <si>
    <t>Adam</t>
  </si>
  <si>
    <t>Gołębiowski</t>
  </si>
  <si>
    <t>Zygmunt</t>
  </si>
  <si>
    <t>Górka</t>
  </si>
  <si>
    <t>Krzysztof</t>
  </si>
  <si>
    <t>Paweł</t>
  </si>
  <si>
    <t>Adamski</t>
  </si>
  <si>
    <t>Przemysław</t>
  </si>
  <si>
    <t>Kijak</t>
  </si>
  <si>
    <t>Maciej</t>
  </si>
  <si>
    <t>Kochan</t>
  </si>
  <si>
    <t>Robert</t>
  </si>
  <si>
    <t>Jakub</t>
  </si>
  <si>
    <t>Skotnik</t>
  </si>
  <si>
    <t>Sobczyk</t>
  </si>
  <si>
    <t>Albin</t>
  </si>
  <si>
    <t>Tobiasz</t>
  </si>
  <si>
    <t>Swerhun</t>
  </si>
  <si>
    <t>Stanikowski</t>
  </si>
  <si>
    <t>Marcel</t>
  </si>
  <si>
    <t>Szymon</t>
  </si>
  <si>
    <t>Bielecki</t>
  </si>
  <si>
    <t>Grzegorz</t>
  </si>
  <si>
    <t>Kubica</t>
  </si>
  <si>
    <t>Jarosław</t>
  </si>
  <si>
    <t>Morawiec</t>
  </si>
  <si>
    <t>Daniel</t>
  </si>
  <si>
    <t>Roman</t>
  </si>
  <si>
    <t>Koziol</t>
  </si>
  <si>
    <t>Kreczmer</t>
  </si>
  <si>
    <t>Oliwier</t>
  </si>
  <si>
    <t>Otte</t>
  </si>
  <si>
    <t>Marcin</t>
  </si>
  <si>
    <t>Sobkow</t>
  </si>
  <si>
    <t>Kleszcz</t>
  </si>
  <si>
    <t>Zdzisław</t>
  </si>
  <si>
    <t>Kaczmarzyk</t>
  </si>
  <si>
    <t>Damian</t>
  </si>
  <si>
    <t>Pawłowski</t>
  </si>
  <si>
    <t>Dariusz</t>
  </si>
  <si>
    <t>Cyndera</t>
  </si>
  <si>
    <t>Polok</t>
  </si>
  <si>
    <t>Michał</t>
  </si>
  <si>
    <t>Patryk</t>
  </si>
  <si>
    <t>Zbigniew</t>
  </si>
  <si>
    <t>Góralski</t>
  </si>
  <si>
    <t>Bartosz</t>
  </si>
  <si>
    <t>Sawicki</t>
  </si>
  <si>
    <t>Wilk</t>
  </si>
  <si>
    <t>Lucjan</t>
  </si>
  <si>
    <t>Ślosarczyk</t>
  </si>
  <si>
    <t>Kacper</t>
  </si>
  <si>
    <t>Baran</t>
  </si>
  <si>
    <t>Tomasz</t>
  </si>
  <si>
    <t>Karol</t>
  </si>
  <si>
    <t>Mielnik</t>
  </si>
  <si>
    <t>Mateusz</t>
  </si>
  <si>
    <t>Jan</t>
  </si>
  <si>
    <t>Kulik</t>
  </si>
  <si>
    <t>Kutynia</t>
  </si>
  <si>
    <t>Orzeszyna</t>
  </si>
  <si>
    <t>Artur</t>
  </si>
  <si>
    <t>Sobczak</t>
  </si>
  <si>
    <t>Sławomir</t>
  </si>
  <si>
    <t>Bernacki</t>
  </si>
  <si>
    <t>Łukasz</t>
  </si>
  <si>
    <t>Eksterowicz</t>
  </si>
  <si>
    <t>Glinka</t>
  </si>
  <si>
    <t>Piotr</t>
  </si>
  <si>
    <t>Dawid</t>
  </si>
  <si>
    <t>Kondziela</t>
  </si>
  <si>
    <t>Maczurek</t>
  </si>
  <si>
    <t>Prokop</t>
  </si>
  <si>
    <t>Staniszewski</t>
  </si>
  <si>
    <t>Pacek</t>
  </si>
  <si>
    <t>Aleksander</t>
  </si>
  <si>
    <t>Nowak</t>
  </si>
  <si>
    <t>Jackowski</t>
  </si>
  <si>
    <t>Bąk</t>
  </si>
  <si>
    <t>Sebastian</t>
  </si>
  <si>
    <t>Frank</t>
  </si>
  <si>
    <t>Kochoń</t>
  </si>
  <si>
    <t>Adrian</t>
  </si>
  <si>
    <t>Pruszkowski</t>
  </si>
  <si>
    <t>Hamerlik</t>
  </si>
  <si>
    <t>Kanzy</t>
  </si>
  <si>
    <t>Klaudiusz</t>
  </si>
  <si>
    <t>Piegsa</t>
  </si>
  <si>
    <t>Krystian</t>
  </si>
  <si>
    <t>Bega</t>
  </si>
  <si>
    <t>Jaszkowic</t>
  </si>
  <si>
    <t>Jędrzejak</t>
  </si>
  <si>
    <t>Jonderko</t>
  </si>
  <si>
    <t>Romuald</t>
  </si>
  <si>
    <t>Lepich</t>
  </si>
  <si>
    <t>Machoń</t>
  </si>
  <si>
    <t>Radosław</t>
  </si>
  <si>
    <t>Nossol</t>
  </si>
  <si>
    <t>Józef</t>
  </si>
  <si>
    <t>Orzeł</t>
  </si>
  <si>
    <t>Marek</t>
  </si>
  <si>
    <t>Piasecki</t>
  </si>
  <si>
    <t>Szczepanek</t>
  </si>
  <si>
    <t>Trojak</t>
  </si>
  <si>
    <t>Wicher</t>
  </si>
  <si>
    <t>Wodniak</t>
  </si>
  <si>
    <t>Ireneusz</t>
  </si>
  <si>
    <t>Żółkowski</t>
  </si>
  <si>
    <t>Konrad</t>
  </si>
  <si>
    <t>Czech</t>
  </si>
  <si>
    <t>Król</t>
  </si>
  <si>
    <t>Linek</t>
  </si>
  <si>
    <t>Olczyk</t>
  </si>
  <si>
    <t>Wojciech</t>
  </si>
  <si>
    <t>Błażej</t>
  </si>
  <si>
    <t>Zaremba</t>
  </si>
  <si>
    <t>D</t>
  </si>
  <si>
    <t>David</t>
  </si>
  <si>
    <t>Witczak</t>
  </si>
  <si>
    <t>Filip</t>
  </si>
  <si>
    <t>Galas</t>
  </si>
  <si>
    <t>Gerlic</t>
  </si>
  <si>
    <t>Głuszek</t>
  </si>
  <si>
    <t>Krzesimir</t>
  </si>
  <si>
    <t>Załuski</t>
  </si>
  <si>
    <t>Bohatczuk</t>
  </si>
  <si>
    <t>Piaskowski</t>
  </si>
  <si>
    <t>Janusz</t>
  </si>
  <si>
    <t>Bartyzel</t>
  </si>
  <si>
    <t>Bagiński</t>
  </si>
  <si>
    <t>Ciesielski</t>
  </si>
  <si>
    <t>Leon</t>
  </si>
  <si>
    <t>Oskar</t>
  </si>
  <si>
    <t>POLACZEK</t>
  </si>
  <si>
    <t>JERZY</t>
  </si>
  <si>
    <t>Chylik</t>
  </si>
  <si>
    <t>Hradil</t>
  </si>
  <si>
    <t>Szeliga</t>
  </si>
  <si>
    <t>Szimek</t>
  </si>
  <si>
    <t>Ryszard</t>
  </si>
  <si>
    <t>Wybiral</t>
  </si>
  <si>
    <t>Aleksandra</t>
  </si>
  <si>
    <t>Dominik</t>
  </si>
  <si>
    <t>Kwiatkowski</t>
  </si>
  <si>
    <t>Jendryaszek</t>
  </si>
  <si>
    <t>Kurtz</t>
  </si>
  <si>
    <t>Lisowska</t>
  </si>
  <si>
    <t>Karolina</t>
  </si>
  <si>
    <t>Michno</t>
  </si>
  <si>
    <t>Mikoś</t>
  </si>
  <si>
    <t>Mikołaj</t>
  </si>
  <si>
    <t>Zuzanna</t>
  </si>
  <si>
    <t>Sylwia</t>
  </si>
  <si>
    <t>Samson</t>
  </si>
  <si>
    <t>Zofia</t>
  </si>
  <si>
    <t>Siwek</t>
  </si>
  <si>
    <t>MIchał</t>
  </si>
  <si>
    <t>Barański</t>
  </si>
  <si>
    <t>Jacek</t>
  </si>
  <si>
    <t>Bula</t>
  </si>
  <si>
    <t>Gumuliński</t>
  </si>
  <si>
    <t>Małczak</t>
  </si>
  <si>
    <t>Ochwat</t>
  </si>
  <si>
    <t>Franciszek</t>
  </si>
  <si>
    <t>Cebula</t>
  </si>
  <si>
    <t>Cybulski</t>
  </si>
  <si>
    <t>Cytacka</t>
  </si>
  <si>
    <t>Martyna</t>
  </si>
  <si>
    <t>Jurewicz</t>
  </si>
  <si>
    <t>Rafał</t>
  </si>
  <si>
    <t>Kapica</t>
  </si>
  <si>
    <t>Kołacha</t>
  </si>
  <si>
    <t>Krawczyk</t>
  </si>
  <si>
    <t>Kunaszewski</t>
  </si>
  <si>
    <t>Malecha</t>
  </si>
  <si>
    <t>Kamil</t>
  </si>
  <si>
    <t>Pamuła</t>
  </si>
  <si>
    <t>Radziej</t>
  </si>
  <si>
    <t>Magdalena</t>
  </si>
  <si>
    <t>Rudzik</t>
  </si>
  <si>
    <t>Spałek</t>
  </si>
  <si>
    <t>Olivier</t>
  </si>
  <si>
    <t>Marta</t>
  </si>
  <si>
    <t>Paulina</t>
  </si>
  <si>
    <t>Kuliczkowski</t>
  </si>
  <si>
    <t>Kałwak</t>
  </si>
  <si>
    <t>Anczyk</t>
  </si>
  <si>
    <t>Hanas</t>
  </si>
  <si>
    <t>Milde</t>
  </si>
  <si>
    <t>Młynarczyk</t>
  </si>
  <si>
    <t>Arkadiusz</t>
  </si>
  <si>
    <t>Olszowy</t>
  </si>
  <si>
    <t>Edmund</t>
  </si>
  <si>
    <t>Stańczyk</t>
  </si>
  <si>
    <t>Włoch</t>
  </si>
  <si>
    <t>Żydziak</t>
  </si>
  <si>
    <t>Ciastoń</t>
  </si>
  <si>
    <t>Cichoński</t>
  </si>
  <si>
    <t>Gargol</t>
  </si>
  <si>
    <t>Amelia</t>
  </si>
  <si>
    <t>Wiktoria</t>
  </si>
  <si>
    <t>Kurowski</t>
  </si>
  <si>
    <t>Rogoziński</t>
  </si>
  <si>
    <t>Kabza</t>
  </si>
  <si>
    <t>Jerzy</t>
  </si>
  <si>
    <t>Mariusz</t>
  </si>
  <si>
    <t>Poloczek</t>
  </si>
  <si>
    <t>Mencel</t>
  </si>
  <si>
    <t>Romanowska</t>
  </si>
  <si>
    <t>Adaszyński</t>
  </si>
  <si>
    <t>Kołtun</t>
  </si>
  <si>
    <t>Perzyna</t>
  </si>
  <si>
    <t>Romanowski</t>
  </si>
  <si>
    <t>Kolman</t>
  </si>
  <si>
    <t>Patrys</t>
  </si>
  <si>
    <t>Salata</t>
  </si>
  <si>
    <t>Kwaśnicki</t>
  </si>
  <si>
    <t>Bulak</t>
  </si>
  <si>
    <t>Kazimierz</t>
  </si>
  <si>
    <t>Mały</t>
  </si>
  <si>
    <t>Szczepan</t>
  </si>
  <si>
    <t>Mędrecki</t>
  </si>
  <si>
    <t>Oberamajer</t>
  </si>
  <si>
    <t>Cezary</t>
  </si>
  <si>
    <t>Tymoteusz</t>
  </si>
  <si>
    <t>Krzyżanek</t>
  </si>
  <si>
    <t>Budkiewicz</t>
  </si>
  <si>
    <t>Taraszkiewicz</t>
  </si>
  <si>
    <t>Deneka</t>
  </si>
  <si>
    <t>Kotowicz</t>
  </si>
  <si>
    <t>Lang</t>
  </si>
  <si>
    <t>Mojzyk</t>
  </si>
  <si>
    <t>Sikora</t>
  </si>
  <si>
    <t>Alicja</t>
  </si>
  <si>
    <t>Augustynowicz</t>
  </si>
  <si>
    <t>Czesław</t>
  </si>
  <si>
    <t>Kanarski</t>
  </si>
  <si>
    <t>Kula</t>
  </si>
  <si>
    <t>Nalepa</t>
  </si>
  <si>
    <t>Pasoń</t>
  </si>
  <si>
    <t>Skorodzień</t>
  </si>
  <si>
    <t>Tadeusz</t>
  </si>
  <si>
    <t>Szewczyk</t>
  </si>
  <si>
    <t>Wala</t>
  </si>
  <si>
    <t>Zięba</t>
  </si>
  <si>
    <t>Połoszczański</t>
  </si>
  <si>
    <t>Gamrot</t>
  </si>
  <si>
    <t>Zenowicz</t>
  </si>
  <si>
    <t>Paliwoda</t>
  </si>
  <si>
    <t>Ikoniak</t>
  </si>
  <si>
    <t>Maraszkiewicz</t>
  </si>
  <si>
    <t>Gabor</t>
  </si>
  <si>
    <t>Kała</t>
  </si>
  <si>
    <t>Małgorzata</t>
  </si>
  <si>
    <t>Kutek</t>
  </si>
  <si>
    <t>Lechowicz</t>
  </si>
  <si>
    <t>Omielańczuk</t>
  </si>
  <si>
    <t>Strzeja</t>
  </si>
  <si>
    <t>Szproch</t>
  </si>
  <si>
    <t>Niedźwiecka</t>
  </si>
  <si>
    <t>Stobierski</t>
  </si>
  <si>
    <t>Złotkowski</t>
  </si>
  <si>
    <t>Zwior</t>
  </si>
  <si>
    <t>Kamila</t>
  </si>
  <si>
    <t>Jendrysik</t>
  </si>
  <si>
    <t>Albrycht</t>
  </si>
  <si>
    <t>Klecza</t>
  </si>
  <si>
    <t>Mieczysław</t>
  </si>
  <si>
    <t>Gawlik</t>
  </si>
  <si>
    <t>Pętal</t>
  </si>
  <si>
    <t>Przeździecki</t>
  </si>
  <si>
    <t>Sulikowski</t>
  </si>
  <si>
    <t>Dołęgowski</t>
  </si>
  <si>
    <t>Bartłomiej</t>
  </si>
  <si>
    <t>Sewielski</t>
  </si>
  <si>
    <t>Pacan</t>
  </si>
  <si>
    <t>Malec</t>
  </si>
  <si>
    <t>Kopaniszen</t>
  </si>
  <si>
    <t>Nazarkiewicz</t>
  </si>
  <si>
    <t>Alojzy</t>
  </si>
  <si>
    <t>Mandok</t>
  </si>
  <si>
    <t>Piontek</t>
  </si>
  <si>
    <t>Jęcek</t>
  </si>
  <si>
    <t>Jachymczyk</t>
  </si>
  <si>
    <t>Jurczyk</t>
  </si>
  <si>
    <t>Olszowa</t>
  </si>
  <si>
    <t>Sinicki</t>
  </si>
  <si>
    <t>Lasman</t>
  </si>
  <si>
    <t>Polaczek</t>
  </si>
  <si>
    <t>Gruszka</t>
  </si>
  <si>
    <t>Kapela</t>
  </si>
  <si>
    <t>Oliwa</t>
  </si>
  <si>
    <t>Zyga</t>
  </si>
  <si>
    <t>Kinga</t>
  </si>
  <si>
    <t>Dropała</t>
  </si>
  <si>
    <t>Kumala</t>
  </si>
  <si>
    <t>Misz</t>
  </si>
  <si>
    <t xml:space="preserve"> </t>
  </si>
  <si>
    <t>IMW</t>
  </si>
  <si>
    <t>TYP</t>
  </si>
  <si>
    <t>Kategoria</t>
  </si>
  <si>
    <t>KARTA ZGŁOSZENIOWA</t>
  </si>
  <si>
    <t>I WTK</t>
  </si>
  <si>
    <t>II WTK</t>
  </si>
  <si>
    <t>III WTK</t>
  </si>
  <si>
    <t>I TW</t>
  </si>
  <si>
    <t>II TW</t>
  </si>
  <si>
    <t>III TW</t>
  </si>
  <si>
    <t>Klub</t>
  </si>
  <si>
    <t>nr</t>
  </si>
  <si>
    <t>kategoria</t>
  </si>
  <si>
    <t>płeć</t>
  </si>
  <si>
    <t>"AZS PWSZ Nysa"</t>
  </si>
  <si>
    <t>"KTS LEW Głubczyce"</t>
  </si>
  <si>
    <t>"LUKS MGOKSIR Korfantów"</t>
  </si>
  <si>
    <t>"LZS VICTORIA Chróścice"</t>
  </si>
  <si>
    <t>"UKS Dalachów"</t>
  </si>
  <si>
    <t>"KTS MOKSIR Zawadzkie"</t>
  </si>
  <si>
    <t>"LZS Żywocice"</t>
  </si>
  <si>
    <t>"MKS Wołczyn"</t>
  </si>
  <si>
    <t>"LZS ODRA Kąty Opolskie"</t>
  </si>
  <si>
    <t>"GUKS Byczyna"</t>
  </si>
  <si>
    <t>"OKS Olesno"</t>
  </si>
  <si>
    <t>"MGOK Gorzów Śląski"</t>
  </si>
  <si>
    <t>"LZS GROM Szybowice"</t>
  </si>
  <si>
    <t>"UKS LOTNIK Olesno"</t>
  </si>
  <si>
    <t>"STS GMINA Strzelce Opolskie"</t>
  </si>
  <si>
    <t>"LZS POLONIA Smardy"</t>
  </si>
  <si>
    <t>"KTS KŁODNICA Kędzierzyn-Koźle"</t>
  </si>
  <si>
    <t>"KS ORZEŁ Branice"</t>
  </si>
  <si>
    <t>"MLUKS WAKMET Bodzanów"</t>
  </si>
  <si>
    <t>"LZS Kujakowice"</t>
  </si>
  <si>
    <t>"LUKS Mańkowice-Piątkowice"</t>
  </si>
  <si>
    <t>"niestowarzyszony woj. opolskie"</t>
  </si>
  <si>
    <t>"UKS GOSDIM Turawa"</t>
  </si>
  <si>
    <t>"DOKIS Dobrodzień"</t>
  </si>
  <si>
    <t>"UKS Cisek"</t>
  </si>
  <si>
    <t>"LZS Zakrzów"</t>
  </si>
  <si>
    <t>"SKS LUKS Nysa"</t>
  </si>
  <si>
    <t>"UKS SOKOLIK Niemodlin"</t>
  </si>
  <si>
    <t>"UKS MOS Opole"</t>
  </si>
  <si>
    <t>"STS Brynica"</t>
  </si>
  <si>
    <t>"STS Brynica ŁOK"</t>
  </si>
  <si>
    <t>Czaja</t>
  </si>
  <si>
    <t>Masiarz</t>
  </si>
  <si>
    <t>Wróbel</t>
  </si>
  <si>
    <t>Kramarczyk</t>
  </si>
  <si>
    <t>Bielański</t>
  </si>
  <si>
    <t>Biernacki</t>
  </si>
  <si>
    <t>Leszek</t>
  </si>
  <si>
    <t>Ciemny</t>
  </si>
  <si>
    <t>Uhryn</t>
  </si>
  <si>
    <t>Bonk</t>
  </si>
  <si>
    <t>Jendrzej</t>
  </si>
  <si>
    <t>Kiepura</t>
  </si>
  <si>
    <t>Kwiatek</t>
  </si>
  <si>
    <t>Sier</t>
  </si>
  <si>
    <t>Żołnowska</t>
  </si>
  <si>
    <t>Lena</t>
  </si>
  <si>
    <t>Charlamow</t>
  </si>
  <si>
    <t>Szubińska</t>
  </si>
  <si>
    <t>Angelika</t>
  </si>
  <si>
    <t>Meleszko</t>
  </si>
  <si>
    <t>Kardyś</t>
  </si>
  <si>
    <t>Księżyk</t>
  </si>
  <si>
    <t>Ogrodnik</t>
  </si>
  <si>
    <t>Nikola</t>
  </si>
  <si>
    <t>Ciećka</t>
  </si>
  <si>
    <t>Kubiak</t>
  </si>
  <si>
    <t>Aleks</t>
  </si>
  <si>
    <t>Marzec</t>
  </si>
  <si>
    <t>Agata</t>
  </si>
  <si>
    <t>Opała</t>
  </si>
  <si>
    <t>Paraszczuk</t>
  </si>
  <si>
    <t>Rydzy</t>
  </si>
  <si>
    <t>Maria</t>
  </si>
  <si>
    <t>Zwadło</t>
  </si>
  <si>
    <t>Babik</t>
  </si>
  <si>
    <t>Duś</t>
  </si>
  <si>
    <t>Alex</t>
  </si>
  <si>
    <t>Denis</t>
  </si>
  <si>
    <t>Kocher</t>
  </si>
  <si>
    <t>Wiktor</t>
  </si>
  <si>
    <t>Kopiec</t>
  </si>
  <si>
    <t>Makosz</t>
  </si>
  <si>
    <t>Oliwer</t>
  </si>
  <si>
    <t>Siekiera</t>
  </si>
  <si>
    <t>Napieraj</t>
  </si>
  <si>
    <t>Cierniak</t>
  </si>
  <si>
    <t>Badura</t>
  </si>
  <si>
    <t>Maćczak</t>
  </si>
  <si>
    <t>Maksymilian</t>
  </si>
  <si>
    <t>Politański</t>
  </si>
  <si>
    <t>Reh</t>
  </si>
  <si>
    <t>Tomaszewski</t>
  </si>
  <si>
    <t>Zapała</t>
  </si>
  <si>
    <t>Glados</t>
  </si>
  <si>
    <t>Emilia</t>
  </si>
  <si>
    <t>Medelnik</t>
  </si>
  <si>
    <t>Niedworok</t>
  </si>
  <si>
    <t>Soszyński</t>
  </si>
  <si>
    <t>Bogdał</t>
  </si>
  <si>
    <t>Buszman</t>
  </si>
  <si>
    <t>Cichoń</t>
  </si>
  <si>
    <t>Tamara</t>
  </si>
  <si>
    <t>Giemza</t>
  </si>
  <si>
    <t>Antoni</t>
  </si>
  <si>
    <t>Gołomb</t>
  </si>
  <si>
    <t>Janiczuk</t>
  </si>
  <si>
    <t>Klose</t>
  </si>
  <si>
    <t>Oliwia</t>
  </si>
  <si>
    <t>Koston</t>
  </si>
  <si>
    <t>Kryś</t>
  </si>
  <si>
    <t>Malon</t>
  </si>
  <si>
    <t>Molawka</t>
  </si>
  <si>
    <t>Niesler</t>
  </si>
  <si>
    <t>Nocoń</t>
  </si>
  <si>
    <t>Reinert</t>
  </si>
  <si>
    <t>Sójka</t>
  </si>
  <si>
    <t>Alan</t>
  </si>
  <si>
    <t>Sprancel</t>
  </si>
  <si>
    <t>Wieczorek</t>
  </si>
  <si>
    <t>Wiesiołek</t>
  </si>
  <si>
    <t>Bisgwa</t>
  </si>
  <si>
    <t>Bolisęga</t>
  </si>
  <si>
    <t>Cieślok</t>
  </si>
  <si>
    <t>Kuska</t>
  </si>
  <si>
    <t>Olszowska</t>
  </si>
  <si>
    <t>Makos</t>
  </si>
  <si>
    <t>Manuela</t>
  </si>
  <si>
    <t>Piechota</t>
  </si>
  <si>
    <t>Gudełajtis</t>
  </si>
  <si>
    <t>Miłosz</t>
  </si>
  <si>
    <t>Data nadania</t>
  </si>
  <si>
    <t>Rok ur.</t>
  </si>
  <si>
    <t>P2</t>
  </si>
  <si>
    <t>kopiuj z bazy licencje</t>
  </si>
  <si>
    <t>Senior</t>
  </si>
  <si>
    <t>Junior</t>
  </si>
  <si>
    <t>Kadet</t>
  </si>
  <si>
    <t>Młodzik</t>
  </si>
  <si>
    <t>Żak</t>
  </si>
  <si>
    <t>Weteran</t>
  </si>
  <si>
    <t>EWIMP</t>
  </si>
  <si>
    <t>Skrzat</t>
  </si>
  <si>
    <t>wyszukiwanie kategorii</t>
  </si>
  <si>
    <t>nr zawodnika</t>
  </si>
  <si>
    <t xml:space="preserve">  </t>
  </si>
  <si>
    <t>Klub2</t>
  </si>
  <si>
    <t>Nazwisko i Imię3</t>
  </si>
  <si>
    <t>unikatowe pozycje</t>
  </si>
  <si>
    <t>zawodnik</t>
  </si>
  <si>
    <t>klub</t>
  </si>
  <si>
    <t>Kolumna1</t>
  </si>
  <si>
    <t>Kolumna2</t>
  </si>
  <si>
    <t>Kolumna3</t>
  </si>
  <si>
    <t>Kolumna4</t>
  </si>
  <si>
    <t>Kolumna5</t>
  </si>
  <si>
    <t>Kolumna6</t>
  </si>
  <si>
    <t>Kolumna7</t>
  </si>
  <si>
    <t>Kolumna8</t>
  </si>
  <si>
    <t>Kolumna9</t>
  </si>
  <si>
    <t>Kolumna10</t>
  </si>
  <si>
    <t>Kolumna11</t>
  </si>
  <si>
    <t>Kolumna12</t>
  </si>
  <si>
    <t>Kolumna13</t>
  </si>
  <si>
    <t>Kolumna14</t>
  </si>
  <si>
    <t>Kolumna15</t>
  </si>
  <si>
    <t>Kolumna16</t>
  </si>
  <si>
    <t>Zawodnik 1</t>
  </si>
  <si>
    <t>Z1</t>
  </si>
  <si>
    <t>Z2</t>
  </si>
  <si>
    <t>Nazwisko i Imię2</t>
  </si>
  <si>
    <t>Kolumna17</t>
  </si>
  <si>
    <t>Młodzieżowiec</t>
  </si>
  <si>
    <t>wr.ozts@gmail.com</t>
  </si>
  <si>
    <t>Kłysz</t>
  </si>
  <si>
    <t>Żywica</t>
  </si>
  <si>
    <t>Pawlak</t>
  </si>
  <si>
    <t>Maja</t>
  </si>
  <si>
    <t>Sinicka</t>
  </si>
  <si>
    <t>Trzewik</t>
  </si>
  <si>
    <t>Czandas</t>
  </si>
  <si>
    <t>Wangelis</t>
  </si>
  <si>
    <t>Szaszek</t>
  </si>
  <si>
    <t>Władysław</t>
  </si>
  <si>
    <t>Sara</t>
  </si>
  <si>
    <t>Jendro</t>
  </si>
  <si>
    <t>Bachanek</t>
  </si>
  <si>
    <t>Kos</t>
  </si>
  <si>
    <t>Gallus</t>
  </si>
  <si>
    <t>Dolny</t>
  </si>
  <si>
    <t>Fabiś</t>
  </si>
  <si>
    <t>Kroll</t>
  </si>
  <si>
    <t>Sandra</t>
  </si>
  <si>
    <t>Adamiec</t>
  </si>
  <si>
    <t>Kroker</t>
  </si>
  <si>
    <t>Haronska</t>
  </si>
  <si>
    <t>Stania</t>
  </si>
  <si>
    <t>Plottek</t>
  </si>
  <si>
    <t>Olszowski</t>
  </si>
  <si>
    <t>Ziomek</t>
  </si>
  <si>
    <t>Jagoda</t>
  </si>
  <si>
    <t>Kawula</t>
  </si>
  <si>
    <t>Steckert</t>
  </si>
  <si>
    <t>Sochor</t>
  </si>
  <si>
    <t>Czyrek</t>
  </si>
  <si>
    <t>"KTS MOKSiR Zawadzkie"</t>
  </si>
  <si>
    <t>Kolczyk</t>
  </si>
  <si>
    <t>Adrianna</t>
  </si>
  <si>
    <t>Pyka</t>
  </si>
  <si>
    <t>Łucja</t>
  </si>
  <si>
    <t>Kochanek</t>
  </si>
  <si>
    <t>Nawrot</t>
  </si>
  <si>
    <t>Sporyszkiewicz</t>
  </si>
  <si>
    <t>Gloria</t>
  </si>
  <si>
    <t>Rychlik</t>
  </si>
  <si>
    <t>Nadia</t>
  </si>
  <si>
    <t>Przeździecka</t>
  </si>
  <si>
    <t>Kwarciński</t>
  </si>
  <si>
    <t>Lukas</t>
  </si>
  <si>
    <t>Stefan</t>
  </si>
  <si>
    <t>Kopa</t>
  </si>
  <si>
    <t>Górecka</t>
  </si>
  <si>
    <t>Soprych</t>
  </si>
  <si>
    <t>Gabryel</t>
  </si>
  <si>
    <t>Raczek</t>
  </si>
  <si>
    <t>Gidziński</t>
  </si>
  <si>
    <t>Huczek</t>
  </si>
  <si>
    <t>Wilczek</t>
  </si>
  <si>
    <t>Barbara</t>
  </si>
  <si>
    <t>Brodziński</t>
  </si>
  <si>
    <t>Garnek</t>
  </si>
  <si>
    <t>Fabian</t>
  </si>
  <si>
    <t>Starczyński</t>
  </si>
  <si>
    <t>Bartek</t>
  </si>
  <si>
    <t>Mastalerz</t>
  </si>
  <si>
    <t>Nataniel</t>
  </si>
  <si>
    <t>Duda</t>
  </si>
  <si>
    <t>Wdowik</t>
  </si>
  <si>
    <t>Brzana</t>
  </si>
  <si>
    <t>Żelazko</t>
  </si>
  <si>
    <t>Malwina</t>
  </si>
  <si>
    <t>Owsiak</t>
  </si>
  <si>
    <t>Wenzke</t>
  </si>
  <si>
    <t>Nanko</t>
  </si>
  <si>
    <t>Płóciennik</t>
  </si>
  <si>
    <t>Izabella</t>
  </si>
  <si>
    <t>Ulmaniec</t>
  </si>
  <si>
    <t>Gabrisch</t>
  </si>
  <si>
    <t>Jana</t>
  </si>
  <si>
    <t>Klimek</t>
  </si>
  <si>
    <t>Mleczko</t>
  </si>
  <si>
    <t>Szewior</t>
  </si>
  <si>
    <t>Nina</t>
  </si>
  <si>
    <t>Diobołek</t>
  </si>
  <si>
    <t>Dziwura</t>
  </si>
  <si>
    <t>Durda</t>
  </si>
  <si>
    <t>Każmierczak</t>
  </si>
  <si>
    <t>Szołtysek</t>
  </si>
  <si>
    <t>Zwoliński</t>
  </si>
  <si>
    <t>Prudel</t>
  </si>
  <si>
    <t>Szymik</t>
  </si>
  <si>
    <t>Kawecki</t>
  </si>
  <si>
    <t>Dressler</t>
  </si>
  <si>
    <t>Tymon</t>
  </si>
  <si>
    <t>Szmitowicz</t>
  </si>
  <si>
    <t>Szostak</t>
  </si>
  <si>
    <t>Bajor</t>
  </si>
  <si>
    <t>Dziadak</t>
  </si>
  <si>
    <t>Brzozowski</t>
  </si>
  <si>
    <t>Drost</t>
  </si>
  <si>
    <t>Felis</t>
  </si>
  <si>
    <t>Gawdyn</t>
  </si>
  <si>
    <t>Geaidy</t>
  </si>
  <si>
    <t>"MMKS Kędzierzyn Koźle"</t>
  </si>
  <si>
    <t>Gierjatowicz</t>
  </si>
  <si>
    <t>Gryc</t>
  </si>
  <si>
    <t>Brian</t>
  </si>
  <si>
    <t>Kamińska</t>
  </si>
  <si>
    <t>Kocemba</t>
  </si>
  <si>
    <t>Milena</t>
  </si>
  <si>
    <t>Konieczny</t>
  </si>
  <si>
    <t>Korecka</t>
  </si>
  <si>
    <t>Łempicki</t>
  </si>
  <si>
    <t>Nenner</t>
  </si>
  <si>
    <t>Jacob</t>
  </si>
  <si>
    <t>Olejnik</t>
  </si>
  <si>
    <t>Podgórska</t>
  </si>
  <si>
    <t>Polak</t>
  </si>
  <si>
    <t>Stankiewicz</t>
  </si>
  <si>
    <t>Szczurowski</t>
  </si>
  <si>
    <t>Trajdos</t>
  </si>
  <si>
    <t>Trojnar</t>
  </si>
  <si>
    <t>Werner</t>
  </si>
  <si>
    <t>Wojciechowska</t>
  </si>
  <si>
    <t>Wołek</t>
  </si>
  <si>
    <t>Jeremiasz</t>
  </si>
  <si>
    <t>Yaroslav</t>
  </si>
  <si>
    <t>Rarynskyi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</si>
</sst>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9" tint="0.59999389629810485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b/>
      <u/>
      <sz val="18"/>
      <color theme="1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</fills>
  <borders count="1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15" fillId="0" borderId="0" applyNumberFormat="0" applyFill="0" applyBorder="0" applyAlignment="0" applyProtection="0"/>
  </cellStyleXfs>
  <cellXfs count="56">
    <xf numFmtId="0" fontId="0" fillId="0" borderId="0" xfId="0"/>
    <xf numFmtId="0" fontId="2" fillId="5" borderId="7" xfId="0" applyFont="1" applyFill="1" applyBorder="1" applyAlignment="1" applyProtection="1">
      <alignment horizontal="center"/>
      <protection hidden="1"/>
    </xf>
    <xf numFmtId="0" fontId="2" fillId="5" borderId="0" xfId="0" applyFont="1" applyFill="1" applyBorder="1" applyAlignment="1" applyProtection="1">
      <alignment horizontal="center"/>
      <protection hidden="1"/>
    </xf>
    <xf numFmtId="0" fontId="5" fillId="5" borderId="0" xfId="0" applyFont="1" applyFill="1" applyBorder="1" applyProtection="1">
      <protection hidden="1"/>
    </xf>
    <xf numFmtId="0" fontId="0" fillId="0" borderId="0" xfId="0" applyProtection="1">
      <protection locked="0"/>
    </xf>
    <xf numFmtId="14" fontId="2" fillId="6" borderId="5" xfId="0" applyNumberFormat="1" applyFont="1" applyFill="1" applyBorder="1" applyAlignment="1" applyProtection="1">
      <protection hidden="1"/>
    </xf>
    <xf numFmtId="14" fontId="7" fillId="5" borderId="2" xfId="0" applyNumberFormat="1" applyFont="1" applyFill="1" applyBorder="1" applyProtection="1">
      <protection hidden="1"/>
    </xf>
    <xf numFmtId="0" fontId="0" fillId="8" borderId="0" xfId="0" applyFill="1" applyProtection="1">
      <protection locked="0"/>
    </xf>
    <xf numFmtId="0" fontId="0" fillId="9" borderId="0" xfId="0" applyFill="1" applyProtection="1">
      <protection locked="0"/>
    </xf>
    <xf numFmtId="0" fontId="9" fillId="10" borderId="0" xfId="0" applyFont="1" applyFill="1" applyProtection="1">
      <protection locked="0"/>
    </xf>
    <xf numFmtId="0" fontId="10" fillId="3" borderId="0" xfId="0" applyFont="1" applyFill="1" applyProtection="1">
      <protection locked="0"/>
    </xf>
    <xf numFmtId="14" fontId="10" fillId="3" borderId="0" xfId="0" applyNumberFormat="1" applyFont="1" applyFill="1" applyProtection="1">
      <protection locked="0"/>
    </xf>
    <xf numFmtId="0" fontId="10" fillId="8" borderId="0" xfId="0" applyFont="1" applyFill="1" applyProtection="1">
      <protection locked="0"/>
    </xf>
    <xf numFmtId="0" fontId="0" fillId="3" borderId="7" xfId="0" applyFill="1" applyBorder="1" applyProtection="1">
      <protection locked="0"/>
    </xf>
    <xf numFmtId="0" fontId="6" fillId="3" borderId="4" xfId="0" applyFont="1" applyFill="1" applyBorder="1" applyAlignment="1" applyProtection="1">
      <alignment horizontal="left"/>
      <protection hidden="1"/>
    </xf>
    <xf numFmtId="0" fontId="6" fillId="3" borderId="7" xfId="0" applyFont="1" applyFill="1" applyBorder="1" applyAlignment="1" applyProtection="1">
      <alignment horizontal="left"/>
      <protection hidden="1"/>
    </xf>
    <xf numFmtId="0" fontId="6" fillId="3" borderId="11" xfId="0" applyFont="1" applyFill="1" applyBorder="1" applyAlignment="1" applyProtection="1">
      <alignment horizontal="left"/>
      <protection hidden="1"/>
    </xf>
    <xf numFmtId="0" fontId="0" fillId="3" borderId="4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4" fillId="13" borderId="3" xfId="1" applyFont="1" applyFill="1" applyBorder="1" applyAlignment="1" applyProtection="1">
      <alignment horizontal="center"/>
      <protection locked="0"/>
    </xf>
    <xf numFmtId="0" fontId="14" fillId="13" borderId="9" xfId="1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vertical="center"/>
      <protection hidden="1"/>
    </xf>
    <xf numFmtId="0" fontId="3" fillId="5" borderId="4" xfId="0" applyFont="1" applyFill="1" applyBorder="1" applyAlignment="1" applyProtection="1">
      <alignment vertical="center"/>
      <protection hidden="1"/>
    </xf>
    <xf numFmtId="0" fontId="3" fillId="5" borderId="6" xfId="0" applyFont="1" applyFill="1" applyBorder="1" applyAlignment="1" applyProtection="1">
      <alignment vertical="center"/>
      <protection hidden="1"/>
    </xf>
    <xf numFmtId="0" fontId="12" fillId="13" borderId="0" xfId="0" applyFont="1" applyFill="1" applyAlignment="1" applyProtection="1">
      <alignment horizontal="center" vertical="center"/>
      <protection locked="0"/>
    </xf>
    <xf numFmtId="0" fontId="16" fillId="0" borderId="0" xfId="2" applyFont="1" applyProtection="1">
      <protection locked="0"/>
    </xf>
    <xf numFmtId="0" fontId="0" fillId="0" borderId="0" xfId="0" applyProtection="1">
      <protection hidden="1"/>
    </xf>
    <xf numFmtId="0" fontId="8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0" fontId="0" fillId="9" borderId="0" xfId="0" applyFill="1" applyProtection="1">
      <protection hidden="1"/>
    </xf>
    <xf numFmtId="0" fontId="9" fillId="10" borderId="0" xfId="0" applyFont="1" applyFill="1" applyProtection="1">
      <protection hidden="1"/>
    </xf>
    <xf numFmtId="0" fontId="0" fillId="8" borderId="0" xfId="0" applyFill="1" applyProtection="1">
      <protection hidden="1"/>
    </xf>
    <xf numFmtId="0" fontId="10" fillId="8" borderId="0" xfId="0" applyFont="1" applyFill="1" applyProtection="1">
      <protection hidden="1"/>
    </xf>
    <xf numFmtId="0" fontId="0" fillId="4" borderId="0" xfId="0" applyFill="1" applyProtection="1">
      <protection hidden="1"/>
    </xf>
    <xf numFmtId="0" fontId="11" fillId="4" borderId="0" xfId="0" applyFont="1" applyFill="1" applyProtection="1">
      <protection hidden="1"/>
    </xf>
    <xf numFmtId="0" fontId="9" fillId="4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0" fontId="11" fillId="8" borderId="0" xfId="0" applyFont="1" applyFill="1" applyProtection="1">
      <protection hidden="1"/>
    </xf>
    <xf numFmtId="0" fontId="10" fillId="3" borderId="0" xfId="0" applyFont="1" applyFill="1" applyProtection="1">
      <protection hidden="1"/>
    </xf>
    <xf numFmtId="0" fontId="0" fillId="3" borderId="6" xfId="0" applyFill="1" applyBorder="1" applyProtection="1">
      <protection hidden="1"/>
    </xf>
    <xf numFmtId="0" fontId="10" fillId="11" borderId="0" xfId="0" applyFont="1" applyFill="1" applyProtection="1">
      <protection hidden="1"/>
    </xf>
    <xf numFmtId="0" fontId="0" fillId="3" borderId="10" xfId="0" applyFill="1" applyBorder="1" applyProtection="1">
      <protection hidden="1"/>
    </xf>
    <xf numFmtId="0" fontId="0" fillId="3" borderId="12" xfId="0" applyFill="1" applyBorder="1" applyProtection="1">
      <protection hidden="1"/>
    </xf>
    <xf numFmtId="0" fontId="0" fillId="7" borderId="14" xfId="0" applyFill="1" applyBorder="1" applyProtection="1">
      <protection hidden="1"/>
    </xf>
    <xf numFmtId="0" fontId="0" fillId="7" borderId="15" xfId="0" applyFill="1" applyBorder="1" applyProtection="1">
      <protection hidden="1"/>
    </xf>
    <xf numFmtId="0" fontId="0" fillId="12" borderId="14" xfId="0" applyFill="1" applyBorder="1" applyProtection="1">
      <protection hidden="1"/>
    </xf>
    <xf numFmtId="0" fontId="0" fillId="12" borderId="15" xfId="0" applyFill="1" applyBorder="1" applyProtection="1">
      <protection hidden="1"/>
    </xf>
    <xf numFmtId="0" fontId="13" fillId="13" borderId="8" xfId="1" applyFont="1" applyFill="1" applyBorder="1" applyAlignment="1" applyProtection="1">
      <alignment horizontal="center"/>
      <protection hidden="1"/>
    </xf>
    <xf numFmtId="0" fontId="10" fillId="3" borderId="16" xfId="0" applyFont="1" applyFill="1" applyBorder="1"/>
    <xf numFmtId="0" fontId="0" fillId="4" borderId="0" xfId="0" applyFill="1"/>
    <xf numFmtId="0" fontId="2" fillId="6" borderId="4" xfId="0" applyFont="1" applyFill="1" applyBorder="1" applyAlignment="1" applyProtection="1">
      <alignment horizontal="center"/>
      <protection hidden="1"/>
    </xf>
    <xf numFmtId="0" fontId="2" fillId="6" borderId="5" xfId="0" applyFont="1" applyFill="1" applyBorder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</cellXfs>
  <cellStyles count="3">
    <cellStyle name="Hiperłącze" xfId="2" builtinId="8"/>
    <cellStyle name="Komórka zaznaczona" xfId="1" builtinId="23"/>
    <cellStyle name="Normalny" xfId="0" builtinId="0"/>
  </cellStyles>
  <dxfs count="33">
    <dxf>
      <font>
        <color theme="0"/>
      </font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19" formatCode="dd/mm/yyyy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0" hidden="0"/>
    </dxf>
    <dxf>
      <fill>
        <patternFill patternType="solid">
          <fgColor indexed="64"/>
          <bgColor theme="2" tint="-9.9978637043366805E-2"/>
        </patternFill>
      </fill>
      <protection locked="0" hidden="0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protection locked="1" hidden="1"/>
    </dxf>
    <dxf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color auto="1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fill>
        <patternFill patternType="solid">
          <fgColor indexed="64"/>
          <bgColor theme="0"/>
        </patternFill>
      </fill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charset val="238"/>
        <scheme val="minor"/>
      </font>
      <fill>
        <patternFill patternType="solid">
          <fgColor indexed="64"/>
          <bgColor theme="1" tint="4.9989318521683403E-2"/>
        </patternFill>
      </fill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solid">
          <fgColor indexed="64"/>
          <bgColor theme="2" tint="-9.9978637043366805E-2"/>
        </patternFill>
      </fill>
      <protection locked="1" hidden="1"/>
    </dxf>
    <dxf>
      <protection locked="1" hidden="1"/>
    </dxf>
    <dxf>
      <fill>
        <patternFill patternType="solid">
          <fgColor indexed="64"/>
          <bgColor rgb="FFFFFF00"/>
        </patternFill>
      </fill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0</xdr:row>
      <xdr:rowOff>57150</xdr:rowOff>
    </xdr:from>
    <xdr:to>
      <xdr:col>2</xdr:col>
      <xdr:colOff>738188</xdr:colOff>
      <xdr:row>0</xdr:row>
      <xdr:rowOff>795020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57150"/>
          <a:ext cx="666750" cy="737870"/>
        </a:xfrm>
        <a:prstGeom prst="rect">
          <a:avLst/>
        </a:prstGeom>
      </xdr:spPr>
    </xdr:pic>
    <xdr:clientData/>
  </xdr:twoCellAnchor>
  <xdr:twoCellAnchor>
    <xdr:from>
      <xdr:col>3</xdr:col>
      <xdr:colOff>342900</xdr:colOff>
      <xdr:row>0</xdr:row>
      <xdr:rowOff>123825</xdr:rowOff>
    </xdr:from>
    <xdr:to>
      <xdr:col>5</xdr:col>
      <xdr:colOff>1209676</xdr:colOff>
      <xdr:row>0</xdr:row>
      <xdr:rowOff>495300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50" y="123825"/>
          <a:ext cx="4010026" cy="37147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2000" b="1"/>
            <a:t>Opolski Związek Tenisa Stołowego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9610808-3B00-4CF2-A16B-1E1F14DF9B97}" name="Tabela2" displayName="Tabela2" ref="C22:S464" totalsRowShown="0" headerRowDxfId="32" dataDxfId="31">
  <autoFilter ref="C22:S464" xr:uid="{91EBACE2-C865-4FF5-AC32-34F51CAE9AAC}"/>
  <tableColumns count="17">
    <tableColumn id="1" xr3:uid="{7799FF7A-4B16-4720-8BC8-8D5563216B95}" name="Kolumna1" dataDxfId="30">
      <calculatedColumnFormula>IF(AND($E$3="Żak",OR(L23="Skrzat",M23="Żak")),"Żak",IF(AND($E$3="Młodzik",OR(L23="Skrzat",M23="Żak",N23="Młodzik")),"Młodzik",IF(AND($E$3="Kadet",OR(L23="Skrzat",M23="Żak",N23="Młodzik",O23="Kadet")),"Kadet",IF(AND($E$3="Junior",OR(L23="Skrzat",M23="Żak",N23="Młodzik",O23="Kadet",P23="Junior")),"Junior",IF(AND($E$3="Młodzieżowiec",OR(L23="Skrzat",M23="Żak",N23="Młodzik",O23="Kadet",P23="Junior",Q23="Młodzieżowiec")),"Młodzieżowiec",IF(AND($E$3="Senior",OR(L23="Skrzat",M23="Żak",N23="Młodzik",O23="Kadet",P23="Junior",R23="Senior")),"Senior",""))))))</calculatedColumnFormula>
    </tableColumn>
    <tableColumn id="2" xr3:uid="{D90F03AD-2CAC-4456-86AD-EAD75369E3E2}" name="Kolumna2" dataDxfId="29">
      <calculatedColumnFormula>IF(C23="","",'licencje PZTS'!B3)</calculatedColumnFormula>
    </tableColumn>
    <tableColumn id="3" xr3:uid="{5CA1195F-3806-4CCD-9B5F-4BF0E1A11971}" name="Kolumna3" dataDxfId="28">
      <calculatedColumnFormula>IF(C23="","",VLOOKUP(F23,'licencje PZTS'!$G$3:$N$799,8,FALSE))</calculatedColumnFormula>
    </tableColumn>
    <tableColumn id="5" xr3:uid="{B3F7571C-17D9-47A0-BDA0-CC8B2D5B5A87}" name="Kolumna5" dataDxfId="27">
      <calculatedColumnFormula>'licencje PZTS'!G3</calculatedColumnFormula>
    </tableColumn>
    <tableColumn id="6" xr3:uid="{22E104C5-E737-49B9-A549-53C03D4AD693}" name="Kolumna6" dataDxfId="26">
      <calculatedColumnFormula>IFERROR(VLOOKUP(F23,'licencje PZTS'!$G$3:$N$799,5,FALSE),"")</calculatedColumnFormula>
    </tableColumn>
    <tableColumn id="7" xr3:uid="{318746EF-BBCB-42DD-9F77-A61C37E57176}" name="Kolumna7" dataDxfId="25"/>
    <tableColumn id="4" xr3:uid="{499EA751-7D3A-4690-8387-5241434BC056}" name="Kolumna4" dataDxfId="24"/>
    <tableColumn id="8" xr3:uid="{1AE24433-17A9-42B0-94DB-81BC7A8B9F26}" name="Kolumna8" dataDxfId="23">
      <calculatedColumnFormula>IFERROR(VLOOKUP(F23,'licencje PZTS'!$G$3:$N$799,7,FALSE),"")</calculatedColumnFormula>
    </tableColumn>
    <tableColumn id="9" xr3:uid="{CA4C770F-48A1-42E4-B232-B526BBDEC3FF}" name="Kolumna9" dataDxfId="22">
      <calculatedColumnFormula>IFERROR(VLOOKUP(F23,'licencje PZTS'!$G$3:$N$799,4,FALSE),"")</calculatedColumnFormula>
    </tableColumn>
    <tableColumn id="10" xr3:uid="{D711C5BF-18B7-4F61-B983-1CE125A32603}" name="Kolumna10" dataDxfId="21">
      <calculatedColumnFormula>IFERROR(IF($G$1-K23&lt;=8,"Skrzat",IF($G$1-K23&gt;8,"Nie dotyczy")),"")</calculatedColumnFormula>
    </tableColumn>
    <tableColumn id="11" xr3:uid="{9465350B-A46C-4889-ACED-66884378000D}" name="Kolumna11" dataDxfId="20">
      <calculatedColumnFormula>IFERROR(IF($G$1-K23&lt;=10,"Żak",IF($G$1-K23&gt;10,"Nie dotyczy")),"")</calculatedColumnFormula>
    </tableColumn>
    <tableColumn id="12" xr3:uid="{A4413213-655B-41E8-8678-0E24F7512DF5}" name="Kolumna12" dataDxfId="19">
      <calculatedColumnFormula>IFERROR(IF($G$1-K23&lt;=12,"Młodzik",IF($G$1-K23&gt;12,"Nie dotyczy")),"")</calculatedColumnFormula>
    </tableColumn>
    <tableColumn id="13" xr3:uid="{A45F63C2-F55C-477F-B9BA-768EF39BDD32}" name="Kolumna13" dataDxfId="18">
      <calculatedColumnFormula>IFERROR(IF($G$1-K23&lt;=14,"Kadet",IF($G$1-K23&gt;14,"Nie dotyczy")),"")</calculatedColumnFormula>
    </tableColumn>
    <tableColumn id="14" xr3:uid="{7AA2CA86-E297-4B9E-AB8C-CD885AF8AB68}" name="Kolumna14" dataDxfId="17">
      <calculatedColumnFormula>IFERROR(IF($G$1-K23&lt;=17,"Junior",IF($G$1-K23&gt;17,"Nie dotyczy")),"")</calculatedColumnFormula>
    </tableColumn>
    <tableColumn id="15" xr3:uid="{FC8F3522-E5E5-41F4-9E86-D3D309F9A323}" name="Kolumna15" dataDxfId="16">
      <calculatedColumnFormula>IFERROR(IF($G$1-K23&lt;=20,"Młodzieżowiec",IF($G$1-K23&gt;20,"Nie dotyczy")),"")</calculatedColumnFormula>
    </tableColumn>
    <tableColumn id="16" xr3:uid="{33380B0C-54FB-4682-98F0-64842539299E}" name="Kolumna16" dataDxfId="15">
      <calculatedColumnFormula>IFERROR(IF($G$1-K23&gt;=7,"Senior",IF($G$1-K23&lt;8,"Nie dotyczy")),"")</calculatedColumnFormula>
    </tableColumn>
    <tableColumn id="17" xr3:uid="{EB648CBC-2E2D-44EB-AFFA-870B427B9F86}" name="Kolumna17" dataDxfId="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B9B403-7984-4BCA-98AD-C37F1CD4760D}" name="Tabela1" displayName="Tabela1" ref="B3:N478" totalsRowShown="0" headerRowDxfId="13">
  <autoFilter ref="B3:N478" xr:uid="{F016960F-F01B-43CE-B6AD-10C0C7F5DE17}"/>
  <sortState ref="B4:N447">
    <sortCondition ref="K3:K447"/>
  </sortState>
  <tableColumns count="13">
    <tableColumn id="1" xr3:uid="{76B05899-39DE-40CA-90B9-5B99F62DA1D8}" name="Klub2" dataDxfId="12">
      <calculatedColumnFormula>K4</calculatedColumnFormula>
    </tableColumn>
    <tableColumn id="2" xr3:uid="{4F39DE9B-4C4D-4829-8504-69713634B111}" name="Nazwisko i Imię" dataDxfId="11">
      <calculatedColumnFormula>Tabela1[[#This Row],[Nazwisko i Imię3]]</calculatedColumnFormula>
    </tableColumn>
    <tableColumn id="3" xr3:uid="{72D35712-F885-446D-9016-EF6476B962FF}" name="Numer licencji" dataDxfId="10"/>
    <tableColumn id="4" xr3:uid="{B056DA4E-B62C-4876-85B4-4A081CF80B1D}" name="Typ licencji" dataDxfId="9"/>
    <tableColumn id="5" xr3:uid="{E4452F40-0050-4BB4-8730-F1006674E392}" name="Data nadania" dataDxfId="8"/>
    <tableColumn id="6" xr3:uid="{035887D4-8865-40C1-ABD3-B28BE66AA416}" name="Numer zawodnika" dataDxfId="7"/>
    <tableColumn id="7" xr3:uid="{D18A980D-ED4B-4BD7-AAA7-23AA97416102}" name="Nazwisko" dataDxfId="6"/>
    <tableColumn id="8" xr3:uid="{89A34D25-4A25-4790-9971-1614AFBF2AF8}" name="Imię" dataDxfId="5"/>
    <tableColumn id="9" xr3:uid="{9843AD5F-50E3-4823-BEFB-276F7A24B0D9}" name="Rok ur." dataDxfId="4"/>
    <tableColumn id="10" xr3:uid="{0CDF7EF0-4D38-4BCE-BE5B-0EF8CFA8945F}" name="Klub" dataDxfId="3"/>
    <tableColumn id="11" xr3:uid="{F5BBBE03-8F70-4C03-9609-8474C9463E36}" name="Kategoria" dataDxfId="2"/>
    <tableColumn id="12" xr3:uid="{1F5E9F26-40CD-4471-82A1-FE5A325D14D7}" name="Płeć" dataDxfId="1">
      <calculatedColumnFormula>IF(I4="","",IF(RIGHT(I4,1)="a","K","M"))</calculatedColumnFormula>
    </tableColumn>
    <tableColumn id="13" xr3:uid="{E03035F9-9A6B-4413-A55D-54195B4A357E}" name="Nazwisko i Imię3">
      <calculatedColumnFormula>H4&amp;" "&amp;I4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r.ozts@gmail.com" TargetMode="Externa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/>
  <dimension ref="A1:AD1136"/>
  <sheetViews>
    <sheetView tabSelected="1" topLeftCell="B1" zoomScale="80" zoomScaleNormal="80" workbookViewId="0">
      <selection activeCell="AF6" sqref="AF6"/>
    </sheetView>
  </sheetViews>
  <sheetFormatPr defaultRowHeight="15.75" x14ac:dyDescent="0.25"/>
  <cols>
    <col min="1" max="1" width="27.625" style="26" hidden="1" customWidth="1"/>
    <col min="2" max="2" width="2.25" style="26" customWidth="1"/>
    <col min="3" max="3" width="11.375" style="26" customWidth="1"/>
    <col min="4" max="4" width="27" style="26" customWidth="1"/>
    <col min="5" max="5" width="16.5" style="26" customWidth="1"/>
    <col min="6" max="6" width="18" style="26" customWidth="1"/>
    <col min="7" max="7" width="15.75" style="26" customWidth="1"/>
    <col min="8" max="8" width="2.375" style="26" customWidth="1"/>
    <col min="9" max="9" width="16.625" style="26" hidden="1" customWidth="1"/>
    <col min="10" max="10" width="12.125" style="26" hidden="1" customWidth="1"/>
    <col min="11" max="11" width="16.25" style="26" hidden="1" customWidth="1"/>
    <col min="12" max="12" width="20.375" style="26" hidden="1" customWidth="1"/>
    <col min="13" max="13" width="18.375" style="26" hidden="1" customWidth="1"/>
    <col min="14" max="15" width="12.5" style="26" hidden="1" customWidth="1"/>
    <col min="16" max="16" width="24.75" style="26" hidden="1" customWidth="1"/>
    <col min="17" max="17" width="28.25" style="26" hidden="1" customWidth="1"/>
    <col min="18" max="18" width="12.5" style="26" hidden="1" customWidth="1"/>
    <col min="19" max="19" width="13.5" style="26" hidden="1" customWidth="1"/>
    <col min="20" max="21" width="0" style="26" hidden="1" customWidth="1"/>
    <col min="22" max="22" width="17.5" style="26" hidden="1" customWidth="1"/>
    <col min="23" max="23" width="9.125" style="26" hidden="1" customWidth="1"/>
    <col min="24" max="24" width="25" style="26" hidden="1" customWidth="1"/>
    <col min="25" max="25" width="25.625" style="26" hidden="1" customWidth="1"/>
    <col min="26" max="26" width="0" style="26" hidden="1" customWidth="1"/>
    <col min="27" max="27" width="12.625" style="26" hidden="1" customWidth="1"/>
    <col min="28" max="28" width="0" style="26" hidden="1" customWidth="1"/>
    <col min="29" max="29" width="11.375" style="26" hidden="1" customWidth="1"/>
    <col min="30" max="30" width="0" style="26" hidden="1" customWidth="1"/>
    <col min="31" max="16384" width="9" style="26"/>
  </cols>
  <sheetData>
    <row r="1" spans="3:30" ht="64.5" customHeight="1" thickBot="1" x14ac:dyDescent="0.4">
      <c r="C1" s="50" t="s">
        <v>335</v>
      </c>
      <c r="D1" s="51"/>
      <c r="E1" s="51"/>
      <c r="F1" s="5">
        <f ca="1">TODAY()</f>
        <v>44244</v>
      </c>
      <c r="G1" s="24">
        <v>2020</v>
      </c>
      <c r="H1" s="26" t="s">
        <v>481</v>
      </c>
      <c r="I1" s="33" t="str">
        <f>E3</f>
        <v>Młodzik</v>
      </c>
      <c r="J1" s="33" t="str">
        <f>E3</f>
        <v>Młodzik</v>
      </c>
      <c r="K1" s="40" t="s">
        <v>342</v>
      </c>
      <c r="L1" s="40" t="s">
        <v>346</v>
      </c>
      <c r="M1" s="40" t="e">
        <f ca="1">OFFSET($A$22,1,0,COUNTA($Q$465:$Q$1017),1)</f>
        <v>#REF!</v>
      </c>
      <c r="N1" s="40" t="s">
        <v>333</v>
      </c>
      <c r="O1" s="40" t="s">
        <v>334</v>
      </c>
      <c r="P1" s="40" t="s">
        <v>479</v>
      </c>
      <c r="V1" s="33" t="s">
        <v>485</v>
      </c>
      <c r="W1" s="33" t="s">
        <v>486</v>
      </c>
      <c r="AA1" s="43" t="s">
        <v>504</v>
      </c>
      <c r="AB1" s="44" t="e">
        <f ca="1">OFFSET($Y$3,MATCH($D$3,$X$4:$X$1170,0),0,COUNTIF($X$4:$X$1170,$D$3),1)</f>
        <v>#N/A</v>
      </c>
      <c r="AC1" s="45" t="s">
        <v>505</v>
      </c>
      <c r="AD1" s="46" t="e">
        <f ca="1">OFFSET($AD$3,MATCH($D$3,$AC$4:$AC$1170,0),0,COUNTIF($AC$4:$AC$1170,$D$3),1)</f>
        <v>#VALUE!</v>
      </c>
    </row>
    <row r="2" spans="3:30" ht="24" thickBot="1" x14ac:dyDescent="0.4">
      <c r="C2" s="1" t="s">
        <v>343</v>
      </c>
      <c r="D2" s="2" t="s">
        <v>342</v>
      </c>
      <c r="E2" s="3" t="s">
        <v>344</v>
      </c>
      <c r="F2" s="2" t="s">
        <v>333</v>
      </c>
      <c r="G2" s="6">
        <f ca="1">F1</f>
        <v>44244</v>
      </c>
      <c r="H2" s="26" t="s">
        <v>481</v>
      </c>
      <c r="I2" s="33" t="str">
        <f>D3</f>
        <v>"UKS GOSDIM Turawa"</v>
      </c>
      <c r="J2" s="33" t="e">
        <f ca="1">OFFSET($A$22,MATCH($I$2,$Y$4:$Y$100,0),0,COUNTIF($Y$4:$Y$100,$I$2),1)</f>
        <v>#N/A</v>
      </c>
      <c r="K2" s="40" t="s">
        <v>334</v>
      </c>
      <c r="L2" s="40" t="s">
        <v>473</v>
      </c>
      <c r="M2" s="40" t="e">
        <f ca="1">OFFSET($Y$3,MATCH($L$1,$X$4:$X$1000,0),0,COUNTIF($X$4:$X$1000,$Y$3),1)</f>
        <v>#REF!</v>
      </c>
      <c r="N2" s="40" t="s">
        <v>336</v>
      </c>
      <c r="O2" s="40" t="s">
        <v>471</v>
      </c>
      <c r="P2" s="40">
        <v>1</v>
      </c>
    </row>
    <row r="3" spans="3:30" ht="20.25" thickTop="1" thickBot="1" x14ac:dyDescent="0.35">
      <c r="C3" s="47">
        <f>VLOOKUP($D$3,'licencje PZTS'!$R$4:$S$147,2,FALSE)</f>
        <v>23</v>
      </c>
      <c r="D3" s="19" t="s">
        <v>368</v>
      </c>
      <c r="E3" s="19" t="s">
        <v>474</v>
      </c>
      <c r="F3" s="19" t="s">
        <v>332</v>
      </c>
      <c r="G3" s="20" t="s">
        <v>472</v>
      </c>
      <c r="H3" s="26" t="s">
        <v>481</v>
      </c>
      <c r="I3" s="33" t="s">
        <v>0</v>
      </c>
      <c r="J3" s="33" t="e">
        <f ca="1">OFFSET($E$23,MATCH($I$1&amp;$I$2,$C$24:$C$846&amp;$D$24:$D$846,0),0,COUNTIFS($C$24:$C$846,$I$1,$D24:$D846,$I$2),1)</f>
        <v>#VALUE!</v>
      </c>
      <c r="K3" s="40" t="s">
        <v>1</v>
      </c>
      <c r="L3" s="40"/>
      <c r="M3" s="40" t="e">
        <f ca="1">OFFSET($Y$3,MATCH($E$3&amp;$D$3,$E$24:$E$846&amp;$E$843:$E$846,0),0,COUNTIFS($D$24:$D$846,$D$3,$E843:$E846,$E$3),1)</f>
        <v>#VALUE!</v>
      </c>
      <c r="N3" s="40" t="s">
        <v>337</v>
      </c>
      <c r="O3" s="26" t="s">
        <v>508</v>
      </c>
      <c r="P3" s="40">
        <v>2</v>
      </c>
      <c r="X3" s="26" t="s">
        <v>486</v>
      </c>
      <c r="Y3" s="26" t="s">
        <v>503</v>
      </c>
    </row>
    <row r="4" spans="3:30" ht="19.5" thickBot="1" x14ac:dyDescent="0.3">
      <c r="C4" s="21" t="s">
        <v>5</v>
      </c>
      <c r="D4" s="22" t="s">
        <v>334</v>
      </c>
      <c r="E4" s="23" t="s">
        <v>345</v>
      </c>
      <c r="F4" s="22" t="s">
        <v>334</v>
      </c>
      <c r="G4" s="23" t="s">
        <v>345</v>
      </c>
      <c r="H4" s="26" t="s">
        <v>481</v>
      </c>
      <c r="I4" s="40"/>
      <c r="N4" s="40" t="s">
        <v>338</v>
      </c>
      <c r="O4" s="40" t="s">
        <v>472</v>
      </c>
      <c r="P4" s="40">
        <v>3</v>
      </c>
      <c r="V4" s="26" t="str">
        <f t="shared" ref="V4:V67" si="0">VLOOKUP($E$3,$C23:$F1465,3,FALSE)</f>
        <v>Adamiec Marcel</v>
      </c>
      <c r="W4" s="26">
        <f>(COUNTIF($V$4:V4,V4)=1)*1+W3</f>
        <v>1</v>
      </c>
      <c r="X4" s="26" t="str">
        <f>VLOOKUP(Y4,'licencje PZTS'!$C$4:$K$1524,9,FALSE)</f>
        <v>"UKS Cisek"</v>
      </c>
      <c r="Y4" s="26" t="str">
        <f>INDEX($V$4:$V$900,MATCH(ROWS($U$1:U1),$W$4:$W$900,0))</f>
        <v>Adamiec Marcel</v>
      </c>
      <c r="AA4" s="26" t="str">
        <f t="shared" ref="AA4:AA67" si="1">VLOOKUP($G$3,$G23:$I465,3,FALSE)</f>
        <v>Adamiec Marcel</v>
      </c>
      <c r="AB4" s="26">
        <f>(COUNTIF($AA$2:AA4,AA4)=1)*1+AB3</f>
        <v>1</v>
      </c>
      <c r="AC4" s="26" t="str">
        <f>VLOOKUP(AD4,'licencje PZTS'!$C$4:$K$524,9,FALSE)</f>
        <v>"UKS Cisek"</v>
      </c>
      <c r="AD4" s="26" t="str">
        <f>INDEX($AA$2:$AA$900,MATCH(ROWS($Z$1:Z1),$AB$2:$AB$900,0))</f>
        <v>Adamiec Marcel</v>
      </c>
    </row>
    <row r="5" spans="3:30" ht="18.75" x14ac:dyDescent="0.3">
      <c r="C5" s="14">
        <v>1</v>
      </c>
      <c r="D5" s="17"/>
      <c r="E5" s="39" t="str">
        <f>IFERROR(VLOOKUP(D5,'licencje PZTS'!$C$4:$N$1245,11,FALSE),"")</f>
        <v/>
      </c>
      <c r="F5" s="17"/>
      <c r="G5" s="39" t="str">
        <f>IFERROR(VLOOKUP(F5,'licencje PZTS'!$C$4:$N$1245,11,FALSE),"")</f>
        <v/>
      </c>
      <c r="H5" s="26" t="s">
        <v>481</v>
      </c>
      <c r="J5" s="40"/>
      <c r="K5" s="40"/>
      <c r="L5" s="40"/>
      <c r="M5" s="40"/>
      <c r="N5" s="40" t="s">
        <v>332</v>
      </c>
      <c r="O5" s="40" t="s">
        <v>473</v>
      </c>
      <c r="P5" s="40">
        <v>4</v>
      </c>
      <c r="V5" s="26" t="str">
        <f t="shared" si="0"/>
        <v>Adamiec Marcel</v>
      </c>
      <c r="W5" s="26">
        <f>(COUNTIF($V$2:V5,V5)=1)*1+W4</f>
        <v>1</v>
      </c>
      <c r="X5" s="26" t="str">
        <f>VLOOKUP(Y5,'licencje PZTS'!$C$4:$K$1524,9,FALSE)</f>
        <v>"LUKS Mańkowice-Piątkowice"</v>
      </c>
      <c r="Y5" s="26" t="str">
        <f>INDEX($V$4:$V$900,MATCH(ROWS($U$1:U2),$W$4:$W$900,0))</f>
        <v>Albrycht Łukasz</v>
      </c>
      <c r="AA5" s="26" t="str">
        <f t="shared" si="1"/>
        <v>Adamiec Marcel</v>
      </c>
      <c r="AB5" s="26">
        <f>(COUNTIF($AA$2:AA5,AA5)=1)*1+AB4</f>
        <v>1</v>
      </c>
      <c r="AC5" s="26" t="str">
        <f>VLOOKUP(AD5,'licencje PZTS'!$C$4:$K$524,9,FALSE)</f>
        <v>"UKS SOKOLIK Niemodlin"</v>
      </c>
      <c r="AD5" s="26" t="str">
        <f>INDEX($AA$2:$AA$900,MATCH(ROWS($Z$1:Z2),$AB$2:$AB$900,0))</f>
        <v>Adaszyński Mateusz</v>
      </c>
    </row>
    <row r="6" spans="3:30" ht="18.75" x14ac:dyDescent="0.3">
      <c r="C6" s="15">
        <v>2</v>
      </c>
      <c r="D6" s="13"/>
      <c r="E6" s="41" t="str">
        <f>IFERROR(VLOOKUP(D6,'licencje PZTS'!$C$4:$N$1245,11,FALSE),"")</f>
        <v/>
      </c>
      <c r="F6" s="13"/>
      <c r="G6" s="41" t="str">
        <f>IFERROR(VLOOKUP(F6,'licencje PZTS'!$C$4:$N$1245,11,FALSE),"")</f>
        <v/>
      </c>
      <c r="J6" s="40"/>
      <c r="K6" s="40"/>
      <c r="L6" s="40"/>
      <c r="M6" s="40"/>
      <c r="N6" s="40" t="s">
        <v>477</v>
      </c>
      <c r="O6" s="40" t="s">
        <v>474</v>
      </c>
      <c r="P6" s="40">
        <v>5</v>
      </c>
      <c r="V6" s="26" t="str">
        <f t="shared" si="0"/>
        <v>Albrycht Łukasz</v>
      </c>
      <c r="W6" s="26">
        <f>(COUNTIF($V$2:V6,V6)=1)*1+W5</f>
        <v>2</v>
      </c>
      <c r="X6" s="26" t="str">
        <f>VLOOKUP(Y6,'licencje PZTS'!$C$4:$K$1524,9,FALSE)</f>
        <v>"LZS Żywocice"</v>
      </c>
      <c r="Y6" s="26" t="str">
        <f>INDEX($V$4:$V$900,MATCH(ROWS($U$1:U3),$W$4:$W$900,0))</f>
        <v>Babik Olivier</v>
      </c>
      <c r="AA6" s="26" t="str">
        <f t="shared" si="1"/>
        <v>Adaszyński Mateusz</v>
      </c>
      <c r="AB6" s="26">
        <f>(COUNTIF($AA$2:AA6,AA6)=1)*1+AB5</f>
        <v>2</v>
      </c>
      <c r="AC6" s="26" t="str">
        <f>VLOOKUP(AD6,'licencje PZTS'!$C$4:$K$524,9,FALSE)</f>
        <v>"LUKS Mańkowice-Piątkowice"</v>
      </c>
      <c r="AD6" s="26" t="str">
        <f>INDEX($AA$2:$AA$900,MATCH(ROWS($Z$1:Z3),$AB$2:$AB$900,0))</f>
        <v>Albrycht Łukasz</v>
      </c>
    </row>
    <row r="7" spans="3:30" ht="18.75" x14ac:dyDescent="0.3">
      <c r="C7" s="15">
        <v>3</v>
      </c>
      <c r="D7" s="13"/>
      <c r="E7" s="41" t="str">
        <f>IFERROR(VLOOKUP(D7,'licencje PZTS'!$C$4:$N$1245,11,FALSE),"")</f>
        <v/>
      </c>
      <c r="F7" s="13"/>
      <c r="G7" s="41" t="str">
        <f>IFERROR(VLOOKUP(F7,'licencje PZTS'!$C$4:$N$1245,11,FALSE),"")</f>
        <v/>
      </c>
      <c r="J7" s="40"/>
      <c r="K7" s="40"/>
      <c r="L7" s="40"/>
      <c r="M7" s="40"/>
      <c r="N7" s="40" t="s">
        <v>339</v>
      </c>
      <c r="O7" s="40" t="s">
        <v>475</v>
      </c>
      <c r="P7" s="40">
        <v>6</v>
      </c>
      <c r="V7" s="26" t="str">
        <f t="shared" si="0"/>
        <v>Albrycht Łukasz</v>
      </c>
      <c r="W7" s="26">
        <f>(COUNTIF($V$2:V7,V7)=1)*1+W6</f>
        <v>2</v>
      </c>
      <c r="X7" s="26" t="str">
        <f>VLOOKUP(Y7,'licencje PZTS'!$C$4:$K$1524,9,FALSE)</f>
        <v>"LUKS Mańkowice-Piątkowice"</v>
      </c>
      <c r="Y7" s="26" t="str">
        <f>INDEX($V$4:$V$900,MATCH(ROWS($U$1:U4),$W$4:$W$900,0))</f>
        <v>Bąk Oliwia</v>
      </c>
      <c r="AA7" s="26" t="str">
        <f t="shared" si="1"/>
        <v>Adaszyński Mateusz</v>
      </c>
      <c r="AB7" s="26">
        <f>(COUNTIF($AA$2:AA7,AA7)=1)*1+AB6</f>
        <v>2</v>
      </c>
      <c r="AC7" s="26" t="str">
        <f>VLOOKUP(AD7,'licencje PZTS'!$C$4:$K$524,9,FALSE)</f>
        <v>"LZS Żywocice"</v>
      </c>
      <c r="AD7" s="26" t="str">
        <f>INDEX($AA$2:$AA$900,MATCH(ROWS($Z$1:Z4),$AB$2:$AB$900,0))</f>
        <v>Babik Olivier</v>
      </c>
    </row>
    <row r="8" spans="3:30" ht="18.75" x14ac:dyDescent="0.3">
      <c r="C8" s="15">
        <v>4</v>
      </c>
      <c r="D8" s="13"/>
      <c r="E8" s="41" t="str">
        <f>IFERROR(VLOOKUP(D8,'licencje PZTS'!$C$4:$N$1245,11,FALSE),"")</f>
        <v/>
      </c>
      <c r="F8" s="13"/>
      <c r="G8" s="41" t="str">
        <f>IFERROR(VLOOKUP(F8,'licencje PZTS'!$C$4:$N$1245,11,FALSE),"")</f>
        <v/>
      </c>
      <c r="J8" s="40"/>
      <c r="K8" s="40"/>
      <c r="L8" s="40"/>
      <c r="M8" s="40"/>
      <c r="N8" s="40" t="s">
        <v>340</v>
      </c>
      <c r="O8" s="40" t="s">
        <v>478</v>
      </c>
      <c r="P8" s="40">
        <v>7</v>
      </c>
      <c r="R8" s="26" t="s">
        <v>331</v>
      </c>
      <c r="V8" s="26" t="str">
        <f t="shared" si="0"/>
        <v>Albrycht Łukasz</v>
      </c>
      <c r="W8" s="26">
        <f>(COUNTIF($V$2:V8,V8)=1)*1+W7</f>
        <v>2</v>
      </c>
      <c r="X8" s="26" t="str">
        <f>VLOOKUP(Y8,'licencje PZTS'!$C$4:$K$1524,9,FALSE)</f>
        <v>"STS GMINA Strzelce Opolskie"</v>
      </c>
      <c r="Y8" s="26" t="str">
        <f>INDEX($V$4:$V$900,MATCH(ROWS($U$1:U5),$W$4:$W$900,0))</f>
        <v>Bogdał Franciszek</v>
      </c>
      <c r="AA8" s="26" t="str">
        <f t="shared" si="1"/>
        <v>Albrycht Łukasz</v>
      </c>
      <c r="AB8" s="26">
        <f>(COUNTIF($AA$2:AA8,AA8)=1)*1+AB7</f>
        <v>3</v>
      </c>
      <c r="AC8" s="26" t="str">
        <f>VLOOKUP(AD8,'licencje PZTS'!$C$4:$K$524,9,FALSE)</f>
        <v>"SKS LUKS Nysa"</v>
      </c>
      <c r="AD8" s="26" t="str">
        <f>INDEX($AA$2:$AA$900,MATCH(ROWS($Z$1:Z5),$AB$2:$AB$900,0))</f>
        <v>Bachanek Mateusz</v>
      </c>
    </row>
    <row r="9" spans="3:30" ht="18.75" x14ac:dyDescent="0.3">
      <c r="C9" s="15">
        <v>5</v>
      </c>
      <c r="D9" s="13"/>
      <c r="E9" s="41" t="str">
        <f>IFERROR(VLOOKUP(D9,'licencje PZTS'!$C$4:$N$1245,11,FALSE),"")</f>
        <v/>
      </c>
      <c r="F9" s="13"/>
      <c r="G9" s="41" t="str">
        <f>IFERROR(VLOOKUP(F9,'licencje PZTS'!$C$4:$N$1245,11,FALSE),"")</f>
        <v/>
      </c>
      <c r="J9" s="40"/>
      <c r="K9" s="40"/>
      <c r="L9" s="40"/>
      <c r="M9" s="40"/>
      <c r="N9" s="40" t="s">
        <v>341</v>
      </c>
      <c r="O9" s="40" t="s">
        <v>476</v>
      </c>
      <c r="P9" s="40"/>
      <c r="V9" s="26" t="str">
        <f t="shared" si="0"/>
        <v>Albrycht Łukasz</v>
      </c>
      <c r="W9" s="26">
        <f>(COUNTIF($V$2:V9,V9)=1)*1+W8</f>
        <v>2</v>
      </c>
      <c r="X9" s="26" t="str">
        <f>VLOOKUP(Y9,'licencje PZTS'!$C$4:$K$1524,9,FALSE)</f>
        <v>"UKS Cisek"</v>
      </c>
      <c r="Y9" s="26" t="str">
        <f>INDEX($V$4:$V$900,MATCH(ROWS($U$1:U6),$W$4:$W$900,0))</f>
        <v>Bolisęga Jakub</v>
      </c>
      <c r="AA9" s="26" t="str">
        <f t="shared" si="1"/>
        <v>Albrycht Łukasz</v>
      </c>
      <c r="AB9" s="26">
        <f>(COUNTIF($AA$2:AA9,AA9)=1)*1+AB8</f>
        <v>3</v>
      </c>
      <c r="AC9" s="26" t="str">
        <f>VLOOKUP(AD9,'licencje PZTS'!$C$4:$K$524,9,FALSE)</f>
        <v>"LUKS MGOKSIR Korfantów"</v>
      </c>
      <c r="AD9" s="26" t="str">
        <f>INDEX($AA$2:$AA$900,MATCH(ROWS($Z$1:Z6),$AB$2:$AB$900,0))</f>
        <v>Bagiński Michał</v>
      </c>
    </row>
    <row r="10" spans="3:30" ht="18.75" x14ac:dyDescent="0.3">
      <c r="C10" s="15">
        <v>6</v>
      </c>
      <c r="D10" s="13"/>
      <c r="E10" s="41" t="str">
        <f>IFERROR(VLOOKUP(D10,'licencje PZTS'!$C$4:$N$1245,11,FALSE),"")</f>
        <v/>
      </c>
      <c r="F10" s="13"/>
      <c r="G10" s="41" t="str">
        <f>IFERROR(VLOOKUP(F10,'licencje PZTS'!$C$4:$N$1245,11,FALSE),"")</f>
        <v/>
      </c>
      <c r="J10" s="40"/>
      <c r="K10" s="40"/>
      <c r="L10" s="40"/>
      <c r="M10" s="40"/>
      <c r="N10" s="40"/>
      <c r="O10" s="40"/>
      <c r="P10" s="40"/>
      <c r="V10" s="26" t="str">
        <f t="shared" si="0"/>
        <v>Albrycht Łukasz</v>
      </c>
      <c r="W10" s="26">
        <f>(COUNTIF($V$2:V10,V10)=1)*1+W9</f>
        <v>2</v>
      </c>
      <c r="X10" s="26" t="str">
        <f>VLOOKUP(Y10,'licencje PZTS'!$C$4:$K$1524,9,FALSE)</f>
        <v>"KTS MOKSiR Zawadzkie"</v>
      </c>
      <c r="Y10" s="26" t="str">
        <f>INDEX($V$4:$V$900,MATCH(ROWS($U$1:U7),$W$4:$W$900,0))</f>
        <v>Bonk Anna</v>
      </c>
      <c r="AA10" s="26" t="str">
        <f t="shared" si="1"/>
        <v>Albrycht Łukasz</v>
      </c>
      <c r="AB10" s="26">
        <f>(COUNTIF($AA$2:AA10,AA10)=1)*1+AB9</f>
        <v>3</v>
      </c>
      <c r="AC10" s="26" t="str">
        <f>VLOOKUP(AD10,'licencje PZTS'!$C$4:$K$524,9,FALSE)</f>
        <v>"MGOK Gorzów Śląski"</v>
      </c>
      <c r="AD10" s="26" t="str">
        <f>INDEX($AA$2:$AA$900,MATCH(ROWS($Z$1:Z7),$AB$2:$AB$900,0))</f>
        <v>Dziadak Oliwier</v>
      </c>
    </row>
    <row r="11" spans="3:30" ht="18.75" x14ac:dyDescent="0.3">
      <c r="C11" s="15">
        <v>7</v>
      </c>
      <c r="D11" s="13"/>
      <c r="E11" s="41" t="str">
        <f>IFERROR(VLOOKUP(D11,'licencje PZTS'!$C$4:$N$1245,11,FALSE),"")</f>
        <v/>
      </c>
      <c r="F11" s="13"/>
      <c r="G11" s="41" t="str">
        <f>IFERROR(VLOOKUP(F11,'licencje PZTS'!$C$4:$N$1245,11,FALSE),"")</f>
        <v/>
      </c>
      <c r="J11" s="40"/>
      <c r="K11" s="40"/>
      <c r="L11" s="40"/>
      <c r="M11" s="40"/>
      <c r="N11" s="40"/>
      <c r="O11" s="40"/>
      <c r="P11" s="40"/>
      <c r="V11" s="26" t="str">
        <f t="shared" si="0"/>
        <v>Babik Olivier</v>
      </c>
      <c r="W11" s="26">
        <f>(COUNTIF($V$2:V11,V11)=1)*1+W10</f>
        <v>3</v>
      </c>
      <c r="X11" s="26" t="str">
        <f>VLOOKUP(Y11,'licencje PZTS'!$C$4:$K$1524,9,FALSE)</f>
        <v>"LUKS Mańkowice-Piątkowice"</v>
      </c>
      <c r="Y11" s="26" t="str">
        <f>INDEX($V$4:$V$900,MATCH(ROWS($U$1:U8),$W$4:$W$900,0))</f>
        <v>Brodziński Karol</v>
      </c>
      <c r="AA11" s="26" t="str">
        <f t="shared" si="1"/>
        <v>Babik Olivier</v>
      </c>
      <c r="AB11" s="26">
        <f>(COUNTIF($AA$2:AA11,AA11)=1)*1+AB10</f>
        <v>4</v>
      </c>
      <c r="AC11" s="26" t="str">
        <f>VLOOKUP(AD11,'licencje PZTS'!$C$4:$K$524,9,FALSE)</f>
        <v>"LUKS Mańkowice-Piątkowice"</v>
      </c>
      <c r="AD11" s="26" t="str">
        <f>INDEX($AA$2:$AA$900,MATCH(ROWS($Z$1:Z8),$AB$2:$AB$900,0))</f>
        <v>Bąk Oliwia</v>
      </c>
    </row>
    <row r="12" spans="3:30" ht="18.75" x14ac:dyDescent="0.3">
      <c r="C12" s="15">
        <v>8</v>
      </c>
      <c r="D12" s="13"/>
      <c r="E12" s="41" t="str">
        <f>IFERROR(VLOOKUP(D12,'licencje PZTS'!$C$4:$N$1245,11,FALSE),"")</f>
        <v/>
      </c>
      <c r="F12" s="13"/>
      <c r="G12" s="41" t="str">
        <f>IFERROR(VLOOKUP(F12,'licencje PZTS'!$C$4:$N$1245,11,FALSE),"")</f>
        <v/>
      </c>
      <c r="J12" s="40"/>
      <c r="K12" s="40"/>
      <c r="L12" s="40"/>
      <c r="M12" s="40"/>
      <c r="N12" s="40"/>
      <c r="O12" s="40"/>
      <c r="P12" s="40"/>
      <c r="V12" s="26" t="str">
        <f t="shared" si="0"/>
        <v>Babik Olivier</v>
      </c>
      <c r="W12" s="26">
        <f>(COUNTIF($V$2:V12,V12)=1)*1+W11</f>
        <v>3</v>
      </c>
      <c r="X12" s="26" t="str">
        <f>VLOOKUP(Y12,'licencje PZTS'!$C$4:$K$1524,9,FALSE)</f>
        <v>"STS Brynica"</v>
      </c>
      <c r="Y12" s="26" t="str">
        <f>INDEX($V$4:$V$900,MATCH(ROWS($U$1:U9),$W$4:$W$900,0))</f>
        <v>Brzana Antoni</v>
      </c>
      <c r="AA12" s="26" t="str">
        <f t="shared" si="1"/>
        <v>Babik Olivier</v>
      </c>
      <c r="AB12" s="26">
        <f>(COUNTIF($AA$2:AA12,AA12)=1)*1+AB11</f>
        <v>4</v>
      </c>
      <c r="AC12" s="26" t="str">
        <f>VLOOKUP(AD12,'licencje PZTS'!$C$4:$K$524,9,FALSE)</f>
        <v>"KTS KŁODNICA Kędzierzyn-Koźle"</v>
      </c>
      <c r="AD12" s="26" t="str">
        <f>INDEX($AA$2:$AA$900,MATCH(ROWS($Z$1:Z9),$AB$2:$AB$900,0))</f>
        <v>Bielański Marcin</v>
      </c>
    </row>
    <row r="13" spans="3:30" ht="18.75" x14ac:dyDescent="0.3">
      <c r="C13" s="15">
        <v>9</v>
      </c>
      <c r="D13" s="13"/>
      <c r="E13" s="41" t="str">
        <f>IFERROR(VLOOKUP(D13,'licencje PZTS'!$C$4:$N$1245,11,FALSE),"")</f>
        <v/>
      </c>
      <c r="F13" s="13"/>
      <c r="G13" s="41" t="str">
        <f>IFERROR(VLOOKUP(F13,'licencje PZTS'!$C$4:$N$1245,11,FALSE),"")</f>
        <v/>
      </c>
      <c r="V13" s="26" t="str">
        <f t="shared" si="0"/>
        <v>Babik Olivier</v>
      </c>
      <c r="W13" s="26">
        <f>(COUNTIF($V$2:V13,V13)=1)*1+W12</f>
        <v>3</v>
      </c>
      <c r="X13" s="26" t="str">
        <f>VLOOKUP(Y13,'licencje PZTS'!$C$4:$K$1524,9,FALSE)</f>
        <v>"STS Brynica"</v>
      </c>
      <c r="Y13" s="26" t="str">
        <f>INDEX($V$4:$V$900,MATCH(ROWS($U$1:U10),$W$4:$W$900,0))</f>
        <v>Brzana Franciszek</v>
      </c>
      <c r="AA13" s="26" t="str">
        <f t="shared" si="1"/>
        <v>Babik Olivier</v>
      </c>
      <c r="AB13" s="26">
        <f>(COUNTIF($AA$2:AA13,AA13)=1)*1+AB12</f>
        <v>4</v>
      </c>
      <c r="AC13" s="26" t="str">
        <f>VLOOKUP(AD13,'licencje PZTS'!$C$4:$K$524,9,FALSE)</f>
        <v>"LUKS Mańkowice-Piątkowice"</v>
      </c>
      <c r="AD13" s="26" t="str">
        <f>INDEX($AA$2:$AA$900,MATCH(ROWS($Z$1:Z10),$AB$2:$AB$900,0))</f>
        <v>Bielecki Konrad</v>
      </c>
    </row>
    <row r="14" spans="3:30" ht="18.75" x14ac:dyDescent="0.3">
      <c r="C14" s="15">
        <v>10</v>
      </c>
      <c r="D14" s="13"/>
      <c r="E14" s="41" t="str">
        <f>IFERROR(VLOOKUP(D14,'licencje PZTS'!$C$4:$N$1245,11,FALSE),"")</f>
        <v/>
      </c>
      <c r="F14" s="13"/>
      <c r="G14" s="41" t="str">
        <f>IFERROR(VLOOKUP(F14,'licencje PZTS'!$C$4:$N$1245,11,FALSE),"")</f>
        <v/>
      </c>
      <c r="V14" s="26" t="str">
        <f t="shared" si="0"/>
        <v>Bąk Oliwia</v>
      </c>
      <c r="W14" s="26">
        <f>(COUNTIF($V$2:V14,V14)=1)*1+W13</f>
        <v>4</v>
      </c>
      <c r="X14" s="26" t="str">
        <f>VLOOKUP(Y14,'licencje PZTS'!$C$4:$K$1524,9,FALSE)</f>
        <v>"UKS MOS Opole"</v>
      </c>
      <c r="Y14" s="26" t="str">
        <f>INDEX($V$4:$V$900,MATCH(ROWS($U$1:U11),$W$4:$W$900,0))</f>
        <v>Brzozowski Kacper</v>
      </c>
      <c r="AA14" s="26" t="str">
        <f t="shared" si="1"/>
        <v>Bachanek Mateusz</v>
      </c>
      <c r="AB14" s="26">
        <f>(COUNTIF($AA$2:AA14,AA14)=1)*1+AB13</f>
        <v>5</v>
      </c>
      <c r="AC14" s="26" t="str">
        <f>VLOOKUP(AD14,'licencje PZTS'!$C$4:$K$524,9,FALSE)</f>
        <v>"KTS KŁODNICA Kędzierzyn-Koźle"</v>
      </c>
      <c r="AD14" s="26" t="str">
        <f>INDEX($AA$2:$AA$900,MATCH(ROWS($Z$1:Z11),$AB$2:$AB$900,0))</f>
        <v>Biernacki Leszek</v>
      </c>
    </row>
    <row r="15" spans="3:30" ht="18.75" x14ac:dyDescent="0.3">
      <c r="C15" s="15">
        <v>11</v>
      </c>
      <c r="D15" s="13"/>
      <c r="E15" s="41" t="str">
        <f>IFERROR(VLOOKUP(D15,'licencje PZTS'!$C$4:$N$1245,11,FALSE),"")</f>
        <v/>
      </c>
      <c r="F15" s="13"/>
      <c r="G15" s="41" t="str">
        <f>IFERROR(VLOOKUP(F15,'licencje PZTS'!$C$4:$N$1245,11,FALSE),"")</f>
        <v/>
      </c>
      <c r="V15" s="26" t="str">
        <f t="shared" si="0"/>
        <v>Bąk Oliwia</v>
      </c>
      <c r="W15" s="26">
        <f>(COUNTIF($V$2:V15,V15)=1)*1+W14</f>
        <v>4</v>
      </c>
      <c r="X15" s="26" t="str">
        <f>VLOOKUP(Y15,'licencje PZTS'!$C$4:$K$1524,9,FALSE)</f>
        <v>"STS GMINA Strzelce Opolskie"</v>
      </c>
      <c r="Y15" s="26" t="str">
        <f>INDEX($V$4:$V$900,MATCH(ROWS($U$1:U12),$W$4:$W$900,0))</f>
        <v>Buszman Zofia</v>
      </c>
      <c r="AA15" s="26" t="str">
        <f t="shared" si="1"/>
        <v>Bagiński Michał</v>
      </c>
      <c r="AB15" s="26">
        <f>(COUNTIF($AA$2:AA15,AA15)=1)*1+AB14</f>
        <v>6</v>
      </c>
      <c r="AC15" s="26" t="str">
        <f>VLOOKUP(AD15,'licencje PZTS'!$C$4:$K$524,9,FALSE)</f>
        <v>"UKS Cisek"</v>
      </c>
      <c r="AD15" s="26" t="str">
        <f>INDEX($AA$2:$AA$900,MATCH(ROWS($Z$1:Z12),$AB$2:$AB$900,0))</f>
        <v>Bisgwa Kamil</v>
      </c>
    </row>
    <row r="16" spans="3:30" ht="18.75" x14ac:dyDescent="0.3">
      <c r="C16" s="15">
        <v>12</v>
      </c>
      <c r="D16" s="13"/>
      <c r="E16" s="41" t="str">
        <f>IFERROR(VLOOKUP(D16,'licencje PZTS'!$C$4:$N$1245,11,FALSE),"")</f>
        <v/>
      </c>
      <c r="F16" s="13"/>
      <c r="G16" s="41" t="str">
        <f>IFERROR(VLOOKUP(F16,'licencje PZTS'!$C$4:$N$1245,11,FALSE),"")</f>
        <v/>
      </c>
      <c r="V16" s="26" t="str">
        <f t="shared" si="0"/>
        <v>Bąk Oliwia</v>
      </c>
      <c r="W16" s="26">
        <f>(COUNTIF($V$2:V16,V16)=1)*1+W15</f>
        <v>4</v>
      </c>
      <c r="X16" s="26" t="str">
        <f>VLOOKUP(Y16,'licencje PZTS'!$C$4:$K$1524,9,FALSE)</f>
        <v>"STS Brynica"</v>
      </c>
      <c r="Y16" s="26" t="str">
        <f>INDEX($V$4:$V$900,MATCH(ROWS($U$1:U13),$W$4:$W$900,0))</f>
        <v>Cebula Łukasz</v>
      </c>
      <c r="AA16" s="26" t="str">
        <f t="shared" si="1"/>
        <v>Bagiński Michał</v>
      </c>
      <c r="AB16" s="26">
        <f>(COUNTIF($AA$2:AA16,AA16)=1)*1+AB15</f>
        <v>6</v>
      </c>
      <c r="AC16" s="26" t="str">
        <f>VLOOKUP(AD16,'licencje PZTS'!$C$4:$K$524,9,FALSE)</f>
        <v>"STS GMINA Strzelce Opolskie"</v>
      </c>
      <c r="AD16" s="26" t="str">
        <f>INDEX($AA$2:$AA$900,MATCH(ROWS($Z$1:Z13),$AB$2:$AB$900,0))</f>
        <v>Bogdał Franciszek</v>
      </c>
    </row>
    <row r="17" spans="1:30" ht="18.75" x14ac:dyDescent="0.3">
      <c r="C17" s="15">
        <v>13</v>
      </c>
      <c r="D17" s="13"/>
      <c r="E17" s="41" t="str">
        <f>IFERROR(VLOOKUP(D17,'licencje PZTS'!$C$4:$N$1245,11,FALSE),"")</f>
        <v/>
      </c>
      <c r="F17" s="13"/>
      <c r="G17" s="41" t="str">
        <f>IFERROR(VLOOKUP(F17,'licencje PZTS'!$C$4:$N$1245,11,FALSE),"")</f>
        <v/>
      </c>
      <c r="V17" s="26" t="str">
        <f t="shared" si="0"/>
        <v>Bąk Oliwia</v>
      </c>
      <c r="W17" s="26">
        <f>(COUNTIF($V$2:V17,V17)=1)*1+W16</f>
        <v>4</v>
      </c>
      <c r="X17" s="26" t="str">
        <f>VLOOKUP(Y17,'licencje PZTS'!$C$4:$K$1524,9,FALSE)</f>
        <v>"STS Brynica"</v>
      </c>
      <c r="Y17" s="26" t="str">
        <f>INDEX($V$4:$V$900,MATCH(ROWS($U$1:U14),$W$4:$W$900,0))</f>
        <v>Cebula Sebastian</v>
      </c>
      <c r="AA17" s="26" t="str">
        <f t="shared" si="1"/>
        <v>Bagiński Michał</v>
      </c>
      <c r="AB17" s="26">
        <f>(COUNTIF($AA$2:AA17,AA17)=1)*1+AB16</f>
        <v>6</v>
      </c>
      <c r="AC17" s="26" t="str">
        <f>VLOOKUP(AD17,'licencje PZTS'!$C$4:$K$524,9,FALSE)</f>
        <v>"UKS Cisek"</v>
      </c>
      <c r="AD17" s="26" t="str">
        <f>INDEX($AA$2:$AA$900,MATCH(ROWS($Z$1:Z14),$AB$2:$AB$900,0))</f>
        <v>Bolisęga Jakub</v>
      </c>
    </row>
    <row r="18" spans="1:30" ht="18.75" x14ac:dyDescent="0.3">
      <c r="C18" s="15">
        <v>14</v>
      </c>
      <c r="D18" s="13"/>
      <c r="E18" s="41" t="str">
        <f>IFERROR(VLOOKUP(D18,'licencje PZTS'!$C$4:$N$1245,11,FALSE),"")</f>
        <v/>
      </c>
      <c r="F18" s="13"/>
      <c r="G18" s="41" t="str">
        <f>IFERROR(VLOOKUP(F18,'licencje PZTS'!$C$4:$N$1245,11,FALSE),"")</f>
        <v/>
      </c>
      <c r="V18" s="26" t="str">
        <f t="shared" si="0"/>
        <v>Bąk Oliwia</v>
      </c>
      <c r="W18" s="26">
        <f>(COUNTIF($V$2:V18,V18)=1)*1+W17</f>
        <v>4</v>
      </c>
      <c r="X18" s="26" t="str">
        <f>VLOOKUP(Y18,'licencje PZTS'!$C$4:$K$1524,9,FALSE)</f>
        <v>"LUKS MGOKSIR Korfantów"</v>
      </c>
      <c r="Y18" s="26" t="str">
        <f>INDEX($V$4:$V$900,MATCH(ROWS($U$1:U15),$W$4:$W$900,0))</f>
        <v>Charlamow Karol</v>
      </c>
      <c r="AA18" s="26" t="str">
        <f t="shared" si="1"/>
        <v>Dziadak Oliwier</v>
      </c>
      <c r="AB18" s="26">
        <f>(COUNTIF($AA$2:AA18,AA18)=1)*1+AB17</f>
        <v>7</v>
      </c>
      <c r="AC18" s="26" t="str">
        <f>VLOOKUP(AD18,'licencje PZTS'!$C$4:$K$524,9,FALSE)</f>
        <v>"KTS MOKSiR Zawadzkie"</v>
      </c>
      <c r="AD18" s="26" t="str">
        <f>INDEX($AA$2:$AA$900,MATCH(ROWS($Z$1:Z15),$AB$2:$AB$900,0))</f>
        <v>Bonk Anna</v>
      </c>
    </row>
    <row r="19" spans="1:30" ht="19.5" thickBot="1" x14ac:dyDescent="0.35">
      <c r="C19" s="16">
        <v>15</v>
      </c>
      <c r="D19" s="18"/>
      <c r="E19" s="42" t="str">
        <f>IFERROR(VLOOKUP(D19,'licencje PZTS'!$C$4:$N$1245,11,FALSE),"")</f>
        <v/>
      </c>
      <c r="F19" s="18"/>
      <c r="G19" s="42" t="str">
        <f>IFERROR(VLOOKUP(F19,'licencje PZTS'!$C$4:$N$1245,11,FALSE),"")</f>
        <v/>
      </c>
      <c r="V19" s="26" t="str">
        <f t="shared" si="0"/>
        <v>Bąk Oliwia</v>
      </c>
      <c r="W19" s="26">
        <f>(COUNTIF($V$2:V19,V19)=1)*1+W18</f>
        <v>4</v>
      </c>
      <c r="X19" s="26" t="str">
        <f>VLOOKUP(Y19,'licencje PZTS'!$C$4:$K$1524,9,FALSE)</f>
        <v>"AZS PWSZ Nysa"</v>
      </c>
      <c r="Y19" s="26" t="str">
        <f>INDEX($V$4:$V$900,MATCH(ROWS($U$1:U16),$W$4:$W$900,0))</f>
        <v>Ciastoń Tomasz</v>
      </c>
      <c r="AA19" s="26" t="str">
        <f t="shared" si="1"/>
        <v>Dziadak Oliwier</v>
      </c>
      <c r="AB19" s="26">
        <f>(COUNTIF($AA$2:AA19,AA19)=1)*1+AB18</f>
        <v>7</v>
      </c>
      <c r="AC19" s="26" t="str">
        <f>VLOOKUP(AD19,'licencje PZTS'!$C$4:$K$524,9,FALSE)</f>
        <v>"LUKS Mańkowice-Piątkowice"</v>
      </c>
      <c r="AD19" s="26" t="str">
        <f>INDEX($AA$2:$AA$900,MATCH(ROWS($Z$1:Z16),$AB$2:$AB$900,0))</f>
        <v>Brodziński Karol</v>
      </c>
    </row>
    <row r="20" spans="1:30" ht="23.25" x14ac:dyDescent="0.35">
      <c r="D20" s="25" t="s">
        <v>509</v>
      </c>
      <c r="V20" s="26" t="str">
        <f t="shared" si="0"/>
        <v>Bąk Oliwia</v>
      </c>
      <c r="W20" s="26">
        <f>(COUNTIF($V$2:V20,V20)=1)*1+W19</f>
        <v>4</v>
      </c>
      <c r="X20" s="26" t="str">
        <f>VLOOKUP(Y20,'licencje PZTS'!$C$4:$K$1524,9,FALSE)</f>
        <v>"UKS Cisek"</v>
      </c>
      <c r="Y20" s="26" t="str">
        <f>INDEX($V$4:$V$900,MATCH(ROWS($U$1:U17),$W$4:$W$900,0))</f>
        <v>Cichoń Mateusz</v>
      </c>
      <c r="AA20" s="26" t="str">
        <f t="shared" si="1"/>
        <v>Bąk Oliwia</v>
      </c>
      <c r="AB20" s="26">
        <f>(COUNTIF($AA$2:AA20,AA20)=1)*1+AB19</f>
        <v>8</v>
      </c>
      <c r="AC20" s="26" t="str">
        <f>VLOOKUP(AD20,'licencje PZTS'!$C$4:$K$524,9,FALSE)</f>
        <v>"STS Brynica"</v>
      </c>
      <c r="AD20" s="26" t="str">
        <f>INDEX($AA$2:$AA$900,MATCH(ROWS($Z$1:Z17),$AB$2:$AB$900,0))</f>
        <v>Brzana Antoni</v>
      </c>
    </row>
    <row r="21" spans="1:30" hidden="1" x14ac:dyDescent="0.25">
      <c r="A21" s="26" t="s">
        <v>484</v>
      </c>
      <c r="D21" s="52" t="s">
        <v>469</v>
      </c>
      <c r="E21" s="52"/>
      <c r="F21" s="27"/>
      <c r="G21" s="28"/>
      <c r="H21" s="28"/>
      <c r="I21" s="28"/>
      <c r="L21" s="28"/>
      <c r="M21" s="28"/>
      <c r="V21" s="26" t="str">
        <f t="shared" si="0"/>
        <v>Bąk Oliwia</v>
      </c>
      <c r="W21" s="26">
        <f>(COUNTIF($V$2:V21,V21)=1)*1+W20</f>
        <v>4</v>
      </c>
      <c r="X21" s="26" t="str">
        <f>VLOOKUP(Y21,'licencje PZTS'!$C$4:$K$1524,9,FALSE)</f>
        <v>"STS GMINA Strzelce Opolskie"</v>
      </c>
      <c r="Y21" s="26" t="str">
        <f>INDEX($V$4:$V$900,MATCH(ROWS($U$1:U18),$W$4:$W$900,0))</f>
        <v>Cichoń Sara</v>
      </c>
      <c r="AA21" s="26" t="str">
        <f t="shared" si="1"/>
        <v>Bąk Oliwia</v>
      </c>
      <c r="AB21" s="26">
        <f>(COUNTIF($AA$2:AA21,AA21)=1)*1+AB20</f>
        <v>8</v>
      </c>
      <c r="AC21" s="26" t="str">
        <f>VLOOKUP(AD21,'licencje PZTS'!$C$4:$K$524,9,FALSE)</f>
        <v>"STS Brynica"</v>
      </c>
      <c r="AD21" s="26" t="str">
        <f>INDEX($AA$2:$AA$900,MATCH(ROWS($Z$1:Z18),$AB$2:$AB$900,0))</f>
        <v>Brzana Franciszek</v>
      </c>
    </row>
    <row r="22" spans="1:30" hidden="1" x14ac:dyDescent="0.25">
      <c r="A22" s="29" t="s">
        <v>342</v>
      </c>
      <c r="B22" s="30"/>
      <c r="C22" s="26" t="s">
        <v>487</v>
      </c>
      <c r="D22" s="30" t="s">
        <v>488</v>
      </c>
      <c r="E22" s="31" t="s">
        <v>489</v>
      </c>
      <c r="F22" s="26" t="s">
        <v>491</v>
      </c>
      <c r="G22" s="31" t="s">
        <v>492</v>
      </c>
      <c r="H22" s="31" t="s">
        <v>493</v>
      </c>
      <c r="I22" s="26" t="s">
        <v>490</v>
      </c>
      <c r="J22" s="32" t="s">
        <v>494</v>
      </c>
      <c r="K22" s="26" t="s">
        <v>495</v>
      </c>
      <c r="L22" s="33" t="s">
        <v>496</v>
      </c>
      <c r="M22" s="33" t="s">
        <v>497</v>
      </c>
      <c r="N22" s="33" t="s">
        <v>498</v>
      </c>
      <c r="O22" s="33" t="s">
        <v>499</v>
      </c>
      <c r="P22" s="33" t="s">
        <v>500</v>
      </c>
      <c r="Q22" s="33" t="s">
        <v>501</v>
      </c>
      <c r="R22" s="33" t="s">
        <v>502</v>
      </c>
      <c r="S22" s="33" t="s">
        <v>507</v>
      </c>
      <c r="V22" s="26" t="str">
        <f t="shared" si="0"/>
        <v>Bąk Oliwia</v>
      </c>
      <c r="W22" s="26">
        <f>(COUNTIF($V$2:V22,V22)=1)*1+W21</f>
        <v>4</v>
      </c>
      <c r="X22" s="26" t="str">
        <f>VLOOKUP(Y22,'licencje PZTS'!$C$4:$K$1524,9,FALSE)</f>
        <v>"STS GMINA Strzelce Opolskie"</v>
      </c>
      <c r="Y22" s="26" t="str">
        <f>INDEX($V$4:$V$900,MATCH(ROWS($U$1:U19),$W$4:$W$900,0))</f>
        <v>Cichoń Tamara</v>
      </c>
      <c r="AA22" s="26" t="str">
        <f t="shared" si="1"/>
        <v>Bąk Oliwia</v>
      </c>
      <c r="AB22" s="26">
        <f>(COUNTIF($AA$2:AA22,AA22)=1)*1+AB21</f>
        <v>8</v>
      </c>
      <c r="AC22" s="26" t="str">
        <f>VLOOKUP(AD22,'licencje PZTS'!$C$4:$K$524,9,FALSE)</f>
        <v>"UKS MOS Opole"</v>
      </c>
      <c r="AD22" s="26" t="str">
        <f>INDEX($AA$2:$AA$900,MATCH(ROWS($Z$1:Z19),$AB$2:$AB$900,0))</f>
        <v>Brzozowski Kacper</v>
      </c>
    </row>
    <row r="23" spans="1:30" hidden="1" x14ac:dyDescent="0.25">
      <c r="A23" s="29" t="s">
        <v>342</v>
      </c>
      <c r="B23" s="30"/>
      <c r="C23" s="34"/>
      <c r="D23" s="35" t="str">
        <f>IF(C23="","",'licencje PZTS'!B3)</f>
        <v/>
      </c>
      <c r="E23" s="33" t="s">
        <v>1</v>
      </c>
      <c r="F23" s="33" t="s">
        <v>480</v>
      </c>
      <c r="G23" s="33" t="s">
        <v>342</v>
      </c>
      <c r="H23" s="36" t="s">
        <v>506</v>
      </c>
      <c r="I23" s="33" t="s">
        <v>334</v>
      </c>
      <c r="J23" s="36" t="s">
        <v>4</v>
      </c>
      <c r="K23" s="33" t="s">
        <v>468</v>
      </c>
      <c r="L23" s="33" t="s">
        <v>478</v>
      </c>
      <c r="M23" s="33" t="s">
        <v>475</v>
      </c>
      <c r="N23" s="33" t="s">
        <v>474</v>
      </c>
      <c r="O23" s="33" t="s">
        <v>473</v>
      </c>
      <c r="P23" s="33" t="s">
        <v>472</v>
      </c>
      <c r="Q23" s="33" t="s">
        <v>471</v>
      </c>
      <c r="R23" s="33" t="s">
        <v>476</v>
      </c>
      <c r="S23" s="33" t="s">
        <v>508</v>
      </c>
      <c r="V23" s="26" t="str">
        <f t="shared" si="0"/>
        <v>Bąk Oliwia</v>
      </c>
      <c r="W23" s="26">
        <f>(COUNTIF($V$2:V23,V23)=1)*1+W22</f>
        <v>4</v>
      </c>
      <c r="X23" s="26" t="str">
        <f>VLOOKUP(Y23,'licencje PZTS'!$C$4:$K$1524,9,FALSE)</f>
        <v>"LZS Zakrzów"</v>
      </c>
      <c r="Y23" s="26" t="str">
        <f>INDEX($V$4:$V$900,MATCH(ROWS($U$1:U20),$W$4:$W$900,0))</f>
        <v>Ciećka Adam</v>
      </c>
      <c r="AA23" s="26" t="str">
        <f t="shared" si="1"/>
        <v>Bąk Oliwia</v>
      </c>
      <c r="AB23" s="26">
        <f>(COUNTIF($AA$2:AA23,AA23)=1)*1+AB22</f>
        <v>8</v>
      </c>
      <c r="AC23" s="26" t="str">
        <f>VLOOKUP(AD23,'licencje PZTS'!$C$4:$K$524,9,FALSE)</f>
        <v>"STS GMINA Strzelce Opolskie"</v>
      </c>
      <c r="AD23" s="26" t="str">
        <f>INDEX($AA$2:$AA$900,MATCH(ROWS($Z$1:Z20),$AB$2:$AB$900,0))</f>
        <v>Buszman Zofia</v>
      </c>
    </row>
    <row r="24" spans="1:30" hidden="1" x14ac:dyDescent="0.25">
      <c r="A24" s="26" t="s">
        <v>346</v>
      </c>
      <c r="B24" s="30">
        <f>(COUNTIF($D$24:D24,D24)=1)*1+B23</f>
        <v>1</v>
      </c>
      <c r="C24" s="37" t="str">
        <f>IF(AND($E$3="Skrzat",OR(L24="Skrzat")),"Skrzat",IF(AND($E$3="Żak",OR(L24="Skrzat",M24="Żak")),"Żak",IF(AND($E$3="Młodzik",OR(L24="Skrzat",M24="Żak",N24="Młodzik")),"Młodzik",IF(AND($E$3="Kadet",OR(L24="Skrzat",M24="Żak",N24="Młodzik",O24="Kadet")),"Kadet",IF(AND($E$3="Junior",OR(L24="Skrzat",M24="Żak",N24="Młodzik",O24="Kadet",P24="Junior")),"Junior",IF(AND($E$3="Młodzieżowiec",OR(L24="Skrzat",M24="Żak",N24="Młodzik",O24="Kadet",P24="Junior",S24="Młodzieżowiec")),"Młodzieżowiec",IF(AND($E$3="Senior",OR(L24="Skrzat",M24="Żak",N24="Młodzik",O24="Kadet",P24="Junior",S24="Młodzieżowiec",Q24="Senior")),"Senior",IF(AND($E$3="Weteran",OR(L24="Nie",M24="Nie",N24="Nie",O24="Nie",P24="Nie",R24="Weteran")),"Weteran",""))))))))</f>
        <v>Młodzik</v>
      </c>
      <c r="D24" s="30" t="str">
        <f>IF(C24="","",'licencje PZTS'!B4)</f>
        <v>"UKS Cisek"</v>
      </c>
      <c r="E24" s="38" t="str">
        <f>IF(C24="","",VLOOKUP(F24,'licencje PZTS'!$G$3:$N$1799,8,FALSE))</f>
        <v>Adamiec Marcel</v>
      </c>
      <c r="F24" s="26">
        <f>'licencje PZTS'!G4</f>
        <v>54696</v>
      </c>
      <c r="G24" s="38" t="str">
        <f>IF(AND($G$3="Skrzat",OR(L24="Skrzat")),"Skrzat",IF(AND($G$3="Żak",OR(L24="Skrzat",M24="Żak")),"Żak",IF(AND($G$3="Młodzik",OR(L24="Skrzat",M24="Żak",N24="Młodzik")),"Młodzik",IF(AND($G$3="Kadet",OR(L24="Skrzat",M24="Żak",N24="Młodzik",O24="Kadet")),"Kadet",IF(AND($G$3="Junior",OR(L24="Skrzat",M24="Żak",N24="Młodzik",O24="Kadet",P24="Junior")),"Junior",IF(AND($G$3="Młodzieżowiec",OR(L24="Skrzat",M24="Żak",N24="Młodzik",O24="Kadet",P24="Junior",S24="Młodzieżowiec")),"Młodzieżowiec",IF(AND($G$3="Senior",OR(L24="Skrzat",M24="Żak",N24="Młodzik",O24="Kadet",P24="Junior",S24="Młodzieżowiec",Q24="Senior")),"Senior",IF(AND($G$3="Weteran",OR(L24="Nie",M24="Nie",N24="Nie",O24="Nie",P24="Nie",R24="Weteran")),"Weteran",""))))))))</f>
        <v>Junior</v>
      </c>
      <c r="H24" s="38" t="str">
        <f>IF(G24="","",'licencje PZTS'!B4)</f>
        <v>"UKS Cisek"</v>
      </c>
      <c r="I24" s="26" t="str">
        <f>IF(G24="","",VLOOKUP(F24,'licencje PZTS'!$G$3:$N$1799,8,FALSE))</f>
        <v>Adamiec Marcel</v>
      </c>
      <c r="J24" s="26" t="str">
        <f>IFERROR(VLOOKUP(F24,'licencje PZTS'!$G$3:$N$1799,7,FALSE),"")</f>
        <v>M</v>
      </c>
      <c r="K24" s="38">
        <f>IFERROR(VLOOKUP(F24,'licencje PZTS'!$G$3:$N$1799,4,FALSE),"")</f>
        <v>2008</v>
      </c>
      <c r="L24" s="26" t="str">
        <f>IFERROR(IF($G$1-K24&lt;=9,"Skrzat",IF($G$1-K24&gt;9,"Nie dotyczy")),"")</f>
        <v>Nie dotyczy</v>
      </c>
      <c r="M24" s="26" t="str">
        <f>IFERROR(IF($G$1-K24&lt;=11,"Żak",IF($G$1-K24&gt;11,"Nie dotyczy")),"")</f>
        <v>Nie dotyczy</v>
      </c>
      <c r="N24" s="26" t="str">
        <f>IFERROR(IF($G$1-K24&lt;=13,"Młodzik",IF($G$1-K24&gt;13,"Nie dotyczy")),"")</f>
        <v>Młodzik</v>
      </c>
      <c r="O24" s="26" t="str">
        <f>IFERROR(IF($G$1-K24&lt;=15,"Kadet",IF($G$1-K24&gt;15,"Nie dotyczy")),"")</f>
        <v>Kadet</v>
      </c>
      <c r="P24" s="26" t="str">
        <f>IFERROR(IF($G$1-K24&lt;=18,"Junior",IF($G$1-K24&gt;18,"Nie dotyczy")),"")</f>
        <v>Junior</v>
      </c>
      <c r="Q24" s="26" t="str">
        <f>IFERROR(IF($G$1-K24&gt;=10,"Senior",IF($G$1-K24&lt;10,"Nie dotyczy")),"")</f>
        <v>Senior</v>
      </c>
      <c r="R24" s="26" t="str">
        <f>IFERROR(IF($G$1-K24&gt;=40,"Weteran",IF($G$1-K24&lt;40,"Nie dotyczy")),"Nie dotyczy")</f>
        <v>Nie dotyczy</v>
      </c>
      <c r="S24" s="26" t="str">
        <f>IFERROR(IF($G$1-K24&lt;=21,"Młodzieżowiec",IF($G$1-K24&gt;21,"Nie dotyczy")),"")</f>
        <v>Młodzieżowiec</v>
      </c>
      <c r="V24" s="26" t="str">
        <f t="shared" si="0"/>
        <v>Bogdał Franciszek</v>
      </c>
      <c r="W24" s="26">
        <f>(COUNTIF($V$2:V24,V24)=1)*1+W23</f>
        <v>5</v>
      </c>
      <c r="X24" s="26" t="str">
        <f>VLOOKUP(Y24,'licencje PZTS'!$C$4:$K$1524,9,FALSE)</f>
        <v>"LZS Zakrzów"</v>
      </c>
      <c r="Y24" s="26" t="str">
        <f>INDEX($V$4:$V$900,MATCH(ROWS($U$1:U21),$W$4:$W$900,0))</f>
        <v>Ciećka Dawid</v>
      </c>
      <c r="AA24" s="26" t="str">
        <f t="shared" si="1"/>
        <v>Bielański Marcin</v>
      </c>
      <c r="AB24" s="26">
        <f>(COUNTIF($AA$2:AA24,AA24)=1)*1+AB23</f>
        <v>9</v>
      </c>
      <c r="AC24" s="26" t="str">
        <f>VLOOKUP(AD24,'licencje PZTS'!$C$4:$K$524,9,FALSE)</f>
        <v>"STS Brynica"</v>
      </c>
      <c r="AD24" s="26" t="str">
        <f>INDEX($AA$2:$AA$900,MATCH(ROWS($Z$1:Z21),$AB$2:$AB$900,0))</f>
        <v>Cebula Łukasz</v>
      </c>
    </row>
    <row r="25" spans="1:30" hidden="1" x14ac:dyDescent="0.25">
      <c r="A25" s="26" t="s">
        <v>369</v>
      </c>
      <c r="B25" s="30">
        <f>(COUNTIF($D$24:D25,D25)=1)*1+B24</f>
        <v>2</v>
      </c>
      <c r="C25" s="37" t="str">
        <f t="shared" ref="C25:C88" si="2">IF(AND($E$3="Skrzat",OR(L25="Skrzat")),"Skrzat",IF(AND($E$3="Żak",OR(L25="Skrzat",M25="Żak")),"Żak",IF(AND($E$3="Młodzik",OR(L25="Skrzat",M25="Żak",N25="Młodzik")),"Młodzik",IF(AND($E$3="Kadet",OR(L25="Skrzat",M25="Żak",N25="Młodzik",O25="Kadet")),"Kadet",IF(AND($E$3="Junior",OR(L25="Skrzat",M25="Żak",N25="Młodzik",O25="Kadet",P25="Junior")),"Junior",IF(AND($E$3="Młodzieżowiec",OR(L25="Skrzat",M25="Żak",N25="Młodzik",O25="Kadet",P25="Junior",S25="Młodzieżowiec")),"Młodzieżowiec",IF(AND($E$3="Senior",OR(L25="Skrzat",M25="Żak",N25="Młodzik",O25="Kadet",P25="Junior",S25="Młodzieżowiec",Q25="Senior")),"Senior",IF(AND($E$3="Weteran",OR(L25="Nie",M25="Nie",N25="Nie",O25="Nie",P25="Nie",R25="Weteran")),"Weteran",""))))))))</f>
        <v/>
      </c>
      <c r="D25" s="30" t="str">
        <f>IF(C25="","",'licencje PZTS'!B5)</f>
        <v/>
      </c>
      <c r="E25" s="38" t="str">
        <f>IF(C25="","",VLOOKUP(F25,'licencje PZTS'!$G$3:$N$799,8,FALSE))</f>
        <v/>
      </c>
      <c r="F25" s="26">
        <f>'licencje PZTS'!G5</f>
        <v>19698</v>
      </c>
      <c r="G25" s="38" t="str">
        <f t="shared" ref="G25:G88" si="3">IF(AND($G$3="Skrzat",OR(L25="Skrzat")),"Skrzat",IF(AND($G$3="Żak",OR(L25="Skrzat",M25="Żak")),"Żak",IF(AND($G$3="Młodzik",OR(L25="Skrzat",M25="Żak",N25="Młodzik")),"Młodzik",IF(AND($G$3="Kadet",OR(L25="Skrzat",M25="Żak",N25="Młodzik",O25="Kadet")),"Kadet",IF(AND($G$3="Junior",OR(L25="Skrzat",M25="Żak",N25="Młodzik",O25="Kadet",P25="Junior")),"Junior",IF(AND($G$3="Młodzieżowiec",OR(L25="Skrzat",M25="Żak",N25="Młodzik",O25="Kadet",P25="Junior",S25="Młodzieżowiec")),"Młodzieżowiec",IF(AND($G$3="Senior",OR(L25="Skrzat",M25="Żak",N25="Młodzik",O25="Kadet",P25="Junior",S25="Młodzieżowiec",Q25="Senior")),"Senior",IF(AND($G$3="Weteran",OR(L25="Nie",M25="Nie",N25="Nie",O25="Nie",P25="Nie",R25="Weteran")),"Weteran",""))))))))</f>
        <v/>
      </c>
      <c r="H25" s="38" t="str">
        <f>IF(G25="","",'licencje PZTS'!B5)</f>
        <v/>
      </c>
      <c r="I25" s="26" t="str">
        <f>IF(G25="","",VLOOKUP(F25,'licencje PZTS'!$G$3:$N$799,8,FALSE))</f>
        <v/>
      </c>
      <c r="J25" s="26" t="str">
        <f>IFERROR(VLOOKUP(F25,'licencje PZTS'!$G$3:$N$799,7,FALSE),"")</f>
        <v>M</v>
      </c>
      <c r="K25" s="38">
        <f>IFERROR(VLOOKUP(F25,'licencje PZTS'!$G$3:$N$1799,4,FALSE),"")</f>
        <v>1988</v>
      </c>
      <c r="L25" s="26" t="str">
        <f t="shared" ref="L25:L88" si="4">IFERROR(IF($G$1-K25&lt;=9,"Skrzat",IF($G$1-K25&gt;9,"Nie dotyczy")),"")</f>
        <v>Nie dotyczy</v>
      </c>
      <c r="M25" s="26" t="str">
        <f t="shared" ref="M25:M88" si="5">IFERROR(IF($G$1-K25&lt;=11,"Żak",IF($G$1-K25&gt;11,"Nie dotyczy")),"")</f>
        <v>Nie dotyczy</v>
      </c>
      <c r="N25" s="26" t="str">
        <f t="shared" ref="N25:N88" si="6">IFERROR(IF($G$1-K25&lt;=13,"Młodzik",IF($G$1-K25&gt;13,"Nie dotyczy")),"")</f>
        <v>Nie dotyczy</v>
      </c>
      <c r="O25" s="26" t="str">
        <f t="shared" ref="O25:O88" si="7">IFERROR(IF($G$1-K25&lt;=15,"Kadet",IF($G$1-K25&gt;15,"Nie dotyczy")),"")</f>
        <v>Nie dotyczy</v>
      </c>
      <c r="P25" s="26" t="str">
        <f t="shared" ref="P25:P88" si="8">IFERROR(IF($G$1-K25&lt;=18,"Junior",IF($G$1-K25&gt;18,"Nie dotyczy")),"")</f>
        <v>Nie dotyczy</v>
      </c>
      <c r="Q25" s="26" t="str">
        <f t="shared" ref="Q25:Q88" si="9">IFERROR(IF($G$1-K25&gt;=10,"Senior",IF($G$1-K25&lt;10,"Nie dotyczy")),"")</f>
        <v>Senior</v>
      </c>
      <c r="R25" s="26" t="str">
        <f t="shared" ref="R25:R88" si="10">IFERROR(IF($G$1-K25&gt;=40,"Weteran",IF($G$1-K25&lt;40,"Nie dotyczy")),"Nie dotyczy")</f>
        <v>Nie dotyczy</v>
      </c>
      <c r="S25" s="26" t="str">
        <f t="shared" ref="S25:S88" si="11">IFERROR(IF($G$1-K25&lt;=21,"Młodzieżowiec",IF($G$1-K25&gt;21,"Nie dotyczy")),"")</f>
        <v>Nie dotyczy</v>
      </c>
      <c r="V25" s="26" t="str">
        <f t="shared" si="0"/>
        <v>Bogdał Franciszek</v>
      </c>
      <c r="W25" s="26">
        <f>(COUNTIF($V$2:V25,V25)=1)*1+W24</f>
        <v>5</v>
      </c>
      <c r="X25" s="26" t="str">
        <f>VLOOKUP(Y25,'licencje PZTS'!$C$4:$K$1524,9,FALSE)</f>
        <v>"LUKS MGOKSIR Korfantów"</v>
      </c>
      <c r="Y25" s="26" t="str">
        <f>INDEX($V$4:$V$900,MATCH(ROWS($U$1:U22),$W$4:$W$900,0))</f>
        <v>Ciesielski Leon</v>
      </c>
      <c r="AA25" s="26" t="str">
        <f t="shared" si="1"/>
        <v>Bielański Marcin</v>
      </c>
      <c r="AB25" s="26">
        <f>(COUNTIF($AA$2:AA25,AA25)=1)*1+AB24</f>
        <v>9</v>
      </c>
      <c r="AC25" s="26" t="str">
        <f>VLOOKUP(AD25,'licencje PZTS'!$C$4:$K$524,9,FALSE)</f>
        <v>"STS Brynica"</v>
      </c>
      <c r="AD25" s="26" t="str">
        <f>INDEX($AA$2:$AA$900,MATCH(ROWS($Z$1:Z22),$AB$2:$AB$900,0))</f>
        <v>Cebula Sebastian</v>
      </c>
    </row>
    <row r="26" spans="1:30" hidden="1" x14ac:dyDescent="0.25">
      <c r="A26" s="26" t="s">
        <v>355</v>
      </c>
      <c r="B26" s="30">
        <f>(COUNTIF($D$24:D26,D26)=1)*1+B25</f>
        <v>2</v>
      </c>
      <c r="C26" s="37" t="str">
        <f t="shared" si="2"/>
        <v/>
      </c>
      <c r="D26" s="30" t="str">
        <f>IF(C26="","",'licencje PZTS'!B6)</f>
        <v/>
      </c>
      <c r="E26" s="38" t="str">
        <f>IF(C26="","",VLOOKUP(F26,'licencje PZTS'!$G$3:$N$799,8,FALSE))</f>
        <v/>
      </c>
      <c r="F26" s="26">
        <f>'licencje PZTS'!G6</f>
        <v>45624</v>
      </c>
      <c r="G26" s="38" t="str">
        <f t="shared" si="3"/>
        <v>Junior</v>
      </c>
      <c r="H26" s="38" t="str">
        <f>IF(G26="","",'licencje PZTS'!B6)</f>
        <v>"UKS SOKOLIK Niemodlin"</v>
      </c>
      <c r="I26" s="26" t="str">
        <f>IF(G26="","",VLOOKUP(F26,'licencje PZTS'!$G$3:$N$799,8,FALSE))</f>
        <v>Adaszyński Mateusz</v>
      </c>
      <c r="J26" s="26" t="str">
        <f>IFERROR(VLOOKUP(F26,'licencje PZTS'!$G$3:$N$799,7,FALSE),"")</f>
        <v>M</v>
      </c>
      <c r="K26" s="38">
        <f>IFERROR(VLOOKUP(F26,'licencje PZTS'!$G$3:$N$1799,4,FALSE),"")</f>
        <v>2006</v>
      </c>
      <c r="L26" s="26" t="str">
        <f t="shared" si="4"/>
        <v>Nie dotyczy</v>
      </c>
      <c r="M26" s="26" t="str">
        <f t="shared" si="5"/>
        <v>Nie dotyczy</v>
      </c>
      <c r="N26" s="26" t="str">
        <f t="shared" si="6"/>
        <v>Nie dotyczy</v>
      </c>
      <c r="O26" s="26" t="str">
        <f t="shared" si="7"/>
        <v>Kadet</v>
      </c>
      <c r="P26" s="26" t="str">
        <f t="shared" si="8"/>
        <v>Junior</v>
      </c>
      <c r="Q26" s="26" t="str">
        <f t="shared" si="9"/>
        <v>Senior</v>
      </c>
      <c r="R26" s="26" t="str">
        <f t="shared" si="10"/>
        <v>Nie dotyczy</v>
      </c>
      <c r="S26" s="26" t="str">
        <f t="shared" si="11"/>
        <v>Młodzieżowiec</v>
      </c>
      <c r="V26" s="26" t="str">
        <f t="shared" si="0"/>
        <v>Bogdał Franciszek</v>
      </c>
      <c r="W26" s="26">
        <f>(COUNTIF($V$2:V26,V26)=1)*1+W25</f>
        <v>5</v>
      </c>
      <c r="X26" s="26" t="str">
        <f>VLOOKUP(Y26,'licencje PZTS'!$C$4:$K$1524,9,FALSE)</f>
        <v>"STS Brynica"</v>
      </c>
      <c r="Y26" s="26" t="str">
        <f>INDEX($V$4:$V$900,MATCH(ROWS($U$1:U23),$W$4:$W$900,0))</f>
        <v>Czech MIchał</v>
      </c>
      <c r="AA26" s="26" t="str">
        <f t="shared" si="1"/>
        <v>Bielański Marcin</v>
      </c>
      <c r="AB26" s="26">
        <f>(COUNTIF($AA$2:AA26,AA26)=1)*1+AB25</f>
        <v>9</v>
      </c>
      <c r="AC26" s="26" t="str">
        <f>VLOOKUP(AD26,'licencje PZTS'!$C$4:$K$524,9,FALSE)</f>
        <v>"LUKS MGOKSIR Korfantów"</v>
      </c>
      <c r="AD26" s="26" t="str">
        <f>INDEX($AA$2:$AA$900,MATCH(ROWS($Z$1:Z23),$AB$2:$AB$900,0))</f>
        <v>Charlamow Karol</v>
      </c>
    </row>
    <row r="27" spans="1:30" hidden="1" x14ac:dyDescent="0.25">
      <c r="A27" s="26" t="s">
        <v>363</v>
      </c>
      <c r="B27" s="30">
        <f>(COUNTIF($D$24:D27,D27)=1)*1+B26</f>
        <v>2</v>
      </c>
      <c r="C27" s="37" t="str">
        <f t="shared" si="2"/>
        <v/>
      </c>
      <c r="D27" s="30" t="str">
        <f>IF(C27="","",'licencje PZTS'!B7)</f>
        <v/>
      </c>
      <c r="E27" s="38" t="str">
        <f>IF(C27="","",VLOOKUP(F27,'licencje PZTS'!$G$3:$N$799,8,FALSE))</f>
        <v/>
      </c>
      <c r="F27" s="26">
        <f>'licencje PZTS'!G7</f>
        <v>51732</v>
      </c>
      <c r="G27" s="38" t="str">
        <f t="shared" si="3"/>
        <v/>
      </c>
      <c r="H27" s="38" t="str">
        <f>IF(G27="","",'licencje PZTS'!B7)</f>
        <v/>
      </c>
      <c r="I27" s="26" t="str">
        <f>IF(G27="","",VLOOKUP(F27,'licencje PZTS'!$G$3:$N$799,8,FALSE))</f>
        <v/>
      </c>
      <c r="J27" s="26" t="str">
        <f>IFERROR(VLOOKUP(F27,'licencje PZTS'!$G$3:$N$799,7,FALSE),"")</f>
        <v>M</v>
      </c>
      <c r="K27" s="38">
        <f>IFERROR(VLOOKUP(F27,'licencje PZTS'!$G$3:$N$1799,4,FALSE),"")</f>
        <v>1974</v>
      </c>
      <c r="L27" s="26" t="str">
        <f t="shared" si="4"/>
        <v>Nie dotyczy</v>
      </c>
      <c r="M27" s="26" t="str">
        <f t="shared" si="5"/>
        <v>Nie dotyczy</v>
      </c>
      <c r="N27" s="26" t="str">
        <f t="shared" si="6"/>
        <v>Nie dotyczy</v>
      </c>
      <c r="O27" s="26" t="str">
        <f t="shared" si="7"/>
        <v>Nie dotyczy</v>
      </c>
      <c r="P27" s="26" t="str">
        <f t="shared" si="8"/>
        <v>Nie dotyczy</v>
      </c>
      <c r="Q27" s="26" t="str">
        <f t="shared" si="9"/>
        <v>Senior</v>
      </c>
      <c r="R27" s="26" t="str">
        <f t="shared" si="10"/>
        <v>Weteran</v>
      </c>
      <c r="S27" s="26" t="str">
        <f t="shared" si="11"/>
        <v>Nie dotyczy</v>
      </c>
      <c r="V27" s="26" t="str">
        <f t="shared" si="0"/>
        <v>Bogdał Franciszek</v>
      </c>
      <c r="W27" s="26">
        <f>(COUNTIF($V$2:V27,V27)=1)*1+W26</f>
        <v>5</v>
      </c>
      <c r="X27" s="26" t="str">
        <f>VLOOKUP(Y27,'licencje PZTS'!$C$4:$K$1524,9,FALSE)</f>
        <v>"STS Brynica"</v>
      </c>
      <c r="Y27" s="26" t="str">
        <f>INDEX($V$4:$V$900,MATCH(ROWS($U$1:U24),$W$4:$W$900,0))</f>
        <v>Czech Paweł</v>
      </c>
      <c r="AA27" s="26" t="str">
        <f t="shared" si="1"/>
        <v>Bielański Marcin</v>
      </c>
      <c r="AB27" s="26">
        <f>(COUNTIF($AA$2:AA27,AA27)=1)*1+AB26</f>
        <v>9</v>
      </c>
      <c r="AC27" s="26" t="str">
        <f>VLOOKUP(AD27,'licencje PZTS'!$C$4:$K$524,9,FALSE)</f>
        <v>"AZS PWSZ Nysa"</v>
      </c>
      <c r="AD27" s="26" t="str">
        <f>INDEX($AA$2:$AA$900,MATCH(ROWS($Z$1:Z24),$AB$2:$AB$900,0))</f>
        <v>Ciastoń Tomasz</v>
      </c>
    </row>
    <row r="28" spans="1:30" hidden="1" x14ac:dyDescent="0.25">
      <c r="A28" s="26" t="s">
        <v>362</v>
      </c>
      <c r="B28" s="30">
        <f>(COUNTIF($D$24:D28,D28)=1)*1+B27</f>
        <v>2</v>
      </c>
      <c r="C28" s="37" t="str">
        <f t="shared" si="2"/>
        <v/>
      </c>
      <c r="D28" s="30" t="str">
        <f>IF(C28="","",'licencje PZTS'!B8)</f>
        <v/>
      </c>
      <c r="E28" s="38" t="str">
        <f>IF(C28="","",VLOOKUP(F28,'licencje PZTS'!$G$3:$N$799,8,FALSE))</f>
        <v/>
      </c>
      <c r="F28" s="26">
        <f>'licencje PZTS'!G8</f>
        <v>2280</v>
      </c>
      <c r="G28" s="38" t="str">
        <f t="shared" si="3"/>
        <v/>
      </c>
      <c r="H28" s="38" t="str">
        <f>IF(G28="","",'licencje PZTS'!B8)</f>
        <v/>
      </c>
      <c r="I28" s="26" t="str">
        <f>IF(G28="","",VLOOKUP(F28,'licencje PZTS'!$G$3:$N$799,8,FALSE))</f>
        <v/>
      </c>
      <c r="J28" s="26" t="str">
        <f>IFERROR(VLOOKUP(F28,'licencje PZTS'!$G$3:$N$799,7,FALSE),"")</f>
        <v>M</v>
      </c>
      <c r="K28" s="38">
        <f>IFERROR(VLOOKUP(F28,'licencje PZTS'!$G$3:$N$1799,4,FALSE),"")</f>
        <v>1982</v>
      </c>
      <c r="L28" s="26" t="str">
        <f t="shared" si="4"/>
        <v>Nie dotyczy</v>
      </c>
      <c r="M28" s="26" t="str">
        <f t="shared" si="5"/>
        <v>Nie dotyczy</v>
      </c>
      <c r="N28" s="26" t="str">
        <f t="shared" si="6"/>
        <v>Nie dotyczy</v>
      </c>
      <c r="O28" s="26" t="str">
        <f t="shared" si="7"/>
        <v>Nie dotyczy</v>
      </c>
      <c r="P28" s="26" t="str">
        <f t="shared" si="8"/>
        <v>Nie dotyczy</v>
      </c>
      <c r="Q28" s="26" t="str">
        <f t="shared" si="9"/>
        <v>Senior</v>
      </c>
      <c r="R28" s="26" t="str">
        <f t="shared" si="10"/>
        <v>Nie dotyczy</v>
      </c>
      <c r="S28" s="26" t="str">
        <f t="shared" si="11"/>
        <v>Nie dotyczy</v>
      </c>
      <c r="V28" s="26" t="str">
        <f t="shared" si="0"/>
        <v>Bogdał Franciszek</v>
      </c>
      <c r="W28" s="26">
        <f>(COUNTIF($V$2:V28,V28)=1)*1+W27</f>
        <v>5</v>
      </c>
      <c r="X28" s="26" t="str">
        <f>VLOOKUP(Y28,'licencje PZTS'!$C$4:$K$1524,9,FALSE)</f>
        <v>"LZS VICTORIA Chróścice"</v>
      </c>
      <c r="Y28" s="26" t="str">
        <f>INDEX($V$4:$V$900,MATCH(ROWS($U$1:U25),$W$4:$W$900,0))</f>
        <v>Czyrek Maja</v>
      </c>
      <c r="AA28" s="26" t="str">
        <f t="shared" si="1"/>
        <v>Bielański Marcin</v>
      </c>
      <c r="AB28" s="26">
        <f>(COUNTIF($AA$2:AA28,AA28)=1)*1+AB27</f>
        <v>9</v>
      </c>
      <c r="AC28" s="26" t="str">
        <f>VLOOKUP(AD28,'licencje PZTS'!$C$4:$K$524,9,FALSE)</f>
        <v>"UKS Cisek"</v>
      </c>
      <c r="AD28" s="26" t="str">
        <f>INDEX($AA$2:$AA$900,MATCH(ROWS($Z$1:Z25),$AB$2:$AB$900,0))</f>
        <v>Cichoń Mateusz</v>
      </c>
    </row>
    <row r="29" spans="1:30" hidden="1" x14ac:dyDescent="0.25">
      <c r="A29" s="26" t="s">
        <v>347</v>
      </c>
      <c r="B29" s="30">
        <f>(COUNTIF($D$24:D29,D29)=1)*1+B28</f>
        <v>3</v>
      </c>
      <c r="C29" s="37" t="str">
        <f t="shared" si="2"/>
        <v>Młodzik</v>
      </c>
      <c r="D29" s="30" t="str">
        <f>IF(C29="","",'licencje PZTS'!B9)</f>
        <v>"LUKS Mańkowice-Piątkowice"</v>
      </c>
      <c r="E29" s="38" t="str">
        <f>IF(C29="","",VLOOKUP(F29,'licencje PZTS'!$G$3:$N$799,8,FALSE))</f>
        <v>Albrycht Łukasz</v>
      </c>
      <c r="F29" s="26">
        <f>'licencje PZTS'!G9</f>
        <v>54543</v>
      </c>
      <c r="G29" s="38" t="str">
        <f t="shared" si="3"/>
        <v>Junior</v>
      </c>
      <c r="H29" s="38" t="str">
        <f>IF(G29="","",'licencje PZTS'!B9)</f>
        <v>"LUKS Mańkowice-Piątkowice"</v>
      </c>
      <c r="I29" s="26" t="str">
        <f>IF(G29="","",VLOOKUP(F29,'licencje PZTS'!$G$3:$N$799,8,FALSE))</f>
        <v>Albrycht Łukasz</v>
      </c>
      <c r="J29" s="26" t="str">
        <f>IFERROR(VLOOKUP(F29,'licencje PZTS'!$G$3:$N$799,7,FALSE),"")</f>
        <v>M</v>
      </c>
      <c r="K29" s="38">
        <f>IFERROR(VLOOKUP(F29,'licencje PZTS'!$G$3:$N$1799,4,FALSE),"")</f>
        <v>2011</v>
      </c>
      <c r="L29" s="26" t="str">
        <f t="shared" si="4"/>
        <v>Skrzat</v>
      </c>
      <c r="M29" s="26" t="str">
        <f t="shared" si="5"/>
        <v>Żak</v>
      </c>
      <c r="N29" s="26" t="str">
        <f t="shared" si="6"/>
        <v>Młodzik</v>
      </c>
      <c r="O29" s="26" t="str">
        <f t="shared" si="7"/>
        <v>Kadet</v>
      </c>
      <c r="P29" s="26" t="str">
        <f t="shared" si="8"/>
        <v>Junior</v>
      </c>
      <c r="Q29" s="26" t="str">
        <f t="shared" si="9"/>
        <v>Nie dotyczy</v>
      </c>
      <c r="R29" s="26" t="str">
        <f t="shared" si="10"/>
        <v>Nie dotyczy</v>
      </c>
      <c r="S29" s="26" t="str">
        <f t="shared" si="11"/>
        <v>Młodzieżowiec</v>
      </c>
      <c r="V29" s="26" t="str">
        <f t="shared" si="0"/>
        <v>Bogdał Franciszek</v>
      </c>
      <c r="W29" s="26">
        <f>(COUNTIF($V$2:V29,V29)=1)*1+W28</f>
        <v>5</v>
      </c>
      <c r="X29" s="26" t="str">
        <f>VLOOKUP(Y29,'licencje PZTS'!$C$4:$K$1524,9,FALSE)</f>
        <v>"MGOK Gorzów Śląski"</v>
      </c>
      <c r="Y29" s="26" t="str">
        <f>INDEX($V$4:$V$900,MATCH(ROWS($U$1:U26),$W$4:$W$900,0))</f>
        <v>Dolny Konrad</v>
      </c>
      <c r="AA29" s="26" t="str">
        <f t="shared" si="1"/>
        <v>Bielecki Konrad</v>
      </c>
      <c r="AB29" s="26">
        <f>(COUNTIF($AA$2:AA29,AA29)=1)*1+AB28</f>
        <v>10</v>
      </c>
      <c r="AC29" s="26" t="str">
        <f>VLOOKUP(AD29,'licencje PZTS'!$C$4:$K$524,9,FALSE)</f>
        <v>"UKS Cisek"</v>
      </c>
      <c r="AD29" s="26" t="str">
        <f>INDEX($AA$2:$AA$900,MATCH(ROWS($Z$1:Z26),$AB$2:$AB$900,0))</f>
        <v>Cichoń Nikola</v>
      </c>
    </row>
    <row r="30" spans="1:30" hidden="1" x14ac:dyDescent="0.25">
      <c r="A30" s="26" t="s">
        <v>351</v>
      </c>
      <c r="B30" s="30">
        <f>(COUNTIF($D$24:D30,D30)=1)*1+B29</f>
        <v>3</v>
      </c>
      <c r="C30" s="37" t="str">
        <f t="shared" si="2"/>
        <v/>
      </c>
      <c r="D30" s="30" t="str">
        <f>IF(C30="","",'licencje PZTS'!B10)</f>
        <v/>
      </c>
      <c r="E30" s="38" t="str">
        <f>IF(C30="","",VLOOKUP(F30,'licencje PZTS'!$G$3:$N$799,8,FALSE))</f>
        <v/>
      </c>
      <c r="F30" s="26">
        <f>'licencje PZTS'!G10</f>
        <v>40788</v>
      </c>
      <c r="G30" s="38" t="str">
        <f t="shared" si="3"/>
        <v/>
      </c>
      <c r="H30" s="38" t="str">
        <f>IF(G30="","",'licencje PZTS'!B10)</f>
        <v/>
      </c>
      <c r="I30" s="26" t="str">
        <f>IF(G30="","",VLOOKUP(F30,'licencje PZTS'!$G$3:$N$799,8,FALSE))</f>
        <v/>
      </c>
      <c r="J30" s="26" t="str">
        <f>IFERROR(VLOOKUP(F30,'licencje PZTS'!$G$3:$N$799,7,FALSE),"")</f>
        <v>M</v>
      </c>
      <c r="K30" s="38">
        <f>IFERROR(VLOOKUP(F30,'licencje PZTS'!$G$3:$N$1799,4,FALSE),"")</f>
        <v>1992</v>
      </c>
      <c r="L30" s="26" t="str">
        <f t="shared" si="4"/>
        <v>Nie dotyczy</v>
      </c>
      <c r="M30" s="26" t="str">
        <f t="shared" si="5"/>
        <v>Nie dotyczy</v>
      </c>
      <c r="N30" s="26" t="str">
        <f t="shared" si="6"/>
        <v>Nie dotyczy</v>
      </c>
      <c r="O30" s="26" t="str">
        <f t="shared" si="7"/>
        <v>Nie dotyczy</v>
      </c>
      <c r="P30" s="26" t="str">
        <f t="shared" si="8"/>
        <v>Nie dotyczy</v>
      </c>
      <c r="Q30" s="26" t="str">
        <f t="shared" si="9"/>
        <v>Senior</v>
      </c>
      <c r="R30" s="26" t="str">
        <f t="shared" si="10"/>
        <v>Nie dotyczy</v>
      </c>
      <c r="S30" s="26" t="str">
        <f t="shared" si="11"/>
        <v>Nie dotyczy</v>
      </c>
      <c r="V30" s="26" t="str">
        <f t="shared" si="0"/>
        <v>Bogdał Franciszek</v>
      </c>
      <c r="W30" s="26">
        <f>(COUNTIF($V$2:V30,V30)=1)*1+W29</f>
        <v>5</v>
      </c>
      <c r="X30" s="26" t="str">
        <f>VLOOKUP(Y30,'licencje PZTS'!$C$4:$K$1524,9,FALSE)</f>
        <v>"UKS SOKOLIK Niemodlin"</v>
      </c>
      <c r="Y30" s="26" t="str">
        <f>INDEX($V$4:$V$900,MATCH(ROWS($U$1:U27),$W$4:$W$900,0))</f>
        <v>Dressler Tymon</v>
      </c>
      <c r="AA30" s="26" t="str">
        <f t="shared" si="1"/>
        <v>Bielecki Konrad</v>
      </c>
      <c r="AB30" s="26">
        <f>(COUNTIF($AA$2:AA30,AA30)=1)*1+AB29</f>
        <v>10</v>
      </c>
      <c r="AC30" s="26" t="str">
        <f>VLOOKUP(AD30,'licencje PZTS'!$C$4:$K$524,9,FALSE)</f>
        <v>"STS GMINA Strzelce Opolskie"</v>
      </c>
      <c r="AD30" s="26" t="str">
        <f>INDEX($AA$2:$AA$900,MATCH(ROWS($Z$1:Z27),$AB$2:$AB$900,0))</f>
        <v>Cichoń Sara</v>
      </c>
    </row>
    <row r="31" spans="1:30" hidden="1" x14ac:dyDescent="0.25">
      <c r="A31" s="26" t="s">
        <v>366</v>
      </c>
      <c r="B31" s="30">
        <f>(COUNTIF($D$24:D31,D31)=1)*1+B30</f>
        <v>3</v>
      </c>
      <c r="C31" s="37" t="str">
        <f t="shared" si="2"/>
        <v/>
      </c>
      <c r="D31" s="30" t="str">
        <f>IF(C31="","",'licencje PZTS'!B11)</f>
        <v/>
      </c>
      <c r="E31" s="38" t="str">
        <f>IF(C31="","",VLOOKUP(F31,'licencje PZTS'!$G$3:$N$799,8,FALSE))</f>
        <v/>
      </c>
      <c r="F31" s="26">
        <f>'licencje PZTS'!G11</f>
        <v>40655</v>
      </c>
      <c r="G31" s="38" t="str">
        <f t="shared" si="3"/>
        <v/>
      </c>
      <c r="H31" s="38" t="str">
        <f>IF(G31="","",'licencje PZTS'!B11)</f>
        <v/>
      </c>
      <c r="I31" s="26" t="str">
        <f>IF(G31="","",VLOOKUP(F31,'licencje PZTS'!$G$3:$N$799,8,FALSE))</f>
        <v/>
      </c>
      <c r="J31" s="26" t="str">
        <f>IFERROR(VLOOKUP(F31,'licencje PZTS'!$G$3:$N$799,7,FALSE),"")</f>
        <v>M</v>
      </c>
      <c r="K31" s="38">
        <f>IFERROR(VLOOKUP(F31,'licencje PZTS'!$G$3:$N$1799,4,FALSE),"")</f>
        <v>1965</v>
      </c>
      <c r="L31" s="26" t="str">
        <f t="shared" si="4"/>
        <v>Nie dotyczy</v>
      </c>
      <c r="M31" s="26" t="str">
        <f t="shared" si="5"/>
        <v>Nie dotyczy</v>
      </c>
      <c r="N31" s="26" t="str">
        <f t="shared" si="6"/>
        <v>Nie dotyczy</v>
      </c>
      <c r="O31" s="26" t="str">
        <f t="shared" si="7"/>
        <v>Nie dotyczy</v>
      </c>
      <c r="P31" s="26" t="str">
        <f t="shared" si="8"/>
        <v>Nie dotyczy</v>
      </c>
      <c r="Q31" s="26" t="str">
        <f t="shared" si="9"/>
        <v>Senior</v>
      </c>
      <c r="R31" s="26" t="str">
        <f t="shared" si="10"/>
        <v>Weteran</v>
      </c>
      <c r="S31" s="26" t="str">
        <f t="shared" si="11"/>
        <v>Nie dotyczy</v>
      </c>
      <c r="V31" s="26" t="str">
        <f t="shared" si="0"/>
        <v>Bogdał Franciszek</v>
      </c>
      <c r="W31" s="26">
        <f>(COUNTIF($V$2:V31,V31)=1)*1+W30</f>
        <v>5</v>
      </c>
      <c r="X31" s="26" t="str">
        <f>VLOOKUP(Y31,'licencje PZTS'!$C$4:$K$1524,9,FALSE)</f>
        <v>"LZS Żywocice"</v>
      </c>
      <c r="Y31" s="26" t="str">
        <f>INDEX($V$4:$V$900,MATCH(ROWS($U$1:U28),$W$4:$W$900,0))</f>
        <v>Drost Konrad</v>
      </c>
      <c r="AA31" s="26" t="str">
        <f t="shared" si="1"/>
        <v>Biernacki Leszek</v>
      </c>
      <c r="AB31" s="26">
        <f>(COUNTIF($AA$2:AA31,AA31)=1)*1+AB30</f>
        <v>11</v>
      </c>
      <c r="AC31" s="26" t="str">
        <f>VLOOKUP(AD31,'licencje PZTS'!$C$4:$K$524,9,FALSE)</f>
        <v>"STS GMINA Strzelce Opolskie"</v>
      </c>
      <c r="AD31" s="26" t="str">
        <f>INDEX($AA$2:$AA$900,MATCH(ROWS($Z$1:Z28),$AB$2:$AB$900,0))</f>
        <v>Cichoń Tamara</v>
      </c>
    </row>
    <row r="32" spans="1:30" hidden="1" x14ac:dyDescent="0.25">
      <c r="A32" s="26" t="s">
        <v>348</v>
      </c>
      <c r="B32" s="30">
        <f>(COUNTIF($D$24:D32,D32)=1)*1+B31</f>
        <v>4</v>
      </c>
      <c r="C32" s="37" t="str">
        <f t="shared" si="2"/>
        <v>Młodzik</v>
      </c>
      <c r="D32" s="30" t="str">
        <f>IF(C32="","",'licencje PZTS'!B12)</f>
        <v>"LZS Żywocice"</v>
      </c>
      <c r="E32" s="38" t="str">
        <f>IF(C32="","",VLOOKUP(F32,'licencje PZTS'!$G$3:$N$799,8,FALSE))</f>
        <v>Babik Olivier</v>
      </c>
      <c r="F32" s="26">
        <f>'licencje PZTS'!G12</f>
        <v>52307</v>
      </c>
      <c r="G32" s="38" t="str">
        <f t="shared" si="3"/>
        <v>Junior</v>
      </c>
      <c r="H32" s="38" t="str">
        <f>IF(G32="","",'licencje PZTS'!B12)</f>
        <v>"LZS Żywocice"</v>
      </c>
      <c r="I32" s="26" t="str">
        <f>IF(G32="","",VLOOKUP(F32,'licencje PZTS'!$G$3:$N$799,8,FALSE))</f>
        <v>Babik Olivier</v>
      </c>
      <c r="J32" s="26" t="str">
        <f>IFERROR(VLOOKUP(F32,'licencje PZTS'!$G$3:$N$799,7,FALSE),"")</f>
        <v>M</v>
      </c>
      <c r="K32" s="38">
        <f>IFERROR(VLOOKUP(F32,'licencje PZTS'!$G$3:$N$1799,4,FALSE),"")</f>
        <v>2008</v>
      </c>
      <c r="L32" s="26" t="str">
        <f t="shared" si="4"/>
        <v>Nie dotyczy</v>
      </c>
      <c r="M32" s="26" t="str">
        <f t="shared" si="5"/>
        <v>Nie dotyczy</v>
      </c>
      <c r="N32" s="26" t="str">
        <f t="shared" si="6"/>
        <v>Młodzik</v>
      </c>
      <c r="O32" s="26" t="str">
        <f t="shared" si="7"/>
        <v>Kadet</v>
      </c>
      <c r="P32" s="26" t="str">
        <f t="shared" si="8"/>
        <v>Junior</v>
      </c>
      <c r="Q32" s="26" t="str">
        <f t="shared" si="9"/>
        <v>Senior</v>
      </c>
      <c r="R32" s="26" t="str">
        <f t="shared" si="10"/>
        <v>Nie dotyczy</v>
      </c>
      <c r="S32" s="26" t="str">
        <f t="shared" si="11"/>
        <v>Młodzieżowiec</v>
      </c>
      <c r="V32" s="26" t="str">
        <f t="shared" si="0"/>
        <v>Bogdał Franciszek</v>
      </c>
      <c r="W32" s="26">
        <f>(COUNTIF($V$2:V32,V32)=1)*1+W31</f>
        <v>5</v>
      </c>
      <c r="X32" s="26" t="str">
        <f>VLOOKUP(Y32,'licencje PZTS'!$C$4:$K$1524,9,FALSE)</f>
        <v>"KTS LEW Głubczyce"</v>
      </c>
      <c r="Y32" s="26" t="str">
        <f>INDEX($V$4:$V$900,MATCH(ROWS($U$1:U29),$W$4:$W$900,0))</f>
        <v>Durda Michał</v>
      </c>
      <c r="AA32" s="26" t="str">
        <f t="shared" si="1"/>
        <v>Bisgwa Kamil</v>
      </c>
      <c r="AB32" s="26">
        <f>(COUNTIF($AA$2:AA32,AA32)=1)*1+AB31</f>
        <v>12</v>
      </c>
      <c r="AC32" s="26" t="str">
        <f>VLOOKUP(AD32,'licencje PZTS'!$C$4:$K$524,9,FALSE)</f>
        <v>"AZS PWSZ Nysa"</v>
      </c>
      <c r="AD32" s="26" t="str">
        <f>INDEX($AA$2:$AA$900,MATCH(ROWS($Z$1:Z29),$AB$2:$AB$900,0))</f>
        <v>Cichoński Kamil</v>
      </c>
    </row>
    <row r="33" spans="1:30" hidden="1" x14ac:dyDescent="0.25">
      <c r="A33" s="26" t="s">
        <v>358</v>
      </c>
      <c r="B33" s="30">
        <f>(COUNTIF($D$24:D33,D33)=1)*1+B32</f>
        <v>4</v>
      </c>
      <c r="C33" s="37" t="str">
        <f t="shared" si="2"/>
        <v/>
      </c>
      <c r="D33" s="30" t="str">
        <f>IF(C33="","",'licencje PZTS'!B13)</f>
        <v/>
      </c>
      <c r="E33" s="38" t="str">
        <f>IF(C33="","",VLOOKUP(F33,'licencje PZTS'!$G$3:$N$799,8,FALSE))</f>
        <v/>
      </c>
      <c r="F33" s="26">
        <f>'licencje PZTS'!G13</f>
        <v>55055</v>
      </c>
      <c r="G33" s="38" t="str">
        <f t="shared" si="3"/>
        <v>Junior</v>
      </c>
      <c r="H33" s="38" t="str">
        <f>IF(G33="","",'licencje PZTS'!B13)</f>
        <v>"SKS LUKS Nysa"</v>
      </c>
      <c r="I33" s="26" t="str">
        <f>IF(G33="","",VLOOKUP(F33,'licencje PZTS'!$G$3:$N$799,8,FALSE))</f>
        <v>Bachanek Mateusz</v>
      </c>
      <c r="J33" s="26" t="str">
        <f>IFERROR(VLOOKUP(F33,'licencje PZTS'!$G$3:$N$799,7,FALSE),"")</f>
        <v>M</v>
      </c>
      <c r="K33" s="38">
        <f>IFERROR(VLOOKUP(F33,'licencje PZTS'!$G$3:$N$1799,4,FALSE),"")</f>
        <v>2005</v>
      </c>
      <c r="L33" s="26" t="str">
        <f t="shared" si="4"/>
        <v>Nie dotyczy</v>
      </c>
      <c r="M33" s="26" t="str">
        <f t="shared" si="5"/>
        <v>Nie dotyczy</v>
      </c>
      <c r="N33" s="26" t="str">
        <f t="shared" si="6"/>
        <v>Nie dotyczy</v>
      </c>
      <c r="O33" s="26" t="str">
        <f t="shared" si="7"/>
        <v>Kadet</v>
      </c>
      <c r="P33" s="26" t="str">
        <f t="shared" si="8"/>
        <v>Junior</v>
      </c>
      <c r="Q33" s="26" t="str">
        <f t="shared" si="9"/>
        <v>Senior</v>
      </c>
      <c r="R33" s="26" t="str">
        <f t="shared" si="10"/>
        <v>Nie dotyczy</v>
      </c>
      <c r="S33" s="26" t="str">
        <f t="shared" si="11"/>
        <v>Młodzieżowiec</v>
      </c>
      <c r="V33" s="26" t="str">
        <f t="shared" si="0"/>
        <v>Bogdał Franciszek</v>
      </c>
      <c r="W33" s="26">
        <f>(COUNTIF($V$2:V33,V33)=1)*1+W32</f>
        <v>5</v>
      </c>
      <c r="X33" s="26" t="str">
        <f>VLOOKUP(Y33,'licencje PZTS'!$C$4:$K$1524,9,FALSE)</f>
        <v>"LZS Żywocice"</v>
      </c>
      <c r="Y33" s="26" t="str">
        <f>INDEX($V$4:$V$900,MATCH(ROWS($U$1:U30),$W$4:$W$900,0))</f>
        <v>Duś Alex</v>
      </c>
      <c r="AA33" s="26" t="str">
        <f t="shared" si="1"/>
        <v>Bogdał Franciszek</v>
      </c>
      <c r="AB33" s="26">
        <f>(COUNTIF($AA$2:AA33,AA33)=1)*1+AB32</f>
        <v>13</v>
      </c>
      <c r="AC33" s="26" t="str">
        <f>VLOOKUP(AD33,'licencje PZTS'!$C$4:$K$524,9,FALSE)</f>
        <v>"LZS Zakrzów"</v>
      </c>
      <c r="AD33" s="26" t="str">
        <f>INDEX($AA$2:$AA$900,MATCH(ROWS($Z$1:Z30),$AB$2:$AB$900,0))</f>
        <v>Ciećka Adam</v>
      </c>
    </row>
    <row r="34" spans="1:30" hidden="1" x14ac:dyDescent="0.25">
      <c r="A34" s="26" t="s">
        <v>365</v>
      </c>
      <c r="B34" s="30">
        <f>(COUNTIF($D$24:D34,D34)=1)*1+B33</f>
        <v>4</v>
      </c>
      <c r="C34" s="37" t="str">
        <f t="shared" si="2"/>
        <v/>
      </c>
      <c r="D34" s="30" t="str">
        <f>IF(C34="","",'licencje PZTS'!B14)</f>
        <v/>
      </c>
      <c r="E34" s="38" t="str">
        <f>IF(C34="","",VLOOKUP(F34,'licencje PZTS'!$G$3:$N$799,8,FALSE))</f>
        <v/>
      </c>
      <c r="F34" s="26">
        <f>'licencje PZTS'!G14</f>
        <v>18684</v>
      </c>
      <c r="G34" s="38" t="str">
        <f t="shared" si="3"/>
        <v/>
      </c>
      <c r="H34" s="38" t="str">
        <f>IF(G34="","",'licencje PZTS'!B14)</f>
        <v/>
      </c>
      <c r="I34" s="26" t="str">
        <f>IF(G34="","",VLOOKUP(F34,'licencje PZTS'!$G$3:$N$799,8,FALSE))</f>
        <v/>
      </c>
      <c r="J34" s="26" t="str">
        <f>IFERROR(VLOOKUP(F34,'licencje PZTS'!$G$3:$N$799,7,FALSE),"")</f>
        <v>M</v>
      </c>
      <c r="K34" s="38">
        <f>IFERROR(VLOOKUP(F34,'licencje PZTS'!$G$3:$N$1799,4,FALSE),"")</f>
        <v>1986</v>
      </c>
      <c r="L34" s="26" t="str">
        <f t="shared" si="4"/>
        <v>Nie dotyczy</v>
      </c>
      <c r="M34" s="26" t="str">
        <f t="shared" si="5"/>
        <v>Nie dotyczy</v>
      </c>
      <c r="N34" s="26" t="str">
        <f t="shared" si="6"/>
        <v>Nie dotyczy</v>
      </c>
      <c r="O34" s="26" t="str">
        <f t="shared" si="7"/>
        <v>Nie dotyczy</v>
      </c>
      <c r="P34" s="26" t="str">
        <f t="shared" si="8"/>
        <v>Nie dotyczy</v>
      </c>
      <c r="Q34" s="26" t="str">
        <f t="shared" si="9"/>
        <v>Senior</v>
      </c>
      <c r="R34" s="26" t="str">
        <f t="shared" si="10"/>
        <v>Nie dotyczy</v>
      </c>
      <c r="S34" s="26" t="str">
        <f t="shared" si="11"/>
        <v>Nie dotyczy</v>
      </c>
      <c r="V34" s="26" t="str">
        <f t="shared" si="0"/>
        <v>Bolisęga Jakub</v>
      </c>
      <c r="W34" s="26">
        <f>(COUNTIF($V$2:V34,V34)=1)*1+W33</f>
        <v>6</v>
      </c>
      <c r="X34" s="26" t="str">
        <f>VLOOKUP(Y34,'licencje PZTS'!$C$4:$K$1524,9,FALSE)</f>
        <v>"MGOK Gorzów Śląski"</v>
      </c>
      <c r="Y34" s="26" t="str">
        <f>INDEX($V$4:$V$900,MATCH(ROWS($U$1:U31),$W$4:$W$900,0))</f>
        <v>Fabiś Julia</v>
      </c>
      <c r="AA34" s="26" t="str">
        <f t="shared" si="1"/>
        <v>Bolisęga Jakub</v>
      </c>
      <c r="AB34" s="26">
        <f>(COUNTIF($AA$2:AA34,AA34)=1)*1+AB33</f>
        <v>14</v>
      </c>
      <c r="AC34" s="26" t="str">
        <f>VLOOKUP(AD34,'licencje PZTS'!$C$4:$K$524,9,FALSE)</f>
        <v>"LZS Zakrzów"</v>
      </c>
      <c r="AD34" s="26" t="str">
        <f>INDEX($AA$2:$AA$900,MATCH(ROWS($Z$1:Z31),$AB$2:$AB$900,0))</f>
        <v>Ciećka Dawid</v>
      </c>
    </row>
    <row r="35" spans="1:30" hidden="1" x14ac:dyDescent="0.25">
      <c r="A35" s="26" t="s">
        <v>354</v>
      </c>
      <c r="B35" s="30">
        <f>(COUNTIF($D$24:D35,D35)=1)*1+B34</f>
        <v>4</v>
      </c>
      <c r="C35" s="37" t="str">
        <f t="shared" si="2"/>
        <v/>
      </c>
      <c r="D35" s="30" t="str">
        <f>IF(C35="","",'licencje PZTS'!B15)</f>
        <v/>
      </c>
      <c r="E35" s="38" t="str">
        <f>IF(C35="","",VLOOKUP(F35,'licencje PZTS'!$G$3:$N$799,8,FALSE))</f>
        <v/>
      </c>
      <c r="F35" s="26">
        <f>'licencje PZTS'!G15</f>
        <v>29719</v>
      </c>
      <c r="G35" s="38" t="str">
        <f t="shared" si="3"/>
        <v/>
      </c>
      <c r="H35" s="38" t="str">
        <f>IF(G35="","",'licencje PZTS'!B15)</f>
        <v/>
      </c>
      <c r="I35" s="26" t="str">
        <f>IF(G35="","",VLOOKUP(F35,'licencje PZTS'!$G$3:$N$799,8,FALSE))</f>
        <v/>
      </c>
      <c r="J35" s="26" t="str">
        <f>IFERROR(VLOOKUP(F35,'licencje PZTS'!$G$3:$N$799,7,FALSE),"")</f>
        <v>K</v>
      </c>
      <c r="K35" s="38">
        <f>IFERROR(VLOOKUP(F35,'licencje PZTS'!$G$3:$N$1799,4,FALSE),"")</f>
        <v>1997</v>
      </c>
      <c r="L35" s="26" t="str">
        <f t="shared" si="4"/>
        <v>Nie dotyczy</v>
      </c>
      <c r="M35" s="26" t="str">
        <f t="shared" si="5"/>
        <v>Nie dotyczy</v>
      </c>
      <c r="N35" s="26" t="str">
        <f t="shared" si="6"/>
        <v>Nie dotyczy</v>
      </c>
      <c r="O35" s="26" t="str">
        <f t="shared" si="7"/>
        <v>Nie dotyczy</v>
      </c>
      <c r="P35" s="26" t="str">
        <f t="shared" si="8"/>
        <v>Nie dotyczy</v>
      </c>
      <c r="Q35" s="26" t="str">
        <f t="shared" si="9"/>
        <v>Senior</v>
      </c>
      <c r="R35" s="26" t="str">
        <f t="shared" si="10"/>
        <v>Nie dotyczy</v>
      </c>
      <c r="S35" s="26" t="str">
        <f t="shared" si="11"/>
        <v>Nie dotyczy</v>
      </c>
      <c r="V35" s="26" t="str">
        <f t="shared" si="0"/>
        <v>Bolisęga Jakub</v>
      </c>
      <c r="W35" s="26">
        <f>(COUNTIF($V$2:V35,V35)=1)*1+W34</f>
        <v>6</v>
      </c>
      <c r="X35" s="26" t="str">
        <f>VLOOKUP(Y35,'licencje PZTS'!$C$4:$K$1524,9,FALSE)</f>
        <v>"MGOK Gorzów Śląski"</v>
      </c>
      <c r="Y35" s="26" t="str">
        <f>INDEX($V$4:$V$900,MATCH(ROWS($U$1:U32),$W$4:$W$900,0))</f>
        <v>Felis Nadia</v>
      </c>
      <c r="AA35" s="26" t="str">
        <f t="shared" si="1"/>
        <v>Bolisęga Jakub</v>
      </c>
      <c r="AB35" s="26">
        <f>(COUNTIF($AA$2:AA35,AA35)=1)*1+AB34</f>
        <v>14</v>
      </c>
      <c r="AC35" s="26" t="str">
        <f>VLOOKUP(AD35,'licencje PZTS'!$C$4:$K$524,9,FALSE)</f>
        <v>"KTS LEW Głubczyce"</v>
      </c>
      <c r="AD35" s="26" t="str">
        <f>INDEX($AA$2:$AA$900,MATCH(ROWS($Z$1:Z32),$AB$2:$AB$900,0))</f>
        <v>Ciemny Dominik</v>
      </c>
    </row>
    <row r="36" spans="1:30" hidden="1" x14ac:dyDescent="0.25">
      <c r="A36" s="26" t="s">
        <v>361</v>
      </c>
      <c r="B36" s="30">
        <f>(COUNTIF($D$24:D36,D36)=1)*1+B35</f>
        <v>4</v>
      </c>
      <c r="C36" s="37" t="str">
        <f t="shared" si="2"/>
        <v/>
      </c>
      <c r="D36" s="30" t="str">
        <f>IF(C36="","",'licencje PZTS'!B16)</f>
        <v/>
      </c>
      <c r="E36" s="38" t="str">
        <f>IF(C36="","",VLOOKUP(F36,'licencje PZTS'!$G$3:$N$799,8,FALSE))</f>
        <v/>
      </c>
      <c r="F36" s="26">
        <f>'licencje PZTS'!G16</f>
        <v>39927</v>
      </c>
      <c r="G36" s="38" t="str">
        <f t="shared" si="3"/>
        <v>Junior</v>
      </c>
      <c r="H36" s="38" t="str">
        <f>IF(G36="","",'licencje PZTS'!B16)</f>
        <v>"LUKS MGOKSIR Korfantów"</v>
      </c>
      <c r="I36" s="26" t="str">
        <f>IF(G36="","",VLOOKUP(F36,'licencje PZTS'!$G$3:$N$799,8,FALSE))</f>
        <v>Bagiński Michał</v>
      </c>
      <c r="J36" s="26" t="str">
        <f>IFERROR(VLOOKUP(F36,'licencje PZTS'!$G$3:$N$799,7,FALSE),"")</f>
        <v>M</v>
      </c>
      <c r="K36" s="38">
        <f>IFERROR(VLOOKUP(F36,'licencje PZTS'!$G$3:$N$1799,4,FALSE),"")</f>
        <v>2005</v>
      </c>
      <c r="L36" s="26" t="str">
        <f t="shared" si="4"/>
        <v>Nie dotyczy</v>
      </c>
      <c r="M36" s="26" t="str">
        <f t="shared" si="5"/>
        <v>Nie dotyczy</v>
      </c>
      <c r="N36" s="26" t="str">
        <f t="shared" si="6"/>
        <v>Nie dotyczy</v>
      </c>
      <c r="O36" s="26" t="str">
        <f t="shared" si="7"/>
        <v>Kadet</v>
      </c>
      <c r="P36" s="26" t="str">
        <f t="shared" si="8"/>
        <v>Junior</v>
      </c>
      <c r="Q36" s="26" t="str">
        <f t="shared" si="9"/>
        <v>Senior</v>
      </c>
      <c r="R36" s="26" t="str">
        <f t="shared" si="10"/>
        <v>Nie dotyczy</v>
      </c>
      <c r="S36" s="26" t="str">
        <f t="shared" si="11"/>
        <v>Młodzieżowiec</v>
      </c>
      <c r="V36" s="26" t="str">
        <f t="shared" si="0"/>
        <v>Bonk Anna</v>
      </c>
      <c r="W36" s="26">
        <f>(COUNTIF($V$2:V36,V36)=1)*1+W35</f>
        <v>7</v>
      </c>
      <c r="X36" s="26" t="str">
        <f>VLOOKUP(Y36,'licencje PZTS'!$C$4:$K$1524,9,FALSE)</f>
        <v>"MGOK Gorzów Śląski"</v>
      </c>
      <c r="Y36" s="26" t="str">
        <f>INDEX($V$4:$V$900,MATCH(ROWS($U$1:U33),$W$4:$W$900,0))</f>
        <v>Felis Oliwia</v>
      </c>
      <c r="AA36" s="26" t="str">
        <f t="shared" si="1"/>
        <v>Bonk Anna</v>
      </c>
      <c r="AB36" s="26">
        <f>(COUNTIF($AA$2:AA36,AA36)=1)*1+AB35</f>
        <v>15</v>
      </c>
      <c r="AC36" s="26" t="str">
        <f>VLOOKUP(AD36,'licencje PZTS'!$C$4:$K$524,9,FALSE)</f>
        <v>"LUKS MGOKSIR Korfantów"</v>
      </c>
      <c r="AD36" s="26" t="str">
        <f>INDEX($AA$2:$AA$900,MATCH(ROWS($Z$1:Z33),$AB$2:$AB$900,0))</f>
        <v>Ciesielski Leon</v>
      </c>
    </row>
    <row r="37" spans="1:30" hidden="1" x14ac:dyDescent="0.25">
      <c r="A37" s="26" t="s">
        <v>349</v>
      </c>
      <c r="B37" s="30">
        <f>(COUNTIF($D$24:D37,D37)=1)*1+B36</f>
        <v>4</v>
      </c>
      <c r="C37" s="37" t="str">
        <f t="shared" si="2"/>
        <v/>
      </c>
      <c r="D37" s="30" t="str">
        <f>IF(C37="","",'licencje PZTS'!B17)</f>
        <v/>
      </c>
      <c r="E37" s="38" t="str">
        <f>IF(C37="","",VLOOKUP(F37,'licencje PZTS'!$G$3:$N$799,8,FALSE))</f>
        <v/>
      </c>
      <c r="F37" s="26">
        <f>'licencje PZTS'!G17</f>
        <v>18979</v>
      </c>
      <c r="G37" s="38" t="str">
        <f t="shared" si="3"/>
        <v/>
      </c>
      <c r="H37" s="38" t="str">
        <f>IF(G37="","",'licencje PZTS'!B17)</f>
        <v/>
      </c>
      <c r="I37" s="26" t="str">
        <f>IF(G37="","",VLOOKUP(F37,'licencje PZTS'!$G$3:$N$799,8,FALSE))</f>
        <v/>
      </c>
      <c r="J37" s="26" t="str">
        <f>IFERROR(VLOOKUP(F37,'licencje PZTS'!$G$3:$N$799,7,FALSE),"")</f>
        <v>M</v>
      </c>
      <c r="K37" s="38">
        <f>IFERROR(VLOOKUP(F37,'licencje PZTS'!$G$3:$N$1799,4,FALSE),"")</f>
        <v>1995</v>
      </c>
      <c r="L37" s="26" t="str">
        <f t="shared" si="4"/>
        <v>Nie dotyczy</v>
      </c>
      <c r="M37" s="26" t="str">
        <f t="shared" si="5"/>
        <v>Nie dotyczy</v>
      </c>
      <c r="N37" s="26" t="str">
        <f t="shared" si="6"/>
        <v>Nie dotyczy</v>
      </c>
      <c r="O37" s="26" t="str">
        <f t="shared" si="7"/>
        <v>Nie dotyczy</v>
      </c>
      <c r="P37" s="26" t="str">
        <f t="shared" si="8"/>
        <v>Nie dotyczy</v>
      </c>
      <c r="Q37" s="26" t="str">
        <f t="shared" si="9"/>
        <v>Senior</v>
      </c>
      <c r="R37" s="26" t="str">
        <f t="shared" si="10"/>
        <v>Nie dotyczy</v>
      </c>
      <c r="S37" s="26" t="str">
        <f t="shared" si="11"/>
        <v>Nie dotyczy</v>
      </c>
      <c r="V37" s="26" t="str">
        <f t="shared" si="0"/>
        <v>Brodziński Karol</v>
      </c>
      <c r="W37" s="26">
        <f>(COUNTIF($V$2:V37,V37)=1)*1+W36</f>
        <v>8</v>
      </c>
      <c r="X37" s="26" t="str">
        <f>VLOOKUP(Y37,'licencje PZTS'!$C$4:$K$1524,9,FALSE)</f>
        <v>"LZS Żywocice"</v>
      </c>
      <c r="Y37" s="26" t="str">
        <f>INDEX($V$4:$V$900,MATCH(ROWS($U$1:U34),$W$4:$W$900,0))</f>
        <v>Gabrisch Jana</v>
      </c>
      <c r="AA37" s="26" t="str">
        <f t="shared" si="1"/>
        <v>Brodziński Karol</v>
      </c>
      <c r="AB37" s="26">
        <f>(COUNTIF($AA$2:AA37,AA37)=1)*1+AB36</f>
        <v>16</v>
      </c>
      <c r="AC37" s="26" t="str">
        <f>VLOOKUP(AD37,'licencje PZTS'!$C$4:$K$524,9,FALSE)</f>
        <v>"UKS Cisek"</v>
      </c>
      <c r="AD37" s="26" t="str">
        <f>INDEX($AA$2:$AA$900,MATCH(ROWS($Z$1:Z34),$AB$2:$AB$900,0))</f>
        <v>Cieślok Jakub</v>
      </c>
    </row>
    <row r="38" spans="1:30" hidden="1" x14ac:dyDescent="0.25">
      <c r="A38" s="26" t="s">
        <v>371</v>
      </c>
      <c r="B38" s="30">
        <f>(COUNTIF($D$24:D38,D38)=1)*1+B37</f>
        <v>4</v>
      </c>
      <c r="C38" s="37" t="str">
        <f t="shared" si="2"/>
        <v/>
      </c>
      <c r="D38" s="30" t="str">
        <f>IF(C38="","",'licencje PZTS'!B18)</f>
        <v/>
      </c>
      <c r="E38" s="38" t="str">
        <f>IF(C38="","",VLOOKUP(F38,'licencje PZTS'!$G$3:$N$799,8,FALSE))</f>
        <v/>
      </c>
      <c r="F38" s="26">
        <f>'licencje PZTS'!G18</f>
        <v>43201</v>
      </c>
      <c r="G38" s="38" t="str">
        <f t="shared" si="3"/>
        <v>Junior</v>
      </c>
      <c r="H38" s="38" t="str">
        <f>IF(G38="","",'licencje PZTS'!B18)</f>
        <v>"MGOK Gorzów Śląski"</v>
      </c>
      <c r="I38" s="26" t="str">
        <f>IF(G38="","",VLOOKUP(F38,'licencje PZTS'!$G$3:$N$799,8,FALSE))</f>
        <v>Dziadak Oliwier</v>
      </c>
      <c r="J38" s="26" t="str">
        <f>IFERROR(VLOOKUP(F38,'licencje PZTS'!$G$3:$N$799,7,FALSE),"")</f>
        <v>M</v>
      </c>
      <c r="K38" s="38">
        <f>IFERROR(VLOOKUP(F38,'licencje PZTS'!$G$3:$N$1799,4,FALSE),"")</f>
        <v>2005</v>
      </c>
      <c r="L38" s="26" t="str">
        <f t="shared" si="4"/>
        <v>Nie dotyczy</v>
      </c>
      <c r="M38" s="26" t="str">
        <f t="shared" si="5"/>
        <v>Nie dotyczy</v>
      </c>
      <c r="N38" s="26" t="str">
        <f t="shared" si="6"/>
        <v>Nie dotyczy</v>
      </c>
      <c r="O38" s="26" t="str">
        <f t="shared" si="7"/>
        <v>Kadet</v>
      </c>
      <c r="P38" s="26" t="str">
        <f t="shared" si="8"/>
        <v>Junior</v>
      </c>
      <c r="Q38" s="26" t="str">
        <f t="shared" si="9"/>
        <v>Senior</v>
      </c>
      <c r="R38" s="26" t="str">
        <f t="shared" si="10"/>
        <v>Nie dotyczy</v>
      </c>
      <c r="S38" s="26" t="str">
        <f t="shared" si="11"/>
        <v>Młodzieżowiec</v>
      </c>
      <c r="V38" s="26" t="str">
        <f t="shared" si="0"/>
        <v>Brzana Antoni</v>
      </c>
      <c r="W38" s="26">
        <f>(COUNTIF($V$2:V38,V38)=1)*1+W37</f>
        <v>9</v>
      </c>
      <c r="X38" s="26" t="str">
        <f>VLOOKUP(Y38,'licencje PZTS'!$C$4:$K$1524,9,FALSE)</f>
        <v>"LZS Żywocice"</v>
      </c>
      <c r="Y38" s="26" t="str">
        <f>INDEX($V$4:$V$900,MATCH(ROWS($U$1:U35),$W$4:$W$900,0))</f>
        <v>Gabrisch Tomasz</v>
      </c>
      <c r="AA38" s="26" t="str">
        <f t="shared" si="1"/>
        <v>Brzana Antoni</v>
      </c>
      <c r="AB38" s="26">
        <f>(COUNTIF($AA$2:AA38,AA38)=1)*1+AB37</f>
        <v>17</v>
      </c>
      <c r="AC38" s="26" t="str">
        <f>VLOOKUP(AD38,'licencje PZTS'!$C$4:$K$524,9,FALSE)</f>
        <v>"KTS MOKSiR Zawadzkie"</v>
      </c>
      <c r="AD38" s="26" t="str">
        <f>INDEX($AA$2:$AA$900,MATCH(ROWS($Z$1:Z35),$AB$2:$AB$900,0))</f>
        <v>Cybulski Szymon</v>
      </c>
    </row>
    <row r="39" spans="1:30" hidden="1" x14ac:dyDescent="0.25">
      <c r="A39" s="26" t="s">
        <v>352</v>
      </c>
      <c r="B39" s="30">
        <f>(COUNTIF($D$24:D39,D39)=1)*1+B38</f>
        <v>4</v>
      </c>
      <c r="C39" s="37" t="str">
        <f t="shared" si="2"/>
        <v/>
      </c>
      <c r="D39" s="30" t="str">
        <f>IF(C39="","",'licencje PZTS'!B19)</f>
        <v/>
      </c>
      <c r="E39" s="38" t="str">
        <f>IF(C39="","",VLOOKUP(F39,'licencje PZTS'!$G$3:$N$799,8,FALSE))</f>
        <v/>
      </c>
      <c r="F39" s="26">
        <f>'licencje PZTS'!G19</f>
        <v>41512</v>
      </c>
      <c r="G39" s="38" t="str">
        <f t="shared" si="3"/>
        <v/>
      </c>
      <c r="H39" s="38" t="str">
        <f>IF(G39="","",'licencje PZTS'!B19)</f>
        <v/>
      </c>
      <c r="I39" s="26" t="str">
        <f>IF(G39="","",VLOOKUP(F39,'licencje PZTS'!$G$3:$N$799,8,FALSE))</f>
        <v/>
      </c>
      <c r="J39" s="26" t="str">
        <f>IFERROR(VLOOKUP(F39,'licencje PZTS'!$G$3:$N$799,7,FALSE),"")</f>
        <v>M</v>
      </c>
      <c r="K39" s="38">
        <f>IFERROR(VLOOKUP(F39,'licencje PZTS'!$G$3:$N$1799,4,FALSE),"")</f>
        <v>2001</v>
      </c>
      <c r="L39" s="26" t="str">
        <f t="shared" si="4"/>
        <v>Nie dotyczy</v>
      </c>
      <c r="M39" s="26" t="str">
        <f t="shared" si="5"/>
        <v>Nie dotyczy</v>
      </c>
      <c r="N39" s="26" t="str">
        <f t="shared" si="6"/>
        <v>Nie dotyczy</v>
      </c>
      <c r="O39" s="26" t="str">
        <f t="shared" si="7"/>
        <v>Nie dotyczy</v>
      </c>
      <c r="P39" s="26" t="str">
        <f t="shared" si="8"/>
        <v>Nie dotyczy</v>
      </c>
      <c r="Q39" s="26" t="str">
        <f t="shared" si="9"/>
        <v>Senior</v>
      </c>
      <c r="R39" s="26" t="str">
        <f t="shared" si="10"/>
        <v>Nie dotyczy</v>
      </c>
      <c r="S39" s="26" t="str">
        <f t="shared" si="11"/>
        <v>Młodzieżowiec</v>
      </c>
      <c r="V39" s="26" t="str">
        <f t="shared" si="0"/>
        <v>Brzana Franciszek</v>
      </c>
      <c r="W39" s="26">
        <f>(COUNTIF($V$2:V39,V39)=1)*1+W38</f>
        <v>10</v>
      </c>
      <c r="X39" s="26" t="str">
        <f>VLOOKUP(Y39,'licencje PZTS'!$C$4:$K$1524,9,FALSE)</f>
        <v>"LUKS Mańkowice-Piątkowice"</v>
      </c>
      <c r="Y39" s="26" t="str">
        <f>INDEX($V$4:$V$900,MATCH(ROWS($U$1:U36),$W$4:$W$900,0))</f>
        <v>Gabryel Bartłomiej</v>
      </c>
      <c r="AA39" s="26" t="str">
        <f t="shared" si="1"/>
        <v>Brzana Franciszek</v>
      </c>
      <c r="AB39" s="26">
        <f>(COUNTIF($AA$2:AA39,AA39)=1)*1+AB38</f>
        <v>18</v>
      </c>
      <c r="AC39" s="26" t="str">
        <f>VLOOKUP(AD39,'licencje PZTS'!$C$4:$K$524,9,FALSE)</f>
        <v>"KTS MOKSiR Zawadzkie"</v>
      </c>
      <c r="AD39" s="26" t="str">
        <f>INDEX($AA$2:$AA$900,MATCH(ROWS($Z$1:Z36),$AB$2:$AB$900,0))</f>
        <v>Cytacka Martyna</v>
      </c>
    </row>
    <row r="40" spans="1:30" hidden="1" x14ac:dyDescent="0.25">
      <c r="A40" s="26" t="s">
        <v>357</v>
      </c>
      <c r="B40" s="30">
        <f>(COUNTIF($D$24:D40,D40)=1)*1+B39</f>
        <v>4</v>
      </c>
      <c r="C40" s="37" t="str">
        <f t="shared" si="2"/>
        <v/>
      </c>
      <c r="D40" s="30" t="str">
        <f>IF(C40="","",'licencje PZTS'!B20)</f>
        <v/>
      </c>
      <c r="E40" s="38" t="str">
        <f>IF(C40="","",VLOOKUP(F40,'licencje PZTS'!$G$3:$N$799,8,FALSE))</f>
        <v/>
      </c>
      <c r="F40" s="26">
        <f>'licencje PZTS'!G20</f>
        <v>22647</v>
      </c>
      <c r="G40" s="38" t="str">
        <f t="shared" si="3"/>
        <v/>
      </c>
      <c r="H40" s="38" t="str">
        <f>IF(G40="","",'licencje PZTS'!B20)</f>
        <v/>
      </c>
      <c r="I40" s="26" t="str">
        <f>IF(G40="","",VLOOKUP(F40,'licencje PZTS'!$G$3:$N$799,8,FALSE))</f>
        <v/>
      </c>
      <c r="J40" s="26" t="str">
        <f>IFERROR(VLOOKUP(F40,'licencje PZTS'!$G$3:$N$799,7,FALSE),"")</f>
        <v>M</v>
      </c>
      <c r="K40" s="38">
        <f>IFERROR(VLOOKUP(F40,'licencje PZTS'!$G$3:$N$1799,4,FALSE),"")</f>
        <v>1994</v>
      </c>
      <c r="L40" s="26" t="str">
        <f t="shared" si="4"/>
        <v>Nie dotyczy</v>
      </c>
      <c r="M40" s="26" t="str">
        <f t="shared" si="5"/>
        <v>Nie dotyczy</v>
      </c>
      <c r="N40" s="26" t="str">
        <f t="shared" si="6"/>
        <v>Nie dotyczy</v>
      </c>
      <c r="O40" s="26" t="str">
        <f t="shared" si="7"/>
        <v>Nie dotyczy</v>
      </c>
      <c r="P40" s="26" t="str">
        <f t="shared" si="8"/>
        <v>Nie dotyczy</v>
      </c>
      <c r="Q40" s="26" t="str">
        <f t="shared" si="9"/>
        <v>Senior</v>
      </c>
      <c r="R40" s="26" t="str">
        <f t="shared" si="10"/>
        <v>Nie dotyczy</v>
      </c>
      <c r="S40" s="26" t="str">
        <f t="shared" si="11"/>
        <v>Nie dotyczy</v>
      </c>
      <c r="V40" s="26" t="str">
        <f t="shared" si="0"/>
        <v>Brzozowski Kacper</v>
      </c>
      <c r="W40" s="26">
        <f>(COUNTIF($V$2:V40,V40)=1)*1+W39</f>
        <v>11</v>
      </c>
      <c r="X40" s="26" t="str">
        <f>VLOOKUP(Y40,'licencje PZTS'!$C$4:$K$1524,9,FALSE)</f>
        <v>"MGOK Gorzów Śląski"</v>
      </c>
      <c r="Y40" s="26" t="str">
        <f>INDEX($V$4:$V$900,MATCH(ROWS($U$1:U37),$W$4:$W$900,0))</f>
        <v>Gallus Michał</v>
      </c>
      <c r="AA40" s="26" t="str">
        <f t="shared" si="1"/>
        <v>Brzozowski Kacper</v>
      </c>
      <c r="AB40" s="26">
        <f>(COUNTIF($AA$2:AA40,AA40)=1)*1+AB39</f>
        <v>19</v>
      </c>
      <c r="AC40" s="26" t="str">
        <f>VLOOKUP(AD40,'licencje PZTS'!$C$4:$K$524,9,FALSE)</f>
        <v>"STS Brynica"</v>
      </c>
      <c r="AD40" s="26" t="str">
        <f>INDEX($AA$2:$AA$900,MATCH(ROWS($Z$1:Z37),$AB$2:$AB$900,0))</f>
        <v>Czech MIchał</v>
      </c>
    </row>
    <row r="41" spans="1:30" hidden="1" x14ac:dyDescent="0.25">
      <c r="A41" s="26" t="s">
        <v>353</v>
      </c>
      <c r="B41" s="30">
        <f>(COUNTIF($D$24:D41,D41)=1)*1+B40</f>
        <v>4</v>
      </c>
      <c r="C41" s="37" t="str">
        <f t="shared" si="2"/>
        <v/>
      </c>
      <c r="D41" s="30" t="str">
        <f>IF(C41="","",'licencje PZTS'!B21)</f>
        <v/>
      </c>
      <c r="E41" s="38" t="str">
        <f>IF(C41="","",VLOOKUP(F41,'licencje PZTS'!$G$3:$N$799,8,FALSE))</f>
        <v/>
      </c>
      <c r="F41" s="26">
        <f>'licencje PZTS'!G21</f>
        <v>19000</v>
      </c>
      <c r="G41" s="38" t="str">
        <f t="shared" si="3"/>
        <v/>
      </c>
      <c r="H41" s="38" t="str">
        <f>IF(G41="","",'licencje PZTS'!B21)</f>
        <v/>
      </c>
      <c r="I41" s="26" t="str">
        <f>IF(G41="","",VLOOKUP(F41,'licencje PZTS'!$G$3:$N$799,8,FALSE))</f>
        <v/>
      </c>
      <c r="J41" s="26" t="str">
        <f>IFERROR(VLOOKUP(F41,'licencje PZTS'!$G$3:$N$799,7,FALSE),"")</f>
        <v>M</v>
      </c>
      <c r="K41" s="38">
        <f>IFERROR(VLOOKUP(F41,'licencje PZTS'!$G$3:$N$1799,4,FALSE),"")</f>
        <v>1973</v>
      </c>
      <c r="L41" s="26" t="str">
        <f t="shared" si="4"/>
        <v>Nie dotyczy</v>
      </c>
      <c r="M41" s="26" t="str">
        <f t="shared" si="5"/>
        <v>Nie dotyczy</v>
      </c>
      <c r="N41" s="26" t="str">
        <f t="shared" si="6"/>
        <v>Nie dotyczy</v>
      </c>
      <c r="O41" s="26" t="str">
        <f t="shared" si="7"/>
        <v>Nie dotyczy</v>
      </c>
      <c r="P41" s="26" t="str">
        <f t="shared" si="8"/>
        <v>Nie dotyczy</v>
      </c>
      <c r="Q41" s="26" t="str">
        <f t="shared" si="9"/>
        <v>Senior</v>
      </c>
      <c r="R41" s="26" t="str">
        <f t="shared" si="10"/>
        <v>Weteran</v>
      </c>
      <c r="S41" s="26" t="str">
        <f t="shared" si="11"/>
        <v>Nie dotyczy</v>
      </c>
      <c r="V41" s="26" t="str">
        <f t="shared" si="0"/>
        <v>Buszman Zofia</v>
      </c>
      <c r="W41" s="26">
        <f>(COUNTIF($V$2:V41,V41)=1)*1+W40</f>
        <v>12</v>
      </c>
      <c r="X41" s="26" t="str">
        <f>VLOOKUP(Y41,'licencje PZTS'!$C$4:$K$1524,9,FALSE)</f>
        <v>"MLUKS WAKMET Bodzanów"</v>
      </c>
      <c r="Y41" s="26" t="str">
        <f>INDEX($V$4:$V$900,MATCH(ROWS($U$1:U38),$W$4:$W$900,0))</f>
        <v>Gargol Wiktoria</v>
      </c>
      <c r="AA41" s="26" t="str">
        <f t="shared" si="1"/>
        <v>Buszman Zofia</v>
      </c>
      <c r="AB41" s="26">
        <f>(COUNTIF($AA$2:AA41,AA41)=1)*1+AB40</f>
        <v>20</v>
      </c>
      <c r="AC41" s="26" t="str">
        <f>VLOOKUP(AD41,'licencje PZTS'!$C$4:$K$524,9,FALSE)</f>
        <v>"STS Brynica"</v>
      </c>
      <c r="AD41" s="26" t="str">
        <f>INDEX($AA$2:$AA$900,MATCH(ROWS($Z$1:Z38),$AB$2:$AB$900,0))</f>
        <v>Czech Paweł</v>
      </c>
    </row>
    <row r="42" spans="1:30" hidden="1" x14ac:dyDescent="0.25">
      <c r="A42" s="26" t="s">
        <v>364</v>
      </c>
      <c r="B42" s="30">
        <f>(COUNTIF($D$24:D42,D42)=1)*1+B41</f>
        <v>4</v>
      </c>
      <c r="C42" s="37" t="str">
        <f t="shared" si="2"/>
        <v>Młodzik</v>
      </c>
      <c r="D42" s="30" t="str">
        <f>IF(C42="","",'licencje PZTS'!B22)</f>
        <v>"LUKS Mańkowice-Piątkowice"</v>
      </c>
      <c r="E42" s="38" t="str">
        <f>IF(C42="","",VLOOKUP(F42,'licencje PZTS'!$G$3:$N$799,8,FALSE))</f>
        <v>Bąk Oliwia</v>
      </c>
      <c r="F42" s="26">
        <f>'licencje PZTS'!G22</f>
        <v>54545</v>
      </c>
      <c r="G42" s="38" t="str">
        <f t="shared" si="3"/>
        <v>Junior</v>
      </c>
      <c r="H42" s="38" t="str">
        <f>IF(G42="","",'licencje PZTS'!B22)</f>
        <v>"LUKS Mańkowice-Piątkowice"</v>
      </c>
      <c r="I42" s="26" t="str">
        <f>IF(G42="","",VLOOKUP(F42,'licencje PZTS'!$G$3:$N$799,8,FALSE))</f>
        <v>Bąk Oliwia</v>
      </c>
      <c r="J42" s="26" t="str">
        <f>IFERROR(VLOOKUP(F42,'licencje PZTS'!$G$3:$N$799,7,FALSE),"")</f>
        <v>K</v>
      </c>
      <c r="K42" s="38">
        <f>IFERROR(VLOOKUP(F42,'licencje PZTS'!$G$3:$N$1799,4,FALSE),"")</f>
        <v>2011</v>
      </c>
      <c r="L42" s="26" t="str">
        <f t="shared" si="4"/>
        <v>Skrzat</v>
      </c>
      <c r="M42" s="26" t="str">
        <f t="shared" si="5"/>
        <v>Żak</v>
      </c>
      <c r="N42" s="26" t="str">
        <f t="shared" si="6"/>
        <v>Młodzik</v>
      </c>
      <c r="O42" s="26" t="str">
        <f t="shared" si="7"/>
        <v>Kadet</v>
      </c>
      <c r="P42" s="26" t="str">
        <f t="shared" si="8"/>
        <v>Junior</v>
      </c>
      <c r="Q42" s="26" t="str">
        <f t="shared" si="9"/>
        <v>Nie dotyczy</v>
      </c>
      <c r="R42" s="26" t="str">
        <f t="shared" si="10"/>
        <v>Nie dotyczy</v>
      </c>
      <c r="S42" s="26" t="str">
        <f t="shared" si="11"/>
        <v>Młodzieżowiec</v>
      </c>
      <c r="V42" s="26" t="str">
        <f t="shared" si="0"/>
        <v>Buszman Zofia</v>
      </c>
      <c r="W42" s="26">
        <f>(COUNTIF($V$2:V42,V42)=1)*1+W41</f>
        <v>12</v>
      </c>
      <c r="X42" s="26" t="str">
        <f>VLOOKUP(Y42,'licencje PZTS'!$C$4:$K$1524,9,FALSE)</f>
        <v>"LUKS Mańkowice-Piątkowice"</v>
      </c>
      <c r="Y42" s="26" t="str">
        <f>INDEX($V$4:$V$900,MATCH(ROWS($U$1:U39),$W$4:$W$900,0))</f>
        <v>Garnek Fabian</v>
      </c>
      <c r="AA42" s="26" t="str">
        <f t="shared" si="1"/>
        <v>Buszman Zofia</v>
      </c>
      <c r="AB42" s="26">
        <f>(COUNTIF($AA$2:AA42,AA42)=1)*1+AB41</f>
        <v>20</v>
      </c>
      <c r="AC42" s="26" t="str">
        <f>VLOOKUP(AD42,'licencje PZTS'!$C$4:$K$524,9,FALSE)</f>
        <v>"LZS VICTORIA Chróścice"</v>
      </c>
      <c r="AD42" s="26" t="str">
        <f>INDEX($AA$2:$AA$900,MATCH(ROWS($Z$1:Z39),$AB$2:$AB$900,0))</f>
        <v>Czyrek Maja</v>
      </c>
    </row>
    <row r="43" spans="1:30" hidden="1" x14ac:dyDescent="0.25">
      <c r="A43" s="26" t="s">
        <v>367</v>
      </c>
      <c r="B43" s="30">
        <f>(COUNTIF($D$24:D43,D43)=1)*1+B42</f>
        <v>4</v>
      </c>
      <c r="C43" s="37" t="str">
        <f t="shared" si="2"/>
        <v/>
      </c>
      <c r="D43" s="30" t="str">
        <f>IF(C43="","",'licencje PZTS'!B23)</f>
        <v/>
      </c>
      <c r="E43" s="38" t="str">
        <f>IF(C43="","",VLOOKUP(F43,'licencje PZTS'!$G$3:$N$799,8,FALSE))</f>
        <v/>
      </c>
      <c r="F43" s="26">
        <f>'licencje PZTS'!G23</f>
        <v>30782</v>
      </c>
      <c r="G43" s="38" t="str">
        <f t="shared" si="3"/>
        <v/>
      </c>
      <c r="H43" s="38" t="str">
        <f>IF(G43="","",'licencje PZTS'!B23)</f>
        <v/>
      </c>
      <c r="I43" s="26" t="str">
        <f>IF(G43="","",VLOOKUP(F43,'licencje PZTS'!$G$3:$N$799,8,FALSE))</f>
        <v/>
      </c>
      <c r="J43" s="26" t="str">
        <f>IFERROR(VLOOKUP(F43,'licencje PZTS'!$G$3:$N$799,7,FALSE),"")</f>
        <v>M</v>
      </c>
      <c r="K43" s="38">
        <f>IFERROR(VLOOKUP(F43,'licencje PZTS'!$G$3:$N$1799,4,FALSE),"")</f>
        <v>1996</v>
      </c>
      <c r="L43" s="26" t="str">
        <f t="shared" si="4"/>
        <v>Nie dotyczy</v>
      </c>
      <c r="M43" s="26" t="str">
        <f t="shared" si="5"/>
        <v>Nie dotyczy</v>
      </c>
      <c r="N43" s="26" t="str">
        <f t="shared" si="6"/>
        <v>Nie dotyczy</v>
      </c>
      <c r="O43" s="26" t="str">
        <f t="shared" si="7"/>
        <v>Nie dotyczy</v>
      </c>
      <c r="P43" s="26" t="str">
        <f t="shared" si="8"/>
        <v>Nie dotyczy</v>
      </c>
      <c r="Q43" s="26" t="str">
        <f t="shared" si="9"/>
        <v>Senior</v>
      </c>
      <c r="R43" s="26" t="str">
        <f t="shared" si="10"/>
        <v>Nie dotyczy</v>
      </c>
      <c r="S43" s="26" t="str">
        <f t="shared" si="11"/>
        <v>Nie dotyczy</v>
      </c>
      <c r="V43" s="26" t="str">
        <f t="shared" si="0"/>
        <v>Buszman Zofia</v>
      </c>
      <c r="W43" s="26">
        <f>(COUNTIF($V$2:V43,V43)=1)*1+W42</f>
        <v>12</v>
      </c>
      <c r="X43" s="26" t="str">
        <f>VLOOKUP(Y43,'licencje PZTS'!$C$4:$K$1524,9,FALSE)</f>
        <v>"LUKS Mańkowice-Piątkowice"</v>
      </c>
      <c r="Y43" s="26" t="str">
        <f>INDEX($V$4:$V$900,MATCH(ROWS($U$1:U40),$W$4:$W$900,0))</f>
        <v>Garnek Marcel</v>
      </c>
      <c r="AA43" s="26" t="str">
        <f t="shared" si="1"/>
        <v>Buszman Zofia</v>
      </c>
      <c r="AB43" s="26">
        <f>(COUNTIF($AA$2:AA43,AA43)=1)*1+AB42</f>
        <v>20</v>
      </c>
      <c r="AC43" s="26" t="str">
        <f>VLOOKUP(AD43,'licencje PZTS'!$C$4:$K$524,9,FALSE)</f>
        <v>"KTS KŁODNICA Kędzierzyn-Koźle"</v>
      </c>
      <c r="AD43" s="26" t="str">
        <f>INDEX($AA$2:$AA$900,MATCH(ROWS($Z$1:Z40),$AB$2:$AB$900,0))</f>
        <v>Deneka Jan</v>
      </c>
    </row>
    <row r="44" spans="1:30" hidden="1" x14ac:dyDescent="0.25">
      <c r="A44" s="26" t="s">
        <v>356</v>
      </c>
      <c r="B44" s="30">
        <f>(COUNTIF($D$24:D44,D44)=1)*1+B43</f>
        <v>4</v>
      </c>
      <c r="C44" s="37" t="str">
        <f t="shared" si="2"/>
        <v/>
      </c>
      <c r="D44" s="30" t="str">
        <f>IF(C44="","",'licencje PZTS'!B24)</f>
        <v/>
      </c>
      <c r="E44" s="38" t="str">
        <f>IF(C44="","",VLOOKUP(F44,'licencje PZTS'!$G$3:$N$799,8,FALSE))</f>
        <v/>
      </c>
      <c r="F44" s="26">
        <f>'licencje PZTS'!G24</f>
        <v>24808</v>
      </c>
      <c r="G44" s="38" t="str">
        <f t="shared" si="3"/>
        <v/>
      </c>
      <c r="H44" s="38" t="str">
        <f>IF(G44="","",'licencje PZTS'!B24)</f>
        <v/>
      </c>
      <c r="I44" s="26" t="str">
        <f>IF(G44="","",VLOOKUP(F44,'licencje PZTS'!$G$3:$N$799,8,FALSE))</f>
        <v/>
      </c>
      <c r="J44" s="26" t="str">
        <f>IFERROR(VLOOKUP(F44,'licencje PZTS'!$G$3:$N$799,7,FALSE),"")</f>
        <v>M</v>
      </c>
      <c r="K44" s="38">
        <f>IFERROR(VLOOKUP(F44,'licencje PZTS'!$G$3:$N$1799,4,FALSE),"")</f>
        <v>1993</v>
      </c>
      <c r="L44" s="26" t="str">
        <f t="shared" si="4"/>
        <v>Nie dotyczy</v>
      </c>
      <c r="M44" s="26" t="str">
        <f t="shared" si="5"/>
        <v>Nie dotyczy</v>
      </c>
      <c r="N44" s="26" t="str">
        <f t="shared" si="6"/>
        <v>Nie dotyczy</v>
      </c>
      <c r="O44" s="26" t="str">
        <f t="shared" si="7"/>
        <v>Nie dotyczy</v>
      </c>
      <c r="P44" s="26" t="str">
        <f t="shared" si="8"/>
        <v>Nie dotyczy</v>
      </c>
      <c r="Q44" s="26" t="str">
        <f t="shared" si="9"/>
        <v>Senior</v>
      </c>
      <c r="R44" s="26" t="str">
        <f t="shared" si="10"/>
        <v>Nie dotyczy</v>
      </c>
      <c r="S44" s="26" t="str">
        <f t="shared" si="11"/>
        <v>Nie dotyczy</v>
      </c>
      <c r="V44" s="26" t="str">
        <f t="shared" si="0"/>
        <v>Buszman Zofia</v>
      </c>
      <c r="W44" s="26">
        <f>(COUNTIF($V$2:V44,V44)=1)*1+W43</f>
        <v>12</v>
      </c>
      <c r="X44" s="26" t="str">
        <f>VLOOKUP(Y44,'licencje PZTS'!$C$4:$K$1524,9,FALSE)</f>
        <v>"UKS MOS Opole"</v>
      </c>
      <c r="Y44" s="26" t="str">
        <f>INDEX($V$4:$V$900,MATCH(ROWS($U$1:U41),$W$4:$W$900,0))</f>
        <v>Gawdyn Bartłomiej</v>
      </c>
      <c r="AA44" s="26" t="str">
        <f t="shared" si="1"/>
        <v>Buszman Zofia</v>
      </c>
      <c r="AB44" s="26">
        <f>(COUNTIF($AA$2:AA44,AA44)=1)*1+AB43</f>
        <v>20</v>
      </c>
      <c r="AC44" s="26" t="str">
        <f>VLOOKUP(AD44,'licencje PZTS'!$C$4:$K$524,9,FALSE)</f>
        <v>"MGOK Gorzów Śląski"</v>
      </c>
      <c r="AD44" s="26" t="str">
        <f>INDEX($AA$2:$AA$900,MATCH(ROWS($Z$1:Z41),$AB$2:$AB$900,0))</f>
        <v>Dolny Konrad</v>
      </c>
    </row>
    <row r="45" spans="1:30" hidden="1" x14ac:dyDescent="0.25">
      <c r="A45" s="26" t="s">
        <v>372</v>
      </c>
      <c r="B45" s="30">
        <f>(COUNTIF($D$24:D45,D45)=1)*1+B44</f>
        <v>4</v>
      </c>
      <c r="C45" s="37" t="str">
        <f t="shared" si="2"/>
        <v/>
      </c>
      <c r="D45" s="30" t="str">
        <f>IF(C45="","",'licencje PZTS'!B25)</f>
        <v/>
      </c>
      <c r="E45" s="38" t="str">
        <f>IF(C45="","",VLOOKUP(F45,'licencje PZTS'!$G$3:$N$799,8,FALSE))</f>
        <v/>
      </c>
      <c r="F45" s="26">
        <f>'licencje PZTS'!G25</f>
        <v>40411</v>
      </c>
      <c r="G45" s="38" t="str">
        <f t="shared" si="3"/>
        <v/>
      </c>
      <c r="H45" s="38" t="str">
        <f>IF(G45="","",'licencje PZTS'!B25)</f>
        <v/>
      </c>
      <c r="I45" s="26" t="str">
        <f>IF(G45="","",VLOOKUP(F45,'licencje PZTS'!$G$3:$N$799,8,FALSE))</f>
        <v/>
      </c>
      <c r="J45" s="26" t="str">
        <f>IFERROR(VLOOKUP(F45,'licencje PZTS'!$G$3:$N$799,7,FALSE),"")</f>
        <v>M</v>
      </c>
      <c r="K45" s="38">
        <f>IFERROR(VLOOKUP(F45,'licencje PZTS'!$G$3:$N$1799,4,FALSE),"")</f>
        <v>1972</v>
      </c>
      <c r="L45" s="26" t="str">
        <f t="shared" si="4"/>
        <v>Nie dotyczy</v>
      </c>
      <c r="M45" s="26" t="str">
        <f t="shared" si="5"/>
        <v>Nie dotyczy</v>
      </c>
      <c r="N45" s="26" t="str">
        <f t="shared" si="6"/>
        <v>Nie dotyczy</v>
      </c>
      <c r="O45" s="26" t="str">
        <f t="shared" si="7"/>
        <v>Nie dotyczy</v>
      </c>
      <c r="P45" s="26" t="str">
        <f t="shared" si="8"/>
        <v>Nie dotyczy</v>
      </c>
      <c r="Q45" s="26" t="str">
        <f t="shared" si="9"/>
        <v>Senior</v>
      </c>
      <c r="R45" s="26" t="str">
        <f t="shared" si="10"/>
        <v>Weteran</v>
      </c>
      <c r="S45" s="26" t="str">
        <f t="shared" si="11"/>
        <v>Nie dotyczy</v>
      </c>
      <c r="V45" s="26" t="str">
        <f t="shared" si="0"/>
        <v>Cebula Łukasz</v>
      </c>
      <c r="W45" s="26">
        <f>(COUNTIF($V$2:V45,V45)=1)*1+W44</f>
        <v>13</v>
      </c>
      <c r="X45" s="26" t="str">
        <f>VLOOKUP(Y45,'licencje PZTS'!$C$4:$K$1524,9,FALSE)</f>
        <v>"UKS MOS Opole"</v>
      </c>
      <c r="Y45" s="26" t="str">
        <f>INDEX($V$4:$V$900,MATCH(ROWS($U$1:U42),$W$4:$W$900,0))</f>
        <v>Gawdyn Karolina</v>
      </c>
      <c r="AA45" s="26" t="str">
        <f t="shared" si="1"/>
        <v>Cebula Łukasz</v>
      </c>
      <c r="AB45" s="26">
        <f>(COUNTIF($AA$2:AA45,AA45)=1)*1+AB44</f>
        <v>21</v>
      </c>
      <c r="AC45" s="26" t="str">
        <f>VLOOKUP(AD45,'licencje PZTS'!$C$4:$K$524,9,FALSE)</f>
        <v>"LUKS Mańkowice-Piątkowice"</v>
      </c>
      <c r="AD45" s="26" t="str">
        <f>INDEX($AA$2:$AA$900,MATCH(ROWS($Z$1:Z42),$AB$2:$AB$900,0))</f>
        <v>Dołęgowski Wojciech</v>
      </c>
    </row>
    <row r="46" spans="1:30" hidden="1" x14ac:dyDescent="0.25">
      <c r="A46" s="26" t="s">
        <v>376</v>
      </c>
      <c r="B46" s="30">
        <f>(COUNTIF($D$24:D46,D46)=1)*1+B45</f>
        <v>4</v>
      </c>
      <c r="C46" s="37" t="str">
        <f t="shared" si="2"/>
        <v/>
      </c>
      <c r="D46" s="30" t="str">
        <f>IF(C46="","",'licencje PZTS'!B26)</f>
        <v/>
      </c>
      <c r="E46" s="38" t="str">
        <f>IF(C46="","",VLOOKUP(F46,'licencje PZTS'!$G$3:$N$799,8,FALSE))</f>
        <v/>
      </c>
      <c r="F46" s="26">
        <f>'licencje PZTS'!G26</f>
        <v>22544</v>
      </c>
      <c r="G46" s="38" t="str">
        <f t="shared" si="3"/>
        <v/>
      </c>
      <c r="H46" s="38" t="str">
        <f>IF(G46="","",'licencje PZTS'!B26)</f>
        <v/>
      </c>
      <c r="I46" s="26" t="str">
        <f>IF(G46="","",VLOOKUP(F46,'licencje PZTS'!$G$3:$N$799,8,FALSE))</f>
        <v/>
      </c>
      <c r="J46" s="26" t="str">
        <f>IFERROR(VLOOKUP(F46,'licencje PZTS'!$G$3:$N$799,7,FALSE),"")</f>
        <v>M</v>
      </c>
      <c r="K46" s="38">
        <f>IFERROR(VLOOKUP(F46,'licencje PZTS'!$G$3:$N$1799,4,FALSE),"")</f>
        <v>1993</v>
      </c>
      <c r="L46" s="26" t="str">
        <f t="shared" si="4"/>
        <v>Nie dotyczy</v>
      </c>
      <c r="M46" s="26" t="str">
        <f t="shared" si="5"/>
        <v>Nie dotyczy</v>
      </c>
      <c r="N46" s="26" t="str">
        <f t="shared" si="6"/>
        <v>Nie dotyczy</v>
      </c>
      <c r="O46" s="26" t="str">
        <f t="shared" si="7"/>
        <v>Nie dotyczy</v>
      </c>
      <c r="P46" s="26" t="str">
        <f t="shared" si="8"/>
        <v>Nie dotyczy</v>
      </c>
      <c r="Q46" s="26" t="str">
        <f t="shared" si="9"/>
        <v>Senior</v>
      </c>
      <c r="R46" s="26" t="str">
        <f t="shared" si="10"/>
        <v>Nie dotyczy</v>
      </c>
      <c r="S46" s="26" t="str">
        <f t="shared" si="11"/>
        <v>Nie dotyczy</v>
      </c>
      <c r="V46" s="26" t="str">
        <f t="shared" si="0"/>
        <v>Cebula Sebastian</v>
      </c>
      <c r="W46" s="26">
        <f>(COUNTIF($V$2:V46,V46)=1)*1+W45</f>
        <v>14</v>
      </c>
      <c r="X46" s="26" t="str">
        <f>VLOOKUP(Y46,'licencje PZTS'!$C$4:$K$1524,9,FALSE)</f>
        <v>"LUKS Mańkowice-Piątkowice"</v>
      </c>
      <c r="Y46" s="26" t="str">
        <f>INDEX($V$4:$V$900,MATCH(ROWS($U$1:U43),$W$4:$W$900,0))</f>
        <v>Gawlik Franciszek</v>
      </c>
      <c r="AA46" s="26" t="str">
        <f t="shared" si="1"/>
        <v>Cebula Sebastian</v>
      </c>
      <c r="AB46" s="26">
        <f>(COUNTIF($AA$2:AA46,AA46)=1)*1+AB45</f>
        <v>22</v>
      </c>
      <c r="AC46" s="26" t="str">
        <f>VLOOKUP(AD46,'licencje PZTS'!$C$4:$K$524,9,FALSE)</f>
        <v>"UKS SOKOLIK Niemodlin"</v>
      </c>
      <c r="AD46" s="26" t="str">
        <f>INDEX($AA$2:$AA$900,MATCH(ROWS($Z$1:Z43),$AB$2:$AB$900,0))</f>
        <v>Dressler Tymon</v>
      </c>
    </row>
    <row r="47" spans="1:30" hidden="1" x14ac:dyDescent="0.25">
      <c r="A47" s="26" t="s">
        <v>360</v>
      </c>
      <c r="B47" s="30">
        <f>(COUNTIF($D$24:D47,D47)=1)*1+B46</f>
        <v>4</v>
      </c>
      <c r="C47" s="37" t="str">
        <f t="shared" si="2"/>
        <v/>
      </c>
      <c r="D47" s="30" t="str">
        <f>IF(C47="","",'licencje PZTS'!B27)</f>
        <v/>
      </c>
      <c r="E47" s="38" t="str">
        <f>IF(C47="","",VLOOKUP(F47,'licencje PZTS'!$G$3:$N$799,8,FALSE))</f>
        <v/>
      </c>
      <c r="F47" s="26">
        <f>'licencje PZTS'!G27</f>
        <v>47818</v>
      </c>
      <c r="G47" s="38" t="str">
        <f t="shared" si="3"/>
        <v>Junior</v>
      </c>
      <c r="H47" s="38" t="str">
        <f>IF(G47="","",'licencje PZTS'!B27)</f>
        <v>"KTS KŁODNICA Kędzierzyn-Koźle"</v>
      </c>
      <c r="I47" s="26" t="str">
        <f>IF(G47="","",VLOOKUP(F47,'licencje PZTS'!$G$3:$N$799,8,FALSE))</f>
        <v>Bielański Marcin</v>
      </c>
      <c r="J47" s="26" t="str">
        <f>IFERROR(VLOOKUP(F47,'licencje PZTS'!$G$3:$N$799,7,FALSE),"")</f>
        <v>M</v>
      </c>
      <c r="K47" s="38">
        <f>IFERROR(VLOOKUP(F47,'licencje PZTS'!$G$3:$N$1799,4,FALSE),"")</f>
        <v>2006</v>
      </c>
      <c r="L47" s="26" t="str">
        <f t="shared" si="4"/>
        <v>Nie dotyczy</v>
      </c>
      <c r="M47" s="26" t="str">
        <f t="shared" si="5"/>
        <v>Nie dotyczy</v>
      </c>
      <c r="N47" s="26" t="str">
        <f t="shared" si="6"/>
        <v>Nie dotyczy</v>
      </c>
      <c r="O47" s="26" t="str">
        <f t="shared" si="7"/>
        <v>Kadet</v>
      </c>
      <c r="P47" s="26" t="str">
        <f t="shared" si="8"/>
        <v>Junior</v>
      </c>
      <c r="Q47" s="26" t="str">
        <f t="shared" si="9"/>
        <v>Senior</v>
      </c>
      <c r="R47" s="26" t="str">
        <f t="shared" si="10"/>
        <v>Nie dotyczy</v>
      </c>
      <c r="S47" s="26" t="str">
        <f t="shared" si="11"/>
        <v>Młodzieżowiec</v>
      </c>
      <c r="V47" s="26" t="str">
        <f t="shared" si="0"/>
        <v>Charlamow Karol</v>
      </c>
      <c r="W47" s="26">
        <f>(COUNTIF($V$2:V47,V47)=1)*1+W46</f>
        <v>15</v>
      </c>
      <c r="X47" s="26" t="str">
        <f>VLOOKUP(Y47,'licencje PZTS'!$C$4:$K$1524,9,FALSE)</f>
        <v>"MMKS Kędzierzyn Koźle"</v>
      </c>
      <c r="Y47" s="26" t="str">
        <f>INDEX($V$4:$V$900,MATCH(ROWS($U$1:U44),$W$4:$W$900,0))</f>
        <v>Geaidy Kacper</v>
      </c>
      <c r="AA47" s="26" t="str">
        <f t="shared" si="1"/>
        <v>Charlamow Karol</v>
      </c>
      <c r="AB47" s="26">
        <f>(COUNTIF($AA$2:AA47,AA47)=1)*1+AB46</f>
        <v>23</v>
      </c>
      <c r="AC47" s="26" t="str">
        <f>VLOOKUP(AD47,'licencje PZTS'!$C$4:$K$524,9,FALSE)</f>
        <v>"LZS Żywocice"</v>
      </c>
      <c r="AD47" s="26" t="str">
        <f>INDEX($AA$2:$AA$900,MATCH(ROWS($Z$1:Z44),$AB$2:$AB$900,0))</f>
        <v>Drost Konrad</v>
      </c>
    </row>
    <row r="48" spans="1:30" hidden="1" x14ac:dyDescent="0.25">
      <c r="A48" s="26" t="s">
        <v>370</v>
      </c>
      <c r="B48" s="30">
        <f>(COUNTIF($D$24:D48,D48)=1)*1+B47</f>
        <v>4</v>
      </c>
      <c r="C48" s="37" t="str">
        <f t="shared" si="2"/>
        <v/>
      </c>
      <c r="D48" s="30" t="str">
        <f>IF(C48="","",'licencje PZTS'!B28)</f>
        <v/>
      </c>
      <c r="E48" s="38" t="str">
        <f>IF(C48="","",VLOOKUP(F48,'licencje PZTS'!$G$3:$N$799,8,FALSE))</f>
        <v/>
      </c>
      <c r="F48" s="26">
        <f>'licencje PZTS'!G28</f>
        <v>31963</v>
      </c>
      <c r="G48" s="38" t="str">
        <f t="shared" si="3"/>
        <v/>
      </c>
      <c r="H48" s="38" t="str">
        <f>IF(G48="","",'licencje PZTS'!B28)</f>
        <v/>
      </c>
      <c r="I48" s="26" t="str">
        <f>IF(G48="","",VLOOKUP(F48,'licencje PZTS'!$G$3:$N$799,8,FALSE))</f>
        <v/>
      </c>
      <c r="J48" s="26" t="str">
        <f>IFERROR(VLOOKUP(F48,'licencje PZTS'!$G$3:$N$799,7,FALSE),"")</f>
        <v>M</v>
      </c>
      <c r="K48" s="38">
        <f>IFERROR(VLOOKUP(F48,'licencje PZTS'!$G$3:$N$1799,4,FALSE),"")</f>
        <v>1962</v>
      </c>
      <c r="L48" s="26" t="str">
        <f t="shared" si="4"/>
        <v>Nie dotyczy</v>
      </c>
      <c r="M48" s="26" t="str">
        <f t="shared" si="5"/>
        <v>Nie dotyczy</v>
      </c>
      <c r="N48" s="26" t="str">
        <f t="shared" si="6"/>
        <v>Nie dotyczy</v>
      </c>
      <c r="O48" s="26" t="str">
        <f t="shared" si="7"/>
        <v>Nie dotyczy</v>
      </c>
      <c r="P48" s="26" t="str">
        <f t="shared" si="8"/>
        <v>Nie dotyczy</v>
      </c>
      <c r="Q48" s="26" t="str">
        <f t="shared" si="9"/>
        <v>Senior</v>
      </c>
      <c r="R48" s="26" t="str">
        <f t="shared" si="10"/>
        <v>Weteran</v>
      </c>
      <c r="S48" s="26" t="str">
        <f t="shared" si="11"/>
        <v>Nie dotyczy</v>
      </c>
      <c r="V48" s="26" t="str">
        <f t="shared" si="0"/>
        <v>Ciastoń Tomasz</v>
      </c>
      <c r="W48" s="26">
        <f>(COUNTIF($V$2:V48,V48)=1)*1+W47</f>
        <v>16</v>
      </c>
      <c r="X48" s="26" t="str">
        <f>VLOOKUP(Y48,'licencje PZTS'!$C$4:$K$1524,9,FALSE)</f>
        <v>"LUKS Mańkowice-Piątkowice"</v>
      </c>
      <c r="Y48" s="26" t="str">
        <f>INDEX($V$4:$V$900,MATCH(ROWS($U$1:U45),$W$4:$W$900,0))</f>
        <v>Gidziński Wojciech</v>
      </c>
      <c r="AA48" s="26" t="str">
        <f t="shared" si="1"/>
        <v>Ciastoń Tomasz</v>
      </c>
      <c r="AB48" s="26">
        <f>(COUNTIF($AA$2:AA48,AA48)=1)*1+AB47</f>
        <v>24</v>
      </c>
      <c r="AC48" s="26" t="str">
        <f>VLOOKUP(AD48,'licencje PZTS'!$C$4:$K$524,9,FALSE)</f>
        <v>"KTS LEW Głubczyce"</v>
      </c>
      <c r="AD48" s="26" t="str">
        <f>INDEX($AA$2:$AA$900,MATCH(ROWS($Z$1:Z45),$AB$2:$AB$900,0))</f>
        <v>Durda Michał</v>
      </c>
    </row>
    <row r="49" spans="1:30" hidden="1" x14ac:dyDescent="0.25">
      <c r="A49" s="26" t="s">
        <v>350</v>
      </c>
      <c r="B49" s="30">
        <f>(COUNTIF($D$24:D49,D49)=1)*1+B48</f>
        <v>4</v>
      </c>
      <c r="C49" s="37" t="str">
        <f t="shared" si="2"/>
        <v/>
      </c>
      <c r="D49" s="30" t="str">
        <f>IF(C49="","",'licencje PZTS'!B29)</f>
        <v/>
      </c>
      <c r="E49" s="38" t="str">
        <f>IF(C49="","",VLOOKUP(F49,'licencje PZTS'!$G$3:$N$799,8,FALSE))</f>
        <v/>
      </c>
      <c r="F49" s="26">
        <f>'licencje PZTS'!G29</f>
        <v>43987</v>
      </c>
      <c r="G49" s="38" t="str">
        <f t="shared" si="3"/>
        <v>Junior</v>
      </c>
      <c r="H49" s="38" t="str">
        <f>IF(G49="","",'licencje PZTS'!B29)</f>
        <v>"LUKS Mańkowice-Piątkowice"</v>
      </c>
      <c r="I49" s="26" t="str">
        <f>IF(G49="","",VLOOKUP(F49,'licencje PZTS'!$G$3:$N$799,8,FALSE))</f>
        <v>Bielecki Konrad</v>
      </c>
      <c r="J49" s="26" t="str">
        <f>IFERROR(VLOOKUP(F49,'licencje PZTS'!$G$3:$N$799,7,FALSE),"")</f>
        <v>M</v>
      </c>
      <c r="K49" s="38">
        <f>IFERROR(VLOOKUP(F49,'licencje PZTS'!$G$3:$N$1799,4,FALSE),"")</f>
        <v>2006</v>
      </c>
      <c r="L49" s="26" t="str">
        <f t="shared" si="4"/>
        <v>Nie dotyczy</v>
      </c>
      <c r="M49" s="26" t="str">
        <f t="shared" si="5"/>
        <v>Nie dotyczy</v>
      </c>
      <c r="N49" s="26" t="str">
        <f t="shared" si="6"/>
        <v>Nie dotyczy</v>
      </c>
      <c r="O49" s="26" t="str">
        <f t="shared" si="7"/>
        <v>Kadet</v>
      </c>
      <c r="P49" s="26" t="str">
        <f t="shared" si="8"/>
        <v>Junior</v>
      </c>
      <c r="Q49" s="26" t="str">
        <f t="shared" si="9"/>
        <v>Senior</v>
      </c>
      <c r="R49" s="26" t="str">
        <f t="shared" si="10"/>
        <v>Nie dotyczy</v>
      </c>
      <c r="S49" s="26" t="str">
        <f t="shared" si="11"/>
        <v>Młodzieżowiec</v>
      </c>
      <c r="V49" s="26" t="str">
        <f t="shared" si="0"/>
        <v>Ciastoń Tomasz</v>
      </c>
      <c r="W49" s="26">
        <f>(COUNTIF($V$2:V49,V49)=1)*1+W48</f>
        <v>16</v>
      </c>
      <c r="X49" s="26" t="str">
        <f>VLOOKUP(Y49,'licencje PZTS'!$C$4:$K$1524,9,FALSE)</f>
        <v>"STS GMINA Strzelce Opolskie"</v>
      </c>
      <c r="Y49" s="26" t="str">
        <f>INDEX($V$4:$V$900,MATCH(ROWS($U$1:U46),$W$4:$W$900,0))</f>
        <v>Giemza Antoni</v>
      </c>
      <c r="AA49" s="26" t="str">
        <f t="shared" si="1"/>
        <v>Ciastoń Tomasz</v>
      </c>
      <c r="AB49" s="26">
        <f>(COUNTIF($AA$2:AA49,AA49)=1)*1+AB48</f>
        <v>24</v>
      </c>
      <c r="AC49" s="26" t="str">
        <f>VLOOKUP(AD49,'licencje PZTS'!$C$4:$K$524,9,FALSE)</f>
        <v>"LZS Żywocice"</v>
      </c>
      <c r="AD49" s="26" t="str">
        <f>INDEX($AA$2:$AA$900,MATCH(ROWS($Z$1:Z46),$AB$2:$AB$900,0))</f>
        <v>Duś Alex</v>
      </c>
    </row>
    <row r="50" spans="1:30" hidden="1" x14ac:dyDescent="0.25">
      <c r="A50" s="26" t="s">
        <v>368</v>
      </c>
      <c r="B50" s="30">
        <f>(COUNTIF($D$24:D50,D50)=1)*1+B49</f>
        <v>4</v>
      </c>
      <c r="C50" s="37" t="str">
        <f t="shared" si="2"/>
        <v/>
      </c>
      <c r="D50" s="30" t="str">
        <f>IF(C50="","",'licencje PZTS'!B30)</f>
        <v/>
      </c>
      <c r="E50" s="38" t="str">
        <f>IF(C50="","",VLOOKUP(F50,'licencje PZTS'!$G$3:$N$799,8,FALSE))</f>
        <v/>
      </c>
      <c r="F50" s="26">
        <f>'licencje PZTS'!G30</f>
        <v>42812</v>
      </c>
      <c r="G50" s="38" t="str">
        <f t="shared" si="3"/>
        <v>Junior</v>
      </c>
      <c r="H50" s="38" t="str">
        <f>IF(G50="","",'licencje PZTS'!B30)</f>
        <v>"KTS KŁODNICA Kędzierzyn-Koźle"</v>
      </c>
      <c r="I50" s="26" t="str">
        <f>IF(G50="","",VLOOKUP(F50,'licencje PZTS'!$G$3:$N$799,8,FALSE))</f>
        <v>Biernacki Leszek</v>
      </c>
      <c r="J50" s="26" t="str">
        <f>IFERROR(VLOOKUP(F50,'licencje PZTS'!$G$3:$N$799,7,FALSE),"")</f>
        <v>M</v>
      </c>
      <c r="K50" s="38">
        <f>IFERROR(VLOOKUP(F50,'licencje PZTS'!$G$3:$N$1799,4,FALSE),"")</f>
        <v>2004</v>
      </c>
      <c r="L50" s="26" t="str">
        <f t="shared" si="4"/>
        <v>Nie dotyczy</v>
      </c>
      <c r="M50" s="26" t="str">
        <f t="shared" si="5"/>
        <v>Nie dotyczy</v>
      </c>
      <c r="N50" s="26" t="str">
        <f t="shared" si="6"/>
        <v>Nie dotyczy</v>
      </c>
      <c r="O50" s="26" t="str">
        <f t="shared" si="7"/>
        <v>Nie dotyczy</v>
      </c>
      <c r="P50" s="26" t="str">
        <f t="shared" si="8"/>
        <v>Junior</v>
      </c>
      <c r="Q50" s="26" t="str">
        <f t="shared" si="9"/>
        <v>Senior</v>
      </c>
      <c r="R50" s="26" t="str">
        <f t="shared" si="10"/>
        <v>Nie dotyczy</v>
      </c>
      <c r="S50" s="26" t="str">
        <f t="shared" si="11"/>
        <v>Młodzieżowiec</v>
      </c>
      <c r="V50" s="26" t="str">
        <f t="shared" si="0"/>
        <v>Cichoń Mateusz</v>
      </c>
      <c r="W50" s="26">
        <f>(COUNTIF($V$2:V50,V50)=1)*1+W49</f>
        <v>17</v>
      </c>
      <c r="X50" s="26" t="str">
        <f>VLOOKUP(Y50,'licencje PZTS'!$C$4:$K$1524,9,FALSE)</f>
        <v>"LUKS Mańkowice-Piątkowice"</v>
      </c>
      <c r="Y50" s="26" t="str">
        <f>INDEX($V$4:$V$900,MATCH(ROWS($U$1:U47),$W$4:$W$900,0))</f>
        <v>Gierjatowicz Jakub</v>
      </c>
      <c r="AA50" s="26" t="str">
        <f t="shared" si="1"/>
        <v>Cichoń Mateusz</v>
      </c>
      <c r="AB50" s="26">
        <f>(COUNTIF($AA$2:AA50,AA50)=1)*1+AB49</f>
        <v>25</v>
      </c>
      <c r="AC50" s="26" t="str">
        <f>VLOOKUP(AD50,'licencje PZTS'!$C$4:$K$524,9,FALSE)</f>
        <v>"UKS SOKOLIK Niemodlin"</v>
      </c>
      <c r="AD50" s="26" t="str">
        <f>INDEX($AA$2:$AA$900,MATCH(ROWS($Z$1:Z47),$AB$2:$AB$900,0))</f>
        <v>Dziwura Marcin</v>
      </c>
    </row>
    <row r="51" spans="1:30" hidden="1" x14ac:dyDescent="0.25">
      <c r="A51" s="26" t="s">
        <v>359</v>
      </c>
      <c r="B51" s="30">
        <f>(COUNTIF($D$24:D51,D51)=1)*1+B50</f>
        <v>4</v>
      </c>
      <c r="C51" s="37" t="str">
        <f t="shared" si="2"/>
        <v/>
      </c>
      <c r="D51" s="30" t="str">
        <f>IF(C51="","",'licencje PZTS'!B31)</f>
        <v/>
      </c>
      <c r="E51" s="38" t="str">
        <f>IF(C51="","",VLOOKUP(F51,'licencje PZTS'!$G$3:$N$799,8,FALSE))</f>
        <v/>
      </c>
      <c r="F51" s="26">
        <f>'licencje PZTS'!G31</f>
        <v>46856</v>
      </c>
      <c r="G51" s="38" t="str">
        <f t="shared" si="3"/>
        <v>Junior</v>
      </c>
      <c r="H51" s="38" t="str">
        <f>IF(G51="","",'licencje PZTS'!B31)</f>
        <v>"UKS Cisek"</v>
      </c>
      <c r="I51" s="26" t="str">
        <f>IF(G51="","",VLOOKUP(F51,'licencje PZTS'!$G$3:$N$799,8,FALSE))</f>
        <v>Bisgwa Kamil</v>
      </c>
      <c r="J51" s="26" t="str">
        <f>IFERROR(VLOOKUP(F51,'licencje PZTS'!$G$3:$N$799,7,FALSE),"")</f>
        <v>M</v>
      </c>
      <c r="K51" s="38">
        <f>IFERROR(VLOOKUP(F51,'licencje PZTS'!$G$3:$N$1799,4,FALSE),"")</f>
        <v>2006</v>
      </c>
      <c r="L51" s="26" t="str">
        <f t="shared" si="4"/>
        <v>Nie dotyczy</v>
      </c>
      <c r="M51" s="26" t="str">
        <f t="shared" si="5"/>
        <v>Nie dotyczy</v>
      </c>
      <c r="N51" s="26" t="str">
        <f t="shared" si="6"/>
        <v>Nie dotyczy</v>
      </c>
      <c r="O51" s="26" t="str">
        <f t="shared" si="7"/>
        <v>Kadet</v>
      </c>
      <c r="P51" s="26" t="str">
        <f t="shared" si="8"/>
        <v>Junior</v>
      </c>
      <c r="Q51" s="26" t="str">
        <f t="shared" si="9"/>
        <v>Senior</v>
      </c>
      <c r="R51" s="26" t="str">
        <f t="shared" si="10"/>
        <v>Nie dotyczy</v>
      </c>
      <c r="S51" s="26" t="str">
        <f t="shared" si="11"/>
        <v>Młodzieżowiec</v>
      </c>
      <c r="V51" s="26" t="str">
        <f t="shared" si="0"/>
        <v>Cichoń Sara</v>
      </c>
      <c r="W51" s="26">
        <f>(COUNTIF($V$2:V51,V51)=1)*1+W50</f>
        <v>18</v>
      </c>
      <c r="X51" s="26" t="str">
        <f>VLOOKUP(Y51,'licencje PZTS'!$C$4:$K$1524,9,FALSE)</f>
        <v>"STS Brynica"</v>
      </c>
      <c r="Y51" s="26" t="str">
        <f>INDEX($V$4:$V$900,MATCH(ROWS($U$1:U48),$W$4:$W$900,0))</f>
        <v>Glados Łukasz</v>
      </c>
      <c r="AA51" s="26" t="str">
        <f t="shared" si="1"/>
        <v>Cichoń Nikola</v>
      </c>
      <c r="AB51" s="26">
        <f>(COUNTIF($AA$2:AA51,AA51)=1)*1+AB50</f>
        <v>26</v>
      </c>
      <c r="AC51" s="26" t="str">
        <f>VLOOKUP(AD51,'licencje PZTS'!$C$4:$K$524,9,FALSE)</f>
        <v>"MGOK Gorzów Śląski"</v>
      </c>
      <c r="AD51" s="26" t="str">
        <f>INDEX($AA$2:$AA$900,MATCH(ROWS($Z$1:Z48),$AB$2:$AB$900,0))</f>
        <v>Fabiś Julia</v>
      </c>
    </row>
    <row r="52" spans="1:30" hidden="1" x14ac:dyDescent="0.25">
      <c r="A52" s="26" t="s">
        <v>374</v>
      </c>
      <c r="B52" s="30">
        <f>(COUNTIF($D$24:D52,D52)=1)*1+B51</f>
        <v>5</v>
      </c>
      <c r="C52" s="37" t="str">
        <f t="shared" si="2"/>
        <v>Młodzik</v>
      </c>
      <c r="D52" s="30" t="str">
        <f>IF(C52="","",'licencje PZTS'!B32)</f>
        <v>"STS GMINA Strzelce Opolskie"</v>
      </c>
      <c r="E52" s="38" t="str">
        <f>IF(C52="","",VLOOKUP(F52,'licencje PZTS'!$G$3:$N$799,8,FALSE))</f>
        <v>Bogdał Franciszek</v>
      </c>
      <c r="F52" s="26">
        <f>'licencje PZTS'!G32</f>
        <v>53635</v>
      </c>
      <c r="G52" s="38" t="str">
        <f t="shared" si="3"/>
        <v>Junior</v>
      </c>
      <c r="H52" s="38" t="str">
        <f>IF(G52="","",'licencje PZTS'!B32)</f>
        <v>"STS GMINA Strzelce Opolskie"</v>
      </c>
      <c r="I52" s="26" t="str">
        <f>IF(G52="","",VLOOKUP(F52,'licencje PZTS'!$G$3:$N$799,8,FALSE))</f>
        <v>Bogdał Franciszek</v>
      </c>
      <c r="J52" s="26" t="str">
        <f>IFERROR(VLOOKUP(F52,'licencje PZTS'!$G$3:$N$799,7,FALSE),"")</f>
        <v>M</v>
      </c>
      <c r="K52" s="38">
        <f>IFERROR(VLOOKUP(F52,'licencje PZTS'!$G$3:$N$1799,4,FALSE),"")</f>
        <v>2011</v>
      </c>
      <c r="L52" s="26" t="str">
        <f t="shared" si="4"/>
        <v>Skrzat</v>
      </c>
      <c r="M52" s="26" t="str">
        <f t="shared" si="5"/>
        <v>Żak</v>
      </c>
      <c r="N52" s="26" t="str">
        <f t="shared" si="6"/>
        <v>Młodzik</v>
      </c>
      <c r="O52" s="26" t="str">
        <f t="shared" si="7"/>
        <v>Kadet</v>
      </c>
      <c r="P52" s="26" t="str">
        <f t="shared" si="8"/>
        <v>Junior</v>
      </c>
      <c r="Q52" s="26" t="str">
        <f t="shared" si="9"/>
        <v>Nie dotyczy</v>
      </c>
      <c r="R52" s="26" t="str">
        <f t="shared" si="10"/>
        <v>Nie dotyczy</v>
      </c>
      <c r="S52" s="26" t="str">
        <f t="shared" si="11"/>
        <v>Młodzieżowiec</v>
      </c>
      <c r="V52" s="26" t="str">
        <f t="shared" si="0"/>
        <v>Cichoń Sara</v>
      </c>
      <c r="W52" s="26">
        <f>(COUNTIF($V$2:V52,V52)=1)*1+W51</f>
        <v>18</v>
      </c>
      <c r="X52" s="26" t="str">
        <f>VLOOKUP(Y52,'licencje PZTS'!$C$4:$K$1524,9,FALSE)</f>
        <v>"STS Brynica"</v>
      </c>
      <c r="Y52" s="26" t="str">
        <f>INDEX($V$4:$V$900,MATCH(ROWS($U$1:U49),$W$4:$W$900,0))</f>
        <v>Glados Patryk</v>
      </c>
      <c r="AA52" s="26" t="str">
        <f t="shared" si="1"/>
        <v>Cichoń Sara</v>
      </c>
      <c r="AB52" s="26">
        <f>(COUNTIF($AA$2:AA52,AA52)=1)*1+AB51</f>
        <v>27</v>
      </c>
      <c r="AC52" s="26" t="str">
        <f>VLOOKUP(AD52,'licencje PZTS'!$C$4:$K$524,9,FALSE)</f>
        <v>"MGOK Gorzów Śląski"</v>
      </c>
      <c r="AD52" s="26" t="str">
        <f>INDEX($AA$2:$AA$900,MATCH(ROWS($Z$1:Z49),$AB$2:$AB$900,0))</f>
        <v>Felis Nadia</v>
      </c>
    </row>
    <row r="53" spans="1:30" hidden="1" x14ac:dyDescent="0.25">
      <c r="A53" s="26" t="s">
        <v>373</v>
      </c>
      <c r="B53" s="30">
        <f>(COUNTIF($D$24:D53,D53)=1)*1+B52</f>
        <v>5</v>
      </c>
      <c r="C53" s="37" t="str">
        <f t="shared" si="2"/>
        <v/>
      </c>
      <c r="D53" s="30" t="str">
        <f>IF(C53="","",'licencje PZTS'!B33)</f>
        <v/>
      </c>
      <c r="E53" s="38" t="str">
        <f>IF(C53="","",VLOOKUP(F53,'licencje PZTS'!$G$3:$N$799,8,FALSE))</f>
        <v/>
      </c>
      <c r="F53" s="26">
        <f>'licencje PZTS'!G33</f>
        <v>6250</v>
      </c>
      <c r="G53" s="38" t="str">
        <f t="shared" si="3"/>
        <v/>
      </c>
      <c r="H53" s="38" t="str">
        <f>IF(G53="","",'licencje PZTS'!B33)</f>
        <v/>
      </c>
      <c r="I53" s="26" t="str">
        <f>IF(G53="","",VLOOKUP(F53,'licencje PZTS'!$G$3:$N$799,8,FALSE))</f>
        <v/>
      </c>
      <c r="J53" s="26" t="str">
        <f>IFERROR(VLOOKUP(F53,'licencje PZTS'!$G$3:$N$799,7,FALSE),"")</f>
        <v>M</v>
      </c>
      <c r="K53" s="38">
        <f>IFERROR(VLOOKUP(F53,'licencje PZTS'!$G$3:$N$1799,4,FALSE),"")</f>
        <v>1980</v>
      </c>
      <c r="L53" s="26" t="str">
        <f t="shared" si="4"/>
        <v>Nie dotyczy</v>
      </c>
      <c r="M53" s="26" t="str">
        <f t="shared" si="5"/>
        <v>Nie dotyczy</v>
      </c>
      <c r="N53" s="26" t="str">
        <f t="shared" si="6"/>
        <v>Nie dotyczy</v>
      </c>
      <c r="O53" s="26" t="str">
        <f t="shared" si="7"/>
        <v>Nie dotyczy</v>
      </c>
      <c r="P53" s="26" t="str">
        <f t="shared" si="8"/>
        <v>Nie dotyczy</v>
      </c>
      <c r="Q53" s="26" t="str">
        <f t="shared" si="9"/>
        <v>Senior</v>
      </c>
      <c r="R53" s="26" t="str">
        <f t="shared" si="10"/>
        <v>Weteran</v>
      </c>
      <c r="S53" s="26" t="str">
        <f t="shared" si="11"/>
        <v>Nie dotyczy</v>
      </c>
      <c r="V53" s="26" t="str">
        <f t="shared" si="0"/>
        <v>Cichoń Tamara</v>
      </c>
      <c r="W53" s="26">
        <f>(COUNTIF($V$2:V53,V53)=1)*1+W52</f>
        <v>19</v>
      </c>
      <c r="X53" s="26" t="str">
        <f>VLOOKUP(Y53,'licencje PZTS'!$C$4:$K$1524,9,FALSE)</f>
        <v>"STS GMINA Strzelce Opolskie"</v>
      </c>
      <c r="Y53" s="26" t="str">
        <f>INDEX($V$4:$V$900,MATCH(ROWS($U$1:U50),$W$4:$W$900,0))</f>
        <v>Gołomb Jakub</v>
      </c>
      <c r="AA53" s="26" t="str">
        <f t="shared" si="1"/>
        <v>Cichoń Tamara</v>
      </c>
      <c r="AB53" s="26">
        <f>(COUNTIF($AA$2:AA53,AA53)=1)*1+AB52</f>
        <v>28</v>
      </c>
      <c r="AC53" s="26" t="str">
        <f>VLOOKUP(AD53,'licencje PZTS'!$C$4:$K$524,9,FALSE)</f>
        <v>"MGOK Gorzów Śląski"</v>
      </c>
      <c r="AD53" s="26" t="str">
        <f>INDEX($AA$2:$AA$900,MATCH(ROWS($Z$1:Z50),$AB$2:$AB$900,0))</f>
        <v>Felis Oliwia</v>
      </c>
    </row>
    <row r="54" spans="1:30" hidden="1" x14ac:dyDescent="0.25">
      <c r="A54" s="26" t="str">
        <f>IFERROR(INDEX($D$24:$D$746,MATCH(ROWS($A$1:A32),$B$24:$B$741,0)),"")</f>
        <v/>
      </c>
      <c r="B54" s="30">
        <f>(COUNTIF($D$24:D54,D54)=1)*1+B53</f>
        <v>5</v>
      </c>
      <c r="C54" s="37" t="str">
        <f t="shared" si="2"/>
        <v>Młodzik</v>
      </c>
      <c r="D54" s="30" t="str">
        <f>IF(C54="","",'licencje PZTS'!B34)</f>
        <v>"UKS Cisek"</v>
      </c>
      <c r="E54" s="38" t="str">
        <f>IF(C54="","",VLOOKUP(F54,'licencje PZTS'!$G$3:$N$799,8,FALSE))</f>
        <v>Bolisęga Jakub</v>
      </c>
      <c r="F54" s="26">
        <f>'licencje PZTS'!G34</f>
        <v>53558</v>
      </c>
      <c r="G54" s="38" t="str">
        <f t="shared" si="3"/>
        <v>Junior</v>
      </c>
      <c r="H54" s="38" t="str">
        <f>IF(G54="","",'licencje PZTS'!B34)</f>
        <v>"UKS Cisek"</v>
      </c>
      <c r="I54" s="26" t="str">
        <f>IF(G54="","",VLOOKUP(F54,'licencje PZTS'!$G$3:$N$799,8,FALSE))</f>
        <v>Bolisęga Jakub</v>
      </c>
      <c r="J54" s="26" t="str">
        <f>IFERROR(VLOOKUP(F54,'licencje PZTS'!$G$3:$N$799,7,FALSE),"")</f>
        <v>M</v>
      </c>
      <c r="K54" s="38">
        <f>IFERROR(VLOOKUP(F54,'licencje PZTS'!$G$3:$N$1799,4,FALSE),"")</f>
        <v>2007</v>
      </c>
      <c r="L54" s="26" t="str">
        <f t="shared" si="4"/>
        <v>Nie dotyczy</v>
      </c>
      <c r="M54" s="26" t="str">
        <f t="shared" si="5"/>
        <v>Nie dotyczy</v>
      </c>
      <c r="N54" s="26" t="str">
        <f t="shared" si="6"/>
        <v>Młodzik</v>
      </c>
      <c r="O54" s="26" t="str">
        <f t="shared" si="7"/>
        <v>Kadet</v>
      </c>
      <c r="P54" s="26" t="str">
        <f t="shared" si="8"/>
        <v>Junior</v>
      </c>
      <c r="Q54" s="26" t="str">
        <f t="shared" si="9"/>
        <v>Senior</v>
      </c>
      <c r="R54" s="26" t="str">
        <f t="shared" si="10"/>
        <v>Nie dotyczy</v>
      </c>
      <c r="S54" s="26" t="str">
        <f t="shared" si="11"/>
        <v>Młodzieżowiec</v>
      </c>
      <c r="V54" s="26" t="str">
        <f t="shared" si="0"/>
        <v>Ciećka Adam</v>
      </c>
      <c r="W54" s="26">
        <f>(COUNTIF($V$2:V54,V54)=1)*1+W53</f>
        <v>20</v>
      </c>
      <c r="X54" s="26" t="str">
        <f>VLOOKUP(Y54,'licencje PZTS'!$C$4:$K$1524,9,FALSE)</f>
        <v>"LUKS Mańkowice-Piątkowice"</v>
      </c>
      <c r="Y54" s="26" t="str">
        <f>INDEX($V$4:$V$900,MATCH(ROWS($U$1:U51),$W$4:$W$900,0))</f>
        <v>Górecka Lena</v>
      </c>
      <c r="AA54" s="26" t="str">
        <f t="shared" si="1"/>
        <v>Cichoński Kamil</v>
      </c>
      <c r="AB54" s="26">
        <f>(COUNTIF($AA$2:AA54,AA54)=1)*1+AB53</f>
        <v>29</v>
      </c>
      <c r="AC54" s="26" t="str">
        <f>VLOOKUP(AD54,'licencje PZTS'!$C$4:$K$524,9,FALSE)</f>
        <v>"LZS Zakrzów"</v>
      </c>
      <c r="AD54" s="26" t="str">
        <f>INDEX($AA$2:$AA$900,MATCH(ROWS($Z$1:Z51),$AB$2:$AB$900,0))</f>
        <v>Frank Dawid</v>
      </c>
    </row>
    <row r="55" spans="1:30" hidden="1" x14ac:dyDescent="0.25">
      <c r="A55" s="26" t="str">
        <f>IFERROR(INDEX($D$24:$D$746,MATCH(ROWS($A$1:A33),$B$24:$B$741,0)),"")</f>
        <v/>
      </c>
      <c r="B55" s="30">
        <f>(COUNTIF($D$24:D55,D55)=1)*1+B54</f>
        <v>6</v>
      </c>
      <c r="C55" s="37" t="str">
        <f t="shared" si="2"/>
        <v>Młodzik</v>
      </c>
      <c r="D55" s="30" t="str">
        <f>IF(C55="","",'licencje PZTS'!B35)</f>
        <v>"KTS MOKSiR Zawadzkie"</v>
      </c>
      <c r="E55" s="38" t="str">
        <f>IF(C55="","",VLOOKUP(F55,'licencje PZTS'!$G$3:$N$799,8,FALSE))</f>
        <v>Bonk Anna</v>
      </c>
      <c r="F55" s="26">
        <f>'licencje PZTS'!G35</f>
        <v>51715</v>
      </c>
      <c r="G55" s="38" t="str">
        <f t="shared" si="3"/>
        <v>Junior</v>
      </c>
      <c r="H55" s="38" t="str">
        <f>IF(G55="","",'licencje PZTS'!B35)</f>
        <v>"KTS MOKSiR Zawadzkie"</v>
      </c>
      <c r="I55" s="26" t="str">
        <f>IF(G55="","",VLOOKUP(F55,'licencje PZTS'!$G$3:$N$799,8,FALSE))</f>
        <v>Bonk Anna</v>
      </c>
      <c r="J55" s="26" t="str">
        <f>IFERROR(VLOOKUP(F55,'licencje PZTS'!$G$3:$N$799,7,FALSE),"")</f>
        <v>K</v>
      </c>
      <c r="K55" s="38">
        <f>IFERROR(VLOOKUP(F55,'licencje PZTS'!$G$3:$N$1799,4,FALSE),"")</f>
        <v>2010</v>
      </c>
      <c r="L55" s="26" t="str">
        <f t="shared" si="4"/>
        <v>Nie dotyczy</v>
      </c>
      <c r="M55" s="26" t="str">
        <f t="shared" si="5"/>
        <v>Żak</v>
      </c>
      <c r="N55" s="26" t="str">
        <f t="shared" si="6"/>
        <v>Młodzik</v>
      </c>
      <c r="O55" s="26" t="str">
        <f t="shared" si="7"/>
        <v>Kadet</v>
      </c>
      <c r="P55" s="26" t="str">
        <f t="shared" si="8"/>
        <v>Junior</v>
      </c>
      <c r="Q55" s="26" t="str">
        <f t="shared" si="9"/>
        <v>Senior</v>
      </c>
      <c r="R55" s="26" t="str">
        <f t="shared" si="10"/>
        <v>Nie dotyczy</v>
      </c>
      <c r="S55" s="26" t="str">
        <f t="shared" si="11"/>
        <v>Młodzieżowiec</v>
      </c>
      <c r="V55" s="26" t="str">
        <f t="shared" si="0"/>
        <v>Ciećka Adam</v>
      </c>
      <c r="W55" s="26">
        <f>(COUNTIF($V$2:V55,V55)=1)*1+W54</f>
        <v>20</v>
      </c>
      <c r="X55" s="26" t="str">
        <f>VLOOKUP(Y55,'licencje PZTS'!$C$4:$K$1524,9,FALSE)</f>
        <v>"STS Brynica"</v>
      </c>
      <c r="Y55" s="26" t="str">
        <f>INDEX($V$4:$V$900,MATCH(ROWS($U$1:U52),$W$4:$W$900,0))</f>
        <v>Gruszka Tomasz</v>
      </c>
      <c r="AA55" s="26" t="str">
        <f t="shared" si="1"/>
        <v>Ciećka Adam</v>
      </c>
      <c r="AB55" s="26">
        <f>(COUNTIF($AA$2:AA55,AA55)=1)*1+AB54</f>
        <v>30</v>
      </c>
      <c r="AC55" s="26" t="str">
        <f>VLOOKUP(AD55,'licencje PZTS'!$C$4:$K$524,9,FALSE)</f>
        <v>"LZS Żywocice"</v>
      </c>
      <c r="AD55" s="26" t="str">
        <f>INDEX($AA$2:$AA$900,MATCH(ROWS($Z$1:Z52),$AB$2:$AB$900,0))</f>
        <v>Gabrisch Jana</v>
      </c>
    </row>
    <row r="56" spans="1:30" hidden="1" x14ac:dyDescent="0.25">
      <c r="A56" s="26" t="str">
        <f>IFERROR(INDEX($D$24:$D$746,MATCH(ROWS($A$1:A34),$B$24:$B$741,0)),"")</f>
        <v/>
      </c>
      <c r="B56" s="30">
        <f>(COUNTIF($D$24:D56,D56)=1)*1+B55</f>
        <v>6</v>
      </c>
      <c r="C56" s="37" t="str">
        <f t="shared" si="2"/>
        <v>Młodzik</v>
      </c>
      <c r="D56" s="30" t="str">
        <f>IF(C56="","",'licencje PZTS'!B36)</f>
        <v>"LUKS Mańkowice-Piątkowice"</v>
      </c>
      <c r="E56" s="38" t="str">
        <f>IF(C56="","",VLOOKUP(F56,'licencje PZTS'!$G$3:$N$799,8,FALSE))</f>
        <v>Brodziński Karol</v>
      </c>
      <c r="F56" s="26">
        <f>'licencje PZTS'!G36</f>
        <v>54542</v>
      </c>
      <c r="G56" s="38" t="str">
        <f t="shared" si="3"/>
        <v>Junior</v>
      </c>
      <c r="H56" s="38" t="str">
        <f>IF(G56="","",'licencje PZTS'!B36)</f>
        <v>"LUKS Mańkowice-Piątkowice"</v>
      </c>
      <c r="I56" s="26" t="str">
        <f>IF(G56="","",VLOOKUP(F56,'licencje PZTS'!$G$3:$N$799,8,FALSE))</f>
        <v>Brodziński Karol</v>
      </c>
      <c r="J56" s="26" t="str">
        <f>IFERROR(VLOOKUP(F56,'licencje PZTS'!$G$3:$N$799,7,FALSE),"")</f>
        <v>M</v>
      </c>
      <c r="K56" s="38">
        <f>IFERROR(VLOOKUP(F56,'licencje PZTS'!$G$3:$N$1799,4,FALSE),"")</f>
        <v>2011</v>
      </c>
      <c r="L56" s="26" t="str">
        <f t="shared" si="4"/>
        <v>Skrzat</v>
      </c>
      <c r="M56" s="26" t="str">
        <f t="shared" si="5"/>
        <v>Żak</v>
      </c>
      <c r="N56" s="26" t="str">
        <f t="shared" si="6"/>
        <v>Młodzik</v>
      </c>
      <c r="O56" s="26" t="str">
        <f t="shared" si="7"/>
        <v>Kadet</v>
      </c>
      <c r="P56" s="26" t="str">
        <f t="shared" si="8"/>
        <v>Junior</v>
      </c>
      <c r="Q56" s="26" t="str">
        <f t="shared" si="9"/>
        <v>Nie dotyczy</v>
      </c>
      <c r="R56" s="26" t="str">
        <f t="shared" si="10"/>
        <v>Nie dotyczy</v>
      </c>
      <c r="S56" s="26" t="str">
        <f t="shared" si="11"/>
        <v>Młodzieżowiec</v>
      </c>
      <c r="V56" s="26" t="str">
        <f t="shared" si="0"/>
        <v>Ciećka Dawid</v>
      </c>
      <c r="W56" s="26">
        <f>(COUNTIF($V$2:V56,V56)=1)*1+W55</f>
        <v>21</v>
      </c>
      <c r="X56" s="26" t="str">
        <f>VLOOKUP(Y56,'licencje PZTS'!$C$4:$K$1524,9,FALSE)</f>
        <v>"STS Brynica"</v>
      </c>
      <c r="Y56" s="26" t="str">
        <f>INDEX($V$4:$V$900,MATCH(ROWS($U$1:U53),$W$4:$W$900,0))</f>
        <v>Gruszka Wojciech</v>
      </c>
      <c r="AA56" s="26" t="str">
        <f t="shared" si="1"/>
        <v>Ciećka Dawid</v>
      </c>
      <c r="AB56" s="26">
        <f>(COUNTIF($AA$2:AA56,AA56)=1)*1+AB55</f>
        <v>31</v>
      </c>
      <c r="AC56" s="26" t="str">
        <f>VLOOKUP(AD56,'licencje PZTS'!$C$4:$K$524,9,FALSE)</f>
        <v>"LZS Żywocice"</v>
      </c>
      <c r="AD56" s="26" t="str">
        <f>INDEX($AA$2:$AA$900,MATCH(ROWS($Z$1:Z53),$AB$2:$AB$900,0))</f>
        <v>Gabrisch Tomasz</v>
      </c>
    </row>
    <row r="57" spans="1:30" hidden="1" x14ac:dyDescent="0.25">
      <c r="A57" s="26" t="str">
        <f>IFERROR(INDEX($D$24:$D$746,MATCH(ROWS($A$1:A35),$B$24:$B$741,0)),"")</f>
        <v/>
      </c>
      <c r="B57" s="30">
        <f>(COUNTIF($D$24:D57,D57)=1)*1+B56</f>
        <v>7</v>
      </c>
      <c r="C57" s="37" t="str">
        <f t="shared" si="2"/>
        <v>Młodzik</v>
      </c>
      <c r="D57" s="30" t="str">
        <f>IF(C57="","",'licencje PZTS'!B37)</f>
        <v>"STS Brynica"</v>
      </c>
      <c r="E57" s="38" t="str">
        <f>IF(C57="","",VLOOKUP(F57,'licencje PZTS'!$G$3:$N$799,8,FALSE))</f>
        <v>Brzana Antoni</v>
      </c>
      <c r="F57" s="26">
        <f>'licencje PZTS'!G37</f>
        <v>54375</v>
      </c>
      <c r="G57" s="38" t="str">
        <f t="shared" si="3"/>
        <v>Junior</v>
      </c>
      <c r="H57" s="38" t="str">
        <f>IF(G57="","",'licencje PZTS'!B37)</f>
        <v>"STS Brynica"</v>
      </c>
      <c r="I57" s="26" t="str">
        <f>IF(G57="","",VLOOKUP(F57,'licencje PZTS'!$G$3:$N$799,8,FALSE))</f>
        <v>Brzana Antoni</v>
      </c>
      <c r="J57" s="26" t="str">
        <f>IFERROR(VLOOKUP(F57,'licencje PZTS'!$G$3:$N$799,7,FALSE),"")</f>
        <v>M</v>
      </c>
      <c r="K57" s="38">
        <f>IFERROR(VLOOKUP(F57,'licencje PZTS'!$G$3:$N$1799,4,FALSE),"")</f>
        <v>2010</v>
      </c>
      <c r="L57" s="26" t="str">
        <f t="shared" si="4"/>
        <v>Nie dotyczy</v>
      </c>
      <c r="M57" s="26" t="str">
        <f t="shared" si="5"/>
        <v>Żak</v>
      </c>
      <c r="N57" s="26" t="str">
        <f t="shared" si="6"/>
        <v>Młodzik</v>
      </c>
      <c r="O57" s="26" t="str">
        <f t="shared" si="7"/>
        <v>Kadet</v>
      </c>
      <c r="P57" s="26" t="str">
        <f t="shared" si="8"/>
        <v>Junior</v>
      </c>
      <c r="Q57" s="26" t="str">
        <f t="shared" si="9"/>
        <v>Senior</v>
      </c>
      <c r="R57" s="26" t="str">
        <f t="shared" si="10"/>
        <v>Nie dotyczy</v>
      </c>
      <c r="S57" s="26" t="str">
        <f t="shared" si="11"/>
        <v>Młodzieżowiec</v>
      </c>
      <c r="V57" s="26" t="str">
        <f t="shared" si="0"/>
        <v>Ciesielski Leon</v>
      </c>
      <c r="W57" s="26">
        <f>(COUNTIF($V$2:V57,V57)=1)*1+W56</f>
        <v>22</v>
      </c>
      <c r="X57" s="26" t="str">
        <f>VLOOKUP(Y57,'licencje PZTS'!$C$4:$K$1524,9,FALSE)</f>
        <v>"KTS KŁODNICA Kędzierzyn-Koźle"</v>
      </c>
      <c r="Y57" s="26" t="str">
        <f>INDEX($V$4:$V$900,MATCH(ROWS($U$1:U54),$W$4:$W$900,0))</f>
        <v>Gryc Anna</v>
      </c>
      <c r="AA57" s="26" t="str">
        <f t="shared" si="1"/>
        <v>Ciemny Dominik</v>
      </c>
      <c r="AB57" s="26">
        <f>(COUNTIF($AA$2:AA57,AA57)=1)*1+AB56</f>
        <v>32</v>
      </c>
      <c r="AC57" s="26" t="str">
        <f>VLOOKUP(AD57,'licencje PZTS'!$C$4:$K$524,9,FALSE)</f>
        <v>"LUKS Mańkowice-Piątkowice"</v>
      </c>
      <c r="AD57" s="26" t="str">
        <f>INDEX($AA$2:$AA$900,MATCH(ROWS($Z$1:Z54),$AB$2:$AB$900,0))</f>
        <v>Gabryel Bartłomiej</v>
      </c>
    </row>
    <row r="58" spans="1:30" hidden="1" x14ac:dyDescent="0.25">
      <c r="A58" s="26" t="str">
        <f>IFERROR(INDEX($D$24:$D$746,MATCH(ROWS($A$1:A36),$B$24:$B$741,0)),"")</f>
        <v/>
      </c>
      <c r="B58" s="30">
        <f>(COUNTIF($D$24:D58,D58)=1)*1+B57</f>
        <v>7</v>
      </c>
      <c r="C58" s="37" t="str">
        <f t="shared" si="2"/>
        <v>Młodzik</v>
      </c>
      <c r="D58" s="30" t="str">
        <f>IF(C58="","",'licencje PZTS'!B38)</f>
        <v>"STS Brynica"</v>
      </c>
      <c r="E58" s="38" t="str">
        <f>IF(C58="","",VLOOKUP(F58,'licencje PZTS'!$G$3:$N$799,8,FALSE))</f>
        <v>Brzana Franciszek</v>
      </c>
      <c r="F58" s="26">
        <f>'licencje PZTS'!G38</f>
        <v>54369</v>
      </c>
      <c r="G58" s="38" t="str">
        <f t="shared" si="3"/>
        <v>Junior</v>
      </c>
      <c r="H58" s="38" t="str">
        <f>IF(G58="","",'licencje PZTS'!B38)</f>
        <v>"STS Brynica"</v>
      </c>
      <c r="I58" s="26" t="str">
        <f>IF(G58="","",VLOOKUP(F58,'licencje PZTS'!$G$3:$N$799,8,FALSE))</f>
        <v>Brzana Franciszek</v>
      </c>
      <c r="J58" s="26" t="str">
        <f>IFERROR(VLOOKUP(F58,'licencje PZTS'!$G$3:$N$799,7,FALSE),"")</f>
        <v>M</v>
      </c>
      <c r="K58" s="38">
        <f>IFERROR(VLOOKUP(F58,'licencje PZTS'!$G$3:$N$1799,4,FALSE),"")</f>
        <v>2013</v>
      </c>
      <c r="L58" s="26" t="str">
        <f t="shared" si="4"/>
        <v>Skrzat</v>
      </c>
      <c r="M58" s="26" t="str">
        <f t="shared" si="5"/>
        <v>Żak</v>
      </c>
      <c r="N58" s="26" t="str">
        <f t="shared" si="6"/>
        <v>Młodzik</v>
      </c>
      <c r="O58" s="26" t="str">
        <f t="shared" si="7"/>
        <v>Kadet</v>
      </c>
      <c r="P58" s="26" t="str">
        <f t="shared" si="8"/>
        <v>Junior</v>
      </c>
      <c r="Q58" s="26" t="str">
        <f t="shared" si="9"/>
        <v>Nie dotyczy</v>
      </c>
      <c r="R58" s="26" t="str">
        <f t="shared" si="10"/>
        <v>Nie dotyczy</v>
      </c>
      <c r="S58" s="26" t="str">
        <f t="shared" si="11"/>
        <v>Młodzieżowiec</v>
      </c>
      <c r="V58" s="26" t="str">
        <f t="shared" si="0"/>
        <v>Ciesielski Leon</v>
      </c>
      <c r="W58" s="26">
        <f>(COUNTIF($V$2:V58,V58)=1)*1+W57</f>
        <v>22</v>
      </c>
      <c r="X58" s="26" t="str">
        <f>VLOOKUP(Y58,'licencje PZTS'!$C$4:$K$1524,9,FALSE)</f>
        <v>"UKS MOS Opole"</v>
      </c>
      <c r="Y58" s="26" t="str">
        <f>INDEX($V$4:$V$900,MATCH(ROWS($U$1:U55),$W$4:$W$900,0))</f>
        <v>Gudełajtis Tomasz</v>
      </c>
      <c r="AA58" s="26" t="str">
        <f t="shared" si="1"/>
        <v>Ciesielski Leon</v>
      </c>
      <c r="AB58" s="26">
        <f>(COUNTIF($AA$2:AA58,AA58)=1)*1+AB57</f>
        <v>33</v>
      </c>
      <c r="AC58" s="26" t="str">
        <f>VLOOKUP(AD58,'licencje PZTS'!$C$4:$K$524,9,FALSE)</f>
        <v>"MGOK Gorzów Śląski"</v>
      </c>
      <c r="AD58" s="26" t="str">
        <f>INDEX($AA$2:$AA$900,MATCH(ROWS($Z$1:Z55),$AB$2:$AB$900,0))</f>
        <v>Gallus Michał</v>
      </c>
    </row>
    <row r="59" spans="1:30" hidden="1" x14ac:dyDescent="0.25">
      <c r="A59" s="26" t="str">
        <f>IFERROR(INDEX($D$24:$D$746,MATCH(ROWS($A$1:A37),$B$24:$B$741,0)),"")</f>
        <v/>
      </c>
      <c r="B59" s="30">
        <f>(COUNTIF($D$24:D59,D59)=1)*1+B58</f>
        <v>8</v>
      </c>
      <c r="C59" s="37" t="str">
        <f t="shared" si="2"/>
        <v>Młodzik</v>
      </c>
      <c r="D59" s="30" t="str">
        <f>IF(C59="","",'licencje PZTS'!B39)</f>
        <v>"UKS MOS Opole"</v>
      </c>
      <c r="E59" s="38" t="str">
        <f>IF(C59="","",VLOOKUP(F59,'licencje PZTS'!$G$3:$N$799,8,FALSE))</f>
        <v>Brzozowski Kacper</v>
      </c>
      <c r="F59" s="26">
        <f>'licencje PZTS'!G39</f>
        <v>56097</v>
      </c>
      <c r="G59" s="38" t="str">
        <f t="shared" si="3"/>
        <v>Junior</v>
      </c>
      <c r="H59" s="38" t="str">
        <f>IF(G59="","",'licencje PZTS'!B39)</f>
        <v>"UKS MOS Opole"</v>
      </c>
      <c r="I59" s="26" t="str">
        <f>IF(G59="","",VLOOKUP(F59,'licencje PZTS'!$G$3:$N$799,8,FALSE))</f>
        <v>Brzozowski Kacper</v>
      </c>
      <c r="J59" s="26" t="str">
        <f>IFERROR(VLOOKUP(F59,'licencje PZTS'!$G$3:$N$799,7,FALSE),"")</f>
        <v>M</v>
      </c>
      <c r="K59" s="38">
        <f>IFERROR(VLOOKUP(F59,'licencje PZTS'!$G$3:$N$1799,4,FALSE),"")</f>
        <v>2008</v>
      </c>
      <c r="L59" s="26" t="str">
        <f t="shared" si="4"/>
        <v>Nie dotyczy</v>
      </c>
      <c r="M59" s="26" t="str">
        <f t="shared" si="5"/>
        <v>Nie dotyczy</v>
      </c>
      <c r="N59" s="26" t="str">
        <f t="shared" si="6"/>
        <v>Młodzik</v>
      </c>
      <c r="O59" s="26" t="str">
        <f t="shared" si="7"/>
        <v>Kadet</v>
      </c>
      <c r="P59" s="26" t="str">
        <f t="shared" si="8"/>
        <v>Junior</v>
      </c>
      <c r="Q59" s="26" t="str">
        <f t="shared" si="9"/>
        <v>Senior</v>
      </c>
      <c r="R59" s="26" t="str">
        <f t="shared" si="10"/>
        <v>Nie dotyczy</v>
      </c>
      <c r="S59" s="26" t="str">
        <f t="shared" si="11"/>
        <v>Młodzieżowiec</v>
      </c>
      <c r="V59" s="26" t="str">
        <f t="shared" si="0"/>
        <v>Ciesielski Leon</v>
      </c>
      <c r="W59" s="26">
        <f>(COUNTIF($V$2:V59,V59)=1)*1+W58</f>
        <v>22</v>
      </c>
      <c r="X59" s="26" t="str">
        <f>VLOOKUP(Y59,'licencje PZTS'!$C$4:$K$1524,9,FALSE)</f>
        <v>"UKS Cisek"</v>
      </c>
      <c r="Y59" s="26" t="str">
        <f>INDEX($V$4:$V$900,MATCH(ROWS($U$1:U56),$W$4:$W$900,0))</f>
        <v>Haronska Dominik</v>
      </c>
      <c r="AA59" s="26" t="str">
        <f t="shared" si="1"/>
        <v>Ciesielski Leon</v>
      </c>
      <c r="AB59" s="26">
        <f>(COUNTIF($AA$2:AA59,AA59)=1)*1+AB58</f>
        <v>33</v>
      </c>
      <c r="AC59" s="26" t="str">
        <f>VLOOKUP(AD59,'licencje PZTS'!$C$4:$K$524,9,FALSE)</f>
        <v>"MLUKS WAKMET Bodzanów"</v>
      </c>
      <c r="AD59" s="26" t="str">
        <f>INDEX($AA$2:$AA$900,MATCH(ROWS($Z$1:Z56),$AB$2:$AB$900,0))</f>
        <v>Gargol Amelia</v>
      </c>
    </row>
    <row r="60" spans="1:30" hidden="1" x14ac:dyDescent="0.25">
      <c r="A60" s="26" t="str">
        <f>IFERROR(INDEX($D$24:$D$746,MATCH(ROWS($A$1:A37),$B$24:$B$741,0)),"")</f>
        <v/>
      </c>
      <c r="B60" s="30">
        <f>(COUNTIF($D$24:D60,D60)=1)*1+B59</f>
        <v>8</v>
      </c>
      <c r="C60" s="37" t="str">
        <f t="shared" si="2"/>
        <v/>
      </c>
      <c r="D60" s="30" t="str">
        <f>IF(C60="","",'licencje PZTS'!B40)</f>
        <v/>
      </c>
      <c r="E60" s="38" t="str">
        <f>IF(C60="","",VLOOKUP(F60,'licencje PZTS'!$G$3:$N$799,8,FALSE))</f>
        <v/>
      </c>
      <c r="F60" s="26">
        <f>'licencje PZTS'!G40</f>
        <v>25297</v>
      </c>
      <c r="G60" s="38" t="str">
        <f t="shared" si="3"/>
        <v/>
      </c>
      <c r="H60" s="38" t="str">
        <f>IF(G60="","",'licencje PZTS'!B40)</f>
        <v/>
      </c>
      <c r="I60" s="26" t="str">
        <f>IF(G60="","",VLOOKUP(F60,'licencje PZTS'!$G$3:$N$799,8,FALSE))</f>
        <v/>
      </c>
      <c r="J60" s="26" t="str">
        <f>IFERROR(VLOOKUP(F60,'licencje PZTS'!$G$3:$N$799,7,FALSE),"")</f>
        <v>M</v>
      </c>
      <c r="K60" s="38">
        <f>IFERROR(VLOOKUP(F60,'licencje PZTS'!$G$3:$N$1799,4,FALSE),"")</f>
        <v>1997</v>
      </c>
      <c r="L60" s="26" t="str">
        <f t="shared" si="4"/>
        <v>Nie dotyczy</v>
      </c>
      <c r="M60" s="26" t="str">
        <f t="shared" si="5"/>
        <v>Nie dotyczy</v>
      </c>
      <c r="N60" s="26" t="str">
        <f t="shared" si="6"/>
        <v>Nie dotyczy</v>
      </c>
      <c r="O60" s="26" t="str">
        <f t="shared" si="7"/>
        <v>Nie dotyczy</v>
      </c>
      <c r="P60" s="26" t="str">
        <f t="shared" si="8"/>
        <v>Nie dotyczy</v>
      </c>
      <c r="Q60" s="26" t="str">
        <f t="shared" si="9"/>
        <v>Senior</v>
      </c>
      <c r="R60" s="26" t="str">
        <f t="shared" si="10"/>
        <v>Nie dotyczy</v>
      </c>
      <c r="S60" s="26" t="str">
        <f t="shared" si="11"/>
        <v>Nie dotyczy</v>
      </c>
      <c r="V60" s="26" t="str">
        <f t="shared" si="0"/>
        <v>Czech MIchał</v>
      </c>
      <c r="W60" s="26">
        <f>(COUNTIF($V$2:V60,V60)=1)*1+W59</f>
        <v>23</v>
      </c>
      <c r="X60" s="26" t="str">
        <f>VLOOKUP(Y60,'licencje PZTS'!$C$4:$K$1524,9,FALSE)</f>
        <v>"UKS Cisek"</v>
      </c>
      <c r="Y60" s="26" t="str">
        <f>INDEX($V$4:$V$900,MATCH(ROWS($U$1:U57),$W$4:$W$900,0))</f>
        <v>Haronska Kamil</v>
      </c>
      <c r="AA60" s="26" t="str">
        <f t="shared" si="1"/>
        <v>Cieślok Jakub</v>
      </c>
      <c r="AB60" s="26">
        <f>(COUNTIF($AA$2:AA60,AA60)=1)*1+AB59</f>
        <v>34</v>
      </c>
      <c r="AC60" s="26" t="str">
        <f>VLOOKUP(AD60,'licencje PZTS'!$C$4:$K$524,9,FALSE)</f>
        <v>"MLUKS WAKMET Bodzanów"</v>
      </c>
      <c r="AD60" s="26" t="str">
        <f>INDEX($AA$2:$AA$900,MATCH(ROWS($Z$1:Z57),$AB$2:$AB$900,0))</f>
        <v>Gargol Wiktoria</v>
      </c>
    </row>
    <row r="61" spans="1:30" hidden="1" x14ac:dyDescent="0.25">
      <c r="A61" s="26" t="str">
        <f>IFERROR(INDEX($D$24:$D$746,MATCH(ROWS($A$1:A38),$B$24:$B$741,0)),"")</f>
        <v/>
      </c>
      <c r="B61" s="30">
        <f>(COUNTIF($D$24:D61,D61)=1)*1+B60</f>
        <v>8</v>
      </c>
      <c r="C61" s="37" t="str">
        <f t="shared" si="2"/>
        <v/>
      </c>
      <c r="D61" s="30" t="str">
        <f>IF(C61="","",'licencje PZTS'!B41)</f>
        <v/>
      </c>
      <c r="E61" s="38" t="str">
        <f>IF(C61="","",VLOOKUP(F61,'licencje PZTS'!$G$3:$N$799,8,FALSE))</f>
        <v/>
      </c>
      <c r="F61" s="26">
        <f>'licencje PZTS'!G41</f>
        <v>22888</v>
      </c>
      <c r="G61" s="38" t="str">
        <f t="shared" si="3"/>
        <v/>
      </c>
      <c r="H61" s="38" t="str">
        <f>IF(G61="","",'licencje PZTS'!B41)</f>
        <v/>
      </c>
      <c r="I61" s="26" t="str">
        <f>IF(G61="","",VLOOKUP(F61,'licencje PZTS'!$G$3:$N$799,8,FALSE))</f>
        <v/>
      </c>
      <c r="J61" s="26" t="str">
        <f>IFERROR(VLOOKUP(F61,'licencje PZTS'!$G$3:$N$799,7,FALSE),"")</f>
        <v>M</v>
      </c>
      <c r="K61" s="38">
        <f>IFERROR(VLOOKUP(F61,'licencje PZTS'!$G$3:$N$1799,4,FALSE),"")</f>
        <v>1982</v>
      </c>
      <c r="L61" s="26" t="str">
        <f t="shared" si="4"/>
        <v>Nie dotyczy</v>
      </c>
      <c r="M61" s="26" t="str">
        <f t="shared" si="5"/>
        <v>Nie dotyczy</v>
      </c>
      <c r="N61" s="26" t="str">
        <f t="shared" si="6"/>
        <v>Nie dotyczy</v>
      </c>
      <c r="O61" s="26" t="str">
        <f t="shared" si="7"/>
        <v>Nie dotyczy</v>
      </c>
      <c r="P61" s="26" t="str">
        <f t="shared" si="8"/>
        <v>Nie dotyczy</v>
      </c>
      <c r="Q61" s="26" t="str">
        <f t="shared" si="9"/>
        <v>Senior</v>
      </c>
      <c r="R61" s="26" t="str">
        <f t="shared" si="10"/>
        <v>Nie dotyczy</v>
      </c>
      <c r="S61" s="26" t="str">
        <f t="shared" si="11"/>
        <v>Nie dotyczy</v>
      </c>
      <c r="V61" s="26" t="str">
        <f t="shared" si="0"/>
        <v>Czech MIchał</v>
      </c>
      <c r="W61" s="26">
        <f>(COUNTIF($V$2:V61,V61)=1)*1+W60</f>
        <v>23</v>
      </c>
      <c r="X61" s="26" t="str">
        <f>VLOOKUP(Y61,'licencje PZTS'!$C$4:$K$1524,9,FALSE)</f>
        <v>"LUKS Mańkowice-Piątkowice"</v>
      </c>
      <c r="Y61" s="26" t="str">
        <f>INDEX($V$4:$V$900,MATCH(ROWS($U$1:U58),$W$4:$W$900,0))</f>
        <v>Huczek Dawid</v>
      </c>
      <c r="AA61" s="26" t="str">
        <f t="shared" si="1"/>
        <v>Cybulski Szymon</v>
      </c>
      <c r="AB61" s="26">
        <f>(COUNTIF($AA$2:AA61,AA61)=1)*1+AB60</f>
        <v>35</v>
      </c>
      <c r="AC61" s="26" t="str">
        <f>VLOOKUP(AD61,'licencje PZTS'!$C$4:$K$524,9,FALSE)</f>
        <v>"LUKS Mańkowice-Piątkowice"</v>
      </c>
      <c r="AD61" s="26" t="str">
        <f>INDEX($AA$2:$AA$900,MATCH(ROWS($Z$1:Z58),$AB$2:$AB$900,0))</f>
        <v>Garnek Fabian</v>
      </c>
    </row>
    <row r="62" spans="1:30" hidden="1" x14ac:dyDescent="0.25">
      <c r="A62" s="26" t="str">
        <f>IFERROR(INDEX($D$24:$D$746,MATCH(ROWS($A$1:A39),$B$24:$B$741,0)),"")</f>
        <v/>
      </c>
      <c r="B62" s="30">
        <f>(COUNTIF($D$24:D62,D62)=1)*1+B61</f>
        <v>8</v>
      </c>
      <c r="C62" s="37" t="str">
        <f t="shared" si="2"/>
        <v/>
      </c>
      <c r="D62" s="30" t="str">
        <f>IF(C62="","",'licencje PZTS'!B42)</f>
        <v/>
      </c>
      <c r="E62" s="38" t="str">
        <f>IF(C62="","",VLOOKUP(F62,'licencje PZTS'!$G$3:$N$799,8,FALSE))</f>
        <v/>
      </c>
      <c r="F62" s="26">
        <f>'licencje PZTS'!G42</f>
        <v>43696</v>
      </c>
      <c r="G62" s="38" t="str">
        <f t="shared" si="3"/>
        <v/>
      </c>
      <c r="H62" s="38" t="str">
        <f>IF(G62="","",'licencje PZTS'!B42)</f>
        <v/>
      </c>
      <c r="I62" s="26" t="str">
        <f>IF(G62="","",VLOOKUP(F62,'licencje PZTS'!$G$3:$N$799,8,FALSE))</f>
        <v/>
      </c>
      <c r="J62" s="26" t="str">
        <f>IFERROR(VLOOKUP(F62,'licencje PZTS'!$G$3:$N$799,7,FALSE),"")</f>
        <v>M</v>
      </c>
      <c r="K62" s="38">
        <f>IFERROR(VLOOKUP(F62,'licencje PZTS'!$G$3:$N$1799,4,FALSE),"")</f>
        <v>1955</v>
      </c>
      <c r="L62" s="26" t="str">
        <f t="shared" si="4"/>
        <v>Nie dotyczy</v>
      </c>
      <c r="M62" s="26" t="str">
        <f t="shared" si="5"/>
        <v>Nie dotyczy</v>
      </c>
      <c r="N62" s="26" t="str">
        <f t="shared" si="6"/>
        <v>Nie dotyczy</v>
      </c>
      <c r="O62" s="26" t="str">
        <f t="shared" si="7"/>
        <v>Nie dotyczy</v>
      </c>
      <c r="P62" s="26" t="str">
        <f t="shared" si="8"/>
        <v>Nie dotyczy</v>
      </c>
      <c r="Q62" s="26" t="str">
        <f t="shared" si="9"/>
        <v>Senior</v>
      </c>
      <c r="R62" s="26" t="str">
        <f t="shared" si="10"/>
        <v>Weteran</v>
      </c>
      <c r="S62" s="26" t="str">
        <f t="shared" si="11"/>
        <v>Nie dotyczy</v>
      </c>
      <c r="V62" s="26" t="str">
        <f t="shared" si="0"/>
        <v>Czech MIchał</v>
      </c>
      <c r="W62" s="26">
        <f>(COUNTIF($V$2:V62,V62)=1)*1+W61</f>
        <v>23</v>
      </c>
      <c r="X62" s="26" t="str">
        <f>VLOOKUP(Y62,'licencje PZTS'!$C$4:$K$1524,9,FALSE)</f>
        <v>"LUKS Mańkowice-Piątkowice"</v>
      </c>
      <c r="Y62" s="26" t="str">
        <f>INDEX($V$4:$V$900,MATCH(ROWS($U$1:U59),$W$4:$W$900,0))</f>
        <v>Huczek Dominik</v>
      </c>
      <c r="AA62" s="26" t="str">
        <f t="shared" si="1"/>
        <v>Cytacka Martyna</v>
      </c>
      <c r="AB62" s="26">
        <f>(COUNTIF($AA$2:AA62,AA62)=1)*1+AB61</f>
        <v>36</v>
      </c>
      <c r="AC62" s="26" t="str">
        <f>VLOOKUP(AD62,'licencje PZTS'!$C$4:$K$524,9,FALSE)</f>
        <v>"LUKS Mańkowice-Piątkowice"</v>
      </c>
      <c r="AD62" s="26" t="str">
        <f>INDEX($AA$2:$AA$900,MATCH(ROWS($Z$1:Z59),$AB$2:$AB$900,0))</f>
        <v>Garnek Marcel</v>
      </c>
    </row>
    <row r="63" spans="1:30" hidden="1" x14ac:dyDescent="0.25">
      <c r="A63" s="26" t="str">
        <f>IFERROR(INDEX($D$24:$D$746,MATCH(ROWS($A$1:A40),$B$24:$B$741,0)),"")</f>
        <v/>
      </c>
      <c r="B63" s="30">
        <f>(COUNTIF($D$24:D63,D63)=1)*1+B62</f>
        <v>8</v>
      </c>
      <c r="C63" s="37" t="str">
        <f t="shared" si="2"/>
        <v>Młodzik</v>
      </c>
      <c r="D63" s="30" t="str">
        <f>IF(C63="","",'licencje PZTS'!B43)</f>
        <v>"STS GMINA Strzelce Opolskie"</v>
      </c>
      <c r="E63" s="38" t="str">
        <f>IF(C63="","",VLOOKUP(F63,'licencje PZTS'!$G$3:$N$799,8,FALSE))</f>
        <v>Buszman Zofia</v>
      </c>
      <c r="F63" s="26">
        <f>'licencje PZTS'!G43</f>
        <v>51099</v>
      </c>
      <c r="G63" s="38" t="str">
        <f t="shared" si="3"/>
        <v>Junior</v>
      </c>
      <c r="H63" s="38" t="str">
        <f>IF(G63="","",'licencje PZTS'!B43)</f>
        <v>"STS GMINA Strzelce Opolskie"</v>
      </c>
      <c r="I63" s="26" t="str">
        <f>IF(G63="","",VLOOKUP(F63,'licencje PZTS'!$G$3:$N$799,8,FALSE))</f>
        <v>Buszman Zofia</v>
      </c>
      <c r="J63" s="26" t="str">
        <f>IFERROR(VLOOKUP(F63,'licencje PZTS'!$G$3:$N$799,7,FALSE),"")</f>
        <v>K</v>
      </c>
      <c r="K63" s="38">
        <f>IFERROR(VLOOKUP(F63,'licencje PZTS'!$G$3:$N$1799,4,FALSE),"")</f>
        <v>2011</v>
      </c>
      <c r="L63" s="26" t="str">
        <f t="shared" si="4"/>
        <v>Skrzat</v>
      </c>
      <c r="M63" s="26" t="str">
        <f t="shared" si="5"/>
        <v>Żak</v>
      </c>
      <c r="N63" s="26" t="str">
        <f t="shared" si="6"/>
        <v>Młodzik</v>
      </c>
      <c r="O63" s="26" t="str">
        <f t="shared" si="7"/>
        <v>Kadet</v>
      </c>
      <c r="P63" s="26" t="str">
        <f t="shared" si="8"/>
        <v>Junior</v>
      </c>
      <c r="Q63" s="26" t="str">
        <f t="shared" si="9"/>
        <v>Nie dotyczy</v>
      </c>
      <c r="R63" s="26" t="str">
        <f t="shared" si="10"/>
        <v>Nie dotyczy</v>
      </c>
      <c r="S63" s="26" t="str">
        <f t="shared" si="11"/>
        <v>Młodzieżowiec</v>
      </c>
      <c r="V63" s="26" t="str">
        <f t="shared" si="0"/>
        <v>Czech MIchał</v>
      </c>
      <c r="W63" s="26">
        <f>(COUNTIF($V$2:V63,V63)=1)*1+W62</f>
        <v>23</v>
      </c>
      <c r="X63" s="26" t="str">
        <f>VLOOKUP(Y63,'licencje PZTS'!$C$4:$K$1524,9,FALSE)</f>
        <v>"STS GMINA Strzelce Opolskie"</v>
      </c>
      <c r="Y63" s="26" t="str">
        <f>INDEX($V$4:$V$900,MATCH(ROWS($U$1:U60),$W$4:$W$900,0))</f>
        <v>Jęcek Dawid</v>
      </c>
      <c r="AA63" s="26" t="str">
        <f t="shared" si="1"/>
        <v>Cytacka Martyna</v>
      </c>
      <c r="AB63" s="26">
        <f>(COUNTIF($AA$2:AA63,AA63)=1)*1+AB62</f>
        <v>36</v>
      </c>
      <c r="AC63" s="26" t="str">
        <f>VLOOKUP(AD63,'licencje PZTS'!$C$4:$K$524,9,FALSE)</f>
        <v>"UKS MOS Opole"</v>
      </c>
      <c r="AD63" s="26" t="str">
        <f>INDEX($AA$2:$AA$900,MATCH(ROWS($Z$1:Z60),$AB$2:$AB$900,0))</f>
        <v>Gawdyn Bartłomiej</v>
      </c>
    </row>
    <row r="64" spans="1:30" hidden="1" x14ac:dyDescent="0.25">
      <c r="A64" s="26" t="str">
        <f>IFERROR(INDEX($D$24:$D$746,MATCH(ROWS($A$1:A41),$B$24:$B$741,0)),"")</f>
        <v/>
      </c>
      <c r="B64" s="30">
        <f>(COUNTIF($D$24:D64,D64)=1)*1+B63</f>
        <v>8</v>
      </c>
      <c r="C64" s="37" t="str">
        <f t="shared" si="2"/>
        <v>Młodzik</v>
      </c>
      <c r="D64" s="30" t="str">
        <f>IF(C64="","",'licencje PZTS'!B44)</f>
        <v>"STS Brynica"</v>
      </c>
      <c r="E64" s="38" t="str">
        <f>IF(C64="","",VLOOKUP(F64,'licencje PZTS'!$G$3:$N$799,8,FALSE))</f>
        <v>Cebula Łukasz</v>
      </c>
      <c r="F64" s="26">
        <f>'licencje PZTS'!G44</f>
        <v>54376</v>
      </c>
      <c r="G64" s="38" t="str">
        <f t="shared" si="3"/>
        <v>Junior</v>
      </c>
      <c r="H64" s="38" t="str">
        <f>IF(G64="","",'licencje PZTS'!B44)</f>
        <v>"STS Brynica"</v>
      </c>
      <c r="I64" s="26" t="str">
        <f>IF(G64="","",VLOOKUP(F64,'licencje PZTS'!$G$3:$N$799,8,FALSE))</f>
        <v>Cebula Łukasz</v>
      </c>
      <c r="J64" s="26" t="str">
        <f>IFERROR(VLOOKUP(F64,'licencje PZTS'!$G$3:$N$799,7,FALSE),"")</f>
        <v>M</v>
      </c>
      <c r="K64" s="38">
        <f>IFERROR(VLOOKUP(F64,'licencje PZTS'!$G$3:$N$1799,4,FALSE),"")</f>
        <v>2009</v>
      </c>
      <c r="L64" s="26" t="str">
        <f t="shared" si="4"/>
        <v>Nie dotyczy</v>
      </c>
      <c r="M64" s="26" t="str">
        <f t="shared" si="5"/>
        <v>Żak</v>
      </c>
      <c r="N64" s="26" t="str">
        <f t="shared" si="6"/>
        <v>Młodzik</v>
      </c>
      <c r="O64" s="26" t="str">
        <f t="shared" si="7"/>
        <v>Kadet</v>
      </c>
      <c r="P64" s="26" t="str">
        <f t="shared" si="8"/>
        <v>Junior</v>
      </c>
      <c r="Q64" s="26" t="str">
        <f t="shared" si="9"/>
        <v>Senior</v>
      </c>
      <c r="R64" s="26" t="str">
        <f t="shared" si="10"/>
        <v>Nie dotyczy</v>
      </c>
      <c r="S64" s="26" t="str">
        <f t="shared" si="11"/>
        <v>Młodzieżowiec</v>
      </c>
      <c r="V64" s="26" t="str">
        <f t="shared" si="0"/>
        <v>Czech MIchał</v>
      </c>
      <c r="W64" s="26">
        <f>(COUNTIF($V$2:V64,V64)=1)*1+W63</f>
        <v>23</v>
      </c>
      <c r="X64" s="26" t="str">
        <f>VLOOKUP(Y64,'licencje PZTS'!$C$4:$K$1524,9,FALSE)</f>
        <v>"STS GMINA Strzelce Opolskie"</v>
      </c>
      <c r="Y64" s="26" t="str">
        <f>INDEX($V$4:$V$900,MATCH(ROWS($U$1:U61),$W$4:$W$900,0))</f>
        <v>Jęcek Paulina</v>
      </c>
      <c r="AA64" s="26" t="str">
        <f t="shared" si="1"/>
        <v>Czech MIchał</v>
      </c>
      <c r="AB64" s="26">
        <f>(COUNTIF($AA$2:AA64,AA64)=1)*1+AB63</f>
        <v>37</v>
      </c>
      <c r="AC64" s="26" t="str">
        <f>VLOOKUP(AD64,'licencje PZTS'!$C$4:$K$524,9,FALSE)</f>
        <v>"UKS MOS Opole"</v>
      </c>
      <c r="AD64" s="26" t="str">
        <f>INDEX($AA$2:$AA$900,MATCH(ROWS($Z$1:Z61),$AB$2:$AB$900,0))</f>
        <v>Gawdyn Karolina</v>
      </c>
    </row>
    <row r="65" spans="1:30" hidden="1" x14ac:dyDescent="0.25">
      <c r="A65" s="26" t="str">
        <f>IFERROR(INDEX($D$24:$D$746,MATCH(ROWS($A$1:A42),$B$24:$B$741,0)),"")</f>
        <v/>
      </c>
      <c r="B65" s="30">
        <f>(COUNTIF($D$24:D65,D65)=1)*1+B64</f>
        <v>8</v>
      </c>
      <c r="C65" s="37" t="str">
        <f t="shared" si="2"/>
        <v>Młodzik</v>
      </c>
      <c r="D65" s="30" t="str">
        <f>IF(C65="","",'licencje PZTS'!B45)</f>
        <v>"STS Brynica"</v>
      </c>
      <c r="E65" s="38" t="str">
        <f>IF(C65="","",VLOOKUP(F65,'licencje PZTS'!$G$3:$N$799,8,FALSE))</f>
        <v>Cebula Sebastian</v>
      </c>
      <c r="F65" s="26">
        <f>'licencje PZTS'!G45</f>
        <v>54373</v>
      </c>
      <c r="G65" s="38" t="str">
        <f t="shared" si="3"/>
        <v>Junior</v>
      </c>
      <c r="H65" s="38" t="str">
        <f>IF(G65="","",'licencje PZTS'!B45)</f>
        <v>"STS Brynica"</v>
      </c>
      <c r="I65" s="26" t="str">
        <f>IF(G65="","",VLOOKUP(F65,'licencje PZTS'!$G$3:$N$799,8,FALSE))</f>
        <v>Cebula Sebastian</v>
      </c>
      <c r="J65" s="26" t="str">
        <f>IFERROR(VLOOKUP(F65,'licencje PZTS'!$G$3:$N$799,7,FALSE),"")</f>
        <v>M</v>
      </c>
      <c r="K65" s="38">
        <f>IFERROR(VLOOKUP(F65,'licencje PZTS'!$G$3:$N$1799,4,FALSE),"")</f>
        <v>2012</v>
      </c>
      <c r="L65" s="26" t="str">
        <f t="shared" si="4"/>
        <v>Skrzat</v>
      </c>
      <c r="M65" s="26" t="str">
        <f t="shared" si="5"/>
        <v>Żak</v>
      </c>
      <c r="N65" s="26" t="str">
        <f t="shared" si="6"/>
        <v>Młodzik</v>
      </c>
      <c r="O65" s="26" t="str">
        <f t="shared" si="7"/>
        <v>Kadet</v>
      </c>
      <c r="P65" s="26" t="str">
        <f t="shared" si="8"/>
        <v>Junior</v>
      </c>
      <c r="Q65" s="26" t="str">
        <f t="shared" si="9"/>
        <v>Nie dotyczy</v>
      </c>
      <c r="R65" s="26" t="str">
        <f t="shared" si="10"/>
        <v>Nie dotyczy</v>
      </c>
      <c r="S65" s="26" t="str">
        <f t="shared" si="11"/>
        <v>Młodzieżowiec</v>
      </c>
      <c r="V65" s="26" t="str">
        <f t="shared" si="0"/>
        <v>Czech MIchał</v>
      </c>
      <c r="W65" s="26">
        <f>(COUNTIF($V$2:V65,V65)=1)*1+W64</f>
        <v>23</v>
      </c>
      <c r="X65" s="26" t="str">
        <f>VLOOKUP(Y65,'licencje PZTS'!$C$4:$K$1524,9,FALSE)</f>
        <v>"KTS MOKSiR Zawadzkie"</v>
      </c>
      <c r="Y65" s="26" t="str">
        <f>INDEX($V$4:$V$900,MATCH(ROWS($U$1:U62),$W$4:$W$900,0))</f>
        <v>Jurczyk Kacper</v>
      </c>
      <c r="AA65" s="26" t="str">
        <f t="shared" si="1"/>
        <v>Czech MIchał</v>
      </c>
      <c r="AB65" s="26">
        <f>(COUNTIF($AA$2:AA65,AA65)=1)*1+AB64</f>
        <v>37</v>
      </c>
      <c r="AC65" s="26" t="str">
        <f>VLOOKUP(AD65,'licencje PZTS'!$C$4:$K$524,9,FALSE)</f>
        <v>"LUKS Mańkowice-Piątkowice"</v>
      </c>
      <c r="AD65" s="26" t="str">
        <f>INDEX($AA$2:$AA$900,MATCH(ROWS($Z$1:Z62),$AB$2:$AB$900,0))</f>
        <v>Gawlik Franciszek</v>
      </c>
    </row>
    <row r="66" spans="1:30" hidden="1" x14ac:dyDescent="0.25">
      <c r="A66" s="26" t="str">
        <f>IFERROR(INDEX($D$24:$D$746,MATCH(ROWS($A$1:A43),$B$24:$B$741,0)),"")</f>
        <v/>
      </c>
      <c r="B66" s="30">
        <f>(COUNTIF($D$24:D66,D66)=1)*1+B65</f>
        <v>9</v>
      </c>
      <c r="C66" s="37" t="str">
        <f t="shared" si="2"/>
        <v>Młodzik</v>
      </c>
      <c r="D66" s="30" t="str">
        <f>IF(C66="","",'licencje PZTS'!B46)</f>
        <v>"LUKS MGOKSIR Korfantów"</v>
      </c>
      <c r="E66" s="38" t="str">
        <f>IF(C66="","",VLOOKUP(F66,'licencje PZTS'!$G$3:$N$799,8,FALSE))</f>
        <v>Charlamow Karol</v>
      </c>
      <c r="F66" s="26">
        <f>'licencje PZTS'!G46</f>
        <v>53930</v>
      </c>
      <c r="G66" s="38" t="str">
        <f t="shared" si="3"/>
        <v>Junior</v>
      </c>
      <c r="H66" s="38" t="str">
        <f>IF(G66="","",'licencje PZTS'!B46)</f>
        <v>"LUKS MGOKSIR Korfantów"</v>
      </c>
      <c r="I66" s="26" t="str">
        <f>IF(G66="","",VLOOKUP(F66,'licencje PZTS'!$G$3:$N$799,8,FALSE))</f>
        <v>Charlamow Karol</v>
      </c>
      <c r="J66" s="26" t="str">
        <f>IFERROR(VLOOKUP(F66,'licencje PZTS'!$G$3:$N$799,7,FALSE),"")</f>
        <v>M</v>
      </c>
      <c r="K66" s="38">
        <f>IFERROR(VLOOKUP(F66,'licencje PZTS'!$G$3:$N$1799,4,FALSE),"")</f>
        <v>2007</v>
      </c>
      <c r="L66" s="26" t="str">
        <f t="shared" si="4"/>
        <v>Nie dotyczy</v>
      </c>
      <c r="M66" s="26" t="str">
        <f t="shared" si="5"/>
        <v>Nie dotyczy</v>
      </c>
      <c r="N66" s="26" t="str">
        <f t="shared" si="6"/>
        <v>Młodzik</v>
      </c>
      <c r="O66" s="26" t="str">
        <f t="shared" si="7"/>
        <v>Kadet</v>
      </c>
      <c r="P66" s="26" t="str">
        <f t="shared" si="8"/>
        <v>Junior</v>
      </c>
      <c r="Q66" s="26" t="str">
        <f t="shared" si="9"/>
        <v>Senior</v>
      </c>
      <c r="R66" s="26" t="str">
        <f t="shared" si="10"/>
        <v>Nie dotyczy</v>
      </c>
      <c r="S66" s="26" t="str">
        <f t="shared" si="11"/>
        <v>Młodzieżowiec</v>
      </c>
      <c r="V66" s="26" t="str">
        <f t="shared" si="0"/>
        <v>Czech MIchał</v>
      </c>
      <c r="W66" s="26">
        <f>(COUNTIF($V$2:V66,V66)=1)*1+W65</f>
        <v>23</v>
      </c>
      <c r="X66" s="26" t="str">
        <f>VLOOKUP(Y66,'licencje PZTS'!$C$4:$K$1524,9,FALSE)</f>
        <v>"KTS KŁODNICA Kędzierzyn-Koźle"</v>
      </c>
      <c r="Y66" s="26" t="str">
        <f>INDEX($V$4:$V$900,MATCH(ROWS($U$1:U63),$W$4:$W$900,0))</f>
        <v>Kamińska Amelia</v>
      </c>
      <c r="AA66" s="26" t="str">
        <f t="shared" si="1"/>
        <v>Czech MIchał</v>
      </c>
      <c r="AB66" s="26">
        <f>(COUNTIF($AA$2:AA66,AA66)=1)*1+AB65</f>
        <v>37</v>
      </c>
      <c r="AC66" s="26" t="str">
        <f>VLOOKUP(AD66,'licencje PZTS'!$C$4:$K$524,9,FALSE)</f>
        <v>"MMKS Kędzierzyn Koźle"</v>
      </c>
      <c r="AD66" s="26" t="str">
        <f>INDEX($AA$2:$AA$900,MATCH(ROWS($Z$1:Z63),$AB$2:$AB$900,0))</f>
        <v>Geaidy Kacper</v>
      </c>
    </row>
    <row r="67" spans="1:30" hidden="1" x14ac:dyDescent="0.25">
      <c r="A67" s="26" t="str">
        <f>IFERROR(INDEX($D$24:$D$746,MATCH(ROWS($A$1:A44),$B$24:$B$741,0)),"")</f>
        <v/>
      </c>
      <c r="B67" s="30">
        <f>(COUNTIF($D$24:D67,D67)=1)*1+B66</f>
        <v>9</v>
      </c>
      <c r="C67" s="37" t="str">
        <f t="shared" si="2"/>
        <v/>
      </c>
      <c r="D67" s="30" t="str">
        <f>IF(C67="","",'licencje PZTS'!B47)</f>
        <v/>
      </c>
      <c r="E67" s="38" t="str">
        <f>IF(C67="","",VLOOKUP(F67,'licencje PZTS'!$G$3:$N$799,8,FALSE))</f>
        <v/>
      </c>
      <c r="F67" s="26">
        <f>'licencje PZTS'!G47</f>
        <v>47933</v>
      </c>
      <c r="G67" s="38" t="str">
        <f t="shared" si="3"/>
        <v/>
      </c>
      <c r="H67" s="38" t="str">
        <f>IF(G67="","",'licencje PZTS'!B47)</f>
        <v/>
      </c>
      <c r="I67" s="26" t="str">
        <f>IF(G67="","",VLOOKUP(F67,'licencje PZTS'!$G$3:$N$799,8,FALSE))</f>
        <v/>
      </c>
      <c r="J67" s="26" t="str">
        <f>IFERROR(VLOOKUP(F67,'licencje PZTS'!$G$3:$N$799,7,FALSE),"")</f>
        <v>M</v>
      </c>
      <c r="K67" s="38">
        <f>IFERROR(VLOOKUP(F67,'licencje PZTS'!$G$3:$N$1799,4,FALSE),"")</f>
        <v>1974</v>
      </c>
      <c r="L67" s="26" t="str">
        <f t="shared" si="4"/>
        <v>Nie dotyczy</v>
      </c>
      <c r="M67" s="26" t="str">
        <f t="shared" si="5"/>
        <v>Nie dotyczy</v>
      </c>
      <c r="N67" s="26" t="str">
        <f t="shared" si="6"/>
        <v>Nie dotyczy</v>
      </c>
      <c r="O67" s="26" t="str">
        <f t="shared" si="7"/>
        <v>Nie dotyczy</v>
      </c>
      <c r="P67" s="26" t="str">
        <f t="shared" si="8"/>
        <v>Nie dotyczy</v>
      </c>
      <c r="Q67" s="26" t="str">
        <f t="shared" si="9"/>
        <v>Senior</v>
      </c>
      <c r="R67" s="26" t="str">
        <f t="shared" si="10"/>
        <v>Weteran</v>
      </c>
      <c r="S67" s="26" t="str">
        <f t="shared" si="11"/>
        <v>Nie dotyczy</v>
      </c>
      <c r="V67" s="26" t="str">
        <f t="shared" si="0"/>
        <v>Czech Paweł</v>
      </c>
      <c r="W67" s="26">
        <f>(COUNTIF($V$2:V67,V67)=1)*1+W66</f>
        <v>24</v>
      </c>
      <c r="X67" s="26" t="str">
        <f>VLOOKUP(Y67,'licencje PZTS'!$C$4:$K$1524,9,FALSE)</f>
        <v>"KTS MOKSiR Zawadzkie"</v>
      </c>
      <c r="Y67" s="26" t="str">
        <f>INDEX($V$4:$V$900,MATCH(ROWS($U$1:U64),$W$4:$W$900,0))</f>
        <v>Kiepura Tymoteusz</v>
      </c>
      <c r="AA67" s="26" t="str">
        <f t="shared" si="1"/>
        <v>Czech Paweł</v>
      </c>
      <c r="AB67" s="26">
        <f>(COUNTIF($AA$2:AA67,AA67)=1)*1+AB66</f>
        <v>38</v>
      </c>
      <c r="AC67" s="26" t="str">
        <f>VLOOKUP(AD67,'licencje PZTS'!$C$4:$K$524,9,FALSE)</f>
        <v>"LUKS Mańkowice-Piątkowice"</v>
      </c>
      <c r="AD67" s="26" t="str">
        <f>INDEX($AA$2:$AA$900,MATCH(ROWS($Z$1:Z64),$AB$2:$AB$900,0))</f>
        <v>Gidziński Wojciech</v>
      </c>
    </row>
    <row r="68" spans="1:30" hidden="1" x14ac:dyDescent="0.25">
      <c r="A68" s="26" t="str">
        <f>IFERROR(INDEX($D$24:$D$746,MATCH(ROWS($A$1:A45),$B$24:$B$741,0)),"")</f>
        <v/>
      </c>
      <c r="B68" s="30">
        <f>(COUNTIF($D$24:D68,D68)=1)*1+B67</f>
        <v>10</v>
      </c>
      <c r="C68" s="37" t="str">
        <f t="shared" si="2"/>
        <v>Młodzik</v>
      </c>
      <c r="D68" s="30" t="str">
        <f>IF(C68="","",'licencje PZTS'!B48)</f>
        <v>"AZS PWSZ Nysa"</v>
      </c>
      <c r="E68" s="38" t="str">
        <f>IF(C68="","",VLOOKUP(F68,'licencje PZTS'!$G$3:$N$799,8,FALSE))</f>
        <v>Ciastoń Tomasz</v>
      </c>
      <c r="F68" s="26">
        <f>'licencje PZTS'!G48</f>
        <v>42421</v>
      </c>
      <c r="G68" s="38" t="str">
        <f t="shared" si="3"/>
        <v>Junior</v>
      </c>
      <c r="H68" s="38" t="str">
        <f>IF(G68="","",'licencje PZTS'!B48)</f>
        <v>"AZS PWSZ Nysa"</v>
      </c>
      <c r="I68" s="26" t="str">
        <f>IF(G68="","",VLOOKUP(F68,'licencje PZTS'!$G$3:$N$799,8,FALSE))</f>
        <v>Ciastoń Tomasz</v>
      </c>
      <c r="J68" s="26" t="str">
        <f>IFERROR(VLOOKUP(F68,'licencje PZTS'!$G$3:$N$799,7,FALSE),"")</f>
        <v>M</v>
      </c>
      <c r="K68" s="38">
        <f>IFERROR(VLOOKUP(F68,'licencje PZTS'!$G$3:$N$1799,4,FALSE),"")</f>
        <v>2007</v>
      </c>
      <c r="L68" s="26" t="str">
        <f t="shared" si="4"/>
        <v>Nie dotyczy</v>
      </c>
      <c r="M68" s="26" t="str">
        <f t="shared" si="5"/>
        <v>Nie dotyczy</v>
      </c>
      <c r="N68" s="26" t="str">
        <f t="shared" si="6"/>
        <v>Młodzik</v>
      </c>
      <c r="O68" s="26" t="str">
        <f t="shared" si="7"/>
        <v>Kadet</v>
      </c>
      <c r="P68" s="26" t="str">
        <f t="shared" si="8"/>
        <v>Junior</v>
      </c>
      <c r="Q68" s="26" t="str">
        <f t="shared" si="9"/>
        <v>Senior</v>
      </c>
      <c r="R68" s="26" t="str">
        <f t="shared" si="10"/>
        <v>Nie dotyczy</v>
      </c>
      <c r="S68" s="26" t="str">
        <f t="shared" si="11"/>
        <v>Młodzieżowiec</v>
      </c>
      <c r="V68" s="26" t="str">
        <f t="shared" ref="V68:V131" si="12">VLOOKUP($E$3,$C87:$F1529,3,FALSE)</f>
        <v>Czyrek Maja</v>
      </c>
      <c r="W68" s="26">
        <f>(COUNTIF($V$2:V68,V68)=1)*1+W67</f>
        <v>25</v>
      </c>
      <c r="X68" s="26" t="str">
        <f>VLOOKUP(Y68,'licencje PZTS'!$C$4:$K$1524,9,FALSE)</f>
        <v>"LZS Zakrzów"</v>
      </c>
      <c r="Y68" s="26" t="str">
        <f>INDEX($V$4:$V$900,MATCH(ROWS($U$1:U65),$W$4:$W$900,0))</f>
        <v>Klimek Dominik</v>
      </c>
      <c r="AA68" s="26" t="str">
        <f t="shared" ref="AA68:AA131" si="13">VLOOKUP($G$3,$G87:$I529,3,FALSE)</f>
        <v>Czyrek Maja</v>
      </c>
      <c r="AB68" s="26">
        <f>(COUNTIF($AA$2:AA68,AA68)=1)*1+AB67</f>
        <v>39</v>
      </c>
      <c r="AC68" s="26" t="str">
        <f>VLOOKUP(AD68,'licencje PZTS'!$C$4:$K$524,9,FALSE)</f>
        <v>"STS GMINA Strzelce Opolskie"</v>
      </c>
      <c r="AD68" s="26" t="str">
        <f>INDEX($AA$2:$AA$900,MATCH(ROWS($Z$1:Z65),$AB$2:$AB$900,0))</f>
        <v>Giemza Antoni</v>
      </c>
    </row>
    <row r="69" spans="1:30" hidden="1" x14ac:dyDescent="0.25">
      <c r="A69" s="26" t="str">
        <f>IFERROR(INDEX($D$24:$D$746,MATCH(ROWS($A$1:A46),$B$24:$B$741,0)),"")</f>
        <v/>
      </c>
      <c r="B69" s="30">
        <f>(COUNTIF($D$24:D69,D69)=1)*1+B68</f>
        <v>10</v>
      </c>
      <c r="C69" s="37" t="str">
        <f t="shared" si="2"/>
        <v>Młodzik</v>
      </c>
      <c r="D69" s="30" t="str">
        <f>IF(C69="","",'licencje PZTS'!B49)</f>
        <v>"UKS Cisek"</v>
      </c>
      <c r="E69" s="38" t="str">
        <f>IF(C69="","",VLOOKUP(F69,'licencje PZTS'!$G$3:$N$799,8,FALSE))</f>
        <v>Cichoń Mateusz</v>
      </c>
      <c r="F69" s="26">
        <f>'licencje PZTS'!G49</f>
        <v>54697</v>
      </c>
      <c r="G69" s="38" t="str">
        <f t="shared" si="3"/>
        <v>Junior</v>
      </c>
      <c r="H69" s="38" t="str">
        <f>IF(G69="","",'licencje PZTS'!B49)</f>
        <v>"UKS Cisek"</v>
      </c>
      <c r="I69" s="26" t="str">
        <f>IF(G69="","",VLOOKUP(F69,'licencje PZTS'!$G$3:$N$799,8,FALSE))</f>
        <v>Cichoń Mateusz</v>
      </c>
      <c r="J69" s="26" t="str">
        <f>IFERROR(VLOOKUP(F69,'licencje PZTS'!$G$3:$N$799,7,FALSE),"")</f>
        <v>M</v>
      </c>
      <c r="K69" s="38">
        <f>IFERROR(VLOOKUP(F69,'licencje PZTS'!$G$3:$N$1799,4,FALSE),"")</f>
        <v>2012</v>
      </c>
      <c r="L69" s="26" t="str">
        <f t="shared" si="4"/>
        <v>Skrzat</v>
      </c>
      <c r="M69" s="26" t="str">
        <f t="shared" si="5"/>
        <v>Żak</v>
      </c>
      <c r="N69" s="26" t="str">
        <f t="shared" si="6"/>
        <v>Młodzik</v>
      </c>
      <c r="O69" s="26" t="str">
        <f t="shared" si="7"/>
        <v>Kadet</v>
      </c>
      <c r="P69" s="26" t="str">
        <f t="shared" si="8"/>
        <v>Junior</v>
      </c>
      <c r="Q69" s="26" t="str">
        <f t="shared" si="9"/>
        <v>Nie dotyczy</v>
      </c>
      <c r="R69" s="26" t="str">
        <f t="shared" si="10"/>
        <v>Nie dotyczy</v>
      </c>
      <c r="S69" s="26" t="str">
        <f t="shared" si="11"/>
        <v>Młodzieżowiec</v>
      </c>
      <c r="V69" s="26" t="str">
        <f t="shared" si="12"/>
        <v>Dolny Konrad</v>
      </c>
      <c r="W69" s="26">
        <f>(COUNTIF($V$2:V69,V69)=1)*1+W68</f>
        <v>26</v>
      </c>
      <c r="X69" s="26" t="str">
        <f>VLOOKUP(Y69,'licencje PZTS'!$C$4:$K$1524,9,FALSE)</f>
        <v>"STS GMINA Strzelce Opolskie"</v>
      </c>
      <c r="Y69" s="26" t="str">
        <f>INDEX($V$4:$V$900,MATCH(ROWS($U$1:U66),$W$4:$W$900,0))</f>
        <v>Klose Denis</v>
      </c>
      <c r="AA69" s="26" t="str">
        <f t="shared" si="13"/>
        <v>Deneka Jan</v>
      </c>
      <c r="AB69" s="26">
        <f>(COUNTIF($AA$2:AA69,AA69)=1)*1+AB68</f>
        <v>40</v>
      </c>
      <c r="AC69" s="26" t="str">
        <f>VLOOKUP(AD69,'licencje PZTS'!$C$4:$K$524,9,FALSE)</f>
        <v>"LUKS Mańkowice-Piątkowice"</v>
      </c>
      <c r="AD69" s="26" t="str">
        <f>INDEX($AA$2:$AA$900,MATCH(ROWS($Z$1:Z66),$AB$2:$AB$900,0))</f>
        <v>Gierjatowicz Jakub</v>
      </c>
    </row>
    <row r="70" spans="1:30" hidden="1" x14ac:dyDescent="0.25">
      <c r="A70" s="26" t="str">
        <f>IFERROR(INDEX($D$24:$D$746,MATCH(ROWS($A$1:A47),$B$24:$B$741,0)),"")</f>
        <v/>
      </c>
      <c r="B70" s="30">
        <f>(COUNTIF($D$24:D70,D70)=1)*1+B69</f>
        <v>10</v>
      </c>
      <c r="C70" s="37" t="str">
        <f t="shared" si="2"/>
        <v/>
      </c>
      <c r="D70" s="30" t="str">
        <f>IF(C70="","",'licencje PZTS'!B50)</f>
        <v/>
      </c>
      <c r="E70" s="38" t="str">
        <f>IF(C70="","",VLOOKUP(F70,'licencje PZTS'!$G$3:$N$799,8,FALSE))</f>
        <v/>
      </c>
      <c r="F70" s="26">
        <f>'licencje PZTS'!G50</f>
        <v>54689</v>
      </c>
      <c r="G70" s="38" t="str">
        <f t="shared" si="3"/>
        <v>Junior</v>
      </c>
      <c r="H70" s="38" t="str">
        <f>IF(G70="","",'licencje PZTS'!B50)</f>
        <v>"UKS Cisek"</v>
      </c>
      <c r="I70" s="26" t="str">
        <f>IF(G70="","",VLOOKUP(F70,'licencje PZTS'!$G$3:$N$799,8,FALSE))</f>
        <v>Cichoń Nikola</v>
      </c>
      <c r="J70" s="26" t="str">
        <f>IFERROR(VLOOKUP(F70,'licencje PZTS'!$G$3:$N$799,7,FALSE),"")</f>
        <v>K</v>
      </c>
      <c r="K70" s="38">
        <f>IFERROR(VLOOKUP(F70,'licencje PZTS'!$G$3:$N$1799,4,FALSE),"")</f>
        <v>2006</v>
      </c>
      <c r="L70" s="26" t="str">
        <f t="shared" si="4"/>
        <v>Nie dotyczy</v>
      </c>
      <c r="M70" s="26" t="str">
        <f t="shared" si="5"/>
        <v>Nie dotyczy</v>
      </c>
      <c r="N70" s="26" t="str">
        <f t="shared" si="6"/>
        <v>Nie dotyczy</v>
      </c>
      <c r="O70" s="26" t="str">
        <f t="shared" si="7"/>
        <v>Kadet</v>
      </c>
      <c r="P70" s="26" t="str">
        <f t="shared" si="8"/>
        <v>Junior</v>
      </c>
      <c r="Q70" s="26" t="str">
        <f t="shared" si="9"/>
        <v>Senior</v>
      </c>
      <c r="R70" s="26" t="str">
        <f t="shared" si="10"/>
        <v>Nie dotyczy</v>
      </c>
      <c r="S70" s="26" t="str">
        <f t="shared" si="11"/>
        <v>Młodzieżowiec</v>
      </c>
      <c r="V70" s="26" t="str">
        <f t="shared" si="12"/>
        <v>Dolny Konrad</v>
      </c>
      <c r="W70" s="26">
        <f>(COUNTIF($V$2:V70,V70)=1)*1+W69</f>
        <v>26</v>
      </c>
      <c r="X70" s="26" t="str">
        <f>VLOOKUP(Y70,'licencje PZTS'!$C$4:$K$1524,9,FALSE)</f>
        <v>"UKS MOS Opole"</v>
      </c>
      <c r="Y70" s="26" t="str">
        <f>INDEX($V$4:$V$900,MATCH(ROWS($U$1:U67),$W$4:$W$900,0))</f>
        <v>Kłysz Jan</v>
      </c>
      <c r="AA70" s="26" t="str">
        <f t="shared" si="13"/>
        <v>Dolny Konrad</v>
      </c>
      <c r="AB70" s="26">
        <f>(COUNTIF($AA$2:AA70,AA70)=1)*1+AB69</f>
        <v>41</v>
      </c>
      <c r="AC70" s="26" t="str">
        <f>VLOOKUP(AD70,'licencje PZTS'!$C$4:$K$524,9,FALSE)</f>
        <v>"STS Brynica"</v>
      </c>
      <c r="AD70" s="26" t="str">
        <f>INDEX($AA$2:$AA$900,MATCH(ROWS($Z$1:Z67),$AB$2:$AB$900,0))</f>
        <v>Glados Emilia</v>
      </c>
    </row>
    <row r="71" spans="1:30" hidden="1" x14ac:dyDescent="0.25">
      <c r="A71" s="26" t="str">
        <f>IFERROR(INDEX($D$24:$D$746,MATCH(ROWS($A$1:A48),$B$24:$B$741,0)),"")</f>
        <v/>
      </c>
      <c r="B71" s="30">
        <f>(COUNTIF($D$24:D71,D71)=1)*1+B70</f>
        <v>10</v>
      </c>
      <c r="C71" s="37" t="str">
        <f t="shared" si="2"/>
        <v>Młodzik</v>
      </c>
      <c r="D71" s="30" t="str">
        <f>IF(C71="","",'licencje PZTS'!B51)</f>
        <v>"STS GMINA Strzelce Opolskie"</v>
      </c>
      <c r="E71" s="38" t="str">
        <f>IF(C71="","",VLOOKUP(F71,'licencje PZTS'!$G$3:$N$799,8,FALSE))</f>
        <v>Cichoń Sara</v>
      </c>
      <c r="F71" s="26">
        <f>'licencje PZTS'!G51</f>
        <v>55514</v>
      </c>
      <c r="G71" s="38" t="str">
        <f t="shared" si="3"/>
        <v>Junior</v>
      </c>
      <c r="H71" s="38" t="str">
        <f>IF(G71="","",'licencje PZTS'!B51)</f>
        <v>"STS GMINA Strzelce Opolskie"</v>
      </c>
      <c r="I71" s="26" t="str">
        <f>IF(G71="","",VLOOKUP(F71,'licencje PZTS'!$G$3:$N$799,8,FALSE))</f>
        <v>Cichoń Sara</v>
      </c>
      <c r="J71" s="26" t="str">
        <f>IFERROR(VLOOKUP(F71,'licencje PZTS'!$G$3:$N$799,7,FALSE),"")</f>
        <v>K</v>
      </c>
      <c r="K71" s="38">
        <f>IFERROR(VLOOKUP(F71,'licencje PZTS'!$G$3:$N$1799,4,FALSE),"")</f>
        <v>2014</v>
      </c>
      <c r="L71" s="26" t="str">
        <f t="shared" si="4"/>
        <v>Skrzat</v>
      </c>
      <c r="M71" s="26" t="str">
        <f t="shared" si="5"/>
        <v>Żak</v>
      </c>
      <c r="N71" s="26" t="str">
        <f t="shared" si="6"/>
        <v>Młodzik</v>
      </c>
      <c r="O71" s="26" t="str">
        <f t="shared" si="7"/>
        <v>Kadet</v>
      </c>
      <c r="P71" s="26" t="str">
        <f t="shared" si="8"/>
        <v>Junior</v>
      </c>
      <c r="Q71" s="26" t="str">
        <f t="shared" si="9"/>
        <v>Nie dotyczy</v>
      </c>
      <c r="R71" s="26" t="str">
        <f t="shared" si="10"/>
        <v>Nie dotyczy</v>
      </c>
      <c r="S71" s="26" t="str">
        <f t="shared" si="11"/>
        <v>Młodzieżowiec</v>
      </c>
      <c r="V71" s="26" t="str">
        <f t="shared" si="12"/>
        <v>Dolny Konrad</v>
      </c>
      <c r="W71" s="26">
        <f>(COUNTIF($V$2:V71,V71)=1)*1+W70</f>
        <v>26</v>
      </c>
      <c r="X71" s="26" t="str">
        <f>VLOOKUP(Y71,'licencje PZTS'!$C$4:$K$1524,9,FALSE)</f>
        <v>"MGOK Gorzów Śląski"</v>
      </c>
      <c r="Y71" s="26" t="str">
        <f>INDEX($V$4:$V$900,MATCH(ROWS($U$1:U68),$W$4:$W$900,0))</f>
        <v>Kocemba Milena</v>
      </c>
      <c r="AA71" s="26" t="str">
        <f t="shared" si="13"/>
        <v>Dolny Konrad</v>
      </c>
      <c r="AB71" s="26">
        <f>(COUNTIF($AA$2:AA71,AA71)=1)*1+AB70</f>
        <v>41</v>
      </c>
      <c r="AC71" s="26" t="str">
        <f>VLOOKUP(AD71,'licencje PZTS'!$C$4:$K$524,9,FALSE)</f>
        <v>"STS Brynica"</v>
      </c>
      <c r="AD71" s="26" t="str">
        <f>INDEX($AA$2:$AA$900,MATCH(ROWS($Z$1:Z68),$AB$2:$AB$900,0))</f>
        <v>Glados Łukasz</v>
      </c>
    </row>
    <row r="72" spans="1:30" hidden="1" x14ac:dyDescent="0.25">
      <c r="A72" s="26" t="str">
        <f>IFERROR(INDEX($D$24:$D$746,MATCH(ROWS($A$1:A49),$B$24:$B$741,0)),"")</f>
        <v/>
      </c>
      <c r="B72" s="30">
        <f>(COUNTIF($D$24:D72,D72)=1)*1+B71</f>
        <v>10</v>
      </c>
      <c r="C72" s="37" t="str">
        <f t="shared" si="2"/>
        <v>Młodzik</v>
      </c>
      <c r="D72" s="30" t="str">
        <f>IF(C72="","",'licencje PZTS'!B52)</f>
        <v>"STS GMINA Strzelce Opolskie"</v>
      </c>
      <c r="E72" s="38" t="str">
        <f>IF(C72="","",VLOOKUP(F72,'licencje PZTS'!$G$3:$N$799,8,FALSE))</f>
        <v>Cichoń Tamara</v>
      </c>
      <c r="F72" s="26">
        <f>'licencje PZTS'!G52</f>
        <v>53636</v>
      </c>
      <c r="G72" s="38" t="str">
        <f t="shared" si="3"/>
        <v>Junior</v>
      </c>
      <c r="H72" s="38" t="str">
        <f>IF(G72="","",'licencje PZTS'!B52)</f>
        <v>"STS GMINA Strzelce Opolskie"</v>
      </c>
      <c r="I72" s="26" t="str">
        <f>IF(G72="","",VLOOKUP(F72,'licencje PZTS'!$G$3:$N$799,8,FALSE))</f>
        <v>Cichoń Tamara</v>
      </c>
      <c r="J72" s="26" t="str">
        <f>IFERROR(VLOOKUP(F72,'licencje PZTS'!$G$3:$N$799,7,FALSE),"")</f>
        <v>K</v>
      </c>
      <c r="K72" s="38">
        <f>IFERROR(VLOOKUP(F72,'licencje PZTS'!$G$3:$N$1799,4,FALSE),"")</f>
        <v>2011</v>
      </c>
      <c r="L72" s="26" t="str">
        <f t="shared" si="4"/>
        <v>Skrzat</v>
      </c>
      <c r="M72" s="26" t="str">
        <f t="shared" si="5"/>
        <v>Żak</v>
      </c>
      <c r="N72" s="26" t="str">
        <f t="shared" si="6"/>
        <v>Młodzik</v>
      </c>
      <c r="O72" s="26" t="str">
        <f t="shared" si="7"/>
        <v>Kadet</v>
      </c>
      <c r="P72" s="26" t="str">
        <f t="shared" si="8"/>
        <v>Junior</v>
      </c>
      <c r="Q72" s="26" t="str">
        <f t="shared" si="9"/>
        <v>Nie dotyczy</v>
      </c>
      <c r="R72" s="26" t="str">
        <f t="shared" si="10"/>
        <v>Nie dotyczy</v>
      </c>
      <c r="S72" s="26" t="str">
        <f t="shared" si="11"/>
        <v>Młodzieżowiec</v>
      </c>
      <c r="V72" s="26" t="str">
        <f t="shared" si="12"/>
        <v>Dressler Tymon</v>
      </c>
      <c r="W72" s="26">
        <f>(COUNTIF($V$2:V72,V72)=1)*1+W71</f>
        <v>27</v>
      </c>
      <c r="X72" s="26" t="str">
        <f>VLOOKUP(Y72,'licencje PZTS'!$C$4:$K$1524,9,FALSE)</f>
        <v>"KTS MOKSiR Zawadzkie"</v>
      </c>
      <c r="Y72" s="26" t="str">
        <f>INDEX($V$4:$V$900,MATCH(ROWS($U$1:U69),$W$4:$W$900,0))</f>
        <v>Kochanek Miłosz</v>
      </c>
      <c r="AA72" s="26" t="str">
        <f t="shared" si="13"/>
        <v>Dołęgowski Wojciech</v>
      </c>
      <c r="AB72" s="26">
        <f>(COUNTIF($AA$2:AA72,AA72)=1)*1+AB71</f>
        <v>42</v>
      </c>
      <c r="AC72" s="26" t="str">
        <f>VLOOKUP(AD72,'licencje PZTS'!$C$4:$K$524,9,FALSE)</f>
        <v>"STS Brynica"</v>
      </c>
      <c r="AD72" s="26" t="str">
        <f>INDEX($AA$2:$AA$900,MATCH(ROWS($Z$1:Z69),$AB$2:$AB$900,0))</f>
        <v>Glados Patryk</v>
      </c>
    </row>
    <row r="73" spans="1:30" hidden="1" x14ac:dyDescent="0.25">
      <c r="A73" s="26" t="str">
        <f>IFERROR(INDEX($D$24:$D$746,MATCH(ROWS($A$1:A50),$B$24:$B$741,0)),"")</f>
        <v/>
      </c>
      <c r="B73" s="30">
        <f>(COUNTIF($D$24:D73,D73)=1)*1+B72</f>
        <v>10</v>
      </c>
      <c r="C73" s="37" t="str">
        <f t="shared" si="2"/>
        <v/>
      </c>
      <c r="D73" s="30" t="str">
        <f>IF(C73="","",'licencje PZTS'!B53)</f>
        <v/>
      </c>
      <c r="E73" s="38" t="str">
        <f>IF(C73="","",VLOOKUP(F73,'licencje PZTS'!$G$3:$N$799,8,FALSE))</f>
        <v/>
      </c>
      <c r="F73" s="26">
        <f>'licencje PZTS'!G53</f>
        <v>42422</v>
      </c>
      <c r="G73" s="38" t="str">
        <f t="shared" si="3"/>
        <v>Junior</v>
      </c>
      <c r="H73" s="38" t="str">
        <f>IF(G73="","",'licencje PZTS'!B53)</f>
        <v>"AZS PWSZ Nysa"</v>
      </c>
      <c r="I73" s="26" t="str">
        <f>IF(G73="","",VLOOKUP(F73,'licencje PZTS'!$G$3:$N$799,8,FALSE))</f>
        <v>Cichoński Kamil</v>
      </c>
      <c r="J73" s="26" t="str">
        <f>IFERROR(VLOOKUP(F73,'licencje PZTS'!$G$3:$N$799,7,FALSE),"")</f>
        <v>M</v>
      </c>
      <c r="K73" s="38">
        <f>IFERROR(VLOOKUP(F73,'licencje PZTS'!$G$3:$N$1799,4,FALSE),"")</f>
        <v>2006</v>
      </c>
      <c r="L73" s="26" t="str">
        <f t="shared" si="4"/>
        <v>Nie dotyczy</v>
      </c>
      <c r="M73" s="26" t="str">
        <f t="shared" si="5"/>
        <v>Nie dotyczy</v>
      </c>
      <c r="N73" s="26" t="str">
        <f t="shared" si="6"/>
        <v>Nie dotyczy</v>
      </c>
      <c r="O73" s="26" t="str">
        <f t="shared" si="7"/>
        <v>Kadet</v>
      </c>
      <c r="P73" s="26" t="str">
        <f t="shared" si="8"/>
        <v>Junior</v>
      </c>
      <c r="Q73" s="26" t="str">
        <f t="shared" si="9"/>
        <v>Senior</v>
      </c>
      <c r="R73" s="26" t="str">
        <f t="shared" si="10"/>
        <v>Nie dotyczy</v>
      </c>
      <c r="S73" s="26" t="str">
        <f t="shared" si="11"/>
        <v>Młodzieżowiec</v>
      </c>
      <c r="V73" s="26" t="str">
        <f t="shared" si="12"/>
        <v>Dressler Tymon</v>
      </c>
      <c r="W73" s="26">
        <f>(COUNTIF($V$2:V73,V73)=1)*1+W72</f>
        <v>27</v>
      </c>
      <c r="X73" s="26" t="str">
        <f>VLOOKUP(Y73,'licencje PZTS'!$C$4:$K$1524,9,FALSE)</f>
        <v>"LZS Żywocice"</v>
      </c>
      <c r="Y73" s="26" t="str">
        <f>INDEX($V$4:$V$900,MATCH(ROWS($U$1:U70),$W$4:$W$900,0))</f>
        <v>Kocher Wiktor</v>
      </c>
      <c r="AA73" s="26" t="str">
        <f t="shared" si="13"/>
        <v>Dressler Tymon</v>
      </c>
      <c r="AB73" s="26">
        <f>(COUNTIF($AA$2:AA73,AA73)=1)*1+AB72</f>
        <v>43</v>
      </c>
      <c r="AC73" s="26" t="str">
        <f>VLOOKUP(AD73,'licencje PZTS'!$C$4:$K$524,9,FALSE)</f>
        <v>"STS GMINA Strzelce Opolskie"</v>
      </c>
      <c r="AD73" s="26" t="str">
        <f>INDEX($AA$2:$AA$900,MATCH(ROWS($Z$1:Z70),$AB$2:$AB$900,0))</f>
        <v>Gołomb Jakub</v>
      </c>
    </row>
    <row r="74" spans="1:30" hidden="1" x14ac:dyDescent="0.25">
      <c r="A74" s="26" t="str">
        <f>IFERROR(INDEX($D$24:$D$746,MATCH(ROWS($A$1:A51),$B$24:$B$741,0)),"")</f>
        <v/>
      </c>
      <c r="B74" s="30">
        <f>(COUNTIF($D$24:D74,D74)=1)*1+B73</f>
        <v>11</v>
      </c>
      <c r="C74" s="37" t="str">
        <f t="shared" si="2"/>
        <v>Młodzik</v>
      </c>
      <c r="D74" s="30" t="str">
        <f>IF(C74="","",'licencje PZTS'!B54)</f>
        <v>"LZS Zakrzów"</v>
      </c>
      <c r="E74" s="38" t="str">
        <f>IF(C74="","",VLOOKUP(F74,'licencje PZTS'!$G$3:$N$799,8,FALSE))</f>
        <v>Ciećka Adam</v>
      </c>
      <c r="F74" s="26">
        <f>'licencje PZTS'!G54</f>
        <v>54931</v>
      </c>
      <c r="G74" s="38" t="str">
        <f t="shared" si="3"/>
        <v>Junior</v>
      </c>
      <c r="H74" s="38" t="str">
        <f>IF(G74="","",'licencje PZTS'!B54)</f>
        <v>"LZS Zakrzów"</v>
      </c>
      <c r="I74" s="26" t="str">
        <f>IF(G74="","",VLOOKUP(F74,'licencje PZTS'!$G$3:$N$799,8,FALSE))</f>
        <v>Ciećka Adam</v>
      </c>
      <c r="J74" s="26" t="str">
        <f>IFERROR(VLOOKUP(F74,'licencje PZTS'!$G$3:$N$799,7,FALSE),"")</f>
        <v>M</v>
      </c>
      <c r="K74" s="38">
        <f>IFERROR(VLOOKUP(F74,'licencje PZTS'!$G$3:$N$1799,4,FALSE),"")</f>
        <v>2011</v>
      </c>
      <c r="L74" s="26" t="str">
        <f t="shared" si="4"/>
        <v>Skrzat</v>
      </c>
      <c r="M74" s="26" t="str">
        <f t="shared" si="5"/>
        <v>Żak</v>
      </c>
      <c r="N74" s="26" t="str">
        <f t="shared" si="6"/>
        <v>Młodzik</v>
      </c>
      <c r="O74" s="26" t="str">
        <f t="shared" si="7"/>
        <v>Kadet</v>
      </c>
      <c r="P74" s="26" t="str">
        <f t="shared" si="8"/>
        <v>Junior</v>
      </c>
      <c r="Q74" s="26" t="str">
        <f t="shared" si="9"/>
        <v>Nie dotyczy</v>
      </c>
      <c r="R74" s="26" t="str">
        <f t="shared" si="10"/>
        <v>Nie dotyczy</v>
      </c>
      <c r="S74" s="26" t="str">
        <f t="shared" si="11"/>
        <v>Młodzieżowiec</v>
      </c>
      <c r="V74" s="26" t="str">
        <f t="shared" si="12"/>
        <v>Drost Konrad</v>
      </c>
      <c r="W74" s="26">
        <f>(COUNTIF($V$2:V74,V74)=1)*1+W73</f>
        <v>28</v>
      </c>
      <c r="X74" s="26" t="str">
        <f>VLOOKUP(Y74,'licencje PZTS'!$C$4:$K$1524,9,FALSE)</f>
        <v>"UKS SOKOLIK Niemodlin"</v>
      </c>
      <c r="Y74" s="26" t="str">
        <f>INDEX($V$4:$V$900,MATCH(ROWS($U$1:U71),$W$4:$W$900,0))</f>
        <v>Kołtun Szymon</v>
      </c>
      <c r="AA74" s="26" t="str">
        <f t="shared" si="13"/>
        <v>Drost Konrad</v>
      </c>
      <c r="AB74" s="26">
        <f>(COUNTIF($AA$2:AA74,AA74)=1)*1+AB73</f>
        <v>44</v>
      </c>
      <c r="AC74" s="26" t="str">
        <f>VLOOKUP(AD74,'licencje PZTS'!$C$4:$K$524,9,FALSE)</f>
        <v>"LUKS Mańkowice-Piątkowice"</v>
      </c>
      <c r="AD74" s="26" t="str">
        <f>INDEX($AA$2:$AA$900,MATCH(ROWS($Z$1:Z71),$AB$2:$AB$900,0))</f>
        <v>Górecka Lena</v>
      </c>
    </row>
    <row r="75" spans="1:30" hidden="1" x14ac:dyDescent="0.25">
      <c r="A75" s="26" t="str">
        <f>IFERROR(INDEX($D$24:$D$746,MATCH(ROWS($A$1:A52),$B$24:$B$741,0)),"")</f>
        <v/>
      </c>
      <c r="B75" s="30">
        <f>(COUNTIF($D$24:D75,D75)=1)*1+B74</f>
        <v>11</v>
      </c>
      <c r="C75" s="37" t="str">
        <f t="shared" si="2"/>
        <v>Młodzik</v>
      </c>
      <c r="D75" s="30" t="str">
        <f>IF(C75="","",'licencje PZTS'!B55)</f>
        <v>"LZS Zakrzów"</v>
      </c>
      <c r="E75" s="38" t="str">
        <f>IF(C75="","",VLOOKUP(F75,'licencje PZTS'!$G$3:$N$799,8,FALSE))</f>
        <v>Ciećka Dawid</v>
      </c>
      <c r="F75" s="26">
        <f>'licencje PZTS'!G55</f>
        <v>51513</v>
      </c>
      <c r="G75" s="38" t="str">
        <f t="shared" si="3"/>
        <v>Junior</v>
      </c>
      <c r="H75" s="38" t="str">
        <f>IF(G75="","",'licencje PZTS'!B55)</f>
        <v>"LZS Zakrzów"</v>
      </c>
      <c r="I75" s="26" t="str">
        <f>IF(G75="","",VLOOKUP(F75,'licencje PZTS'!$G$3:$N$799,8,FALSE))</f>
        <v>Ciećka Dawid</v>
      </c>
      <c r="J75" s="26" t="str">
        <f>IFERROR(VLOOKUP(F75,'licencje PZTS'!$G$3:$N$799,7,FALSE),"")</f>
        <v>M</v>
      </c>
      <c r="K75" s="38">
        <f>IFERROR(VLOOKUP(F75,'licencje PZTS'!$G$3:$N$1799,4,FALSE),"")</f>
        <v>2008</v>
      </c>
      <c r="L75" s="26" t="str">
        <f t="shared" si="4"/>
        <v>Nie dotyczy</v>
      </c>
      <c r="M75" s="26" t="str">
        <f t="shared" si="5"/>
        <v>Nie dotyczy</v>
      </c>
      <c r="N75" s="26" t="str">
        <f t="shared" si="6"/>
        <v>Młodzik</v>
      </c>
      <c r="O75" s="26" t="str">
        <f t="shared" si="7"/>
        <v>Kadet</v>
      </c>
      <c r="P75" s="26" t="str">
        <f t="shared" si="8"/>
        <v>Junior</v>
      </c>
      <c r="Q75" s="26" t="str">
        <f t="shared" si="9"/>
        <v>Senior</v>
      </c>
      <c r="R75" s="26" t="str">
        <f t="shared" si="10"/>
        <v>Nie dotyczy</v>
      </c>
      <c r="S75" s="26" t="str">
        <f t="shared" si="11"/>
        <v>Młodzieżowiec</v>
      </c>
      <c r="V75" s="26" t="str">
        <f t="shared" si="12"/>
        <v>Drost Konrad</v>
      </c>
      <c r="W75" s="26">
        <f>(COUNTIF($V$2:V75,V75)=1)*1+W74</f>
        <v>28</v>
      </c>
      <c r="X75" s="26" t="str">
        <f>VLOOKUP(Y75,'licencje PZTS'!$C$4:$K$1524,9,FALSE)</f>
        <v>"KTS KŁODNICA Kędzierzyn-Koźle"</v>
      </c>
      <c r="Y75" s="26" t="str">
        <f>INDEX($V$4:$V$900,MATCH(ROWS($U$1:U72),$W$4:$W$900,0))</f>
        <v>Konieczny Paweł</v>
      </c>
      <c r="AA75" s="26" t="str">
        <f t="shared" si="13"/>
        <v>Drost Konrad</v>
      </c>
      <c r="AB75" s="26">
        <f>(COUNTIF($AA$2:AA75,AA75)=1)*1+AB74</f>
        <v>44</v>
      </c>
      <c r="AC75" s="26" t="str">
        <f>VLOOKUP(AD75,'licencje PZTS'!$C$4:$K$524,9,FALSE)</f>
        <v>"STS Brynica"</v>
      </c>
      <c r="AD75" s="26" t="str">
        <f>INDEX($AA$2:$AA$900,MATCH(ROWS($Z$1:Z72),$AB$2:$AB$900,0))</f>
        <v>Gruszka Tomasz</v>
      </c>
    </row>
    <row r="76" spans="1:30" hidden="1" x14ac:dyDescent="0.25">
      <c r="A76" s="26" t="str">
        <f>IFERROR(INDEX($D$24:$D$746,MATCH(ROWS($A$1:A53),$B$24:$B$741,0)),"")</f>
        <v/>
      </c>
      <c r="B76" s="30">
        <f>(COUNTIF($D$24:D76,D76)=1)*1+B75</f>
        <v>11</v>
      </c>
      <c r="C76" s="37" t="str">
        <f t="shared" si="2"/>
        <v/>
      </c>
      <c r="D76" s="30" t="str">
        <f>IF(C76="","",'licencje PZTS'!B56)</f>
        <v/>
      </c>
      <c r="E76" s="38" t="str">
        <f>IF(C76="","",VLOOKUP(F76,'licencje PZTS'!$G$3:$N$799,8,FALSE))</f>
        <v/>
      </c>
      <c r="F76" s="26">
        <f>'licencje PZTS'!G56</f>
        <v>51489</v>
      </c>
      <c r="G76" s="38" t="str">
        <f t="shared" si="3"/>
        <v>Junior</v>
      </c>
      <c r="H76" s="38" t="str">
        <f>IF(G76="","",'licencje PZTS'!B56)</f>
        <v>"KTS LEW Głubczyce"</v>
      </c>
      <c r="I76" s="26" t="str">
        <f>IF(G76="","",VLOOKUP(F76,'licencje PZTS'!$G$3:$N$799,8,FALSE))</f>
        <v>Ciemny Dominik</v>
      </c>
      <c r="J76" s="26" t="str">
        <f>IFERROR(VLOOKUP(F76,'licencje PZTS'!$G$3:$N$799,7,FALSE),"")</f>
        <v>M</v>
      </c>
      <c r="K76" s="38">
        <f>IFERROR(VLOOKUP(F76,'licencje PZTS'!$G$3:$N$1799,4,FALSE),"")</f>
        <v>2003</v>
      </c>
      <c r="L76" s="26" t="str">
        <f t="shared" si="4"/>
        <v>Nie dotyczy</v>
      </c>
      <c r="M76" s="26" t="str">
        <f t="shared" si="5"/>
        <v>Nie dotyczy</v>
      </c>
      <c r="N76" s="26" t="str">
        <f t="shared" si="6"/>
        <v>Nie dotyczy</v>
      </c>
      <c r="O76" s="26" t="str">
        <f t="shared" si="7"/>
        <v>Nie dotyczy</v>
      </c>
      <c r="P76" s="26" t="str">
        <f t="shared" si="8"/>
        <v>Junior</v>
      </c>
      <c r="Q76" s="26" t="str">
        <f t="shared" si="9"/>
        <v>Senior</v>
      </c>
      <c r="R76" s="26" t="str">
        <f t="shared" si="10"/>
        <v>Nie dotyczy</v>
      </c>
      <c r="S76" s="26" t="str">
        <f t="shared" si="11"/>
        <v>Młodzieżowiec</v>
      </c>
      <c r="V76" s="26" t="str">
        <f t="shared" si="12"/>
        <v>Durda Michał</v>
      </c>
      <c r="W76" s="26">
        <f>(COUNTIF($V$2:V76,V76)=1)*1+W75</f>
        <v>29</v>
      </c>
      <c r="X76" s="26" t="str">
        <f>VLOOKUP(Y76,'licencje PZTS'!$C$4:$K$1524,9,FALSE)</f>
        <v>"LUKS Mańkowice-Piątkowice"</v>
      </c>
      <c r="Y76" s="26" t="str">
        <f>INDEX($V$4:$V$900,MATCH(ROWS($U$1:U73),$W$4:$W$900,0))</f>
        <v>Kopa Oskar</v>
      </c>
      <c r="AA76" s="26" t="str">
        <f t="shared" si="13"/>
        <v>Durda Michał</v>
      </c>
      <c r="AB76" s="26">
        <f>(COUNTIF($AA$2:AA76,AA76)=1)*1+AB75</f>
        <v>45</v>
      </c>
      <c r="AC76" s="26" t="str">
        <f>VLOOKUP(AD76,'licencje PZTS'!$C$4:$K$524,9,FALSE)</f>
        <v>"STS Brynica"</v>
      </c>
      <c r="AD76" s="26" t="str">
        <f>INDEX($AA$2:$AA$900,MATCH(ROWS($Z$1:Z73),$AB$2:$AB$900,0))</f>
        <v>Gruszka Wojciech</v>
      </c>
    </row>
    <row r="77" spans="1:30" hidden="1" x14ac:dyDescent="0.25">
      <c r="A77" s="26" t="str">
        <f>IFERROR(INDEX($D$24:$D$746,MATCH(ROWS($A$1:A54),$B$24:$B$741,0)),"")</f>
        <v/>
      </c>
      <c r="B77" s="30">
        <f>(COUNTIF($D$24:D77,D77)=1)*1+B76</f>
        <v>11</v>
      </c>
      <c r="C77" s="37" t="str">
        <f t="shared" si="2"/>
        <v/>
      </c>
      <c r="D77" s="30" t="str">
        <f>IF(C77="","",'licencje PZTS'!B57)</f>
        <v/>
      </c>
      <c r="E77" s="38" t="str">
        <f>IF(C77="","",VLOOKUP(F77,'licencje PZTS'!$G$3:$N$799,8,FALSE))</f>
        <v/>
      </c>
      <c r="F77" s="26">
        <f>'licencje PZTS'!G57</f>
        <v>8787</v>
      </c>
      <c r="G77" s="38" t="str">
        <f t="shared" si="3"/>
        <v/>
      </c>
      <c r="H77" s="38" t="str">
        <f>IF(G77="","",'licencje PZTS'!B57)</f>
        <v/>
      </c>
      <c r="I77" s="26" t="str">
        <f>IF(G77="","",VLOOKUP(F77,'licencje PZTS'!$G$3:$N$799,8,FALSE))</f>
        <v/>
      </c>
      <c r="J77" s="26" t="str">
        <f>IFERROR(VLOOKUP(F77,'licencje PZTS'!$G$3:$N$799,7,FALSE),"")</f>
        <v>M</v>
      </c>
      <c r="K77" s="38">
        <f>IFERROR(VLOOKUP(F77,'licencje PZTS'!$G$3:$N$1799,4,FALSE),"")</f>
        <v>1975</v>
      </c>
      <c r="L77" s="26" t="str">
        <f t="shared" si="4"/>
        <v>Nie dotyczy</v>
      </c>
      <c r="M77" s="26" t="str">
        <f t="shared" si="5"/>
        <v>Nie dotyczy</v>
      </c>
      <c r="N77" s="26" t="str">
        <f t="shared" si="6"/>
        <v>Nie dotyczy</v>
      </c>
      <c r="O77" s="26" t="str">
        <f t="shared" si="7"/>
        <v>Nie dotyczy</v>
      </c>
      <c r="P77" s="26" t="str">
        <f t="shared" si="8"/>
        <v>Nie dotyczy</v>
      </c>
      <c r="Q77" s="26" t="str">
        <f t="shared" si="9"/>
        <v>Senior</v>
      </c>
      <c r="R77" s="26" t="str">
        <f t="shared" si="10"/>
        <v>Weteran</v>
      </c>
      <c r="S77" s="26" t="str">
        <f t="shared" si="11"/>
        <v>Nie dotyczy</v>
      </c>
      <c r="V77" s="26" t="str">
        <f t="shared" si="12"/>
        <v>Durda Michał</v>
      </c>
      <c r="W77" s="26">
        <f>(COUNTIF($V$2:V77,V77)=1)*1+W76</f>
        <v>29</v>
      </c>
      <c r="X77" s="26" t="str">
        <f>VLOOKUP(Y77,'licencje PZTS'!$C$4:$K$1524,9,FALSE)</f>
        <v>"LZS Żywocice"</v>
      </c>
      <c r="Y77" s="26" t="str">
        <f>INDEX($V$4:$V$900,MATCH(ROWS($U$1:U74),$W$4:$W$900,0))</f>
        <v>Kopiec Szymon</v>
      </c>
      <c r="AA77" s="26" t="str">
        <f t="shared" si="13"/>
        <v>Durda Michał</v>
      </c>
      <c r="AB77" s="26">
        <f>(COUNTIF($AA$2:AA77,AA77)=1)*1+AB76</f>
        <v>45</v>
      </c>
      <c r="AC77" s="26" t="str">
        <f>VLOOKUP(AD77,'licencje PZTS'!$C$4:$K$524,9,FALSE)</f>
        <v>"KTS KŁODNICA Kędzierzyn-Koźle"</v>
      </c>
      <c r="AD77" s="26" t="str">
        <f>INDEX($AA$2:$AA$900,MATCH(ROWS($Z$1:Z74),$AB$2:$AB$900,0))</f>
        <v>Gryc Anna</v>
      </c>
    </row>
    <row r="78" spans="1:30" hidden="1" x14ac:dyDescent="0.25">
      <c r="A78" s="26" t="str">
        <f>IFERROR(INDEX($D$24:$D$746,MATCH(ROWS($A$1:A55),$B$24:$B$741,0)),"")</f>
        <v/>
      </c>
      <c r="B78" s="30">
        <f>(COUNTIF($D$24:D78,D78)=1)*1+B77</f>
        <v>11</v>
      </c>
      <c r="C78" s="37" t="str">
        <f t="shared" si="2"/>
        <v>Młodzik</v>
      </c>
      <c r="D78" s="30" t="str">
        <f>IF(C78="","",'licencje PZTS'!B58)</f>
        <v>"LUKS MGOKSIR Korfantów"</v>
      </c>
      <c r="E78" s="38" t="str">
        <f>IF(C78="","",VLOOKUP(F78,'licencje PZTS'!$G$3:$N$799,8,FALSE))</f>
        <v>Ciesielski Leon</v>
      </c>
      <c r="F78" s="26">
        <f>'licencje PZTS'!G58</f>
        <v>49426</v>
      </c>
      <c r="G78" s="38" t="str">
        <f t="shared" si="3"/>
        <v>Junior</v>
      </c>
      <c r="H78" s="38" t="str">
        <f>IF(G78="","",'licencje PZTS'!B58)</f>
        <v>"LUKS MGOKSIR Korfantów"</v>
      </c>
      <c r="I78" s="26" t="str">
        <f>IF(G78="","",VLOOKUP(F78,'licencje PZTS'!$G$3:$N$799,8,FALSE))</f>
        <v>Ciesielski Leon</v>
      </c>
      <c r="J78" s="26" t="str">
        <f>IFERROR(VLOOKUP(F78,'licencje PZTS'!$G$3:$N$799,7,FALSE),"")</f>
        <v>M</v>
      </c>
      <c r="K78" s="38">
        <f>IFERROR(VLOOKUP(F78,'licencje PZTS'!$G$3:$N$1799,4,FALSE),"")</f>
        <v>2008</v>
      </c>
      <c r="L78" s="26" t="str">
        <f t="shared" si="4"/>
        <v>Nie dotyczy</v>
      </c>
      <c r="M78" s="26" t="str">
        <f t="shared" si="5"/>
        <v>Nie dotyczy</v>
      </c>
      <c r="N78" s="26" t="str">
        <f t="shared" si="6"/>
        <v>Młodzik</v>
      </c>
      <c r="O78" s="26" t="str">
        <f t="shared" si="7"/>
        <v>Kadet</v>
      </c>
      <c r="P78" s="26" t="str">
        <f t="shared" si="8"/>
        <v>Junior</v>
      </c>
      <c r="Q78" s="26" t="str">
        <f t="shared" si="9"/>
        <v>Senior</v>
      </c>
      <c r="R78" s="26" t="str">
        <f t="shared" si="10"/>
        <v>Nie dotyczy</v>
      </c>
      <c r="S78" s="26" t="str">
        <f t="shared" si="11"/>
        <v>Młodzieżowiec</v>
      </c>
      <c r="V78" s="26" t="str">
        <f t="shared" si="12"/>
        <v>Duś Alex</v>
      </c>
      <c r="W78" s="26">
        <f>(COUNTIF($V$2:V78,V78)=1)*1+W77</f>
        <v>30</v>
      </c>
      <c r="X78" s="26" t="str">
        <f>VLOOKUP(Y78,'licencje PZTS'!$C$4:$K$1524,9,FALSE)</f>
        <v>"UKS MOS Opole"</v>
      </c>
      <c r="Y78" s="26" t="str">
        <f>INDEX($V$4:$V$900,MATCH(ROWS($U$1:U75),$W$4:$W$900,0))</f>
        <v>Korecka Oliwia</v>
      </c>
      <c r="AA78" s="26" t="str">
        <f t="shared" si="13"/>
        <v>Duś Alex</v>
      </c>
      <c r="AB78" s="26">
        <f>(COUNTIF($AA$2:AA78,AA78)=1)*1+AB77</f>
        <v>46</v>
      </c>
      <c r="AC78" s="26" t="str">
        <f>VLOOKUP(AD78,'licencje PZTS'!$C$4:$K$524,9,FALSE)</f>
        <v>"UKS MOS Opole"</v>
      </c>
      <c r="AD78" s="26" t="str">
        <f>INDEX($AA$2:$AA$900,MATCH(ROWS($Z$1:Z75),$AB$2:$AB$900,0))</f>
        <v>Gudełajtis Tomasz</v>
      </c>
    </row>
    <row r="79" spans="1:30" hidden="1" x14ac:dyDescent="0.25">
      <c r="A79" s="26" t="str">
        <f>IFERROR(INDEX($D$24:$D$746,MATCH(ROWS($A$1:A56),$B$24:$B$741,0)),"")</f>
        <v/>
      </c>
      <c r="B79" s="30">
        <f>(COUNTIF($D$24:D79,D79)=1)*1+B78</f>
        <v>11</v>
      </c>
      <c r="C79" s="37" t="str">
        <f t="shared" si="2"/>
        <v/>
      </c>
      <c r="D79" s="30" t="str">
        <f>IF(C79="","",'licencje PZTS'!B59)</f>
        <v/>
      </c>
      <c r="E79" s="38" t="str">
        <f>IF(C79="","",VLOOKUP(F79,'licencje PZTS'!$G$3:$N$799,8,FALSE))</f>
        <v/>
      </c>
      <c r="F79" s="26">
        <f>'licencje PZTS'!G59</f>
        <v>46855</v>
      </c>
      <c r="G79" s="38" t="str">
        <f t="shared" si="3"/>
        <v>Junior</v>
      </c>
      <c r="H79" s="38" t="str">
        <f>IF(G79="","",'licencje PZTS'!B59)</f>
        <v>"UKS Cisek"</v>
      </c>
      <c r="I79" s="26" t="str">
        <f>IF(G79="","",VLOOKUP(F79,'licencje PZTS'!$G$3:$N$799,8,FALSE))</f>
        <v>Cieślok Jakub</v>
      </c>
      <c r="J79" s="26" t="str">
        <f>IFERROR(VLOOKUP(F79,'licencje PZTS'!$G$3:$N$799,7,FALSE),"")</f>
        <v>M</v>
      </c>
      <c r="K79" s="38">
        <f>IFERROR(VLOOKUP(F79,'licencje PZTS'!$G$3:$N$1799,4,FALSE),"")</f>
        <v>2006</v>
      </c>
      <c r="L79" s="26" t="str">
        <f t="shared" si="4"/>
        <v>Nie dotyczy</v>
      </c>
      <c r="M79" s="26" t="str">
        <f t="shared" si="5"/>
        <v>Nie dotyczy</v>
      </c>
      <c r="N79" s="26" t="str">
        <f t="shared" si="6"/>
        <v>Nie dotyczy</v>
      </c>
      <c r="O79" s="26" t="str">
        <f t="shared" si="7"/>
        <v>Kadet</v>
      </c>
      <c r="P79" s="26" t="str">
        <f t="shared" si="8"/>
        <v>Junior</v>
      </c>
      <c r="Q79" s="26" t="str">
        <f t="shared" si="9"/>
        <v>Senior</v>
      </c>
      <c r="R79" s="26" t="str">
        <f t="shared" si="10"/>
        <v>Nie dotyczy</v>
      </c>
      <c r="S79" s="26" t="str">
        <f t="shared" si="11"/>
        <v>Młodzieżowiec</v>
      </c>
      <c r="V79" s="26" t="str">
        <f t="shared" si="12"/>
        <v>Fabiś Julia</v>
      </c>
      <c r="W79" s="26">
        <f>(COUNTIF($V$2:V79,V79)=1)*1+W78</f>
        <v>31</v>
      </c>
      <c r="X79" s="26" t="str">
        <f>VLOOKUP(Y79,'licencje PZTS'!$C$4:$K$1524,9,FALSE)</f>
        <v>"MGOK Gorzów Śląski"</v>
      </c>
      <c r="Y79" s="26" t="str">
        <f>INDEX($V$4:$V$900,MATCH(ROWS($U$1:U76),$W$4:$W$900,0))</f>
        <v>Kos Dawid</v>
      </c>
      <c r="AA79" s="26" t="str">
        <f t="shared" si="13"/>
        <v>Dziwura Marcin</v>
      </c>
      <c r="AB79" s="26">
        <f>(COUNTIF($AA$2:AA79,AA79)=1)*1+AB78</f>
        <v>47</v>
      </c>
      <c r="AC79" s="26" t="str">
        <f>VLOOKUP(AD79,'licencje PZTS'!$C$4:$K$524,9,FALSE)</f>
        <v>"UKS Cisek"</v>
      </c>
      <c r="AD79" s="26" t="str">
        <f>INDEX($AA$2:$AA$900,MATCH(ROWS($Z$1:Z76),$AB$2:$AB$900,0))</f>
        <v>Haronska Dominik</v>
      </c>
    </row>
    <row r="80" spans="1:30" hidden="1" x14ac:dyDescent="0.25">
      <c r="A80" s="26" t="str">
        <f>IFERROR(INDEX($D$24:$D$746,MATCH(ROWS($A$1:A57),$B$24:$B$741,0)),"")</f>
        <v/>
      </c>
      <c r="B80" s="30">
        <f>(COUNTIF($D$24:D80,D80)=1)*1+B79</f>
        <v>11</v>
      </c>
      <c r="C80" s="37" t="str">
        <f t="shared" si="2"/>
        <v/>
      </c>
      <c r="D80" s="30" t="str">
        <f>IF(C80="","",'licencje PZTS'!B60)</f>
        <v/>
      </c>
      <c r="E80" s="38" t="str">
        <f>IF(C80="","",VLOOKUP(F80,'licencje PZTS'!$G$3:$N$799,8,FALSE))</f>
        <v/>
      </c>
      <c r="F80" s="26">
        <f>'licencje PZTS'!G60</f>
        <v>45454</v>
      </c>
      <c r="G80" s="38" t="str">
        <f t="shared" si="3"/>
        <v>Junior</v>
      </c>
      <c r="H80" s="38" t="str">
        <f>IF(G80="","",'licencje PZTS'!B60)</f>
        <v>"KTS MOKSiR Zawadzkie"</v>
      </c>
      <c r="I80" s="26" t="str">
        <f>IF(G80="","",VLOOKUP(F80,'licencje PZTS'!$G$3:$N$799,8,FALSE))</f>
        <v>Cybulski Szymon</v>
      </c>
      <c r="J80" s="26" t="str">
        <f>IFERROR(VLOOKUP(F80,'licencje PZTS'!$G$3:$N$799,7,FALSE),"")</f>
        <v>M</v>
      </c>
      <c r="K80" s="38">
        <f>IFERROR(VLOOKUP(F80,'licencje PZTS'!$G$3:$N$1799,4,FALSE),"")</f>
        <v>2004</v>
      </c>
      <c r="L80" s="26" t="str">
        <f t="shared" si="4"/>
        <v>Nie dotyczy</v>
      </c>
      <c r="M80" s="26" t="str">
        <f t="shared" si="5"/>
        <v>Nie dotyczy</v>
      </c>
      <c r="N80" s="26" t="str">
        <f t="shared" si="6"/>
        <v>Nie dotyczy</v>
      </c>
      <c r="O80" s="26" t="str">
        <f t="shared" si="7"/>
        <v>Nie dotyczy</v>
      </c>
      <c r="P80" s="26" t="str">
        <f t="shared" si="8"/>
        <v>Junior</v>
      </c>
      <c r="Q80" s="26" t="str">
        <f t="shared" si="9"/>
        <v>Senior</v>
      </c>
      <c r="R80" s="26" t="str">
        <f t="shared" si="10"/>
        <v>Nie dotyczy</v>
      </c>
      <c r="S80" s="26" t="str">
        <f t="shared" si="11"/>
        <v>Młodzieżowiec</v>
      </c>
      <c r="V80" s="26" t="str">
        <f t="shared" si="12"/>
        <v>Fabiś Julia</v>
      </c>
      <c r="W80" s="26">
        <f>(COUNTIF($V$2:V80,V80)=1)*1+W79</f>
        <v>31</v>
      </c>
      <c r="X80" s="26" t="str">
        <f>VLOOKUP(Y80,'licencje PZTS'!$C$4:$K$1524,9,FALSE)</f>
        <v>"STS GMINA Strzelce Opolskie"</v>
      </c>
      <c r="Y80" s="26" t="str">
        <f>INDEX($V$4:$V$900,MATCH(ROWS($U$1:U77),$W$4:$W$900,0))</f>
        <v>Koston Zuzanna</v>
      </c>
      <c r="AA80" s="26" t="str">
        <f t="shared" si="13"/>
        <v>Fabiś Julia</v>
      </c>
      <c r="AB80" s="26">
        <f>(COUNTIF($AA$2:AA80,AA80)=1)*1+AB79</f>
        <v>48</v>
      </c>
      <c r="AC80" s="26" t="str">
        <f>VLOOKUP(AD80,'licencje PZTS'!$C$4:$K$524,9,FALSE)</f>
        <v>"UKS Cisek"</v>
      </c>
      <c r="AD80" s="26" t="str">
        <f>INDEX($AA$2:$AA$900,MATCH(ROWS($Z$1:Z77),$AB$2:$AB$900,0))</f>
        <v>Haronska Kamil</v>
      </c>
    </row>
    <row r="81" spans="1:30" hidden="1" x14ac:dyDescent="0.25">
      <c r="A81" s="26" t="str">
        <f>IFERROR(INDEX($D$24:$D$746,MATCH(ROWS($A$1:A58),$B$24:$B$741,0)),"")</f>
        <v/>
      </c>
      <c r="B81" s="30">
        <f>(COUNTIF($D$24:D81,D81)=1)*1+B80</f>
        <v>11</v>
      </c>
      <c r="C81" s="37" t="str">
        <f t="shared" si="2"/>
        <v/>
      </c>
      <c r="D81" s="30" t="str">
        <f>IF(C81="","",'licencje PZTS'!B61)</f>
        <v/>
      </c>
      <c r="E81" s="38" t="str">
        <f>IF(C81="","",VLOOKUP(F81,'licencje PZTS'!$G$3:$N$799,8,FALSE))</f>
        <v/>
      </c>
      <c r="F81" s="26">
        <f>'licencje PZTS'!G61</f>
        <v>29714</v>
      </c>
      <c r="G81" s="38" t="str">
        <f t="shared" si="3"/>
        <v/>
      </c>
      <c r="H81" s="38" t="str">
        <f>IF(G81="","",'licencje PZTS'!B61)</f>
        <v/>
      </c>
      <c r="I81" s="26" t="str">
        <f>IF(G81="","",VLOOKUP(F81,'licencje PZTS'!$G$3:$N$799,8,FALSE))</f>
        <v/>
      </c>
      <c r="J81" s="26" t="str">
        <f>IFERROR(VLOOKUP(F81,'licencje PZTS'!$G$3:$N$799,7,FALSE),"")</f>
        <v>M</v>
      </c>
      <c r="K81" s="38">
        <f>IFERROR(VLOOKUP(F81,'licencje PZTS'!$G$3:$N$1799,4,FALSE),"")</f>
        <v>1994</v>
      </c>
      <c r="L81" s="26" t="str">
        <f t="shared" si="4"/>
        <v>Nie dotyczy</v>
      </c>
      <c r="M81" s="26" t="str">
        <f t="shared" si="5"/>
        <v>Nie dotyczy</v>
      </c>
      <c r="N81" s="26" t="str">
        <f t="shared" si="6"/>
        <v>Nie dotyczy</v>
      </c>
      <c r="O81" s="26" t="str">
        <f t="shared" si="7"/>
        <v>Nie dotyczy</v>
      </c>
      <c r="P81" s="26" t="str">
        <f t="shared" si="8"/>
        <v>Nie dotyczy</v>
      </c>
      <c r="Q81" s="26" t="str">
        <f t="shared" si="9"/>
        <v>Senior</v>
      </c>
      <c r="R81" s="26" t="str">
        <f t="shared" si="10"/>
        <v>Nie dotyczy</v>
      </c>
      <c r="S81" s="26" t="str">
        <f t="shared" si="11"/>
        <v>Nie dotyczy</v>
      </c>
      <c r="V81" s="26" t="str">
        <f t="shared" si="12"/>
        <v>Fabiś Julia</v>
      </c>
      <c r="W81" s="26">
        <f>(COUNTIF($V$2:V81,V81)=1)*1+W80</f>
        <v>31</v>
      </c>
      <c r="X81" s="26" t="str">
        <f>VLOOKUP(Y81,'licencje PZTS'!$C$4:$K$1524,9,FALSE)</f>
        <v>"UKS SOKOLIK Niemodlin"</v>
      </c>
      <c r="Y81" s="26" t="str">
        <f>INDEX($V$4:$V$900,MATCH(ROWS($U$1:U78),$W$4:$W$900,0))</f>
        <v>Krawczyk Leon</v>
      </c>
      <c r="AA81" s="26" t="str">
        <f t="shared" si="13"/>
        <v>Fabiś Julia</v>
      </c>
      <c r="AB81" s="26">
        <f>(COUNTIF($AA$2:AA81,AA81)=1)*1+AB80</f>
        <v>48</v>
      </c>
      <c r="AC81" s="26" t="str">
        <f>VLOOKUP(AD81,'licencje PZTS'!$C$4:$K$524,9,FALSE)</f>
        <v>"KS ORZEŁ Branice"</v>
      </c>
      <c r="AD81" s="26" t="str">
        <f>INDEX($AA$2:$AA$900,MATCH(ROWS($Z$1:Z78),$AB$2:$AB$900,0))</f>
        <v>Hradil Oliwer</v>
      </c>
    </row>
    <row r="82" spans="1:30" hidden="1" x14ac:dyDescent="0.25">
      <c r="A82" s="26" t="str">
        <f>IFERROR(INDEX($D$24:$D$746,MATCH(ROWS($A$1:A59),$B$24:$B$741,0)),"")</f>
        <v/>
      </c>
      <c r="B82" s="30">
        <f>(COUNTIF($D$24:D82,D82)=1)*1+B81</f>
        <v>11</v>
      </c>
      <c r="C82" s="37" t="str">
        <f t="shared" si="2"/>
        <v/>
      </c>
      <c r="D82" s="30" t="str">
        <f>IF(C82="","",'licencje PZTS'!B62)</f>
        <v/>
      </c>
      <c r="E82" s="38" t="str">
        <f>IF(C82="","",VLOOKUP(F82,'licencje PZTS'!$G$3:$N$799,8,FALSE))</f>
        <v/>
      </c>
      <c r="F82" s="26">
        <f>'licencje PZTS'!G62</f>
        <v>47221</v>
      </c>
      <c r="G82" s="38" t="str">
        <f t="shared" si="3"/>
        <v>Junior</v>
      </c>
      <c r="H82" s="38" t="str">
        <f>IF(G82="","",'licencje PZTS'!B62)</f>
        <v>"KTS MOKSiR Zawadzkie"</v>
      </c>
      <c r="I82" s="26" t="str">
        <f>IF(G82="","",VLOOKUP(F82,'licencje PZTS'!$G$3:$N$799,8,FALSE))</f>
        <v>Cytacka Martyna</v>
      </c>
      <c r="J82" s="26" t="str">
        <f>IFERROR(VLOOKUP(F82,'licencje PZTS'!$G$3:$N$799,7,FALSE),"")</f>
        <v>K</v>
      </c>
      <c r="K82" s="38">
        <f>IFERROR(VLOOKUP(F82,'licencje PZTS'!$G$3:$N$1799,4,FALSE),"")</f>
        <v>2004</v>
      </c>
      <c r="L82" s="26" t="str">
        <f t="shared" si="4"/>
        <v>Nie dotyczy</v>
      </c>
      <c r="M82" s="26" t="str">
        <f t="shared" si="5"/>
        <v>Nie dotyczy</v>
      </c>
      <c r="N82" s="26" t="str">
        <f t="shared" si="6"/>
        <v>Nie dotyczy</v>
      </c>
      <c r="O82" s="26" t="str">
        <f t="shared" si="7"/>
        <v>Nie dotyczy</v>
      </c>
      <c r="P82" s="26" t="str">
        <f t="shared" si="8"/>
        <v>Junior</v>
      </c>
      <c r="Q82" s="26" t="str">
        <f t="shared" si="9"/>
        <v>Senior</v>
      </c>
      <c r="R82" s="26" t="str">
        <f t="shared" si="10"/>
        <v>Nie dotyczy</v>
      </c>
      <c r="S82" s="26" t="str">
        <f t="shared" si="11"/>
        <v>Młodzieżowiec</v>
      </c>
      <c r="V82" s="26" t="str">
        <f t="shared" si="12"/>
        <v>Felis Nadia</v>
      </c>
      <c r="W82" s="26">
        <f>(COUNTIF($V$2:V82,V82)=1)*1+W81</f>
        <v>32</v>
      </c>
      <c r="X82" s="26" t="str">
        <f>VLOOKUP(Y82,'licencje PZTS'!$C$4:$K$1524,9,FALSE)</f>
        <v>"UKS Cisek"</v>
      </c>
      <c r="Y82" s="26" t="str">
        <f>INDEX($V$4:$V$900,MATCH(ROWS($U$1:U79),$W$4:$W$900,0))</f>
        <v>Kroker Krzysztof</v>
      </c>
      <c r="AA82" s="26" t="str">
        <f t="shared" si="13"/>
        <v>Felis Nadia</v>
      </c>
      <c r="AB82" s="26">
        <f>(COUNTIF($AA$2:AA82,AA82)=1)*1+AB81</f>
        <v>49</v>
      </c>
      <c r="AC82" s="26" t="str">
        <f>VLOOKUP(AD82,'licencje PZTS'!$C$4:$K$524,9,FALSE)</f>
        <v>"LUKS Mańkowice-Piątkowice"</v>
      </c>
      <c r="AD82" s="26" t="str">
        <f>INDEX($AA$2:$AA$900,MATCH(ROWS($Z$1:Z79),$AB$2:$AB$900,0))</f>
        <v>Huczek Dawid</v>
      </c>
    </row>
    <row r="83" spans="1:30" hidden="1" x14ac:dyDescent="0.25">
      <c r="A83" s="26" t="str">
        <f>IFERROR(INDEX($D$24:$D$746,MATCH(ROWS($A$1:A60),$B$24:$B$741,0)),"")</f>
        <v/>
      </c>
      <c r="B83" s="30">
        <f>(COUNTIF($D$24:D83,D83)=1)*1+B82</f>
        <v>11</v>
      </c>
      <c r="C83" s="37" t="str">
        <f t="shared" si="2"/>
        <v/>
      </c>
      <c r="D83" s="30" t="str">
        <f>IF(C83="","",'licencje PZTS'!B63)</f>
        <v/>
      </c>
      <c r="E83" s="38" t="str">
        <f>IF(C83="","",VLOOKUP(F83,'licencje PZTS'!$G$3:$N$799,8,FALSE))</f>
        <v/>
      </c>
      <c r="F83" s="26">
        <f>'licencje PZTS'!G63</f>
        <v>24338</v>
      </c>
      <c r="G83" s="38" t="str">
        <f t="shared" si="3"/>
        <v/>
      </c>
      <c r="H83" s="38" t="str">
        <f>IF(G83="","",'licencje PZTS'!B63)</f>
        <v/>
      </c>
      <c r="I83" s="26" t="str">
        <f>IF(G83="","",VLOOKUP(F83,'licencje PZTS'!$G$3:$N$799,8,FALSE))</f>
        <v/>
      </c>
      <c r="J83" s="26" t="str">
        <f>IFERROR(VLOOKUP(F83,'licencje PZTS'!$G$3:$N$799,7,FALSE),"")</f>
        <v>M</v>
      </c>
      <c r="K83" s="38">
        <f>IFERROR(VLOOKUP(F83,'licencje PZTS'!$G$3:$N$1799,4,FALSE),"")</f>
        <v>1981</v>
      </c>
      <c r="L83" s="26" t="str">
        <f t="shared" si="4"/>
        <v>Nie dotyczy</v>
      </c>
      <c r="M83" s="26" t="str">
        <f t="shared" si="5"/>
        <v>Nie dotyczy</v>
      </c>
      <c r="N83" s="26" t="str">
        <f t="shared" si="6"/>
        <v>Nie dotyczy</v>
      </c>
      <c r="O83" s="26" t="str">
        <f t="shared" si="7"/>
        <v>Nie dotyczy</v>
      </c>
      <c r="P83" s="26" t="str">
        <f t="shared" si="8"/>
        <v>Nie dotyczy</v>
      </c>
      <c r="Q83" s="26" t="str">
        <f t="shared" si="9"/>
        <v>Senior</v>
      </c>
      <c r="R83" s="26" t="str">
        <f t="shared" si="10"/>
        <v>Nie dotyczy</v>
      </c>
      <c r="S83" s="26" t="str">
        <f t="shared" si="11"/>
        <v>Nie dotyczy</v>
      </c>
      <c r="V83" s="26" t="str">
        <f t="shared" si="12"/>
        <v>Felis Oliwia</v>
      </c>
      <c r="W83" s="26">
        <f>(COUNTIF($V$2:V83,V83)=1)*1+W82</f>
        <v>33</v>
      </c>
      <c r="X83" s="26" t="str">
        <f>VLOOKUP(Y83,'licencje PZTS'!$C$4:$K$1524,9,FALSE)</f>
        <v>"UKS Cisek"</v>
      </c>
      <c r="Y83" s="26" t="str">
        <f>INDEX($V$4:$V$900,MATCH(ROWS($U$1:U80),$W$4:$W$900,0))</f>
        <v>Kroll Sandra</v>
      </c>
      <c r="AA83" s="26" t="str">
        <f t="shared" si="13"/>
        <v>Felis Oliwia</v>
      </c>
      <c r="AB83" s="26">
        <f>(COUNTIF($AA$2:AA83,AA83)=1)*1+AB82</f>
        <v>50</v>
      </c>
      <c r="AC83" s="26" t="str">
        <f>VLOOKUP(AD83,'licencje PZTS'!$C$4:$K$524,9,FALSE)</f>
        <v>"LUKS Mańkowice-Piątkowice"</v>
      </c>
      <c r="AD83" s="26" t="str">
        <f>INDEX($AA$2:$AA$900,MATCH(ROWS($Z$1:Z80),$AB$2:$AB$900,0))</f>
        <v>Huczek Dominik</v>
      </c>
    </row>
    <row r="84" spans="1:30" hidden="1" x14ac:dyDescent="0.25">
      <c r="A84" s="26" t="str">
        <f>IFERROR(INDEX($D$24:$D$746,MATCH(ROWS($A$1:A61),$B$24:$B$741,0)),"")</f>
        <v/>
      </c>
      <c r="B84" s="30">
        <f>(COUNTIF($D$24:D84,D84)=1)*1+B83</f>
        <v>11</v>
      </c>
      <c r="C84" s="37" t="str">
        <f t="shared" si="2"/>
        <v/>
      </c>
      <c r="D84" s="30" t="str">
        <f>IF(C84="","",'licencje PZTS'!B64)</f>
        <v/>
      </c>
      <c r="E84" s="38" t="str">
        <f>IF(C84="","",VLOOKUP(F84,'licencje PZTS'!$G$3:$N$799,8,FALSE))</f>
        <v/>
      </c>
      <c r="F84" s="26">
        <f>'licencje PZTS'!G64</f>
        <v>55661</v>
      </c>
      <c r="G84" s="38" t="str">
        <f t="shared" si="3"/>
        <v/>
      </c>
      <c r="H84" s="38" t="str">
        <f>IF(G84="","",'licencje PZTS'!B64)</f>
        <v/>
      </c>
      <c r="I84" s="26" t="str">
        <f>IF(G84="","",VLOOKUP(F84,'licencje PZTS'!$G$3:$N$799,8,FALSE))</f>
        <v/>
      </c>
      <c r="J84" s="26" t="str">
        <f>IFERROR(VLOOKUP(F84,'licencje PZTS'!$G$3:$N$799,7,FALSE),"")</f>
        <v>M</v>
      </c>
      <c r="K84" s="38">
        <f>IFERROR(VLOOKUP(F84,'licencje PZTS'!$G$3:$N$1799,4,FALSE),"")</f>
        <v>1964</v>
      </c>
      <c r="L84" s="26" t="str">
        <f t="shared" si="4"/>
        <v>Nie dotyczy</v>
      </c>
      <c r="M84" s="26" t="str">
        <f t="shared" si="5"/>
        <v>Nie dotyczy</v>
      </c>
      <c r="N84" s="26" t="str">
        <f t="shared" si="6"/>
        <v>Nie dotyczy</v>
      </c>
      <c r="O84" s="26" t="str">
        <f t="shared" si="7"/>
        <v>Nie dotyczy</v>
      </c>
      <c r="P84" s="26" t="str">
        <f t="shared" si="8"/>
        <v>Nie dotyczy</v>
      </c>
      <c r="Q84" s="26" t="str">
        <f t="shared" si="9"/>
        <v>Senior</v>
      </c>
      <c r="R84" s="26" t="str">
        <f t="shared" si="10"/>
        <v>Weteran</v>
      </c>
      <c r="S84" s="26" t="str">
        <f t="shared" si="11"/>
        <v>Nie dotyczy</v>
      </c>
      <c r="V84" s="26" t="str">
        <f t="shared" si="12"/>
        <v>Gabrisch Jana</v>
      </c>
      <c r="W84" s="26">
        <f>(COUNTIF($V$2:V84,V84)=1)*1+W83</f>
        <v>34</v>
      </c>
      <c r="X84" s="26" t="str">
        <f>VLOOKUP(Y84,'licencje PZTS'!$C$4:$K$1524,9,FALSE)</f>
        <v>"LZS Żywocice"</v>
      </c>
      <c r="Y84" s="26" t="str">
        <f>INDEX($V$4:$V$900,MATCH(ROWS($U$1:U81),$W$4:$W$900,0))</f>
        <v>Król Paweł</v>
      </c>
      <c r="AA84" s="26" t="str">
        <f t="shared" si="13"/>
        <v>Frank Dawid</v>
      </c>
      <c r="AB84" s="26">
        <f>(COUNTIF($AA$2:AA84,AA84)=1)*1+AB83</f>
        <v>51</v>
      </c>
      <c r="AC84" s="26" t="str">
        <f>VLOOKUP(AD84,'licencje PZTS'!$C$4:$K$524,9,FALSE)</f>
        <v>"MGOK Gorzów Śląski"</v>
      </c>
      <c r="AD84" s="26" t="str">
        <f>INDEX($AA$2:$AA$900,MATCH(ROWS($Z$1:Z81),$AB$2:$AB$900,0))</f>
        <v>Jachymczyk Julia</v>
      </c>
    </row>
    <row r="85" spans="1:30" hidden="1" x14ac:dyDescent="0.25">
      <c r="A85" s="26" t="str">
        <f>IFERROR(INDEX($D$24:$D$746,MATCH(ROWS($A$1:A62),$B$24:$B$741,0)),"")</f>
        <v/>
      </c>
      <c r="B85" s="30">
        <f>(COUNTIF($D$24:D85,D85)=1)*1+B84</f>
        <v>11</v>
      </c>
      <c r="C85" s="37" t="str">
        <f t="shared" si="2"/>
        <v>Młodzik</v>
      </c>
      <c r="D85" s="30" t="str">
        <f>IF(C85="","",'licencje PZTS'!B65)</f>
        <v>"STS Brynica"</v>
      </c>
      <c r="E85" s="38" t="str">
        <f>IF(C85="","",VLOOKUP(F85,'licencje PZTS'!$G$3:$N$799,8,FALSE))</f>
        <v>Czech MIchał</v>
      </c>
      <c r="F85" s="26">
        <f>'licencje PZTS'!G65</f>
        <v>49547</v>
      </c>
      <c r="G85" s="38" t="str">
        <f t="shared" si="3"/>
        <v>Junior</v>
      </c>
      <c r="H85" s="38" t="str">
        <f>IF(G85="","",'licencje PZTS'!B65)</f>
        <v>"STS Brynica"</v>
      </c>
      <c r="I85" s="26" t="str">
        <f>IF(G85="","",VLOOKUP(F85,'licencje PZTS'!$G$3:$N$799,8,FALSE))</f>
        <v>Czech MIchał</v>
      </c>
      <c r="J85" s="26" t="str">
        <f>IFERROR(VLOOKUP(F85,'licencje PZTS'!$G$3:$N$799,7,FALSE),"")</f>
        <v>M</v>
      </c>
      <c r="K85" s="38">
        <f>IFERROR(VLOOKUP(F85,'licencje PZTS'!$G$3:$N$1799,4,FALSE),"")</f>
        <v>2010</v>
      </c>
      <c r="L85" s="26" t="str">
        <f t="shared" si="4"/>
        <v>Nie dotyczy</v>
      </c>
      <c r="M85" s="26" t="str">
        <f t="shared" si="5"/>
        <v>Żak</v>
      </c>
      <c r="N85" s="26" t="str">
        <f t="shared" si="6"/>
        <v>Młodzik</v>
      </c>
      <c r="O85" s="26" t="str">
        <f t="shared" si="7"/>
        <v>Kadet</v>
      </c>
      <c r="P85" s="26" t="str">
        <f t="shared" si="8"/>
        <v>Junior</v>
      </c>
      <c r="Q85" s="26" t="str">
        <f t="shared" si="9"/>
        <v>Senior</v>
      </c>
      <c r="R85" s="26" t="str">
        <f t="shared" si="10"/>
        <v>Nie dotyczy</v>
      </c>
      <c r="S85" s="26" t="str">
        <f t="shared" si="11"/>
        <v>Młodzieżowiec</v>
      </c>
      <c r="V85" s="26" t="str">
        <f t="shared" si="12"/>
        <v>Gabrisch Jana</v>
      </c>
      <c r="W85" s="26">
        <f>(COUNTIF($V$2:V85,V85)=1)*1+W84</f>
        <v>34</v>
      </c>
      <c r="X85" s="26" t="str">
        <f>VLOOKUP(Y85,'licencje PZTS'!$C$4:$K$1524,9,FALSE)</f>
        <v>"LZS Żywocice"</v>
      </c>
      <c r="Y85" s="26" t="str">
        <f>INDEX($V$4:$V$900,MATCH(ROWS($U$1:U82),$W$4:$W$900,0))</f>
        <v>Król Wiktoria</v>
      </c>
      <c r="AA85" s="26" t="str">
        <f t="shared" si="13"/>
        <v>Gabrisch Jana</v>
      </c>
      <c r="AB85" s="26">
        <f>(COUNTIF($AA$2:AA85,AA85)=1)*1+AB84</f>
        <v>52</v>
      </c>
      <c r="AC85" s="26" t="str">
        <f>VLOOKUP(AD85,'licencje PZTS'!$C$4:$K$524,9,FALSE)</f>
        <v>"LZS ODRA Kąty Opolskie"</v>
      </c>
      <c r="AD85" s="26" t="str">
        <f>INDEX($AA$2:$AA$900,MATCH(ROWS($Z$1:Z82),$AB$2:$AB$900,0))</f>
        <v>Jackowski Tomasz</v>
      </c>
    </row>
    <row r="86" spans="1:30" hidden="1" x14ac:dyDescent="0.25">
      <c r="A86" s="26" t="str">
        <f>IFERROR(INDEX($D$24:$D$746,MATCH(ROWS($A$1:A63),$B$24:$B$741,0)),"")</f>
        <v/>
      </c>
      <c r="B86" s="30">
        <f>(COUNTIF($D$24:D86,D86)=1)*1+B85</f>
        <v>11</v>
      </c>
      <c r="C86" s="37" t="str">
        <f t="shared" si="2"/>
        <v>Młodzik</v>
      </c>
      <c r="D86" s="30" t="str">
        <f>IF(C86="","",'licencje PZTS'!B66)</f>
        <v>"STS Brynica"</v>
      </c>
      <c r="E86" s="38" t="str">
        <f>IF(C86="","",VLOOKUP(F86,'licencje PZTS'!$G$3:$N$799,8,FALSE))</f>
        <v>Czech Paweł</v>
      </c>
      <c r="F86" s="26">
        <f>'licencje PZTS'!G66</f>
        <v>45145</v>
      </c>
      <c r="G86" s="38" t="str">
        <f t="shared" si="3"/>
        <v>Junior</v>
      </c>
      <c r="H86" s="38" t="str">
        <f>IF(G86="","",'licencje PZTS'!B66)</f>
        <v>"STS Brynica"</v>
      </c>
      <c r="I86" s="26" t="str">
        <f>IF(G86="","",VLOOKUP(F86,'licencje PZTS'!$G$3:$N$799,8,FALSE))</f>
        <v>Czech Paweł</v>
      </c>
      <c r="J86" s="26" t="str">
        <f>IFERROR(VLOOKUP(F86,'licencje PZTS'!$G$3:$N$799,7,FALSE),"")</f>
        <v>M</v>
      </c>
      <c r="K86" s="38">
        <f>IFERROR(VLOOKUP(F86,'licencje PZTS'!$G$3:$N$1799,4,FALSE),"")</f>
        <v>2007</v>
      </c>
      <c r="L86" s="26" t="str">
        <f t="shared" si="4"/>
        <v>Nie dotyczy</v>
      </c>
      <c r="M86" s="26" t="str">
        <f t="shared" si="5"/>
        <v>Nie dotyczy</v>
      </c>
      <c r="N86" s="26" t="str">
        <f t="shared" si="6"/>
        <v>Młodzik</v>
      </c>
      <c r="O86" s="26" t="str">
        <f t="shared" si="7"/>
        <v>Kadet</v>
      </c>
      <c r="P86" s="26" t="str">
        <f t="shared" si="8"/>
        <v>Junior</v>
      </c>
      <c r="Q86" s="26" t="str">
        <f t="shared" si="9"/>
        <v>Senior</v>
      </c>
      <c r="R86" s="26" t="str">
        <f t="shared" si="10"/>
        <v>Nie dotyczy</v>
      </c>
      <c r="S86" s="26" t="str">
        <f t="shared" si="11"/>
        <v>Młodzieżowiec</v>
      </c>
      <c r="V86" s="26" t="str">
        <f t="shared" si="12"/>
        <v>Gabrisch Jana</v>
      </c>
      <c r="W86" s="26">
        <f>(COUNTIF($V$2:V86,V86)=1)*1+W85</f>
        <v>34</v>
      </c>
      <c r="X86" s="26" t="str">
        <f>VLOOKUP(Y86,'licencje PZTS'!$C$4:$K$1524,9,FALSE)</f>
        <v>"LZS VICTORIA Chróścice"</v>
      </c>
      <c r="Y86" s="26" t="str">
        <f>INDEX($V$4:$V$900,MATCH(ROWS($U$1:U83),$W$4:$W$900,0))</f>
        <v>Księżyk Krystian</v>
      </c>
      <c r="AA86" s="26" t="str">
        <f t="shared" si="13"/>
        <v>Gabrisch Jana</v>
      </c>
      <c r="AB86" s="26">
        <f>(COUNTIF($AA$2:AA86,AA86)=1)*1+AB85</f>
        <v>52</v>
      </c>
      <c r="AC86" s="26" t="str">
        <f>VLOOKUP(AD86,'licencje PZTS'!$C$4:$K$524,9,FALSE)</f>
        <v>"STS GMINA Strzelce Opolskie"</v>
      </c>
      <c r="AD86" s="26" t="str">
        <f>INDEX($AA$2:$AA$900,MATCH(ROWS($Z$1:Z83),$AB$2:$AB$900,0))</f>
        <v>Janiczuk Jakub</v>
      </c>
    </row>
    <row r="87" spans="1:30" hidden="1" x14ac:dyDescent="0.25">
      <c r="A87" s="26" t="str">
        <f>IFERROR(INDEX($D$24:$D$746,MATCH(ROWS($A$1:A64),$B$24:$B$741,0)),"")</f>
        <v/>
      </c>
      <c r="B87" s="30">
        <f>(COUNTIF($D$24:D87,D87)=1)*1+B86</f>
        <v>12</v>
      </c>
      <c r="C87" s="37" t="str">
        <f t="shared" si="2"/>
        <v>Młodzik</v>
      </c>
      <c r="D87" s="30" t="str">
        <f>IF(C87="","",'licencje PZTS'!B67)</f>
        <v>"LZS VICTORIA Chróścice"</v>
      </c>
      <c r="E87" s="38" t="str">
        <f>IF(C87="","",VLOOKUP(F87,'licencje PZTS'!$G$3:$N$799,8,FALSE))</f>
        <v>Czyrek Maja</v>
      </c>
      <c r="F87" s="26">
        <f>'licencje PZTS'!G67</f>
        <v>54607</v>
      </c>
      <c r="G87" s="38" t="str">
        <f t="shared" si="3"/>
        <v>Junior</v>
      </c>
      <c r="H87" s="38" t="str">
        <f>IF(G87="","",'licencje PZTS'!B67)</f>
        <v>"LZS VICTORIA Chróścice"</v>
      </c>
      <c r="I87" s="26" t="str">
        <f>IF(G87="","",VLOOKUP(F87,'licencje PZTS'!$G$3:$N$799,8,FALSE))</f>
        <v>Czyrek Maja</v>
      </c>
      <c r="J87" s="26" t="str">
        <f>IFERROR(VLOOKUP(F87,'licencje PZTS'!$G$3:$N$799,7,FALSE),"")</f>
        <v>K</v>
      </c>
      <c r="K87" s="38">
        <f>IFERROR(VLOOKUP(F87,'licencje PZTS'!$G$3:$N$1799,4,FALSE),"")</f>
        <v>2011</v>
      </c>
      <c r="L87" s="26" t="str">
        <f t="shared" si="4"/>
        <v>Skrzat</v>
      </c>
      <c r="M87" s="26" t="str">
        <f t="shared" si="5"/>
        <v>Żak</v>
      </c>
      <c r="N87" s="26" t="str">
        <f t="shared" si="6"/>
        <v>Młodzik</v>
      </c>
      <c r="O87" s="26" t="str">
        <f t="shared" si="7"/>
        <v>Kadet</v>
      </c>
      <c r="P87" s="26" t="str">
        <f t="shared" si="8"/>
        <v>Junior</v>
      </c>
      <c r="Q87" s="26" t="str">
        <f t="shared" si="9"/>
        <v>Nie dotyczy</v>
      </c>
      <c r="R87" s="26" t="str">
        <f t="shared" si="10"/>
        <v>Nie dotyczy</v>
      </c>
      <c r="S87" s="26" t="str">
        <f t="shared" si="11"/>
        <v>Młodzieżowiec</v>
      </c>
      <c r="V87" s="26" t="str">
        <f t="shared" si="12"/>
        <v>Gabrisch Jana</v>
      </c>
      <c r="W87" s="26">
        <f>(COUNTIF($V$2:V87,V87)=1)*1+W86</f>
        <v>34</v>
      </c>
      <c r="X87" s="26" t="str">
        <f>VLOOKUP(Y87,'licencje PZTS'!$C$4:$K$1524,9,FALSE)</f>
        <v>"LZS Zakrzów"</v>
      </c>
      <c r="Y87" s="26" t="str">
        <f>INDEX($V$4:$V$900,MATCH(ROWS($U$1:U84),$W$4:$W$900,0))</f>
        <v>Księżyk Mateusz</v>
      </c>
      <c r="AA87" s="26" t="str">
        <f t="shared" si="13"/>
        <v>Gabrisch Jana</v>
      </c>
      <c r="AB87" s="26">
        <f>(COUNTIF($AA$2:AA87,AA87)=1)*1+AB86</f>
        <v>52</v>
      </c>
      <c r="AC87" s="26" t="str">
        <f>VLOOKUP(AD87,'licencje PZTS'!$C$4:$K$524,9,FALSE)</f>
        <v>"STS Brynica"</v>
      </c>
      <c r="AD87" s="26" t="str">
        <f>INDEX($AA$2:$AA$900,MATCH(ROWS($Z$1:Z84),$AB$2:$AB$900,0))</f>
        <v>Jendro Kamil</v>
      </c>
    </row>
    <row r="88" spans="1:30" hidden="1" x14ac:dyDescent="0.25">
      <c r="A88" s="26" t="str">
        <f>IFERROR(INDEX($D$24:$D$746,MATCH(ROWS($A$1:A65),$B$24:$B$741,0)),"")</f>
        <v/>
      </c>
      <c r="B88" s="30">
        <f>(COUNTIF($D$24:D88,D88)=1)*1+B87</f>
        <v>12</v>
      </c>
      <c r="C88" s="37" t="str">
        <f t="shared" si="2"/>
        <v/>
      </c>
      <c r="D88" s="30" t="str">
        <f>IF(C88="","",'licencje PZTS'!B68)</f>
        <v/>
      </c>
      <c r="E88" s="38" t="str">
        <f>IF(C88="","",VLOOKUP(F88,'licencje PZTS'!$G$3:$N$799,8,FALSE))</f>
        <v/>
      </c>
      <c r="F88" s="26">
        <f>'licencje PZTS'!G68</f>
        <v>44823</v>
      </c>
      <c r="G88" s="38" t="str">
        <f t="shared" si="3"/>
        <v>Junior</v>
      </c>
      <c r="H88" s="38" t="str">
        <f>IF(G88="","",'licencje PZTS'!B68)</f>
        <v>"KTS KŁODNICA Kędzierzyn-Koźle"</v>
      </c>
      <c r="I88" s="26" t="str">
        <f>IF(G88="","",VLOOKUP(F88,'licencje PZTS'!$G$3:$N$799,8,FALSE))</f>
        <v>Deneka Jan</v>
      </c>
      <c r="J88" s="26" t="str">
        <f>IFERROR(VLOOKUP(F88,'licencje PZTS'!$G$3:$N$799,7,FALSE),"")</f>
        <v>M</v>
      </c>
      <c r="K88" s="38">
        <f>IFERROR(VLOOKUP(F88,'licencje PZTS'!$G$3:$N$1799,4,FALSE),"")</f>
        <v>2006</v>
      </c>
      <c r="L88" s="26" t="str">
        <f t="shared" si="4"/>
        <v>Nie dotyczy</v>
      </c>
      <c r="M88" s="26" t="str">
        <f t="shared" si="5"/>
        <v>Nie dotyczy</v>
      </c>
      <c r="N88" s="26" t="str">
        <f t="shared" si="6"/>
        <v>Nie dotyczy</v>
      </c>
      <c r="O88" s="26" t="str">
        <f t="shared" si="7"/>
        <v>Kadet</v>
      </c>
      <c r="P88" s="26" t="str">
        <f t="shared" si="8"/>
        <v>Junior</v>
      </c>
      <c r="Q88" s="26" t="str">
        <f t="shared" si="9"/>
        <v>Senior</v>
      </c>
      <c r="R88" s="26" t="str">
        <f t="shared" si="10"/>
        <v>Nie dotyczy</v>
      </c>
      <c r="S88" s="26" t="str">
        <f t="shared" si="11"/>
        <v>Młodzieżowiec</v>
      </c>
      <c r="V88" s="26" t="str">
        <f t="shared" si="12"/>
        <v>Gabrisch Tomasz</v>
      </c>
      <c r="W88" s="26">
        <f>(COUNTIF($V$2:V88,V88)=1)*1+W87</f>
        <v>35</v>
      </c>
      <c r="X88" s="26" t="str">
        <f>VLOOKUP(Y88,'licencje PZTS'!$C$4:$K$1524,9,FALSE)</f>
        <v>"LZS Zakrzów"</v>
      </c>
      <c r="Y88" s="26" t="str">
        <f>INDEX($V$4:$V$900,MATCH(ROWS($U$1:U85),$W$4:$W$900,0))</f>
        <v>Kubiak Aleksander</v>
      </c>
      <c r="AA88" s="26" t="str">
        <f t="shared" si="13"/>
        <v>Gabrisch Tomasz</v>
      </c>
      <c r="AB88" s="26">
        <f>(COUNTIF($AA$2:AA88,AA88)=1)*1+AB87</f>
        <v>53</v>
      </c>
      <c r="AC88" s="26" t="str">
        <f>VLOOKUP(AD88,'licencje PZTS'!$C$4:$K$524,9,FALSE)</f>
        <v>"LZS VICTORIA Chróścice"</v>
      </c>
      <c r="AD88" s="26" t="str">
        <f>INDEX($AA$2:$AA$900,MATCH(ROWS($Z$1:Z85),$AB$2:$AB$900,0))</f>
        <v>Jendryaszek Marek</v>
      </c>
    </row>
    <row r="89" spans="1:30" hidden="1" x14ac:dyDescent="0.25">
      <c r="A89" s="26" t="str">
        <f>IFERROR(INDEX($D$24:$D$746,MATCH(ROWS($A$1:A66),$B$24:$B$741,0)),"")</f>
        <v/>
      </c>
      <c r="B89" s="30">
        <f>(COUNTIF($D$24:D89,D89)=1)*1+B88</f>
        <v>12</v>
      </c>
      <c r="C89" s="37" t="str">
        <f t="shared" ref="C89:C152" si="14">IF(AND($E$3="Skrzat",OR(L89="Skrzat")),"Skrzat",IF(AND($E$3="Żak",OR(L89="Skrzat",M89="Żak")),"Żak",IF(AND($E$3="Młodzik",OR(L89="Skrzat",M89="Żak",N89="Młodzik")),"Młodzik",IF(AND($E$3="Kadet",OR(L89="Skrzat",M89="Żak",N89="Młodzik",O89="Kadet")),"Kadet",IF(AND($E$3="Junior",OR(L89="Skrzat",M89="Żak",N89="Młodzik",O89="Kadet",P89="Junior")),"Junior",IF(AND($E$3="Młodzieżowiec",OR(L89="Skrzat",M89="Żak",N89="Młodzik",O89="Kadet",P89="Junior",S89="Młodzieżowiec")),"Młodzieżowiec",IF(AND($E$3="Senior",OR(L89="Skrzat",M89="Żak",N89="Młodzik",O89="Kadet",P89="Junior",S89="Młodzieżowiec",Q89="Senior")),"Senior",IF(AND($E$3="Weteran",OR(L89="Nie",M89="Nie",N89="Nie",O89="Nie",P89="Nie",R89="Weteran")),"Weteran",""))))))))</f>
        <v/>
      </c>
      <c r="D89" s="30" t="str">
        <f>IF(C89="","",'licencje PZTS'!B69)</f>
        <v/>
      </c>
      <c r="E89" s="38" t="str">
        <f>IF(C89="","",VLOOKUP(F89,'licencje PZTS'!$G$3:$N$799,8,FALSE))</f>
        <v/>
      </c>
      <c r="F89" s="26">
        <f>'licencje PZTS'!G69</f>
        <v>19352</v>
      </c>
      <c r="G89" s="38" t="str">
        <f t="shared" ref="G89:G152" si="15">IF(AND($G$3="Skrzat",OR(L89="Skrzat")),"Skrzat",IF(AND($G$3="Żak",OR(L89="Skrzat",M89="Żak")),"Żak",IF(AND($G$3="Młodzik",OR(L89="Skrzat",M89="Żak",N89="Młodzik")),"Młodzik",IF(AND($G$3="Kadet",OR(L89="Skrzat",M89="Żak",N89="Młodzik",O89="Kadet")),"Kadet",IF(AND($G$3="Junior",OR(L89="Skrzat",M89="Żak",N89="Młodzik",O89="Kadet",P89="Junior")),"Junior",IF(AND($G$3="Młodzieżowiec",OR(L89="Skrzat",M89="Żak",N89="Młodzik",O89="Kadet",P89="Junior",S89="Młodzieżowiec")),"Młodzieżowiec",IF(AND($G$3="Senior",OR(L89="Skrzat",M89="Żak",N89="Młodzik",O89="Kadet",P89="Junior",S89="Młodzieżowiec",Q89="Senior")),"Senior",IF(AND($G$3="Weteran",OR(L89="Nie",M89="Nie",N89="Nie",O89="Nie",P89="Nie",R89="Weteran")),"Weteran",""))))))))</f>
        <v/>
      </c>
      <c r="H89" s="38" t="str">
        <f>IF(G89="","",'licencje PZTS'!B69)</f>
        <v/>
      </c>
      <c r="I89" s="26" t="str">
        <f>IF(G89="","",VLOOKUP(F89,'licencje PZTS'!$G$3:$N$799,8,FALSE))</f>
        <v/>
      </c>
      <c r="J89" s="26" t="str">
        <f>IFERROR(VLOOKUP(F89,'licencje PZTS'!$G$3:$N$799,7,FALSE),"")</f>
        <v>M</v>
      </c>
      <c r="K89" s="38">
        <f>IFERROR(VLOOKUP(F89,'licencje PZTS'!$G$3:$N$1799,4,FALSE),"")</f>
        <v>1987</v>
      </c>
      <c r="L89" s="26" t="str">
        <f t="shared" ref="L89:L152" si="16">IFERROR(IF($G$1-K89&lt;=9,"Skrzat",IF($G$1-K89&gt;9,"Nie dotyczy")),"")</f>
        <v>Nie dotyczy</v>
      </c>
      <c r="M89" s="26" t="str">
        <f t="shared" ref="M89:M152" si="17">IFERROR(IF($G$1-K89&lt;=11,"Żak",IF($G$1-K89&gt;11,"Nie dotyczy")),"")</f>
        <v>Nie dotyczy</v>
      </c>
      <c r="N89" s="26" t="str">
        <f t="shared" ref="N89:N152" si="18">IFERROR(IF($G$1-K89&lt;=13,"Młodzik",IF($G$1-K89&gt;13,"Nie dotyczy")),"")</f>
        <v>Nie dotyczy</v>
      </c>
      <c r="O89" s="26" t="str">
        <f t="shared" ref="O89:O152" si="19">IFERROR(IF($G$1-K89&lt;=15,"Kadet",IF($G$1-K89&gt;15,"Nie dotyczy")),"")</f>
        <v>Nie dotyczy</v>
      </c>
      <c r="P89" s="26" t="str">
        <f t="shared" ref="P89:P152" si="20">IFERROR(IF($G$1-K89&lt;=18,"Junior",IF($G$1-K89&gt;18,"Nie dotyczy")),"")</f>
        <v>Nie dotyczy</v>
      </c>
      <c r="Q89" s="26" t="str">
        <f t="shared" ref="Q89:Q152" si="21">IFERROR(IF($G$1-K89&gt;=10,"Senior",IF($G$1-K89&lt;10,"Nie dotyczy")),"")</f>
        <v>Senior</v>
      </c>
      <c r="R89" s="26" t="str">
        <f t="shared" ref="R89:R152" si="22">IFERROR(IF($G$1-K89&gt;=40,"Weteran",IF($G$1-K89&lt;40,"Nie dotyczy")),"Nie dotyczy")</f>
        <v>Nie dotyczy</v>
      </c>
      <c r="S89" s="26" t="str">
        <f t="shared" ref="S89:S152" si="23">IFERROR(IF($G$1-K89&lt;=21,"Młodzieżowiec",IF($G$1-K89&gt;21,"Nie dotyczy")),"")</f>
        <v>Nie dotyczy</v>
      </c>
      <c r="V89" s="26" t="str">
        <f t="shared" si="12"/>
        <v>Gabryel Bartłomiej</v>
      </c>
      <c r="W89" s="26">
        <f>(COUNTIF($V$2:V89,V89)=1)*1+W88</f>
        <v>36</v>
      </c>
      <c r="X89" s="26" t="str">
        <f>VLOOKUP(Y89,'licencje PZTS'!$C$4:$K$1524,9,FALSE)</f>
        <v>"UKS Cisek"</v>
      </c>
      <c r="Y89" s="26" t="str">
        <f>INDEX($V$4:$V$900,MATCH(ROWS($U$1:U86),$W$4:$W$900,0))</f>
        <v>Kuska Rafał</v>
      </c>
      <c r="AA89" s="26" t="str">
        <f t="shared" si="13"/>
        <v>Gabryel Bartłomiej</v>
      </c>
      <c r="AB89" s="26">
        <f>(COUNTIF($AA$2:AA89,AA89)=1)*1+AB88</f>
        <v>54</v>
      </c>
      <c r="AC89" s="26" t="str">
        <f>VLOOKUP(AD89,'licencje PZTS'!$C$4:$K$524,9,FALSE)</f>
        <v>"KTS MOKSiR Zawadzkie"</v>
      </c>
      <c r="AD89" s="26" t="str">
        <f>INDEX($AA$2:$AA$900,MATCH(ROWS($Z$1:Z86),$AB$2:$AB$900,0))</f>
        <v>Jendrzej Kamil</v>
      </c>
    </row>
    <row r="90" spans="1:30" hidden="1" x14ac:dyDescent="0.25">
      <c r="A90" s="26" t="str">
        <f>IFERROR(INDEX($D$24:$D$746,MATCH(ROWS($A$1:A67),$B$24:$B$741,0)),"")</f>
        <v/>
      </c>
      <c r="B90" s="30">
        <f>(COUNTIF($D$24:D90,D90)=1)*1+B89</f>
        <v>13</v>
      </c>
      <c r="C90" s="37" t="str">
        <f t="shared" si="14"/>
        <v>Młodzik</v>
      </c>
      <c r="D90" s="30" t="str">
        <f>IF(C90="","",'licencje PZTS'!B70)</f>
        <v>"MGOK Gorzów Śląski"</v>
      </c>
      <c r="E90" s="38" t="str">
        <f>IF(C90="","",VLOOKUP(F90,'licencje PZTS'!$G$3:$N$799,8,FALSE))</f>
        <v>Dolny Konrad</v>
      </c>
      <c r="F90" s="26">
        <f>'licencje PZTS'!G70</f>
        <v>54782</v>
      </c>
      <c r="G90" s="38" t="str">
        <f t="shared" si="15"/>
        <v>Junior</v>
      </c>
      <c r="H90" s="38" t="str">
        <f>IF(G90="","",'licencje PZTS'!B70)</f>
        <v>"MGOK Gorzów Śląski"</v>
      </c>
      <c r="I90" s="26" t="str">
        <f>IF(G90="","",VLOOKUP(F90,'licencje PZTS'!$G$3:$N$799,8,FALSE))</f>
        <v>Dolny Konrad</v>
      </c>
      <c r="J90" s="26" t="str">
        <f>IFERROR(VLOOKUP(F90,'licencje PZTS'!$G$3:$N$799,7,FALSE),"")</f>
        <v>M</v>
      </c>
      <c r="K90" s="38">
        <f>IFERROR(VLOOKUP(F90,'licencje PZTS'!$G$3:$N$1799,4,FALSE),"")</f>
        <v>2009</v>
      </c>
      <c r="L90" s="26" t="str">
        <f t="shared" si="16"/>
        <v>Nie dotyczy</v>
      </c>
      <c r="M90" s="26" t="str">
        <f t="shared" si="17"/>
        <v>Żak</v>
      </c>
      <c r="N90" s="26" t="str">
        <f t="shared" si="18"/>
        <v>Młodzik</v>
      </c>
      <c r="O90" s="26" t="str">
        <f t="shared" si="19"/>
        <v>Kadet</v>
      </c>
      <c r="P90" s="26" t="str">
        <f t="shared" si="20"/>
        <v>Junior</v>
      </c>
      <c r="Q90" s="26" t="str">
        <f t="shared" si="21"/>
        <v>Senior</v>
      </c>
      <c r="R90" s="26" t="str">
        <f t="shared" si="22"/>
        <v>Nie dotyczy</v>
      </c>
      <c r="S90" s="26" t="str">
        <f t="shared" si="23"/>
        <v>Młodzieżowiec</v>
      </c>
      <c r="V90" s="26" t="str">
        <f t="shared" si="12"/>
        <v>Gallus Michał</v>
      </c>
      <c r="W90" s="26">
        <f>(COUNTIF($V$2:V90,V90)=1)*1+W89</f>
        <v>37</v>
      </c>
      <c r="X90" s="26" t="str">
        <f>VLOOKUP(Y90,'licencje PZTS'!$C$4:$K$1524,9,FALSE)</f>
        <v>"LUKS Mańkowice-Piątkowice"</v>
      </c>
      <c r="Y90" s="26" t="str">
        <f>INDEX($V$4:$V$900,MATCH(ROWS($U$1:U87),$W$4:$W$900,0))</f>
        <v>Kwarciński Tomasz</v>
      </c>
      <c r="AA90" s="26" t="str">
        <f t="shared" si="13"/>
        <v>Gallus Michał</v>
      </c>
      <c r="AB90" s="26">
        <f>(COUNTIF($AA$2:AA90,AA90)=1)*1+AB89</f>
        <v>55</v>
      </c>
      <c r="AC90" s="26" t="str">
        <f>VLOOKUP(AD90,'licencje PZTS'!$C$4:$K$524,9,FALSE)</f>
        <v>"STS GMINA Strzelce Opolskie"</v>
      </c>
      <c r="AD90" s="26" t="str">
        <f>INDEX($AA$2:$AA$900,MATCH(ROWS($Z$1:Z87),$AB$2:$AB$900,0))</f>
        <v>Jęcek Dawid</v>
      </c>
    </row>
    <row r="91" spans="1:30" hidden="1" x14ac:dyDescent="0.25">
      <c r="A91" s="26" t="str">
        <f>IFERROR(INDEX($D$24:$D$746,MATCH(ROWS($A$1:A68),$B$24:$B$741,0)),"")</f>
        <v/>
      </c>
      <c r="B91" s="30">
        <f>(COUNTIF($D$24:D91,D91)=1)*1+B90</f>
        <v>13</v>
      </c>
      <c r="C91" s="37" t="str">
        <f t="shared" si="14"/>
        <v/>
      </c>
      <c r="D91" s="30" t="str">
        <f>IF(C91="","",'licencje PZTS'!B71)</f>
        <v/>
      </c>
      <c r="E91" s="38" t="str">
        <f>IF(C91="","",VLOOKUP(F91,'licencje PZTS'!$G$3:$N$799,8,FALSE))</f>
        <v/>
      </c>
      <c r="F91" s="26">
        <f>'licencje PZTS'!G71</f>
        <v>46709</v>
      </c>
      <c r="G91" s="38" t="str">
        <f t="shared" si="15"/>
        <v>Junior</v>
      </c>
      <c r="H91" s="38" t="str">
        <f>IF(G91="","",'licencje PZTS'!B71)</f>
        <v>"LUKS Mańkowice-Piątkowice"</v>
      </c>
      <c r="I91" s="26" t="str">
        <f>IF(G91="","",VLOOKUP(F91,'licencje PZTS'!$G$3:$N$799,8,FALSE))</f>
        <v>Dołęgowski Wojciech</v>
      </c>
      <c r="J91" s="26" t="str">
        <f>IFERROR(VLOOKUP(F91,'licencje PZTS'!$G$3:$N$799,7,FALSE),"")</f>
        <v>M</v>
      </c>
      <c r="K91" s="38">
        <f>IFERROR(VLOOKUP(F91,'licencje PZTS'!$G$3:$N$1799,4,FALSE),"")</f>
        <v>2005</v>
      </c>
      <c r="L91" s="26" t="str">
        <f t="shared" si="16"/>
        <v>Nie dotyczy</v>
      </c>
      <c r="M91" s="26" t="str">
        <f t="shared" si="17"/>
        <v>Nie dotyczy</v>
      </c>
      <c r="N91" s="26" t="str">
        <f t="shared" si="18"/>
        <v>Nie dotyczy</v>
      </c>
      <c r="O91" s="26" t="str">
        <f t="shared" si="19"/>
        <v>Kadet</v>
      </c>
      <c r="P91" s="26" t="str">
        <f t="shared" si="20"/>
        <v>Junior</v>
      </c>
      <c r="Q91" s="26" t="str">
        <f t="shared" si="21"/>
        <v>Senior</v>
      </c>
      <c r="R91" s="26" t="str">
        <f t="shared" si="22"/>
        <v>Nie dotyczy</v>
      </c>
      <c r="S91" s="26" t="str">
        <f t="shared" si="23"/>
        <v>Młodzieżowiec</v>
      </c>
      <c r="V91" s="26" t="str">
        <f t="shared" si="12"/>
        <v>Gallus Michał</v>
      </c>
      <c r="W91" s="26">
        <f>(COUNTIF($V$2:V91,V91)=1)*1+W90</f>
        <v>37</v>
      </c>
      <c r="X91" s="26" t="str">
        <f>VLOOKUP(Y91,'licencje PZTS'!$C$4:$K$1524,9,FALSE)</f>
        <v>"KTS MOKSiR Zawadzkie"</v>
      </c>
      <c r="Y91" s="26" t="str">
        <f>INDEX($V$4:$V$900,MATCH(ROWS($U$1:U88),$W$4:$W$900,0))</f>
        <v>Kwiatek Franciszek</v>
      </c>
      <c r="AA91" s="26" t="str">
        <f t="shared" si="13"/>
        <v>Gallus Michał</v>
      </c>
      <c r="AB91" s="26">
        <f>(COUNTIF($AA$2:AA91,AA91)=1)*1+AB90</f>
        <v>55</v>
      </c>
      <c r="AC91" s="26" t="str">
        <f>VLOOKUP(AD91,'licencje PZTS'!$C$4:$K$524,9,FALSE)</f>
        <v>"STS GMINA Strzelce Opolskie"</v>
      </c>
      <c r="AD91" s="26" t="str">
        <f>INDEX($AA$2:$AA$900,MATCH(ROWS($Z$1:Z88),$AB$2:$AB$900,0))</f>
        <v>Jęcek Paulina</v>
      </c>
    </row>
    <row r="92" spans="1:30" hidden="1" x14ac:dyDescent="0.25">
      <c r="A92" s="26" t="str">
        <f>IFERROR(INDEX($D$24:$D$746,MATCH(ROWS($A$1:A69),$B$24:$B$741,0)),"")</f>
        <v/>
      </c>
      <c r="B92" s="30">
        <f>(COUNTIF($D$24:D92,D92)=1)*1+B91</f>
        <v>14</v>
      </c>
      <c r="C92" s="37" t="str">
        <f t="shared" si="14"/>
        <v>Młodzik</v>
      </c>
      <c r="D92" s="30" t="str">
        <f>IF(C92="","",'licencje PZTS'!B72)</f>
        <v>"UKS SOKOLIK Niemodlin"</v>
      </c>
      <c r="E92" s="38" t="str">
        <f>IF(C92="","",VLOOKUP(F92,'licencje PZTS'!$G$3:$N$799,8,FALSE))</f>
        <v>Dressler Tymon</v>
      </c>
      <c r="F92" s="26">
        <f>'licencje PZTS'!G72</f>
        <v>54155</v>
      </c>
      <c r="G92" s="38" t="str">
        <f t="shared" si="15"/>
        <v>Junior</v>
      </c>
      <c r="H92" s="38" t="str">
        <f>IF(G92="","",'licencje PZTS'!B72)</f>
        <v>"UKS SOKOLIK Niemodlin"</v>
      </c>
      <c r="I92" s="26" t="str">
        <f>IF(G92="","",VLOOKUP(F92,'licencje PZTS'!$G$3:$N$799,8,FALSE))</f>
        <v>Dressler Tymon</v>
      </c>
      <c r="J92" s="26" t="str">
        <f>IFERROR(VLOOKUP(F92,'licencje PZTS'!$G$3:$N$799,7,FALSE),"")</f>
        <v>M</v>
      </c>
      <c r="K92" s="38">
        <f>IFERROR(VLOOKUP(F92,'licencje PZTS'!$G$3:$N$1799,4,FALSE),"")</f>
        <v>2012</v>
      </c>
      <c r="L92" s="26" t="str">
        <f t="shared" si="16"/>
        <v>Skrzat</v>
      </c>
      <c r="M92" s="26" t="str">
        <f t="shared" si="17"/>
        <v>Żak</v>
      </c>
      <c r="N92" s="26" t="str">
        <f t="shared" si="18"/>
        <v>Młodzik</v>
      </c>
      <c r="O92" s="26" t="str">
        <f t="shared" si="19"/>
        <v>Kadet</v>
      </c>
      <c r="P92" s="26" t="str">
        <f t="shared" si="20"/>
        <v>Junior</v>
      </c>
      <c r="Q92" s="26" t="str">
        <f t="shared" si="21"/>
        <v>Nie dotyczy</v>
      </c>
      <c r="R92" s="26" t="str">
        <f t="shared" si="22"/>
        <v>Nie dotyczy</v>
      </c>
      <c r="S92" s="26" t="str">
        <f t="shared" si="23"/>
        <v>Młodzieżowiec</v>
      </c>
      <c r="V92" s="26" t="str">
        <f t="shared" si="12"/>
        <v>Gallus Michał</v>
      </c>
      <c r="W92" s="26">
        <f>(COUNTIF($V$2:V92,V92)=1)*1+W91</f>
        <v>37</v>
      </c>
      <c r="X92" s="26" t="str">
        <f>VLOOKUP(Y92,'licencje PZTS'!$C$4:$K$1524,9,FALSE)</f>
        <v>"KTS MOKSiR Zawadzkie"</v>
      </c>
      <c r="Y92" s="26" t="str">
        <f>INDEX($V$4:$V$900,MATCH(ROWS($U$1:U89),$W$4:$W$900,0))</f>
        <v>Kwiatek Łucja</v>
      </c>
      <c r="AA92" s="26" t="str">
        <f t="shared" si="13"/>
        <v>Gallus Michał</v>
      </c>
      <c r="AB92" s="26">
        <f>(COUNTIF($AA$2:AA92,AA92)=1)*1+AB91</f>
        <v>55</v>
      </c>
      <c r="AC92" s="26" t="str">
        <f>VLOOKUP(AD92,'licencje PZTS'!$C$4:$K$524,9,FALSE)</f>
        <v>"LZS VICTORIA Chróścice"</v>
      </c>
      <c r="AD92" s="26" t="str">
        <f>INDEX($AA$2:$AA$900,MATCH(ROWS($Z$1:Z89),$AB$2:$AB$900,0))</f>
        <v>Jurczyk Julia</v>
      </c>
    </row>
    <row r="93" spans="1:30" hidden="1" x14ac:dyDescent="0.25">
      <c r="A93" s="26" t="str">
        <f>IFERROR(INDEX($D$24:$D$746,MATCH(ROWS($A$1:A70),$B$24:$B$741,0)),"")</f>
        <v/>
      </c>
      <c r="B93" s="30">
        <f>(COUNTIF($D$24:D93,D93)=1)*1+B92</f>
        <v>14</v>
      </c>
      <c r="C93" s="37" t="str">
        <f t="shared" si="14"/>
        <v/>
      </c>
      <c r="D93" s="30" t="str">
        <f>IF(C93="","",'licencje PZTS'!B73)</f>
        <v/>
      </c>
      <c r="E93" s="38" t="str">
        <f>IF(C93="","",VLOOKUP(F93,'licencje PZTS'!$G$3:$N$799,8,FALSE))</f>
        <v/>
      </c>
      <c r="F93" s="26">
        <f>'licencje PZTS'!G73</f>
        <v>12674</v>
      </c>
      <c r="G93" s="38" t="str">
        <f t="shared" si="15"/>
        <v/>
      </c>
      <c r="H93" s="38" t="str">
        <f>IF(G93="","",'licencje PZTS'!B73)</f>
        <v/>
      </c>
      <c r="I93" s="26" t="str">
        <f>IF(G93="","",VLOOKUP(F93,'licencje PZTS'!$G$3:$N$799,8,FALSE))</f>
        <v/>
      </c>
      <c r="J93" s="26" t="str">
        <f>IFERROR(VLOOKUP(F93,'licencje PZTS'!$G$3:$N$799,7,FALSE),"")</f>
        <v>M</v>
      </c>
      <c r="K93" s="38">
        <f>IFERROR(VLOOKUP(F93,'licencje PZTS'!$G$3:$N$1799,4,FALSE),"")</f>
        <v>1991</v>
      </c>
      <c r="L93" s="26" t="str">
        <f t="shared" si="16"/>
        <v>Nie dotyczy</v>
      </c>
      <c r="M93" s="26" t="str">
        <f t="shared" si="17"/>
        <v>Nie dotyczy</v>
      </c>
      <c r="N93" s="26" t="str">
        <f t="shared" si="18"/>
        <v>Nie dotyczy</v>
      </c>
      <c r="O93" s="26" t="str">
        <f t="shared" si="19"/>
        <v>Nie dotyczy</v>
      </c>
      <c r="P93" s="26" t="str">
        <f t="shared" si="20"/>
        <v>Nie dotyczy</v>
      </c>
      <c r="Q93" s="26" t="str">
        <f t="shared" si="21"/>
        <v>Senior</v>
      </c>
      <c r="R93" s="26" t="str">
        <f t="shared" si="22"/>
        <v>Nie dotyczy</v>
      </c>
      <c r="S93" s="26" t="str">
        <f t="shared" si="23"/>
        <v>Nie dotyczy</v>
      </c>
      <c r="V93" s="26" t="str">
        <f t="shared" si="12"/>
        <v>Gargol Wiktoria</v>
      </c>
      <c r="W93" s="26">
        <f>(COUNTIF($V$2:V93,V93)=1)*1+W92</f>
        <v>38</v>
      </c>
      <c r="X93" s="26" t="str">
        <f>VLOOKUP(Y93,'licencje PZTS'!$C$4:$K$1524,9,FALSE)</f>
        <v>"UKS SOKOLIK Niemodlin"</v>
      </c>
      <c r="Y93" s="26" t="str">
        <f>INDEX($V$4:$V$900,MATCH(ROWS($U$1:U90),$W$4:$W$900,0))</f>
        <v>Lasman Szymon</v>
      </c>
      <c r="AA93" s="26" t="str">
        <f t="shared" si="13"/>
        <v>Gargol Amelia</v>
      </c>
      <c r="AB93" s="26">
        <f>(COUNTIF($AA$2:AA93,AA93)=1)*1+AB92</f>
        <v>56</v>
      </c>
      <c r="AC93" s="26" t="str">
        <f>VLOOKUP(AD93,'licencje PZTS'!$C$4:$K$524,9,FALSE)</f>
        <v>"KTS MOKSiR Zawadzkie"</v>
      </c>
      <c r="AD93" s="26" t="str">
        <f>INDEX($AA$2:$AA$900,MATCH(ROWS($Z$1:Z90),$AB$2:$AB$900,0))</f>
        <v>Jurczyk Kacper</v>
      </c>
    </row>
    <row r="94" spans="1:30" hidden="1" x14ac:dyDescent="0.25">
      <c r="A94" s="26" t="str">
        <f>IFERROR(INDEX($D$24:$D$746,MATCH(ROWS($A$1:A71),$B$24:$B$741,0)),"")</f>
        <v/>
      </c>
      <c r="B94" s="30">
        <f>(COUNTIF($D$24:D94,D94)=1)*1+B93</f>
        <v>14</v>
      </c>
      <c r="C94" s="37" t="str">
        <f t="shared" si="14"/>
        <v>Młodzik</v>
      </c>
      <c r="D94" s="30" t="str">
        <f>IF(C94="","",'licencje PZTS'!B74)</f>
        <v>"LZS Żywocice"</v>
      </c>
      <c r="E94" s="38" t="str">
        <f>IF(C94="","",VLOOKUP(F94,'licencje PZTS'!$G$3:$N$799,8,FALSE))</f>
        <v>Drost Konrad</v>
      </c>
      <c r="F94" s="26">
        <f>'licencje PZTS'!G74</f>
        <v>57604</v>
      </c>
      <c r="G94" s="38" t="str">
        <f t="shared" si="15"/>
        <v>Junior</v>
      </c>
      <c r="H94" s="38" t="str">
        <f>IF(G94="","",'licencje PZTS'!B74)</f>
        <v>"LZS Żywocice"</v>
      </c>
      <c r="I94" s="26" t="str">
        <f>IF(G94="","",VLOOKUP(F94,'licencje PZTS'!$G$3:$N$799,8,FALSE))</f>
        <v>Drost Konrad</v>
      </c>
      <c r="J94" s="26" t="str">
        <f>IFERROR(VLOOKUP(F94,'licencje PZTS'!$G$3:$N$799,7,FALSE),"")</f>
        <v>M</v>
      </c>
      <c r="K94" s="38">
        <f>IFERROR(VLOOKUP(F94,'licencje PZTS'!$G$3:$N$1799,4,FALSE),"")</f>
        <v>2009</v>
      </c>
      <c r="L94" s="26" t="str">
        <f t="shared" si="16"/>
        <v>Nie dotyczy</v>
      </c>
      <c r="M94" s="26" t="str">
        <f t="shared" si="17"/>
        <v>Żak</v>
      </c>
      <c r="N94" s="26" t="str">
        <f t="shared" si="18"/>
        <v>Młodzik</v>
      </c>
      <c r="O94" s="26" t="str">
        <f t="shared" si="19"/>
        <v>Kadet</v>
      </c>
      <c r="P94" s="26" t="str">
        <f t="shared" si="20"/>
        <v>Junior</v>
      </c>
      <c r="Q94" s="26" t="str">
        <f t="shared" si="21"/>
        <v>Senior</v>
      </c>
      <c r="R94" s="26" t="str">
        <f t="shared" si="22"/>
        <v>Nie dotyczy</v>
      </c>
      <c r="S94" s="26" t="str">
        <f t="shared" si="23"/>
        <v>Młodzieżowiec</v>
      </c>
      <c r="V94" s="26" t="str">
        <f t="shared" si="12"/>
        <v>Gargol Wiktoria</v>
      </c>
      <c r="W94" s="26">
        <f>(COUNTIF($V$2:V94,V94)=1)*1+W93</f>
        <v>38</v>
      </c>
      <c r="X94" s="26" t="str">
        <f>VLOOKUP(Y94,'licencje PZTS'!$C$4:$K$1524,9,FALSE)</f>
        <v>"LZS Żywocice"</v>
      </c>
      <c r="Y94" s="26" t="str">
        <f>INDEX($V$4:$V$900,MATCH(ROWS($U$1:U91),$W$4:$W$900,0))</f>
        <v>Lepich David</v>
      </c>
      <c r="AA94" s="26" t="str">
        <f t="shared" si="13"/>
        <v>Gargol Amelia</v>
      </c>
      <c r="AB94" s="26">
        <f>(COUNTIF($AA$2:AA94,AA94)=1)*1+AB93</f>
        <v>56</v>
      </c>
      <c r="AC94" s="26" t="str">
        <f>VLOOKUP(AD94,'licencje PZTS'!$C$4:$K$524,9,FALSE)</f>
        <v>"KTS MOKSiR Zawadzkie"</v>
      </c>
      <c r="AD94" s="26" t="str">
        <f>INDEX($AA$2:$AA$900,MATCH(ROWS($Z$1:Z91),$AB$2:$AB$900,0))</f>
        <v>Jurewicz Martyna</v>
      </c>
    </row>
    <row r="95" spans="1:30" hidden="1" x14ac:dyDescent="0.25">
      <c r="A95" s="26" t="str">
        <f>IFERROR(INDEX($D$24:$D$746,MATCH(ROWS($A$1:A72),$B$24:$B$741,0)),"")</f>
        <v/>
      </c>
      <c r="B95" s="30">
        <f>(COUNTIF($D$24:D95,D95)=1)*1+B94</f>
        <v>14</v>
      </c>
      <c r="C95" s="37" t="str">
        <f t="shared" si="14"/>
        <v/>
      </c>
      <c r="D95" s="30" t="str">
        <f>IF(C95="","",'licencje PZTS'!B75)</f>
        <v/>
      </c>
      <c r="E95" s="38" t="str">
        <f>IF(C95="","",VLOOKUP(F95,'licencje PZTS'!$G$3:$N$799,8,FALSE))</f>
        <v/>
      </c>
      <c r="F95" s="26">
        <f>'licencje PZTS'!G75</f>
        <v>1746</v>
      </c>
      <c r="G95" s="38" t="str">
        <f t="shared" si="15"/>
        <v/>
      </c>
      <c r="H95" s="38" t="str">
        <f>IF(G95="","",'licencje PZTS'!B75)</f>
        <v/>
      </c>
      <c r="I95" s="26" t="str">
        <f>IF(G95="","",VLOOKUP(F95,'licencje PZTS'!$G$3:$N$799,8,FALSE))</f>
        <v/>
      </c>
      <c r="J95" s="26" t="str">
        <f>IFERROR(VLOOKUP(F95,'licencje PZTS'!$G$3:$N$799,7,FALSE),"")</f>
        <v>M</v>
      </c>
      <c r="K95" s="38">
        <f>IFERROR(VLOOKUP(F95,'licencje PZTS'!$G$3:$N$1799,4,FALSE),"")</f>
        <v>1984</v>
      </c>
      <c r="L95" s="26" t="str">
        <f t="shared" si="16"/>
        <v>Nie dotyczy</v>
      </c>
      <c r="M95" s="26" t="str">
        <f t="shared" si="17"/>
        <v>Nie dotyczy</v>
      </c>
      <c r="N95" s="26" t="str">
        <f t="shared" si="18"/>
        <v>Nie dotyczy</v>
      </c>
      <c r="O95" s="26" t="str">
        <f t="shared" si="19"/>
        <v>Nie dotyczy</v>
      </c>
      <c r="P95" s="26" t="str">
        <f t="shared" si="20"/>
        <v>Nie dotyczy</v>
      </c>
      <c r="Q95" s="26" t="str">
        <f t="shared" si="21"/>
        <v>Senior</v>
      </c>
      <c r="R95" s="26" t="str">
        <f t="shared" si="22"/>
        <v>Nie dotyczy</v>
      </c>
      <c r="S95" s="26" t="str">
        <f t="shared" si="23"/>
        <v>Nie dotyczy</v>
      </c>
      <c r="V95" s="26" t="str">
        <f t="shared" si="12"/>
        <v>Gargol Wiktoria</v>
      </c>
      <c r="W95" s="26">
        <f>(COUNTIF($V$2:V95,V95)=1)*1+W94</f>
        <v>38</v>
      </c>
      <c r="X95" s="26" t="str">
        <f>VLOOKUP(Y95,'licencje PZTS'!$C$4:$K$1524,9,FALSE)</f>
        <v>"LZS Żywocice"</v>
      </c>
      <c r="Y95" s="26" t="str">
        <f>INDEX($V$4:$V$900,MATCH(ROWS($U$1:U92),$W$4:$W$900,0))</f>
        <v>Linek Karol</v>
      </c>
      <c r="AA95" s="26" t="str">
        <f t="shared" si="13"/>
        <v>Gargol Wiktoria</v>
      </c>
      <c r="AB95" s="26">
        <f>(COUNTIF($AA$2:AA95,AA95)=1)*1+AB94</f>
        <v>57</v>
      </c>
      <c r="AC95" s="26" t="str">
        <f>VLOOKUP(AD95,'licencje PZTS'!$C$4:$K$524,9,FALSE)</f>
        <v>"KTS KŁODNICA Kędzierzyn-Koźle"</v>
      </c>
      <c r="AD95" s="26" t="str">
        <f>INDEX($AA$2:$AA$900,MATCH(ROWS($Z$1:Z92),$AB$2:$AB$900,0))</f>
        <v>Kamińska Amelia</v>
      </c>
    </row>
    <row r="96" spans="1:30" hidden="1" x14ac:dyDescent="0.25">
      <c r="A96" s="26" t="str">
        <f>IFERROR(INDEX($D$24:$D$746,MATCH(ROWS($A$1:A73),$B$24:$B$741,0)),"")</f>
        <v/>
      </c>
      <c r="B96" s="30">
        <f>(COUNTIF($D$24:D96,D96)=1)*1+B95</f>
        <v>15</v>
      </c>
      <c r="C96" s="37" t="str">
        <f t="shared" si="14"/>
        <v>Młodzik</v>
      </c>
      <c r="D96" s="30" t="str">
        <f>IF(C96="","",'licencje PZTS'!B76)</f>
        <v>"KTS LEW Głubczyce"</v>
      </c>
      <c r="E96" s="38" t="str">
        <f>IF(C96="","",VLOOKUP(F96,'licencje PZTS'!$G$3:$N$799,8,FALSE))</f>
        <v>Durda Michał</v>
      </c>
      <c r="F96" s="26">
        <f>'licencje PZTS'!G76</f>
        <v>50152</v>
      </c>
      <c r="G96" s="38" t="str">
        <f t="shared" si="15"/>
        <v>Junior</v>
      </c>
      <c r="H96" s="38" t="str">
        <f>IF(G96="","",'licencje PZTS'!B76)</f>
        <v>"KTS LEW Głubczyce"</v>
      </c>
      <c r="I96" s="26" t="str">
        <f>IF(G96="","",VLOOKUP(F96,'licencje PZTS'!$G$3:$N$799,8,FALSE))</f>
        <v>Durda Michał</v>
      </c>
      <c r="J96" s="26" t="str">
        <f>IFERROR(VLOOKUP(F96,'licencje PZTS'!$G$3:$N$799,7,FALSE),"")</f>
        <v>M</v>
      </c>
      <c r="K96" s="38">
        <f>IFERROR(VLOOKUP(F96,'licencje PZTS'!$G$3:$N$1799,4,FALSE),"")</f>
        <v>2008</v>
      </c>
      <c r="L96" s="26" t="str">
        <f t="shared" si="16"/>
        <v>Nie dotyczy</v>
      </c>
      <c r="M96" s="26" t="str">
        <f t="shared" si="17"/>
        <v>Nie dotyczy</v>
      </c>
      <c r="N96" s="26" t="str">
        <f t="shared" si="18"/>
        <v>Młodzik</v>
      </c>
      <c r="O96" s="26" t="str">
        <f t="shared" si="19"/>
        <v>Kadet</v>
      </c>
      <c r="P96" s="26" t="str">
        <f t="shared" si="20"/>
        <v>Junior</v>
      </c>
      <c r="Q96" s="26" t="str">
        <f t="shared" si="21"/>
        <v>Senior</v>
      </c>
      <c r="R96" s="26" t="str">
        <f t="shared" si="22"/>
        <v>Nie dotyczy</v>
      </c>
      <c r="S96" s="26" t="str">
        <f t="shared" si="23"/>
        <v>Młodzieżowiec</v>
      </c>
      <c r="V96" s="26" t="str">
        <f t="shared" si="12"/>
        <v>Gargol Wiktoria</v>
      </c>
      <c r="W96" s="26">
        <f>(COUNTIF($V$2:V96,V96)=1)*1+W95</f>
        <v>38</v>
      </c>
      <c r="X96" s="26" t="str">
        <f>VLOOKUP(Y96,'licencje PZTS'!$C$4:$K$1524,9,FALSE)</f>
        <v>"LUKS Mańkowice-Piątkowice"</v>
      </c>
      <c r="Y96" s="26" t="str">
        <f>INDEX($V$4:$V$900,MATCH(ROWS($U$1:U93),$W$4:$W$900,0))</f>
        <v>Lukas Stefan</v>
      </c>
      <c r="AA96" s="26" t="str">
        <f t="shared" si="13"/>
        <v>Gargol Wiktoria</v>
      </c>
      <c r="AB96" s="26">
        <f>(COUNTIF($AA$2:AA96,AA96)=1)*1+AB95</f>
        <v>57</v>
      </c>
      <c r="AC96" s="26" t="str">
        <f>VLOOKUP(AD96,'licencje PZTS'!$C$4:$K$524,9,FALSE)</f>
        <v>"LZS Zakrzów"</v>
      </c>
      <c r="AD96" s="26" t="str">
        <f>INDEX($AA$2:$AA$900,MATCH(ROWS($Z$1:Z93),$AB$2:$AB$900,0))</f>
        <v>Kanzy Klaudiusz</v>
      </c>
    </row>
    <row r="97" spans="1:30" hidden="1" x14ac:dyDescent="0.25">
      <c r="A97" s="26" t="str">
        <f>IFERROR(INDEX($D$24:$D$746,MATCH(ROWS($A$1:A74),$B$24:$B$741,0)),"")</f>
        <v/>
      </c>
      <c r="B97" s="30">
        <f>(COUNTIF($D$24:D97,D97)=1)*1+B96</f>
        <v>15</v>
      </c>
      <c r="C97" s="37" t="str">
        <f t="shared" si="14"/>
        <v>Młodzik</v>
      </c>
      <c r="D97" s="30" t="str">
        <f>IF(C97="","",'licencje PZTS'!B77)</f>
        <v>"LZS Żywocice"</v>
      </c>
      <c r="E97" s="38" t="str">
        <f>IF(C97="","",VLOOKUP(F97,'licencje PZTS'!$G$3:$N$799,8,FALSE))</f>
        <v>Duś Alex</v>
      </c>
      <c r="F97" s="26">
        <f>'licencje PZTS'!G77</f>
        <v>51542</v>
      </c>
      <c r="G97" s="38" t="str">
        <f t="shared" si="15"/>
        <v>Junior</v>
      </c>
      <c r="H97" s="38" t="str">
        <f>IF(G97="","",'licencje PZTS'!B77)</f>
        <v>"LZS Żywocice"</v>
      </c>
      <c r="I97" s="26" t="str">
        <f>IF(G97="","",VLOOKUP(F97,'licencje PZTS'!$G$3:$N$799,8,FALSE))</f>
        <v>Duś Alex</v>
      </c>
      <c r="J97" s="26" t="str">
        <f>IFERROR(VLOOKUP(F97,'licencje PZTS'!$G$3:$N$799,7,FALSE),"")</f>
        <v>M</v>
      </c>
      <c r="K97" s="38">
        <f>IFERROR(VLOOKUP(F97,'licencje PZTS'!$G$3:$N$1799,4,FALSE),"")</f>
        <v>2009</v>
      </c>
      <c r="L97" s="26" t="str">
        <f t="shared" si="16"/>
        <v>Nie dotyczy</v>
      </c>
      <c r="M97" s="26" t="str">
        <f t="shared" si="17"/>
        <v>Żak</v>
      </c>
      <c r="N97" s="26" t="str">
        <f t="shared" si="18"/>
        <v>Młodzik</v>
      </c>
      <c r="O97" s="26" t="str">
        <f t="shared" si="19"/>
        <v>Kadet</v>
      </c>
      <c r="P97" s="26" t="str">
        <f t="shared" si="20"/>
        <v>Junior</v>
      </c>
      <c r="Q97" s="26" t="str">
        <f t="shared" si="21"/>
        <v>Senior</v>
      </c>
      <c r="R97" s="26" t="str">
        <f t="shared" si="22"/>
        <v>Nie dotyczy</v>
      </c>
      <c r="S97" s="26" t="str">
        <f t="shared" si="23"/>
        <v>Młodzieżowiec</v>
      </c>
      <c r="V97" s="26" t="str">
        <f t="shared" si="12"/>
        <v>Garnek Fabian</v>
      </c>
      <c r="W97" s="26">
        <f>(COUNTIF($V$2:V97,V97)=1)*1+W96</f>
        <v>39</v>
      </c>
      <c r="X97" s="26" t="str">
        <f>VLOOKUP(Y97,'licencje PZTS'!$C$4:$K$1524,9,FALSE)</f>
        <v>"MMKS Kędzierzyn Koźle"</v>
      </c>
      <c r="Y97" s="26" t="str">
        <f>INDEX($V$4:$V$900,MATCH(ROWS($U$1:U94),$W$4:$W$900,0))</f>
        <v>Łempicki Piotr</v>
      </c>
      <c r="AA97" s="26" t="str">
        <f t="shared" si="13"/>
        <v>Garnek Fabian</v>
      </c>
      <c r="AB97" s="26">
        <f>(COUNTIF($AA$2:AA97,AA97)=1)*1+AB96</f>
        <v>58</v>
      </c>
      <c r="AC97" s="26" t="str">
        <f>VLOOKUP(AD97,'licencje PZTS'!$C$4:$K$524,9,FALSE)</f>
        <v>"KTS MOKSiR Zawadzkie"</v>
      </c>
      <c r="AD97" s="26" t="str">
        <f>INDEX($AA$2:$AA$900,MATCH(ROWS($Z$1:Z94),$AB$2:$AB$900,0))</f>
        <v>Kapica Paweł</v>
      </c>
    </row>
    <row r="98" spans="1:30" hidden="1" x14ac:dyDescent="0.25">
      <c r="A98" s="26" t="str">
        <f>IFERROR(INDEX($D$24:$D$746,MATCH(ROWS($A$1:A75),$B$24:$B$741,0)),"")</f>
        <v/>
      </c>
      <c r="B98" s="30">
        <f>(COUNTIF($D$24:D98,D98)=1)*1+B97</f>
        <v>15</v>
      </c>
      <c r="C98" s="37" t="str">
        <f t="shared" si="14"/>
        <v/>
      </c>
      <c r="D98" s="30" t="str">
        <f>IF(C98="","",'licencje PZTS'!B78)</f>
        <v/>
      </c>
      <c r="E98" s="38" t="str">
        <f>IF(C98="","",VLOOKUP(F98,'licencje PZTS'!$G$3:$N$799,8,FALSE))</f>
        <v/>
      </c>
      <c r="F98" s="26">
        <f>'licencje PZTS'!G78</f>
        <v>54222</v>
      </c>
      <c r="G98" s="38" t="str">
        <f t="shared" si="15"/>
        <v>Junior</v>
      </c>
      <c r="H98" s="38" t="str">
        <f>IF(G98="","",'licencje PZTS'!B78)</f>
        <v>"UKS SOKOLIK Niemodlin"</v>
      </c>
      <c r="I98" s="26" t="str">
        <f>IF(G98="","",VLOOKUP(F98,'licencje PZTS'!$G$3:$N$799,8,FALSE))</f>
        <v>Dziwura Marcin</v>
      </c>
      <c r="J98" s="26" t="str">
        <f>IFERROR(VLOOKUP(F98,'licencje PZTS'!$G$3:$N$799,7,FALSE),"")</f>
        <v>M</v>
      </c>
      <c r="K98" s="38">
        <f>IFERROR(VLOOKUP(F98,'licencje PZTS'!$G$3:$N$1799,4,FALSE),"")</f>
        <v>2004</v>
      </c>
      <c r="L98" s="26" t="str">
        <f t="shared" si="16"/>
        <v>Nie dotyczy</v>
      </c>
      <c r="M98" s="26" t="str">
        <f t="shared" si="17"/>
        <v>Nie dotyczy</v>
      </c>
      <c r="N98" s="26" t="str">
        <f t="shared" si="18"/>
        <v>Nie dotyczy</v>
      </c>
      <c r="O98" s="26" t="str">
        <f t="shared" si="19"/>
        <v>Nie dotyczy</v>
      </c>
      <c r="P98" s="26" t="str">
        <f t="shared" si="20"/>
        <v>Junior</v>
      </c>
      <c r="Q98" s="26" t="str">
        <f t="shared" si="21"/>
        <v>Senior</v>
      </c>
      <c r="R98" s="26" t="str">
        <f t="shared" si="22"/>
        <v>Nie dotyczy</v>
      </c>
      <c r="S98" s="26" t="str">
        <f t="shared" si="23"/>
        <v>Młodzieżowiec</v>
      </c>
      <c r="V98" s="26" t="str">
        <f t="shared" si="12"/>
        <v>Garnek Marcel</v>
      </c>
      <c r="W98" s="26">
        <f>(COUNTIF($V$2:V98,V98)=1)*1+W97</f>
        <v>40</v>
      </c>
      <c r="X98" s="26" t="str">
        <f>VLOOKUP(Y98,'licencje PZTS'!$C$4:$K$1524,9,FALSE)</f>
        <v>"MGOK Gorzów Śląski"</v>
      </c>
      <c r="Y98" s="26" t="str">
        <f>INDEX($V$4:$V$900,MATCH(ROWS($U$1:U95),$W$4:$W$900,0))</f>
        <v>Makos Nikola</v>
      </c>
      <c r="AA98" s="26" t="str">
        <f t="shared" si="13"/>
        <v>Garnek Marcel</v>
      </c>
      <c r="AB98" s="26">
        <f>(COUNTIF($AA$2:AA98,AA98)=1)*1+AB97</f>
        <v>59</v>
      </c>
      <c r="AC98" s="26" t="str">
        <f>VLOOKUP(AD98,'licencje PZTS'!$C$4:$K$524,9,FALSE)</f>
        <v>"KTS LEW Głubczyce"</v>
      </c>
      <c r="AD98" s="26" t="str">
        <f>INDEX($AA$2:$AA$900,MATCH(ROWS($Z$1:Z95),$AB$2:$AB$900,0))</f>
        <v>Każmierczak Kacper</v>
      </c>
    </row>
    <row r="99" spans="1:30" hidden="1" x14ac:dyDescent="0.25">
      <c r="A99" s="26" t="str">
        <f>IFERROR(INDEX($D$24:$D$746,MATCH(ROWS($A$1:A76),$B$24:$B$741,0)),"")</f>
        <v/>
      </c>
      <c r="B99" s="30">
        <f>(COUNTIF($D$24:D99,D99)=1)*1+B98</f>
        <v>15</v>
      </c>
      <c r="C99" s="37" t="str">
        <f t="shared" si="14"/>
        <v/>
      </c>
      <c r="D99" s="30" t="str">
        <f>IF(C99="","",'licencje PZTS'!B79)</f>
        <v/>
      </c>
      <c r="E99" s="38" t="str">
        <f>IF(C99="","",VLOOKUP(F99,'licencje PZTS'!$G$3:$N$799,8,FALSE))</f>
        <v/>
      </c>
      <c r="F99" s="26">
        <f>'licencje PZTS'!G79</f>
        <v>8558</v>
      </c>
      <c r="G99" s="38" t="str">
        <f t="shared" si="15"/>
        <v/>
      </c>
      <c r="H99" s="38" t="str">
        <f>IF(G99="","",'licencje PZTS'!B79)</f>
        <v/>
      </c>
      <c r="I99" s="26" t="str">
        <f>IF(G99="","",VLOOKUP(F99,'licencje PZTS'!$G$3:$N$799,8,FALSE))</f>
        <v/>
      </c>
      <c r="J99" s="26" t="str">
        <f>IFERROR(VLOOKUP(F99,'licencje PZTS'!$G$3:$N$799,7,FALSE),"")</f>
        <v>M</v>
      </c>
      <c r="K99" s="38">
        <f>IFERROR(VLOOKUP(F99,'licencje PZTS'!$G$3:$N$1799,4,FALSE),"")</f>
        <v>1947</v>
      </c>
      <c r="L99" s="26" t="str">
        <f t="shared" si="16"/>
        <v>Nie dotyczy</v>
      </c>
      <c r="M99" s="26" t="str">
        <f t="shared" si="17"/>
        <v>Nie dotyczy</v>
      </c>
      <c r="N99" s="26" t="str">
        <f t="shared" si="18"/>
        <v>Nie dotyczy</v>
      </c>
      <c r="O99" s="26" t="str">
        <f t="shared" si="19"/>
        <v>Nie dotyczy</v>
      </c>
      <c r="P99" s="26" t="str">
        <f t="shared" si="20"/>
        <v>Nie dotyczy</v>
      </c>
      <c r="Q99" s="26" t="str">
        <f t="shared" si="21"/>
        <v>Senior</v>
      </c>
      <c r="R99" s="26" t="str">
        <f t="shared" si="22"/>
        <v>Weteran</v>
      </c>
      <c r="S99" s="26" t="str">
        <f t="shared" si="23"/>
        <v>Nie dotyczy</v>
      </c>
      <c r="V99" s="26" t="str">
        <f t="shared" si="12"/>
        <v>Gawdyn Bartłomiej</v>
      </c>
      <c r="W99" s="26">
        <f>(COUNTIF($V$2:V99,V99)=1)*1+W98</f>
        <v>41</v>
      </c>
      <c r="X99" s="26" t="str">
        <f>VLOOKUP(Y99,'licencje PZTS'!$C$4:$K$1524,9,FALSE)</f>
        <v>"SKS LUKS Nysa"</v>
      </c>
      <c r="Y99" s="26" t="str">
        <f>INDEX($V$4:$V$900,MATCH(ROWS($U$1:U96),$W$4:$W$900,0))</f>
        <v>Malec Martyna</v>
      </c>
      <c r="AA99" s="26" t="str">
        <f t="shared" si="13"/>
        <v>Gawdyn Bartłomiej</v>
      </c>
      <c r="AB99" s="26">
        <f>(COUNTIF($AA$2:AA99,AA99)=1)*1+AB98</f>
        <v>60</v>
      </c>
      <c r="AC99" s="26" t="str">
        <f>VLOOKUP(AD99,'licencje PZTS'!$C$4:$K$524,9,FALSE)</f>
        <v>"KTS MOKSiR Zawadzkie"</v>
      </c>
      <c r="AD99" s="26" t="str">
        <f>INDEX($AA$2:$AA$900,MATCH(ROWS($Z$1:Z96),$AB$2:$AB$900,0))</f>
        <v>Kiepura Tymoteusz</v>
      </c>
    </row>
    <row r="100" spans="1:30" hidden="1" x14ac:dyDescent="0.25">
      <c r="A100" s="26" t="str">
        <f>IFERROR(INDEX($D$24:$D$746,MATCH(ROWS($A$1:A77),$B$24:$B$741,0)),"")</f>
        <v/>
      </c>
      <c r="B100" s="30">
        <f>(COUNTIF($D$24:D100,D100)=1)*1+B99</f>
        <v>15</v>
      </c>
      <c r="C100" s="37" t="str">
        <f t="shared" si="14"/>
        <v>Młodzik</v>
      </c>
      <c r="D100" s="30" t="str">
        <f>IF(C100="","",'licencje PZTS'!B80)</f>
        <v>"MGOK Gorzów Śląski"</v>
      </c>
      <c r="E100" s="38" t="str">
        <f>IF(C100="","",VLOOKUP(F100,'licencje PZTS'!$G$3:$N$799,8,FALSE))</f>
        <v>Fabiś Julia</v>
      </c>
      <c r="F100" s="26">
        <f>'licencje PZTS'!G80</f>
        <v>54781</v>
      </c>
      <c r="G100" s="38" t="str">
        <f t="shared" si="15"/>
        <v>Junior</v>
      </c>
      <c r="H100" s="38" t="str">
        <f>IF(G100="","",'licencje PZTS'!B80)</f>
        <v>"MGOK Gorzów Śląski"</v>
      </c>
      <c r="I100" s="26" t="str">
        <f>IF(G100="","",VLOOKUP(F100,'licencje PZTS'!$G$3:$N$799,8,FALSE))</f>
        <v>Fabiś Julia</v>
      </c>
      <c r="J100" s="26" t="str">
        <f>IFERROR(VLOOKUP(F100,'licencje PZTS'!$G$3:$N$799,7,FALSE),"")</f>
        <v>K</v>
      </c>
      <c r="K100" s="38">
        <f>IFERROR(VLOOKUP(F100,'licencje PZTS'!$G$3:$N$1799,4,FALSE),"")</f>
        <v>2009</v>
      </c>
      <c r="L100" s="26" t="str">
        <f t="shared" si="16"/>
        <v>Nie dotyczy</v>
      </c>
      <c r="M100" s="26" t="str">
        <f t="shared" si="17"/>
        <v>Żak</v>
      </c>
      <c r="N100" s="26" t="str">
        <f t="shared" si="18"/>
        <v>Młodzik</v>
      </c>
      <c r="O100" s="26" t="str">
        <f t="shared" si="19"/>
        <v>Kadet</v>
      </c>
      <c r="P100" s="26" t="str">
        <f t="shared" si="20"/>
        <v>Junior</v>
      </c>
      <c r="Q100" s="26" t="str">
        <f t="shared" si="21"/>
        <v>Senior</v>
      </c>
      <c r="R100" s="26" t="str">
        <f t="shared" si="22"/>
        <v>Nie dotyczy</v>
      </c>
      <c r="S100" s="26" t="str">
        <f t="shared" si="23"/>
        <v>Młodzieżowiec</v>
      </c>
      <c r="V100" s="26" t="str">
        <f t="shared" si="12"/>
        <v>Gawdyn Karolina</v>
      </c>
      <c r="W100" s="26">
        <f>(COUNTIF($V$2:V100,V100)=1)*1+W99</f>
        <v>42</v>
      </c>
      <c r="X100" s="26" t="str">
        <f>VLOOKUP(Y100,'licencje PZTS'!$C$4:$K$1524,9,FALSE)</f>
        <v>"STS GMINA Strzelce Opolskie"</v>
      </c>
      <c r="Y100" s="26" t="str">
        <f>INDEX($V$4:$V$900,MATCH(ROWS($U$1:U97),$W$4:$W$900,0))</f>
        <v>Malon Julia</v>
      </c>
      <c r="AA100" s="26" t="str">
        <f t="shared" si="13"/>
        <v>Gawdyn Karolina</v>
      </c>
      <c r="AB100" s="26">
        <f>(COUNTIF($AA$2:AA100,AA100)=1)*1+AB99</f>
        <v>61</v>
      </c>
      <c r="AC100" s="26" t="str">
        <f>VLOOKUP(AD100,'licencje PZTS'!$C$4:$K$524,9,FALSE)</f>
        <v>"LZS Zakrzów"</v>
      </c>
      <c r="AD100" s="26" t="str">
        <f>INDEX($AA$2:$AA$900,MATCH(ROWS($Z$1:Z97),$AB$2:$AB$900,0))</f>
        <v>Klimek Dominik</v>
      </c>
    </row>
    <row r="101" spans="1:30" hidden="1" x14ac:dyDescent="0.25">
      <c r="A101" s="26" t="str">
        <f>IFERROR(INDEX($D$24:$D$746,MATCH(ROWS($A$1:A78),$B$24:$B$741,0)),"")</f>
        <v/>
      </c>
      <c r="B101" s="30">
        <f>(COUNTIF($D$24:D101,D101)=1)*1+B100</f>
        <v>15</v>
      </c>
      <c r="C101" s="37" t="str">
        <f t="shared" si="14"/>
        <v>Młodzik</v>
      </c>
      <c r="D101" s="30" t="str">
        <f>IF(C101="","",'licencje PZTS'!B81)</f>
        <v>"MGOK Gorzów Śląski"</v>
      </c>
      <c r="E101" s="38" t="str">
        <f>IF(C101="","",VLOOKUP(F101,'licencje PZTS'!$G$3:$N$799,8,FALSE))</f>
        <v>Felis Nadia</v>
      </c>
      <c r="F101" s="26">
        <f>'licencje PZTS'!G81</f>
        <v>56996</v>
      </c>
      <c r="G101" s="38" t="str">
        <f t="shared" si="15"/>
        <v>Junior</v>
      </c>
      <c r="H101" s="38" t="str">
        <f>IF(G101="","",'licencje PZTS'!B81)</f>
        <v>"MGOK Gorzów Śląski"</v>
      </c>
      <c r="I101" s="26" t="str">
        <f>IF(G101="","",VLOOKUP(F101,'licencje PZTS'!$G$3:$N$799,8,FALSE))</f>
        <v>Felis Nadia</v>
      </c>
      <c r="J101" s="26" t="str">
        <f>IFERROR(VLOOKUP(F101,'licencje PZTS'!$G$3:$N$799,7,FALSE),"")</f>
        <v>K</v>
      </c>
      <c r="K101" s="38">
        <f>IFERROR(VLOOKUP(F101,'licencje PZTS'!$G$3:$N$1799,4,FALSE),"")</f>
        <v>2011</v>
      </c>
      <c r="L101" s="26" t="str">
        <f t="shared" si="16"/>
        <v>Skrzat</v>
      </c>
      <c r="M101" s="26" t="str">
        <f t="shared" si="17"/>
        <v>Żak</v>
      </c>
      <c r="N101" s="26" t="str">
        <f t="shared" si="18"/>
        <v>Młodzik</v>
      </c>
      <c r="O101" s="26" t="str">
        <f t="shared" si="19"/>
        <v>Kadet</v>
      </c>
      <c r="P101" s="26" t="str">
        <f t="shared" si="20"/>
        <v>Junior</v>
      </c>
      <c r="Q101" s="26" t="str">
        <f t="shared" si="21"/>
        <v>Nie dotyczy</v>
      </c>
      <c r="R101" s="26" t="str">
        <f t="shared" si="22"/>
        <v>Nie dotyczy</v>
      </c>
      <c r="S101" s="26" t="str">
        <f t="shared" si="23"/>
        <v>Młodzieżowiec</v>
      </c>
      <c r="V101" s="26" t="str">
        <f t="shared" si="12"/>
        <v>Gawlik Franciszek</v>
      </c>
      <c r="W101" s="26">
        <f>(COUNTIF($V$2:V101,V101)=1)*1+W100</f>
        <v>43</v>
      </c>
      <c r="X101" s="26" t="str">
        <f>VLOOKUP(Y101,'licencje PZTS'!$C$4:$K$1524,9,FALSE)</f>
        <v>"STS GMINA Strzelce Opolskie"</v>
      </c>
      <c r="Y101" s="26" t="str">
        <f>INDEX($V$4:$V$900,MATCH(ROWS($U$1:U98),$W$4:$W$900,0))</f>
        <v>Malon Natalia</v>
      </c>
      <c r="AA101" s="26" t="str">
        <f t="shared" si="13"/>
        <v>Gawlik Franciszek</v>
      </c>
      <c r="AB101" s="26">
        <f>(COUNTIF($AA$2:AA101,AA101)=1)*1+AB100</f>
        <v>62</v>
      </c>
      <c r="AC101" s="26" t="str">
        <f>VLOOKUP(AD101,'licencje PZTS'!$C$4:$K$524,9,FALSE)</f>
        <v>"STS GMINA Strzelce Opolskie"</v>
      </c>
      <c r="AD101" s="26" t="str">
        <f>INDEX($AA$2:$AA$900,MATCH(ROWS($Z$1:Z98),$AB$2:$AB$900,0))</f>
        <v>Klose Denis</v>
      </c>
    </row>
    <row r="102" spans="1:30" hidden="1" x14ac:dyDescent="0.25">
      <c r="A102" s="26" t="str">
        <f>IFERROR(INDEX($D$24:$D$746,MATCH(ROWS($A$1:A79),$B$24:$B$741,0)),"")</f>
        <v/>
      </c>
      <c r="B102" s="30">
        <f>(COUNTIF($D$24:D102,D102)=1)*1+B101</f>
        <v>15</v>
      </c>
      <c r="C102" s="37" t="str">
        <f t="shared" si="14"/>
        <v>Młodzik</v>
      </c>
      <c r="D102" s="30" t="str">
        <f>IF(C102="","",'licencje PZTS'!B82)</f>
        <v>"MGOK Gorzów Śląski"</v>
      </c>
      <c r="E102" s="38" t="str">
        <f>IF(C102="","",VLOOKUP(F102,'licencje PZTS'!$G$3:$N$799,8,FALSE))</f>
        <v>Felis Oliwia</v>
      </c>
      <c r="F102" s="26">
        <f>'licencje PZTS'!G82</f>
        <v>56999</v>
      </c>
      <c r="G102" s="38" t="str">
        <f t="shared" si="15"/>
        <v>Junior</v>
      </c>
      <c r="H102" s="38" t="str">
        <f>IF(G102="","",'licencje PZTS'!B82)</f>
        <v>"MGOK Gorzów Śląski"</v>
      </c>
      <c r="I102" s="26" t="str">
        <f>IF(G102="","",VLOOKUP(F102,'licencje PZTS'!$G$3:$N$799,8,FALSE))</f>
        <v>Felis Oliwia</v>
      </c>
      <c r="J102" s="26" t="str">
        <f>IFERROR(VLOOKUP(F102,'licencje PZTS'!$G$3:$N$799,7,FALSE),"")</f>
        <v>K</v>
      </c>
      <c r="K102" s="38">
        <f>IFERROR(VLOOKUP(F102,'licencje PZTS'!$G$3:$N$1799,4,FALSE),"")</f>
        <v>2009</v>
      </c>
      <c r="L102" s="26" t="str">
        <f t="shared" si="16"/>
        <v>Nie dotyczy</v>
      </c>
      <c r="M102" s="26" t="str">
        <f t="shared" si="17"/>
        <v>Żak</v>
      </c>
      <c r="N102" s="26" t="str">
        <f t="shared" si="18"/>
        <v>Młodzik</v>
      </c>
      <c r="O102" s="26" t="str">
        <f t="shared" si="19"/>
        <v>Kadet</v>
      </c>
      <c r="P102" s="26" t="str">
        <f t="shared" si="20"/>
        <v>Junior</v>
      </c>
      <c r="Q102" s="26" t="str">
        <f t="shared" si="21"/>
        <v>Senior</v>
      </c>
      <c r="R102" s="26" t="str">
        <f t="shared" si="22"/>
        <v>Nie dotyczy</v>
      </c>
      <c r="S102" s="26" t="str">
        <f t="shared" si="23"/>
        <v>Młodzieżowiec</v>
      </c>
      <c r="V102" s="26" t="str">
        <f t="shared" si="12"/>
        <v>Geaidy Kacper</v>
      </c>
      <c r="W102" s="26">
        <f>(COUNTIF($V$2:V102,V102)=1)*1+W101</f>
        <v>44</v>
      </c>
      <c r="X102" s="26" t="str">
        <f>VLOOKUP(Y102,'licencje PZTS'!$C$4:$K$1524,9,FALSE)</f>
        <v>"STS GMINA Strzelce Opolskie"</v>
      </c>
      <c r="Y102" s="26" t="str">
        <f>INDEX($V$4:$V$900,MATCH(ROWS($U$1:U99),$W$4:$W$900,0))</f>
        <v>Mandok Jakub</v>
      </c>
      <c r="AA102" s="26" t="str">
        <f t="shared" si="13"/>
        <v>Geaidy Kacper</v>
      </c>
      <c r="AB102" s="26">
        <f>(COUNTIF($AA$2:AA102,AA102)=1)*1+AB101</f>
        <v>63</v>
      </c>
      <c r="AC102" s="26" t="str">
        <f>VLOOKUP(AD102,'licencje PZTS'!$C$4:$K$524,9,FALSE)</f>
        <v>"UKS MOS Opole"</v>
      </c>
      <c r="AD102" s="26" t="str">
        <f>INDEX($AA$2:$AA$900,MATCH(ROWS($Z$1:Z99),$AB$2:$AB$900,0))</f>
        <v>Kłysz Jan</v>
      </c>
    </row>
    <row r="103" spans="1:30" hidden="1" x14ac:dyDescent="0.25">
      <c r="A103" s="26" t="str">
        <f>IFERROR(INDEX($D$24:$D$746,MATCH(ROWS($A$1:A80),$B$24:$B$741,0)),"")</f>
        <v/>
      </c>
      <c r="B103" s="30">
        <f>(COUNTIF($D$24:D103,D103)=1)*1+B102</f>
        <v>15</v>
      </c>
      <c r="C103" s="37" t="str">
        <f t="shared" si="14"/>
        <v/>
      </c>
      <c r="D103" s="30" t="str">
        <f>IF(C103="","",'licencje PZTS'!B83)</f>
        <v/>
      </c>
      <c r="E103" s="38" t="str">
        <f>IF(C103="","",VLOOKUP(F103,'licencje PZTS'!$G$3:$N$799,8,FALSE))</f>
        <v/>
      </c>
      <c r="F103" s="26">
        <f>'licencje PZTS'!G83</f>
        <v>46864</v>
      </c>
      <c r="G103" s="38" t="str">
        <f t="shared" si="15"/>
        <v>Junior</v>
      </c>
      <c r="H103" s="38" t="str">
        <f>IF(G103="","",'licencje PZTS'!B83)</f>
        <v>"LZS Zakrzów"</v>
      </c>
      <c r="I103" s="26" t="str">
        <f>IF(G103="","",VLOOKUP(F103,'licencje PZTS'!$G$3:$N$799,8,FALSE))</f>
        <v>Frank Dawid</v>
      </c>
      <c r="J103" s="26" t="str">
        <f>IFERROR(VLOOKUP(F103,'licencje PZTS'!$G$3:$N$799,7,FALSE),"")</f>
        <v>M</v>
      </c>
      <c r="K103" s="38">
        <f>IFERROR(VLOOKUP(F103,'licencje PZTS'!$G$3:$N$1799,4,FALSE),"")</f>
        <v>2005</v>
      </c>
      <c r="L103" s="26" t="str">
        <f t="shared" si="16"/>
        <v>Nie dotyczy</v>
      </c>
      <c r="M103" s="26" t="str">
        <f t="shared" si="17"/>
        <v>Nie dotyczy</v>
      </c>
      <c r="N103" s="26" t="str">
        <f t="shared" si="18"/>
        <v>Nie dotyczy</v>
      </c>
      <c r="O103" s="26" t="str">
        <f t="shared" si="19"/>
        <v>Kadet</v>
      </c>
      <c r="P103" s="26" t="str">
        <f t="shared" si="20"/>
        <v>Junior</v>
      </c>
      <c r="Q103" s="26" t="str">
        <f t="shared" si="21"/>
        <v>Senior</v>
      </c>
      <c r="R103" s="26" t="str">
        <f t="shared" si="22"/>
        <v>Nie dotyczy</v>
      </c>
      <c r="S103" s="26" t="str">
        <f t="shared" si="23"/>
        <v>Młodzieżowiec</v>
      </c>
      <c r="V103" s="26" t="str">
        <f t="shared" si="12"/>
        <v>Geaidy Kacper</v>
      </c>
      <c r="W103" s="26">
        <f>(COUNTIF($V$2:V103,V103)=1)*1+W102</f>
        <v>44</v>
      </c>
      <c r="X103" s="26" t="str">
        <f>VLOOKUP(Y103,'licencje PZTS'!$C$4:$K$1524,9,FALSE)</f>
        <v>"STS GMINA Strzelce Opolskie"</v>
      </c>
      <c r="Y103" s="26" t="str">
        <f>INDEX($V$4:$V$900,MATCH(ROWS($U$1:U100),$W$4:$W$900,0))</f>
        <v>Mandok Marcel</v>
      </c>
      <c r="AA103" s="26" t="str">
        <f t="shared" si="13"/>
        <v>Geaidy Kacper</v>
      </c>
      <c r="AB103" s="26">
        <f>(COUNTIF($AA$2:AA103,AA103)=1)*1+AB102</f>
        <v>63</v>
      </c>
      <c r="AC103" s="26" t="str">
        <f>VLOOKUP(AD103,'licencje PZTS'!$C$4:$K$524,9,FALSE)</f>
        <v>"MGOK Gorzów Śląski"</v>
      </c>
      <c r="AD103" s="26" t="str">
        <f>INDEX($AA$2:$AA$900,MATCH(ROWS($Z$1:Z100),$AB$2:$AB$900,0))</f>
        <v>Kocemba Milena</v>
      </c>
    </row>
    <row r="104" spans="1:30" hidden="1" x14ac:dyDescent="0.25">
      <c r="A104" s="26" t="str">
        <f>IFERROR(INDEX($D$24:$D$746,MATCH(ROWS($A$1:A81),$B$24:$B$741,0)),"")</f>
        <v/>
      </c>
      <c r="B104" s="30">
        <f>(COUNTIF($D$24:D104,D104)=1)*1+B103</f>
        <v>15</v>
      </c>
      <c r="C104" s="37" t="str">
        <f t="shared" si="14"/>
        <v/>
      </c>
      <c r="D104" s="30" t="str">
        <f>IF(C104="","",'licencje PZTS'!B84)</f>
        <v/>
      </c>
      <c r="E104" s="38" t="str">
        <f>IF(C104="","",VLOOKUP(F104,'licencje PZTS'!$G$3:$N$799,8,FALSE))</f>
        <v/>
      </c>
      <c r="F104" s="26">
        <f>'licencje PZTS'!G84</f>
        <v>47013</v>
      </c>
      <c r="G104" s="38" t="str">
        <f t="shared" si="15"/>
        <v/>
      </c>
      <c r="H104" s="38" t="str">
        <f>IF(G104="","",'licencje PZTS'!B84)</f>
        <v/>
      </c>
      <c r="I104" s="26" t="str">
        <f>IF(G104="","",VLOOKUP(F104,'licencje PZTS'!$G$3:$N$799,8,FALSE))</f>
        <v/>
      </c>
      <c r="J104" s="26" t="str">
        <f>IFERROR(VLOOKUP(F104,'licencje PZTS'!$G$3:$N$799,7,FALSE),"")</f>
        <v>M</v>
      </c>
      <c r="K104" s="38">
        <f>IFERROR(VLOOKUP(F104,'licencje PZTS'!$G$3:$N$1799,4,FALSE),"")</f>
        <v>1975</v>
      </c>
      <c r="L104" s="26" t="str">
        <f t="shared" si="16"/>
        <v>Nie dotyczy</v>
      </c>
      <c r="M104" s="26" t="str">
        <f t="shared" si="17"/>
        <v>Nie dotyczy</v>
      </c>
      <c r="N104" s="26" t="str">
        <f t="shared" si="18"/>
        <v>Nie dotyczy</v>
      </c>
      <c r="O104" s="26" t="str">
        <f t="shared" si="19"/>
        <v>Nie dotyczy</v>
      </c>
      <c r="P104" s="26" t="str">
        <f t="shared" si="20"/>
        <v>Nie dotyczy</v>
      </c>
      <c r="Q104" s="26" t="str">
        <f t="shared" si="21"/>
        <v>Senior</v>
      </c>
      <c r="R104" s="26" t="str">
        <f t="shared" si="22"/>
        <v>Weteran</v>
      </c>
      <c r="S104" s="26" t="str">
        <f t="shared" si="23"/>
        <v>Nie dotyczy</v>
      </c>
      <c r="V104" s="26" t="str">
        <f t="shared" si="12"/>
        <v>Geaidy Kacper</v>
      </c>
      <c r="W104" s="26">
        <f>(COUNTIF($V$2:V104,V104)=1)*1+W103</f>
        <v>44</v>
      </c>
      <c r="X104" s="26" t="str">
        <f>VLOOKUP(Y104,'licencje PZTS'!$C$4:$K$1524,9,FALSE)</f>
        <v>"LZS Zakrzów"</v>
      </c>
      <c r="Y104" s="26" t="str">
        <f>INDEX($V$4:$V$900,MATCH(ROWS($U$1:U101),$W$4:$W$900,0))</f>
        <v>Marzec Agata</v>
      </c>
      <c r="AA104" s="26" t="str">
        <f t="shared" si="13"/>
        <v>Geaidy Kacper</v>
      </c>
      <c r="AB104" s="26">
        <f>(COUNTIF($AA$2:AA104,AA104)=1)*1+AB103</f>
        <v>63</v>
      </c>
      <c r="AC104" s="26" t="str">
        <f>VLOOKUP(AD104,'licencje PZTS'!$C$4:$K$524,9,FALSE)</f>
        <v>"KTS MOKSiR Zawadzkie"</v>
      </c>
      <c r="AD104" s="26" t="str">
        <f>INDEX($AA$2:$AA$900,MATCH(ROWS($Z$1:Z101),$AB$2:$AB$900,0))</f>
        <v>Kochanek Miłosz</v>
      </c>
    </row>
    <row r="105" spans="1:30" hidden="1" x14ac:dyDescent="0.25">
      <c r="A105" s="26" t="str">
        <f>IFERROR(INDEX($D$24:$D$746,MATCH(ROWS($A$1:A82),$B$24:$B$741,0)),"")</f>
        <v/>
      </c>
      <c r="B105" s="30">
        <f>(COUNTIF($D$24:D105,D105)=1)*1+B104</f>
        <v>15</v>
      </c>
      <c r="C105" s="37" t="str">
        <f t="shared" si="14"/>
        <v/>
      </c>
      <c r="D105" s="30" t="str">
        <f>IF(C105="","",'licencje PZTS'!B85)</f>
        <v/>
      </c>
      <c r="E105" s="38" t="str">
        <f>IF(C105="","",VLOOKUP(F105,'licencje PZTS'!$G$3:$N$799,8,FALSE))</f>
        <v/>
      </c>
      <c r="F105" s="26">
        <f>'licencje PZTS'!G85</f>
        <v>29033</v>
      </c>
      <c r="G105" s="38" t="str">
        <f t="shared" si="15"/>
        <v/>
      </c>
      <c r="H105" s="38" t="str">
        <f>IF(G105="","",'licencje PZTS'!B85)</f>
        <v/>
      </c>
      <c r="I105" s="26" t="str">
        <f>IF(G105="","",VLOOKUP(F105,'licencje PZTS'!$G$3:$N$799,8,FALSE))</f>
        <v/>
      </c>
      <c r="J105" s="26" t="str">
        <f>IFERROR(VLOOKUP(F105,'licencje PZTS'!$G$3:$N$799,7,FALSE),"")</f>
        <v>M</v>
      </c>
      <c r="K105" s="38">
        <f>IFERROR(VLOOKUP(F105,'licencje PZTS'!$G$3:$N$1799,4,FALSE),"")</f>
        <v>1998</v>
      </c>
      <c r="L105" s="26" t="str">
        <f t="shared" si="16"/>
        <v>Nie dotyczy</v>
      </c>
      <c r="M105" s="26" t="str">
        <f t="shared" si="17"/>
        <v>Nie dotyczy</v>
      </c>
      <c r="N105" s="26" t="str">
        <f t="shared" si="18"/>
        <v>Nie dotyczy</v>
      </c>
      <c r="O105" s="26" t="str">
        <f t="shared" si="19"/>
        <v>Nie dotyczy</v>
      </c>
      <c r="P105" s="26" t="str">
        <f t="shared" si="20"/>
        <v>Nie dotyczy</v>
      </c>
      <c r="Q105" s="26" t="str">
        <f t="shared" si="21"/>
        <v>Senior</v>
      </c>
      <c r="R105" s="26" t="str">
        <f t="shared" si="22"/>
        <v>Nie dotyczy</v>
      </c>
      <c r="S105" s="26" t="str">
        <f t="shared" si="23"/>
        <v>Nie dotyczy</v>
      </c>
      <c r="V105" s="26" t="str">
        <f t="shared" si="12"/>
        <v>Gidziński Wojciech</v>
      </c>
      <c r="W105" s="26">
        <f>(COUNTIF($V$2:V105,V105)=1)*1+W104</f>
        <v>45</v>
      </c>
      <c r="X105" s="26" t="str">
        <f>VLOOKUP(Y105,'licencje PZTS'!$C$4:$K$1524,9,FALSE)</f>
        <v>"GUKS Byczyna"</v>
      </c>
      <c r="Y105" s="26" t="str">
        <f>INDEX($V$4:$V$900,MATCH(ROWS($U$1:U102),$W$4:$W$900,0))</f>
        <v>Masiarz Maciej</v>
      </c>
      <c r="AA105" s="26" t="str">
        <f t="shared" si="13"/>
        <v>Gidziński Wojciech</v>
      </c>
      <c r="AB105" s="26">
        <f>(COUNTIF($AA$2:AA105,AA105)=1)*1+AB104</f>
        <v>64</v>
      </c>
      <c r="AC105" s="26" t="str">
        <f>VLOOKUP(AD105,'licencje PZTS'!$C$4:$K$524,9,FALSE)</f>
        <v>"LZS Żywocice"</v>
      </c>
      <c r="AD105" s="26" t="str">
        <f>INDEX($AA$2:$AA$900,MATCH(ROWS($Z$1:Z102),$AB$2:$AB$900,0))</f>
        <v>Kocher Wiktor</v>
      </c>
    </row>
    <row r="106" spans="1:30" hidden="1" x14ac:dyDescent="0.25">
      <c r="A106" s="26" t="str">
        <f>IFERROR(INDEX($D$24:$D$746,MATCH(ROWS($A$1:A83),$B$24:$B$741,0)),"")</f>
        <v/>
      </c>
      <c r="B106" s="30">
        <f>(COUNTIF($D$24:D106,D106)=1)*1+B105</f>
        <v>15</v>
      </c>
      <c r="C106" s="37" t="str">
        <f t="shared" si="14"/>
        <v>Młodzik</v>
      </c>
      <c r="D106" s="30" t="str">
        <f>IF(C106="","",'licencje PZTS'!B86)</f>
        <v>"LZS Żywocice"</v>
      </c>
      <c r="E106" s="38" t="str">
        <f>IF(C106="","",VLOOKUP(F106,'licencje PZTS'!$G$3:$N$799,8,FALSE))</f>
        <v>Gabrisch Jana</v>
      </c>
      <c r="F106" s="26">
        <f>'licencje PZTS'!G86</f>
        <v>54256</v>
      </c>
      <c r="G106" s="38" t="str">
        <f t="shared" si="15"/>
        <v>Junior</v>
      </c>
      <c r="H106" s="38" t="str">
        <f>IF(G106="","",'licencje PZTS'!B86)</f>
        <v>"LZS Żywocice"</v>
      </c>
      <c r="I106" s="26" t="str">
        <f>IF(G106="","",VLOOKUP(F106,'licencje PZTS'!$G$3:$N$799,8,FALSE))</f>
        <v>Gabrisch Jana</v>
      </c>
      <c r="J106" s="26" t="str">
        <f>IFERROR(VLOOKUP(F106,'licencje PZTS'!$G$3:$N$799,7,FALSE),"")</f>
        <v>K</v>
      </c>
      <c r="K106" s="38">
        <f>IFERROR(VLOOKUP(F106,'licencje PZTS'!$G$3:$N$1799,4,FALSE),"")</f>
        <v>2009</v>
      </c>
      <c r="L106" s="26" t="str">
        <f t="shared" si="16"/>
        <v>Nie dotyczy</v>
      </c>
      <c r="M106" s="26" t="str">
        <f t="shared" si="17"/>
        <v>Żak</v>
      </c>
      <c r="N106" s="26" t="str">
        <f t="shared" si="18"/>
        <v>Młodzik</v>
      </c>
      <c r="O106" s="26" t="str">
        <f t="shared" si="19"/>
        <v>Kadet</v>
      </c>
      <c r="P106" s="26" t="str">
        <f t="shared" si="20"/>
        <v>Junior</v>
      </c>
      <c r="Q106" s="26" t="str">
        <f t="shared" si="21"/>
        <v>Senior</v>
      </c>
      <c r="R106" s="26" t="str">
        <f t="shared" si="22"/>
        <v>Nie dotyczy</v>
      </c>
      <c r="S106" s="26" t="str">
        <f t="shared" si="23"/>
        <v>Młodzieżowiec</v>
      </c>
      <c r="V106" s="26" t="str">
        <f t="shared" si="12"/>
        <v>Gidziński Wojciech</v>
      </c>
      <c r="W106" s="26">
        <f>(COUNTIF($V$2:V106,V106)=1)*1+W105</f>
        <v>45</v>
      </c>
      <c r="X106" s="26" t="str">
        <f>VLOOKUP(Y106,'licencje PZTS'!$C$4:$K$1524,9,FALSE)</f>
        <v>"LZS VICTORIA Chróścice"</v>
      </c>
      <c r="Y106" s="26" t="str">
        <f>INDEX($V$4:$V$900,MATCH(ROWS($U$1:U103),$W$4:$W$900,0))</f>
        <v>Matros Izabela</v>
      </c>
      <c r="AA106" s="26" t="str">
        <f t="shared" si="13"/>
        <v>Gidziński Wojciech</v>
      </c>
      <c r="AB106" s="26">
        <f>(COUNTIF($AA$2:AA106,AA106)=1)*1+AB105</f>
        <v>64</v>
      </c>
      <c r="AC106" s="26" t="str">
        <f>VLOOKUP(AD106,'licencje PZTS'!$C$4:$K$524,9,FALSE)</f>
        <v>"UKS SOKOLIK Niemodlin"</v>
      </c>
      <c r="AD106" s="26" t="str">
        <f>INDEX($AA$2:$AA$900,MATCH(ROWS($Z$1:Z103),$AB$2:$AB$900,0))</f>
        <v>Kołtun Szymon</v>
      </c>
    </row>
    <row r="107" spans="1:30" hidden="1" x14ac:dyDescent="0.25">
      <c r="A107" s="26" t="str">
        <f>IFERROR(INDEX($D$24:$D$746,MATCH(ROWS($A$1:A84),$B$24:$B$741,0)),"")</f>
        <v/>
      </c>
      <c r="B107" s="30">
        <f>(COUNTIF($D$24:D107,D107)=1)*1+B106</f>
        <v>15</v>
      </c>
      <c r="C107" s="37" t="str">
        <f t="shared" si="14"/>
        <v>Młodzik</v>
      </c>
      <c r="D107" s="30" t="str">
        <f>IF(C107="","",'licencje PZTS'!B87)</f>
        <v>"LZS Żywocice"</v>
      </c>
      <c r="E107" s="38" t="str">
        <f>IF(C107="","",VLOOKUP(F107,'licencje PZTS'!$G$3:$N$799,8,FALSE))</f>
        <v>Gabrisch Tomasz</v>
      </c>
      <c r="F107" s="26">
        <f>'licencje PZTS'!G87</f>
        <v>54255</v>
      </c>
      <c r="G107" s="38" t="str">
        <f t="shared" si="15"/>
        <v>Junior</v>
      </c>
      <c r="H107" s="38" t="str">
        <f>IF(G107="","",'licencje PZTS'!B87)</f>
        <v>"LZS Żywocice"</v>
      </c>
      <c r="I107" s="26" t="str">
        <f>IF(G107="","",VLOOKUP(F107,'licencje PZTS'!$G$3:$N$799,8,FALSE))</f>
        <v>Gabrisch Tomasz</v>
      </c>
      <c r="J107" s="26" t="str">
        <f>IFERROR(VLOOKUP(F107,'licencje PZTS'!$G$3:$N$799,7,FALSE),"")</f>
        <v>M</v>
      </c>
      <c r="K107" s="38">
        <f>IFERROR(VLOOKUP(F107,'licencje PZTS'!$G$3:$N$1799,4,FALSE),"")</f>
        <v>2010</v>
      </c>
      <c r="L107" s="26" t="str">
        <f t="shared" si="16"/>
        <v>Nie dotyczy</v>
      </c>
      <c r="M107" s="26" t="str">
        <f t="shared" si="17"/>
        <v>Żak</v>
      </c>
      <c r="N107" s="26" t="str">
        <f t="shared" si="18"/>
        <v>Młodzik</v>
      </c>
      <c r="O107" s="26" t="str">
        <f t="shared" si="19"/>
        <v>Kadet</v>
      </c>
      <c r="P107" s="26" t="str">
        <f t="shared" si="20"/>
        <v>Junior</v>
      </c>
      <c r="Q107" s="26" t="str">
        <f t="shared" si="21"/>
        <v>Senior</v>
      </c>
      <c r="R107" s="26" t="str">
        <f t="shared" si="22"/>
        <v>Nie dotyczy</v>
      </c>
      <c r="S107" s="26" t="str">
        <f t="shared" si="23"/>
        <v>Młodzieżowiec</v>
      </c>
      <c r="V107" s="26" t="str">
        <f t="shared" si="12"/>
        <v>Giemza Antoni</v>
      </c>
      <c r="W107" s="26">
        <f>(COUNTIF($V$2:V107,V107)=1)*1+W106</f>
        <v>46</v>
      </c>
      <c r="X107" s="26" t="str">
        <f>VLOOKUP(Y107,'licencje PZTS'!$C$4:$K$1524,9,FALSE)</f>
        <v>"OKS Olesno"</v>
      </c>
      <c r="Y107" s="26" t="str">
        <f>INDEX($V$4:$V$900,MATCH(ROWS($U$1:U104),$W$4:$W$900,0))</f>
        <v>Mencel Tomasz</v>
      </c>
      <c r="AA107" s="26" t="str">
        <f t="shared" si="13"/>
        <v>Giemza Antoni</v>
      </c>
      <c r="AB107" s="26">
        <f>(COUNTIF($AA$2:AA107,AA107)=1)*1+AB106</f>
        <v>65</v>
      </c>
      <c r="AC107" s="26" t="str">
        <f>VLOOKUP(AD107,'licencje PZTS'!$C$4:$K$524,9,FALSE)</f>
        <v>"KTS KŁODNICA Kędzierzyn-Koźle"</v>
      </c>
      <c r="AD107" s="26" t="str">
        <f>INDEX($AA$2:$AA$900,MATCH(ROWS($Z$1:Z104),$AB$2:$AB$900,0))</f>
        <v>Konieczny Paweł</v>
      </c>
    </row>
    <row r="108" spans="1:30" hidden="1" x14ac:dyDescent="0.25">
      <c r="A108" s="26" t="str">
        <f>IFERROR(INDEX($D$24:$D$746,MATCH(ROWS($A$1:A85),$B$24:$B$741,0)),"")</f>
        <v/>
      </c>
      <c r="B108" s="30">
        <f>(COUNTIF($D$24:D108,D108)=1)*1+B107</f>
        <v>15</v>
      </c>
      <c r="C108" s="37" t="str">
        <f t="shared" si="14"/>
        <v>Młodzik</v>
      </c>
      <c r="D108" s="30" t="str">
        <f>IF(C108="","",'licencje PZTS'!B88)</f>
        <v>"LUKS Mańkowice-Piątkowice"</v>
      </c>
      <c r="E108" s="38" t="str">
        <f>IF(C108="","",VLOOKUP(F108,'licencje PZTS'!$G$3:$N$799,8,FALSE))</f>
        <v>Gabryel Bartłomiej</v>
      </c>
      <c r="F108" s="26">
        <f>'licencje PZTS'!G88</f>
        <v>54551</v>
      </c>
      <c r="G108" s="38" t="str">
        <f t="shared" si="15"/>
        <v>Junior</v>
      </c>
      <c r="H108" s="38" t="str">
        <f>IF(G108="","",'licencje PZTS'!B88)</f>
        <v>"LUKS Mańkowice-Piątkowice"</v>
      </c>
      <c r="I108" s="26" t="str">
        <f>IF(G108="","",VLOOKUP(F108,'licencje PZTS'!$G$3:$N$799,8,FALSE))</f>
        <v>Gabryel Bartłomiej</v>
      </c>
      <c r="J108" s="26" t="str">
        <f>IFERROR(VLOOKUP(F108,'licencje PZTS'!$G$3:$N$799,7,FALSE),"")</f>
        <v>M</v>
      </c>
      <c r="K108" s="38">
        <f>IFERROR(VLOOKUP(F108,'licencje PZTS'!$G$3:$N$1799,4,FALSE),"")</f>
        <v>2007</v>
      </c>
      <c r="L108" s="26" t="str">
        <f t="shared" si="16"/>
        <v>Nie dotyczy</v>
      </c>
      <c r="M108" s="26" t="str">
        <f t="shared" si="17"/>
        <v>Nie dotyczy</v>
      </c>
      <c r="N108" s="26" t="str">
        <f t="shared" si="18"/>
        <v>Młodzik</v>
      </c>
      <c r="O108" s="26" t="str">
        <f t="shared" si="19"/>
        <v>Kadet</v>
      </c>
      <c r="P108" s="26" t="str">
        <f t="shared" si="20"/>
        <v>Junior</v>
      </c>
      <c r="Q108" s="26" t="str">
        <f t="shared" si="21"/>
        <v>Senior</v>
      </c>
      <c r="R108" s="26" t="str">
        <f t="shared" si="22"/>
        <v>Nie dotyczy</v>
      </c>
      <c r="S108" s="26" t="str">
        <f t="shared" si="23"/>
        <v>Młodzieżowiec</v>
      </c>
      <c r="V108" s="26" t="str">
        <f t="shared" si="12"/>
        <v>Gierjatowicz Jakub</v>
      </c>
      <c r="W108" s="26">
        <f>(COUNTIF($V$2:V108,V108)=1)*1+W107</f>
        <v>47</v>
      </c>
      <c r="X108" s="26" t="str">
        <f>VLOOKUP(Y108,'licencje PZTS'!$C$4:$K$1524,9,FALSE)</f>
        <v>"LZS VICTORIA Chróścice"</v>
      </c>
      <c r="Y108" s="26" t="str">
        <f>INDEX($V$4:$V$900,MATCH(ROWS($U$1:U105),$W$4:$W$900,0))</f>
        <v>Michno Mateusz</v>
      </c>
      <c r="AA108" s="26" t="str">
        <f t="shared" si="13"/>
        <v>Gierjatowicz Jakub</v>
      </c>
      <c r="AB108" s="26">
        <f>(COUNTIF($AA$2:AA108,AA108)=1)*1+AB107</f>
        <v>66</v>
      </c>
      <c r="AC108" s="26" t="str">
        <f>VLOOKUP(AD108,'licencje PZTS'!$C$4:$K$524,9,FALSE)</f>
        <v>"LUKS Mańkowice-Piątkowice"</v>
      </c>
      <c r="AD108" s="26" t="str">
        <f>INDEX($AA$2:$AA$900,MATCH(ROWS($Z$1:Z105),$AB$2:$AB$900,0))</f>
        <v>Kopa Oskar</v>
      </c>
    </row>
    <row r="109" spans="1:30" hidden="1" x14ac:dyDescent="0.25">
      <c r="A109" s="26" t="str">
        <f>IFERROR(INDEX($D$24:$D$746,MATCH(ROWS($A$1:A86),$B$24:$B$741,0)),"")</f>
        <v/>
      </c>
      <c r="B109" s="30">
        <f>(COUNTIF($D$24:D109,D109)=1)*1+B108</f>
        <v>15</v>
      </c>
      <c r="C109" s="37" t="str">
        <f t="shared" si="14"/>
        <v/>
      </c>
      <c r="D109" s="30" t="str">
        <f>IF(C109="","",'licencje PZTS'!B89)</f>
        <v/>
      </c>
      <c r="E109" s="38" t="str">
        <f>IF(C109="","",VLOOKUP(F109,'licencje PZTS'!$G$3:$N$799,8,FALSE))</f>
        <v/>
      </c>
      <c r="F109" s="26">
        <f>'licencje PZTS'!G89</f>
        <v>25382</v>
      </c>
      <c r="G109" s="38" t="str">
        <f t="shared" si="15"/>
        <v/>
      </c>
      <c r="H109" s="38" t="str">
        <f>IF(G109="","",'licencje PZTS'!B89)</f>
        <v/>
      </c>
      <c r="I109" s="26" t="str">
        <f>IF(G109="","",VLOOKUP(F109,'licencje PZTS'!$G$3:$N$799,8,FALSE))</f>
        <v/>
      </c>
      <c r="J109" s="26" t="str">
        <f>IFERROR(VLOOKUP(F109,'licencje PZTS'!$G$3:$N$799,7,FALSE),"")</f>
        <v>M</v>
      </c>
      <c r="K109" s="38">
        <f>IFERROR(VLOOKUP(F109,'licencje PZTS'!$G$3:$N$1799,4,FALSE),"")</f>
        <v>1972</v>
      </c>
      <c r="L109" s="26" t="str">
        <f t="shared" si="16"/>
        <v>Nie dotyczy</v>
      </c>
      <c r="M109" s="26" t="str">
        <f t="shared" si="17"/>
        <v>Nie dotyczy</v>
      </c>
      <c r="N109" s="26" t="str">
        <f t="shared" si="18"/>
        <v>Nie dotyczy</v>
      </c>
      <c r="O109" s="26" t="str">
        <f t="shared" si="19"/>
        <v>Nie dotyczy</v>
      </c>
      <c r="P109" s="26" t="str">
        <f t="shared" si="20"/>
        <v>Nie dotyczy</v>
      </c>
      <c r="Q109" s="26" t="str">
        <f t="shared" si="21"/>
        <v>Senior</v>
      </c>
      <c r="R109" s="26" t="str">
        <f t="shared" si="22"/>
        <v>Weteran</v>
      </c>
      <c r="S109" s="26" t="str">
        <f t="shared" si="23"/>
        <v>Nie dotyczy</v>
      </c>
      <c r="V109" s="26" t="str">
        <f t="shared" si="12"/>
        <v>Glados Łukasz</v>
      </c>
      <c r="W109" s="26">
        <f>(COUNTIF($V$2:V109,V109)=1)*1+W108</f>
        <v>48</v>
      </c>
      <c r="X109" s="26" t="str">
        <f>VLOOKUP(Y109,'licencje PZTS'!$C$4:$K$1524,9,FALSE)</f>
        <v>"MGOK Gorzów Śląski"</v>
      </c>
      <c r="Y109" s="26" t="str">
        <f>INDEX($V$4:$V$900,MATCH(ROWS($U$1:U106),$W$4:$W$900,0))</f>
        <v>Milde Dawid</v>
      </c>
      <c r="AA109" s="26" t="str">
        <f t="shared" si="13"/>
        <v>Glados Emilia</v>
      </c>
      <c r="AB109" s="26">
        <f>(COUNTIF($AA$2:AA109,AA109)=1)*1+AB108</f>
        <v>67</v>
      </c>
      <c r="AC109" s="26" t="str">
        <f>VLOOKUP(AD109,'licencje PZTS'!$C$4:$K$524,9,FALSE)</f>
        <v>"LZS Żywocice"</v>
      </c>
      <c r="AD109" s="26" t="str">
        <f>INDEX($AA$2:$AA$900,MATCH(ROWS($Z$1:Z106),$AB$2:$AB$900,0))</f>
        <v>Kopiec Szymon</v>
      </c>
    </row>
    <row r="110" spans="1:30" hidden="1" x14ac:dyDescent="0.25">
      <c r="A110" s="26" t="str">
        <f>IFERROR(INDEX($D$24:$D$746,MATCH(ROWS($A$1:A87),$B$24:$B$741,0)),"")</f>
        <v/>
      </c>
      <c r="B110" s="30">
        <f>(COUNTIF($D$24:D110,D110)=1)*1+B109</f>
        <v>15</v>
      </c>
      <c r="C110" s="37" t="str">
        <f t="shared" si="14"/>
        <v/>
      </c>
      <c r="D110" s="30" t="str">
        <f>IF(C110="","",'licencje PZTS'!B90)</f>
        <v/>
      </c>
      <c r="E110" s="38" t="str">
        <f>IF(C110="","",VLOOKUP(F110,'licencje PZTS'!$G$3:$N$799,8,FALSE))</f>
        <v/>
      </c>
      <c r="F110" s="26">
        <f>'licencje PZTS'!G90</f>
        <v>18980</v>
      </c>
      <c r="G110" s="38" t="str">
        <f t="shared" si="15"/>
        <v/>
      </c>
      <c r="H110" s="38" t="str">
        <f>IF(G110="","",'licencje PZTS'!B90)</f>
        <v/>
      </c>
      <c r="I110" s="26" t="str">
        <f>IF(G110="","",VLOOKUP(F110,'licencje PZTS'!$G$3:$N$799,8,FALSE))</f>
        <v/>
      </c>
      <c r="J110" s="26" t="str">
        <f>IFERROR(VLOOKUP(F110,'licencje PZTS'!$G$3:$N$799,7,FALSE),"")</f>
        <v>M</v>
      </c>
      <c r="K110" s="38">
        <f>IFERROR(VLOOKUP(F110,'licencje PZTS'!$G$3:$N$1799,4,FALSE),"")</f>
        <v>1995</v>
      </c>
      <c r="L110" s="26" t="str">
        <f t="shared" si="16"/>
        <v>Nie dotyczy</v>
      </c>
      <c r="M110" s="26" t="str">
        <f t="shared" si="17"/>
        <v>Nie dotyczy</v>
      </c>
      <c r="N110" s="26" t="str">
        <f t="shared" si="18"/>
        <v>Nie dotyczy</v>
      </c>
      <c r="O110" s="26" t="str">
        <f t="shared" si="19"/>
        <v>Nie dotyczy</v>
      </c>
      <c r="P110" s="26" t="str">
        <f t="shared" si="20"/>
        <v>Nie dotyczy</v>
      </c>
      <c r="Q110" s="26" t="str">
        <f t="shared" si="21"/>
        <v>Senior</v>
      </c>
      <c r="R110" s="26" t="str">
        <f t="shared" si="22"/>
        <v>Nie dotyczy</v>
      </c>
      <c r="S110" s="26" t="str">
        <f t="shared" si="23"/>
        <v>Nie dotyczy</v>
      </c>
      <c r="V110" s="26" t="str">
        <f t="shared" si="12"/>
        <v>Glados Łukasz</v>
      </c>
      <c r="W110" s="26">
        <f>(COUNTIF($V$2:V110,V110)=1)*1+W109</f>
        <v>48</v>
      </c>
      <c r="X110" s="26" t="str">
        <f>VLOOKUP(Y110,'licencje PZTS'!$C$4:$K$1524,9,FALSE)</f>
        <v>"STS GMINA Strzelce Opolskie"</v>
      </c>
      <c r="Y110" s="26" t="str">
        <f>INDEX($V$4:$V$900,MATCH(ROWS($U$1:U107),$W$4:$W$900,0))</f>
        <v>Molawka Jan</v>
      </c>
      <c r="AA110" s="26" t="str">
        <f t="shared" si="13"/>
        <v>Glados Łukasz</v>
      </c>
      <c r="AB110" s="26">
        <f>(COUNTIF($AA$2:AA110,AA110)=1)*1+AB109</f>
        <v>68</v>
      </c>
      <c r="AC110" s="26" t="str">
        <f>VLOOKUP(AD110,'licencje PZTS'!$C$4:$K$524,9,FALSE)</f>
        <v>"UKS MOS Opole"</v>
      </c>
      <c r="AD110" s="26" t="str">
        <f>INDEX($AA$2:$AA$900,MATCH(ROWS($Z$1:Z107),$AB$2:$AB$900,0))</f>
        <v>Korecka Oliwia</v>
      </c>
    </row>
    <row r="111" spans="1:30" hidden="1" x14ac:dyDescent="0.25">
      <c r="A111" s="26" t="str">
        <f>IFERROR(INDEX($D$24:$D$746,MATCH(ROWS($A$1:A88),$B$24:$B$741,0)),"")</f>
        <v/>
      </c>
      <c r="B111" s="30">
        <f>(COUNTIF($D$24:D111,D111)=1)*1+B110</f>
        <v>15</v>
      </c>
      <c r="C111" s="37" t="str">
        <f t="shared" si="14"/>
        <v>Młodzik</v>
      </c>
      <c r="D111" s="30" t="str">
        <f>IF(C111="","",'licencje PZTS'!B91)</f>
        <v>"MGOK Gorzów Śląski"</v>
      </c>
      <c r="E111" s="38" t="str">
        <f>IF(C111="","",VLOOKUP(F111,'licencje PZTS'!$G$3:$N$799,8,FALSE))</f>
        <v>Gallus Michał</v>
      </c>
      <c r="F111" s="26">
        <f>'licencje PZTS'!G91</f>
        <v>54783</v>
      </c>
      <c r="G111" s="38" t="str">
        <f t="shared" si="15"/>
        <v>Junior</v>
      </c>
      <c r="H111" s="38" t="str">
        <f>IF(G111="","",'licencje PZTS'!B91)</f>
        <v>"MGOK Gorzów Śląski"</v>
      </c>
      <c r="I111" s="26" t="str">
        <f>IF(G111="","",VLOOKUP(F111,'licencje PZTS'!$G$3:$N$799,8,FALSE))</f>
        <v>Gallus Michał</v>
      </c>
      <c r="J111" s="26" t="str">
        <f>IFERROR(VLOOKUP(F111,'licencje PZTS'!$G$3:$N$799,7,FALSE),"")</f>
        <v>M</v>
      </c>
      <c r="K111" s="38">
        <f>IFERROR(VLOOKUP(F111,'licencje PZTS'!$G$3:$N$1799,4,FALSE),"")</f>
        <v>2009</v>
      </c>
      <c r="L111" s="26" t="str">
        <f t="shared" si="16"/>
        <v>Nie dotyczy</v>
      </c>
      <c r="M111" s="26" t="str">
        <f t="shared" si="17"/>
        <v>Żak</v>
      </c>
      <c r="N111" s="26" t="str">
        <f t="shared" si="18"/>
        <v>Młodzik</v>
      </c>
      <c r="O111" s="26" t="str">
        <f t="shared" si="19"/>
        <v>Kadet</v>
      </c>
      <c r="P111" s="26" t="str">
        <f t="shared" si="20"/>
        <v>Junior</v>
      </c>
      <c r="Q111" s="26" t="str">
        <f t="shared" si="21"/>
        <v>Senior</v>
      </c>
      <c r="R111" s="26" t="str">
        <f t="shared" si="22"/>
        <v>Nie dotyczy</v>
      </c>
      <c r="S111" s="26" t="str">
        <f t="shared" si="23"/>
        <v>Młodzieżowiec</v>
      </c>
      <c r="V111" s="26" t="str">
        <f t="shared" si="12"/>
        <v>Glados Patryk</v>
      </c>
      <c r="W111" s="26">
        <f>(COUNTIF($V$2:V111,V111)=1)*1+W110</f>
        <v>49</v>
      </c>
      <c r="X111" s="26" t="str">
        <f>VLOOKUP(Y111,'licencje PZTS'!$C$4:$K$1524,9,FALSE)</f>
        <v>"STS Brynica"</v>
      </c>
      <c r="Y111" s="26" t="str">
        <f>INDEX($V$4:$V$900,MATCH(ROWS($U$1:U108),$W$4:$W$900,0))</f>
        <v>Nanko Łukasz</v>
      </c>
      <c r="AA111" s="26" t="str">
        <f t="shared" si="13"/>
        <v>Glados Patryk</v>
      </c>
      <c r="AB111" s="26">
        <f>(COUNTIF($AA$2:AA111,AA111)=1)*1+AB110</f>
        <v>69</v>
      </c>
      <c r="AC111" s="26" t="str">
        <f>VLOOKUP(AD111,'licencje PZTS'!$C$4:$K$524,9,FALSE)</f>
        <v>"MGOK Gorzów Śląski"</v>
      </c>
      <c r="AD111" s="26" t="str">
        <f>INDEX($AA$2:$AA$900,MATCH(ROWS($Z$1:Z108),$AB$2:$AB$900,0))</f>
        <v>Kos Dawid</v>
      </c>
    </row>
    <row r="112" spans="1:30" hidden="1" x14ac:dyDescent="0.25">
      <c r="A112" s="26" t="str">
        <f>IFERROR(INDEX($D$24:$D$746,MATCH(ROWS($A$1:A89),$B$24:$B$741,0)),"")</f>
        <v/>
      </c>
      <c r="B112" s="30">
        <f>(COUNTIF($D$24:D112,D112)=1)*1+B111</f>
        <v>15</v>
      </c>
      <c r="C112" s="37" t="str">
        <f t="shared" si="14"/>
        <v/>
      </c>
      <c r="D112" s="30" t="str">
        <f>IF(C112="","",'licencje PZTS'!B92)</f>
        <v/>
      </c>
      <c r="E112" s="38" t="str">
        <f>IF(C112="","",VLOOKUP(F112,'licencje PZTS'!$G$3:$N$799,8,FALSE))</f>
        <v/>
      </c>
      <c r="F112" s="26">
        <f>'licencje PZTS'!G92</f>
        <v>29055</v>
      </c>
      <c r="G112" s="38" t="str">
        <f t="shared" si="15"/>
        <v/>
      </c>
      <c r="H112" s="38" t="str">
        <f>IF(G112="","",'licencje PZTS'!B92)</f>
        <v/>
      </c>
      <c r="I112" s="26" t="str">
        <f>IF(G112="","",VLOOKUP(F112,'licencje PZTS'!$G$3:$N$799,8,FALSE))</f>
        <v/>
      </c>
      <c r="J112" s="26" t="str">
        <f>IFERROR(VLOOKUP(F112,'licencje PZTS'!$G$3:$N$799,7,FALSE),"")</f>
        <v>M</v>
      </c>
      <c r="K112" s="38">
        <f>IFERROR(VLOOKUP(F112,'licencje PZTS'!$G$3:$N$1799,4,FALSE),"")</f>
        <v>1998</v>
      </c>
      <c r="L112" s="26" t="str">
        <f t="shared" si="16"/>
        <v>Nie dotyczy</v>
      </c>
      <c r="M112" s="26" t="str">
        <f t="shared" si="17"/>
        <v>Nie dotyczy</v>
      </c>
      <c r="N112" s="26" t="str">
        <f t="shared" si="18"/>
        <v>Nie dotyczy</v>
      </c>
      <c r="O112" s="26" t="str">
        <f t="shared" si="19"/>
        <v>Nie dotyczy</v>
      </c>
      <c r="P112" s="26" t="str">
        <f t="shared" si="20"/>
        <v>Nie dotyczy</v>
      </c>
      <c r="Q112" s="26" t="str">
        <f t="shared" si="21"/>
        <v>Senior</v>
      </c>
      <c r="R112" s="26" t="str">
        <f t="shared" si="22"/>
        <v>Nie dotyczy</v>
      </c>
      <c r="S112" s="26" t="str">
        <f t="shared" si="23"/>
        <v>Nie dotyczy</v>
      </c>
      <c r="V112" s="26" t="str">
        <f t="shared" si="12"/>
        <v>Glados Patryk</v>
      </c>
      <c r="W112" s="26">
        <f>(COUNTIF($V$2:V112,V112)=1)*1+W111</f>
        <v>49</v>
      </c>
      <c r="X112" s="26" t="str">
        <f>VLOOKUP(Y112,'licencje PZTS'!$C$4:$K$1524,9,FALSE)</f>
        <v>"MGOK Gorzów Śląski"</v>
      </c>
      <c r="Y112" s="26" t="str">
        <f>INDEX($V$4:$V$900,MATCH(ROWS($U$1:U109),$W$4:$W$900,0))</f>
        <v>Napieraj Oliwier</v>
      </c>
      <c r="AA112" s="26" t="str">
        <f t="shared" si="13"/>
        <v>Glados Patryk</v>
      </c>
      <c r="AB112" s="26">
        <f>(COUNTIF($AA$2:AA112,AA112)=1)*1+AB111</f>
        <v>69</v>
      </c>
      <c r="AC112" s="26" t="str">
        <f>VLOOKUP(AD112,'licencje PZTS'!$C$4:$K$524,9,FALSE)</f>
        <v>"STS GMINA Strzelce Opolskie"</v>
      </c>
      <c r="AD112" s="26" t="str">
        <f>INDEX($AA$2:$AA$900,MATCH(ROWS($Z$1:Z109),$AB$2:$AB$900,0))</f>
        <v>Koston Julia</v>
      </c>
    </row>
    <row r="113" spans="1:30" hidden="1" x14ac:dyDescent="0.25">
      <c r="A113" s="26" t="str">
        <f>IFERROR(INDEX($D$24:$D$746,MATCH(ROWS($A$1:A90),$B$24:$B$741,0)),"")</f>
        <v/>
      </c>
      <c r="B113" s="30">
        <f>(COUNTIF($D$24:D113,D113)=1)*1+B112</f>
        <v>15</v>
      </c>
      <c r="C113" s="37" t="str">
        <f t="shared" si="14"/>
        <v/>
      </c>
      <c r="D113" s="30" t="str">
        <f>IF(C113="","",'licencje PZTS'!B93)</f>
        <v/>
      </c>
      <c r="E113" s="38" t="str">
        <f>IF(C113="","",VLOOKUP(F113,'licencje PZTS'!$G$3:$N$799,8,FALSE))</f>
        <v/>
      </c>
      <c r="F113" s="26">
        <f>'licencje PZTS'!G93</f>
        <v>45576</v>
      </c>
      <c r="G113" s="38" t="str">
        <f t="shared" si="15"/>
        <v>Junior</v>
      </c>
      <c r="H113" s="38" t="str">
        <f>IF(G113="","",'licencje PZTS'!B93)</f>
        <v>"MLUKS WAKMET Bodzanów"</v>
      </c>
      <c r="I113" s="26" t="str">
        <f>IF(G113="","",VLOOKUP(F113,'licencje PZTS'!$G$3:$N$799,8,FALSE))</f>
        <v>Gargol Amelia</v>
      </c>
      <c r="J113" s="26" t="str">
        <f>IFERROR(VLOOKUP(F113,'licencje PZTS'!$G$3:$N$799,7,FALSE),"")</f>
        <v>K</v>
      </c>
      <c r="K113" s="38">
        <f>IFERROR(VLOOKUP(F113,'licencje PZTS'!$G$3:$N$1799,4,FALSE),"")</f>
        <v>2006</v>
      </c>
      <c r="L113" s="26" t="str">
        <f t="shared" si="16"/>
        <v>Nie dotyczy</v>
      </c>
      <c r="M113" s="26" t="str">
        <f t="shared" si="17"/>
        <v>Nie dotyczy</v>
      </c>
      <c r="N113" s="26" t="str">
        <f t="shared" si="18"/>
        <v>Nie dotyczy</v>
      </c>
      <c r="O113" s="26" t="str">
        <f t="shared" si="19"/>
        <v>Kadet</v>
      </c>
      <c r="P113" s="26" t="str">
        <f t="shared" si="20"/>
        <v>Junior</v>
      </c>
      <c r="Q113" s="26" t="str">
        <f t="shared" si="21"/>
        <v>Senior</v>
      </c>
      <c r="R113" s="26" t="str">
        <f t="shared" si="22"/>
        <v>Nie dotyczy</v>
      </c>
      <c r="S113" s="26" t="str">
        <f t="shared" si="23"/>
        <v>Młodzieżowiec</v>
      </c>
      <c r="V113" s="26" t="str">
        <f t="shared" si="12"/>
        <v>Gołomb Jakub</v>
      </c>
      <c r="W113" s="26">
        <f>(COUNTIF($V$2:V113,V113)=1)*1+W112</f>
        <v>50</v>
      </c>
      <c r="X113" s="26" t="str">
        <f>VLOOKUP(Y113,'licencje PZTS'!$C$4:$K$1524,9,FALSE)</f>
        <v>"MGOK Gorzów Śląski"</v>
      </c>
      <c r="Y113" s="26" t="str">
        <f>INDEX($V$4:$V$900,MATCH(ROWS($U$1:U110),$W$4:$W$900,0))</f>
        <v>Napieraj Wiktor</v>
      </c>
      <c r="AA113" s="26" t="str">
        <f t="shared" si="13"/>
        <v>Gołomb Jakub</v>
      </c>
      <c r="AB113" s="26">
        <f>(COUNTIF($AA$2:AA113,AA113)=1)*1+AB112</f>
        <v>70</v>
      </c>
      <c r="AC113" s="26" t="str">
        <f>VLOOKUP(AD113,'licencje PZTS'!$C$4:$K$524,9,FALSE)</f>
        <v>"STS GMINA Strzelce Opolskie"</v>
      </c>
      <c r="AD113" s="26" t="str">
        <f>INDEX($AA$2:$AA$900,MATCH(ROWS($Z$1:Z110),$AB$2:$AB$900,0))</f>
        <v>Koston Zuzanna</v>
      </c>
    </row>
    <row r="114" spans="1:30" hidden="1" x14ac:dyDescent="0.25">
      <c r="A114" s="26" t="str">
        <f>IFERROR(INDEX($D$24:$D$746,MATCH(ROWS($A$1:A91),$B$24:$B$741,0)),"")</f>
        <v/>
      </c>
      <c r="B114" s="30">
        <f>(COUNTIF($D$24:D114,D114)=1)*1+B113</f>
        <v>15</v>
      </c>
      <c r="C114" s="37" t="str">
        <f t="shared" si="14"/>
        <v/>
      </c>
      <c r="D114" s="30" t="str">
        <f>IF(C114="","",'licencje PZTS'!B94)</f>
        <v/>
      </c>
      <c r="E114" s="38" t="str">
        <f>IF(C114="","",VLOOKUP(F114,'licencje PZTS'!$G$3:$N$799,8,FALSE))</f>
        <v/>
      </c>
      <c r="F114" s="26">
        <f>'licencje PZTS'!G94</f>
        <v>40657</v>
      </c>
      <c r="G114" s="38" t="str">
        <f t="shared" si="15"/>
        <v/>
      </c>
      <c r="H114" s="38" t="str">
        <f>IF(G114="","",'licencje PZTS'!B94)</f>
        <v/>
      </c>
      <c r="I114" s="26" t="str">
        <f>IF(G114="","",VLOOKUP(F114,'licencje PZTS'!$G$3:$N$799,8,FALSE))</f>
        <v/>
      </c>
      <c r="J114" s="26" t="str">
        <f>IFERROR(VLOOKUP(F114,'licencje PZTS'!$G$3:$N$799,7,FALSE),"")</f>
        <v>M</v>
      </c>
      <c r="K114" s="38">
        <f>IFERROR(VLOOKUP(F114,'licencje PZTS'!$G$3:$N$1799,4,FALSE),"")</f>
        <v>1974</v>
      </c>
      <c r="L114" s="26" t="str">
        <f t="shared" si="16"/>
        <v>Nie dotyczy</v>
      </c>
      <c r="M114" s="26" t="str">
        <f t="shared" si="17"/>
        <v>Nie dotyczy</v>
      </c>
      <c r="N114" s="26" t="str">
        <f t="shared" si="18"/>
        <v>Nie dotyczy</v>
      </c>
      <c r="O114" s="26" t="str">
        <f t="shared" si="19"/>
        <v>Nie dotyczy</v>
      </c>
      <c r="P114" s="26" t="str">
        <f t="shared" si="20"/>
        <v>Nie dotyczy</v>
      </c>
      <c r="Q114" s="26" t="str">
        <f t="shared" si="21"/>
        <v>Senior</v>
      </c>
      <c r="R114" s="26" t="str">
        <f t="shared" si="22"/>
        <v>Weteran</v>
      </c>
      <c r="S114" s="26" t="str">
        <f t="shared" si="23"/>
        <v>Nie dotyczy</v>
      </c>
      <c r="V114" s="26" t="str">
        <f t="shared" si="12"/>
        <v>Gołomb Jakub</v>
      </c>
      <c r="W114" s="26">
        <f>(COUNTIF($V$2:V114,V114)=1)*1+W113</f>
        <v>50</v>
      </c>
      <c r="X114" s="26" t="str">
        <f>VLOOKUP(Y114,'licencje PZTS'!$C$4:$K$1524,9,FALSE)</f>
        <v>"KTS MOKSiR Zawadzkie"</v>
      </c>
      <c r="Y114" s="26" t="str">
        <f>INDEX($V$4:$V$900,MATCH(ROWS($U$1:U111),$W$4:$W$900,0))</f>
        <v>Nawrot Anna</v>
      </c>
      <c r="AA114" s="26" t="str">
        <f t="shared" si="13"/>
        <v>Gołomb Jakub</v>
      </c>
      <c r="AB114" s="26">
        <f>(COUNTIF($AA$2:AA114,AA114)=1)*1+AB113</f>
        <v>70</v>
      </c>
      <c r="AC114" s="26" t="str">
        <f>VLOOKUP(AD114,'licencje PZTS'!$C$4:$K$524,9,FALSE)</f>
        <v>"KTS KŁODNICA Kędzierzyn-Koźle"</v>
      </c>
      <c r="AD114" s="26" t="str">
        <f>INDEX($AA$2:$AA$900,MATCH(ROWS($Z$1:Z111),$AB$2:$AB$900,0))</f>
        <v>Kotowicz Bartosz</v>
      </c>
    </row>
    <row r="115" spans="1:30" hidden="1" x14ac:dyDescent="0.25">
      <c r="A115" s="26" t="str">
        <f>IFERROR(INDEX($D$24:$D$746,MATCH(ROWS($A$1:A92),$B$24:$B$741,0)),"")</f>
        <v/>
      </c>
      <c r="B115" s="30">
        <f>(COUNTIF($D$24:D115,D115)=1)*1+B114</f>
        <v>16</v>
      </c>
      <c r="C115" s="37" t="str">
        <f t="shared" si="14"/>
        <v>Młodzik</v>
      </c>
      <c r="D115" s="30" t="str">
        <f>IF(C115="","",'licencje PZTS'!B95)</f>
        <v>"MLUKS WAKMET Bodzanów"</v>
      </c>
      <c r="E115" s="38" t="str">
        <f>IF(C115="","",VLOOKUP(F115,'licencje PZTS'!$G$3:$N$799,8,FALSE))</f>
        <v>Gargol Wiktoria</v>
      </c>
      <c r="F115" s="26">
        <f>'licencje PZTS'!G95</f>
        <v>45577</v>
      </c>
      <c r="G115" s="38" t="str">
        <f t="shared" si="15"/>
        <v>Junior</v>
      </c>
      <c r="H115" s="38" t="str">
        <f>IF(G115="","",'licencje PZTS'!B95)</f>
        <v>"MLUKS WAKMET Bodzanów"</v>
      </c>
      <c r="I115" s="26" t="str">
        <f>IF(G115="","",VLOOKUP(F115,'licencje PZTS'!$G$3:$N$799,8,FALSE))</f>
        <v>Gargol Wiktoria</v>
      </c>
      <c r="J115" s="26" t="str">
        <f>IFERROR(VLOOKUP(F115,'licencje PZTS'!$G$3:$N$799,7,FALSE),"")</f>
        <v>K</v>
      </c>
      <c r="K115" s="38">
        <f>IFERROR(VLOOKUP(F115,'licencje PZTS'!$G$3:$N$1799,4,FALSE),"")</f>
        <v>2008</v>
      </c>
      <c r="L115" s="26" t="str">
        <f t="shared" si="16"/>
        <v>Nie dotyczy</v>
      </c>
      <c r="M115" s="26" t="str">
        <f t="shared" si="17"/>
        <v>Nie dotyczy</v>
      </c>
      <c r="N115" s="26" t="str">
        <f t="shared" si="18"/>
        <v>Młodzik</v>
      </c>
      <c r="O115" s="26" t="str">
        <f t="shared" si="19"/>
        <v>Kadet</v>
      </c>
      <c r="P115" s="26" t="str">
        <f t="shared" si="20"/>
        <v>Junior</v>
      </c>
      <c r="Q115" s="26" t="str">
        <f t="shared" si="21"/>
        <v>Senior</v>
      </c>
      <c r="R115" s="26" t="str">
        <f t="shared" si="22"/>
        <v>Nie dotyczy</v>
      </c>
      <c r="S115" s="26" t="str">
        <f t="shared" si="23"/>
        <v>Młodzieżowiec</v>
      </c>
      <c r="V115" s="26" t="str">
        <f t="shared" si="12"/>
        <v>Gołomb Jakub</v>
      </c>
      <c r="W115" s="26">
        <f>(COUNTIF($V$2:V115,V115)=1)*1+W114</f>
        <v>50</v>
      </c>
      <c r="X115" s="26" t="str">
        <f>VLOOKUP(Y115,'licencje PZTS'!$C$4:$K$1524,9,FALSE)</f>
        <v>"LUKS Mańkowice-Piątkowice"</v>
      </c>
      <c r="Y115" s="26" t="str">
        <f>INDEX($V$4:$V$900,MATCH(ROWS($U$1:U112),$W$4:$W$900,0))</f>
        <v>Nenner Jacob</v>
      </c>
      <c r="AA115" s="26" t="str">
        <f t="shared" si="13"/>
        <v>Gołomb Jakub</v>
      </c>
      <c r="AB115" s="26">
        <f>(COUNTIF($AA$2:AA115,AA115)=1)*1+AB114</f>
        <v>70</v>
      </c>
      <c r="AC115" s="26" t="str">
        <f>VLOOKUP(AD115,'licencje PZTS'!$C$4:$K$524,9,FALSE)</f>
        <v>"UKS SOKOLIK Niemodlin"</v>
      </c>
      <c r="AD115" s="26" t="str">
        <f>INDEX($AA$2:$AA$900,MATCH(ROWS($Z$1:Z112),$AB$2:$AB$900,0))</f>
        <v>Krawczyk Leon</v>
      </c>
    </row>
    <row r="116" spans="1:30" hidden="1" x14ac:dyDescent="0.25">
      <c r="A116" s="26" t="str">
        <f>IFERROR(INDEX($D$24:$D$746,MATCH(ROWS($A$1:A93),$B$24:$B$741,0)),"")</f>
        <v/>
      </c>
      <c r="B116" s="30">
        <f>(COUNTIF($D$24:D116,D116)=1)*1+B115</f>
        <v>16</v>
      </c>
      <c r="C116" s="37" t="str">
        <f t="shared" si="14"/>
        <v>Młodzik</v>
      </c>
      <c r="D116" s="30" t="str">
        <f>IF(C116="","",'licencje PZTS'!B96)</f>
        <v>"LUKS Mańkowice-Piątkowice"</v>
      </c>
      <c r="E116" s="38" t="str">
        <f>IF(C116="","",VLOOKUP(F116,'licencje PZTS'!$G$3:$N$799,8,FALSE))</f>
        <v>Garnek Fabian</v>
      </c>
      <c r="F116" s="26">
        <f>'licencje PZTS'!G96</f>
        <v>54541</v>
      </c>
      <c r="G116" s="38" t="str">
        <f t="shared" si="15"/>
        <v>Junior</v>
      </c>
      <c r="H116" s="38" t="str">
        <f>IF(G116="","",'licencje PZTS'!B96)</f>
        <v>"LUKS Mańkowice-Piątkowice"</v>
      </c>
      <c r="I116" s="26" t="str">
        <f>IF(G116="","",VLOOKUP(F116,'licencje PZTS'!$G$3:$N$799,8,FALSE))</f>
        <v>Garnek Fabian</v>
      </c>
      <c r="J116" s="26" t="str">
        <f>IFERROR(VLOOKUP(F116,'licencje PZTS'!$G$3:$N$799,7,FALSE),"")</f>
        <v>M</v>
      </c>
      <c r="K116" s="38">
        <f>IFERROR(VLOOKUP(F116,'licencje PZTS'!$G$3:$N$1799,4,FALSE),"")</f>
        <v>2009</v>
      </c>
      <c r="L116" s="26" t="str">
        <f t="shared" si="16"/>
        <v>Nie dotyczy</v>
      </c>
      <c r="M116" s="26" t="str">
        <f t="shared" si="17"/>
        <v>Żak</v>
      </c>
      <c r="N116" s="26" t="str">
        <f t="shared" si="18"/>
        <v>Młodzik</v>
      </c>
      <c r="O116" s="26" t="str">
        <f t="shared" si="19"/>
        <v>Kadet</v>
      </c>
      <c r="P116" s="26" t="str">
        <f t="shared" si="20"/>
        <v>Junior</v>
      </c>
      <c r="Q116" s="26" t="str">
        <f t="shared" si="21"/>
        <v>Senior</v>
      </c>
      <c r="R116" s="26" t="str">
        <f t="shared" si="22"/>
        <v>Nie dotyczy</v>
      </c>
      <c r="S116" s="26" t="str">
        <f t="shared" si="23"/>
        <v>Młodzieżowiec</v>
      </c>
      <c r="V116" s="26" t="str">
        <f t="shared" si="12"/>
        <v>Gołomb Jakub</v>
      </c>
      <c r="W116" s="26">
        <f>(COUNTIF($V$2:V116,V116)=1)*1+W115</f>
        <v>50</v>
      </c>
      <c r="X116" s="26" t="str">
        <f>VLOOKUP(Y116,'licencje PZTS'!$C$4:$K$1524,9,FALSE)</f>
        <v>"STS GMINA Strzelce Opolskie"</v>
      </c>
      <c r="Y116" s="26" t="str">
        <f>INDEX($V$4:$V$900,MATCH(ROWS($U$1:U113),$W$4:$W$900,0))</f>
        <v>Niesler Daniel</v>
      </c>
      <c r="AA116" s="26" t="str">
        <f t="shared" si="13"/>
        <v>Gołomb Jakub</v>
      </c>
      <c r="AB116" s="26">
        <f>(COUNTIF($AA$2:AA116,AA116)=1)*1+AB115</f>
        <v>70</v>
      </c>
      <c r="AC116" s="26" t="str">
        <f>VLOOKUP(AD116,'licencje PZTS'!$C$4:$K$524,9,FALSE)</f>
        <v>"UKS GOSDIM Turawa"</v>
      </c>
      <c r="AD116" s="26" t="str">
        <f>INDEX($AA$2:$AA$900,MATCH(ROWS($Z$1:Z113),$AB$2:$AB$900,0))</f>
        <v>Kreczmer Oliwier</v>
      </c>
    </row>
    <row r="117" spans="1:30" hidden="1" x14ac:dyDescent="0.25">
      <c r="A117" s="26" t="str">
        <f>IFERROR(INDEX($D$24:$D$746,MATCH(ROWS($A$1:A94),$B$24:$B$741,0)),"")</f>
        <v/>
      </c>
      <c r="B117" s="30">
        <f>(COUNTIF($D$24:D117,D117)=1)*1+B116</f>
        <v>16</v>
      </c>
      <c r="C117" s="37" t="str">
        <f t="shared" si="14"/>
        <v>Młodzik</v>
      </c>
      <c r="D117" s="30" t="str">
        <f>IF(C117="","",'licencje PZTS'!B97)</f>
        <v>"LUKS Mańkowice-Piątkowice"</v>
      </c>
      <c r="E117" s="38" t="str">
        <f>IF(C117="","",VLOOKUP(F117,'licencje PZTS'!$G$3:$N$799,8,FALSE))</f>
        <v>Garnek Marcel</v>
      </c>
      <c r="F117" s="26">
        <f>'licencje PZTS'!G97</f>
        <v>54540</v>
      </c>
      <c r="G117" s="38" t="str">
        <f t="shared" si="15"/>
        <v>Junior</v>
      </c>
      <c r="H117" s="38" t="str">
        <f>IF(G117="","",'licencje PZTS'!B97)</f>
        <v>"LUKS Mańkowice-Piątkowice"</v>
      </c>
      <c r="I117" s="26" t="str">
        <f>IF(G117="","",VLOOKUP(F117,'licencje PZTS'!$G$3:$N$799,8,FALSE))</f>
        <v>Garnek Marcel</v>
      </c>
      <c r="J117" s="26" t="str">
        <f>IFERROR(VLOOKUP(F117,'licencje PZTS'!$G$3:$N$799,7,FALSE),"")</f>
        <v>M</v>
      </c>
      <c r="K117" s="38">
        <f>IFERROR(VLOOKUP(F117,'licencje PZTS'!$G$3:$N$1799,4,FALSE),"")</f>
        <v>2010</v>
      </c>
      <c r="L117" s="26" t="str">
        <f t="shared" si="16"/>
        <v>Nie dotyczy</v>
      </c>
      <c r="M117" s="26" t="str">
        <f t="shared" si="17"/>
        <v>Żak</v>
      </c>
      <c r="N117" s="26" t="str">
        <f t="shared" si="18"/>
        <v>Młodzik</v>
      </c>
      <c r="O117" s="26" t="str">
        <f t="shared" si="19"/>
        <v>Kadet</v>
      </c>
      <c r="P117" s="26" t="str">
        <f t="shared" si="20"/>
        <v>Junior</v>
      </c>
      <c r="Q117" s="26" t="str">
        <f t="shared" si="21"/>
        <v>Senior</v>
      </c>
      <c r="R117" s="26" t="str">
        <f t="shared" si="22"/>
        <v>Nie dotyczy</v>
      </c>
      <c r="S117" s="26" t="str">
        <f t="shared" si="23"/>
        <v>Młodzieżowiec</v>
      </c>
      <c r="V117" s="26" t="str">
        <f t="shared" si="12"/>
        <v>Górecka Lena</v>
      </c>
      <c r="W117" s="26">
        <f>(COUNTIF($V$2:V117,V117)=1)*1+W116</f>
        <v>51</v>
      </c>
      <c r="X117" s="26" t="str">
        <f>VLOOKUP(Y117,'licencje PZTS'!$C$4:$K$1524,9,FALSE)</f>
        <v>"STS GMINA Strzelce Opolskie"</v>
      </c>
      <c r="Y117" s="26" t="str">
        <f>INDEX($V$4:$V$900,MATCH(ROWS($U$1:U114),$W$4:$W$900,0))</f>
        <v>Nocoń Magdalena</v>
      </c>
      <c r="AA117" s="26" t="str">
        <f t="shared" si="13"/>
        <v>Górecka Lena</v>
      </c>
      <c r="AB117" s="26">
        <f>(COUNTIF($AA$2:AA117,AA117)=1)*1+AB116</f>
        <v>71</v>
      </c>
      <c r="AC117" s="26" t="str">
        <f>VLOOKUP(AD117,'licencje PZTS'!$C$4:$K$524,9,FALSE)</f>
        <v>"UKS Cisek"</v>
      </c>
      <c r="AD117" s="26" t="str">
        <f>INDEX($AA$2:$AA$900,MATCH(ROWS($Z$1:Z114),$AB$2:$AB$900,0))</f>
        <v>Kroker Krzysztof</v>
      </c>
    </row>
    <row r="118" spans="1:30" hidden="1" x14ac:dyDescent="0.25">
      <c r="A118" s="26" t="str">
        <f>IFERROR(INDEX($D$24:$D$746,MATCH(ROWS($A$1:A95),$B$24:$B$741,0)),"")</f>
        <v/>
      </c>
      <c r="B118" s="30">
        <f>(COUNTIF($D$24:D118,D118)=1)*1+B117</f>
        <v>16</v>
      </c>
      <c r="C118" s="37" t="str">
        <f t="shared" si="14"/>
        <v>Młodzik</v>
      </c>
      <c r="D118" s="30" t="str">
        <f>IF(C118="","",'licencje PZTS'!B98)</f>
        <v>"UKS MOS Opole"</v>
      </c>
      <c r="E118" s="38" t="str">
        <f>IF(C118="","",VLOOKUP(F118,'licencje PZTS'!$G$3:$N$799,8,FALSE))</f>
        <v>Gawdyn Bartłomiej</v>
      </c>
      <c r="F118" s="26">
        <f>'licencje PZTS'!G98</f>
        <v>56096</v>
      </c>
      <c r="G118" s="38" t="str">
        <f t="shared" si="15"/>
        <v>Junior</v>
      </c>
      <c r="H118" s="38" t="str">
        <f>IF(G118="","",'licencje PZTS'!B98)</f>
        <v>"UKS MOS Opole"</v>
      </c>
      <c r="I118" s="26" t="str">
        <f>IF(G118="","",VLOOKUP(F118,'licencje PZTS'!$G$3:$N$799,8,FALSE))</f>
        <v>Gawdyn Bartłomiej</v>
      </c>
      <c r="J118" s="26" t="str">
        <f>IFERROR(VLOOKUP(F118,'licencje PZTS'!$G$3:$N$799,7,FALSE),"")</f>
        <v>M</v>
      </c>
      <c r="K118" s="38">
        <f>IFERROR(VLOOKUP(F118,'licencje PZTS'!$G$3:$N$1799,4,FALSE),"")</f>
        <v>2008</v>
      </c>
      <c r="L118" s="26" t="str">
        <f t="shared" si="16"/>
        <v>Nie dotyczy</v>
      </c>
      <c r="M118" s="26" t="str">
        <f t="shared" si="17"/>
        <v>Nie dotyczy</v>
      </c>
      <c r="N118" s="26" t="str">
        <f t="shared" si="18"/>
        <v>Młodzik</v>
      </c>
      <c r="O118" s="26" t="str">
        <f t="shared" si="19"/>
        <v>Kadet</v>
      </c>
      <c r="P118" s="26" t="str">
        <f t="shared" si="20"/>
        <v>Junior</v>
      </c>
      <c r="Q118" s="26" t="str">
        <f t="shared" si="21"/>
        <v>Senior</v>
      </c>
      <c r="R118" s="26" t="str">
        <f t="shared" si="22"/>
        <v>Nie dotyczy</v>
      </c>
      <c r="S118" s="26" t="str">
        <f t="shared" si="23"/>
        <v>Młodzieżowiec</v>
      </c>
      <c r="V118" s="26" t="str">
        <f t="shared" si="12"/>
        <v>Górecka Lena</v>
      </c>
      <c r="W118" s="26">
        <f>(COUNTIF($V$2:V118,V118)=1)*1+W117</f>
        <v>51</v>
      </c>
      <c r="X118" s="26" t="str">
        <f>VLOOKUP(Y118,'licencje PZTS'!$C$4:$K$1524,9,FALSE)</f>
        <v>"KTS MOKSiR Zawadzkie"</v>
      </c>
      <c r="Y118" s="26" t="str">
        <f>INDEX($V$4:$V$900,MATCH(ROWS($U$1:U115),$W$4:$W$900,0))</f>
        <v>Ochwat Grzegorz</v>
      </c>
      <c r="AA118" s="26" t="str">
        <f t="shared" si="13"/>
        <v>Górecka Lena</v>
      </c>
      <c r="AB118" s="26">
        <f>(COUNTIF($AA$2:AA118,AA118)=1)*1+AB117</f>
        <v>71</v>
      </c>
      <c r="AC118" s="26" t="str">
        <f>VLOOKUP(AD118,'licencje PZTS'!$C$4:$K$524,9,FALSE)</f>
        <v>"UKS Cisek"</v>
      </c>
      <c r="AD118" s="26" t="str">
        <f>INDEX($AA$2:$AA$900,MATCH(ROWS($Z$1:Z115),$AB$2:$AB$900,0))</f>
        <v>Kroll Sandra</v>
      </c>
    </row>
    <row r="119" spans="1:30" hidden="1" x14ac:dyDescent="0.25">
      <c r="A119" s="26" t="str">
        <f>IFERROR(INDEX($D$24:$D$746,MATCH(ROWS($A$1:A96),$B$24:$B$741,0)),"")</f>
        <v/>
      </c>
      <c r="B119" s="30">
        <f>(COUNTIF($D$24:D119,D119)=1)*1+B118</f>
        <v>16</v>
      </c>
      <c r="C119" s="37" t="str">
        <f t="shared" si="14"/>
        <v>Młodzik</v>
      </c>
      <c r="D119" s="30" t="str">
        <f>IF(C119="","",'licencje PZTS'!B99)</f>
        <v>"UKS MOS Opole"</v>
      </c>
      <c r="E119" s="38" t="str">
        <f>IF(C119="","",VLOOKUP(F119,'licencje PZTS'!$G$3:$N$799,8,FALSE))</f>
        <v>Gawdyn Karolina</v>
      </c>
      <c r="F119" s="26">
        <f>'licencje PZTS'!G99</f>
        <v>56710</v>
      </c>
      <c r="G119" s="38" t="str">
        <f t="shared" si="15"/>
        <v>Junior</v>
      </c>
      <c r="H119" s="38" t="str">
        <f>IF(G119="","",'licencje PZTS'!B99)</f>
        <v>"UKS MOS Opole"</v>
      </c>
      <c r="I119" s="26" t="str">
        <f>IF(G119="","",VLOOKUP(F119,'licencje PZTS'!$G$3:$N$799,8,FALSE))</f>
        <v>Gawdyn Karolina</v>
      </c>
      <c r="J119" s="26" t="str">
        <f>IFERROR(VLOOKUP(F119,'licencje PZTS'!$G$3:$N$799,7,FALSE),"")</f>
        <v>K</v>
      </c>
      <c r="K119" s="38">
        <f>IFERROR(VLOOKUP(F119,'licencje PZTS'!$G$3:$N$1799,4,FALSE),"")</f>
        <v>2010</v>
      </c>
      <c r="L119" s="26" t="str">
        <f t="shared" si="16"/>
        <v>Nie dotyczy</v>
      </c>
      <c r="M119" s="26" t="str">
        <f t="shared" si="17"/>
        <v>Żak</v>
      </c>
      <c r="N119" s="26" t="str">
        <f t="shared" si="18"/>
        <v>Młodzik</v>
      </c>
      <c r="O119" s="26" t="str">
        <f t="shared" si="19"/>
        <v>Kadet</v>
      </c>
      <c r="P119" s="26" t="str">
        <f t="shared" si="20"/>
        <v>Junior</v>
      </c>
      <c r="Q119" s="26" t="str">
        <f t="shared" si="21"/>
        <v>Senior</v>
      </c>
      <c r="R119" s="26" t="str">
        <f t="shared" si="22"/>
        <v>Nie dotyczy</v>
      </c>
      <c r="S119" s="26" t="str">
        <f t="shared" si="23"/>
        <v>Młodzieżowiec</v>
      </c>
      <c r="V119" s="26" t="str">
        <f t="shared" si="12"/>
        <v>Gruszka Tomasz</v>
      </c>
      <c r="W119" s="26">
        <f>(COUNTIF($V$2:V119,V119)=1)*1+W118</f>
        <v>52</v>
      </c>
      <c r="X119" s="26" t="str">
        <f>VLOOKUP(Y119,'licencje PZTS'!$C$4:$K$1524,9,FALSE)</f>
        <v>"LZS VICTORIA Chróścice"</v>
      </c>
      <c r="Y119" s="26" t="str">
        <f>INDEX($V$4:$V$900,MATCH(ROWS($U$1:U116),$W$4:$W$900,0))</f>
        <v>Ogrodnik Nikola</v>
      </c>
      <c r="AA119" s="26" t="str">
        <f t="shared" si="13"/>
        <v>Gruszka Tomasz</v>
      </c>
      <c r="AB119" s="26">
        <f>(COUNTIF($AA$2:AA119,AA119)=1)*1+AB118</f>
        <v>72</v>
      </c>
      <c r="AC119" s="26" t="str">
        <f>VLOOKUP(AD119,'licencje PZTS'!$C$4:$K$524,9,FALSE)</f>
        <v>"LZS Żywocice"</v>
      </c>
      <c r="AD119" s="26" t="str">
        <f>INDEX($AA$2:$AA$900,MATCH(ROWS($Z$1:Z116),$AB$2:$AB$900,0))</f>
        <v>Król Paweł</v>
      </c>
    </row>
    <row r="120" spans="1:30" hidden="1" x14ac:dyDescent="0.25">
      <c r="A120" s="26" t="str">
        <f>IFERROR(INDEX($D$24:$D$746,MATCH(ROWS($A$1:A97),$B$24:$B$741,0)),"")</f>
        <v/>
      </c>
      <c r="B120" s="30">
        <f>(COUNTIF($D$24:D120,D120)=1)*1+B119</f>
        <v>16</v>
      </c>
      <c r="C120" s="37" t="str">
        <f t="shared" si="14"/>
        <v>Młodzik</v>
      </c>
      <c r="D120" s="30" t="str">
        <f>IF(C120="","",'licencje PZTS'!B100)</f>
        <v>"LUKS Mańkowice-Piątkowice"</v>
      </c>
      <c r="E120" s="38" t="str">
        <f>IF(C120="","",VLOOKUP(F120,'licencje PZTS'!$G$3:$N$799,8,FALSE))</f>
        <v>Gawlik Franciszek</v>
      </c>
      <c r="F120" s="26">
        <f>'licencje PZTS'!G100</f>
        <v>54558</v>
      </c>
      <c r="G120" s="38" t="str">
        <f t="shared" si="15"/>
        <v>Junior</v>
      </c>
      <c r="H120" s="38" t="str">
        <f>IF(G120="","",'licencje PZTS'!B100)</f>
        <v>"LUKS Mańkowice-Piątkowice"</v>
      </c>
      <c r="I120" s="26" t="str">
        <f>IF(G120="","",VLOOKUP(F120,'licencje PZTS'!$G$3:$N$799,8,FALSE))</f>
        <v>Gawlik Franciszek</v>
      </c>
      <c r="J120" s="26" t="str">
        <f>IFERROR(VLOOKUP(F120,'licencje PZTS'!$G$3:$N$799,7,FALSE),"")</f>
        <v>M</v>
      </c>
      <c r="K120" s="38">
        <f>IFERROR(VLOOKUP(F120,'licencje PZTS'!$G$3:$N$1799,4,FALSE),"")</f>
        <v>2014</v>
      </c>
      <c r="L120" s="26" t="str">
        <f t="shared" si="16"/>
        <v>Skrzat</v>
      </c>
      <c r="M120" s="26" t="str">
        <f t="shared" si="17"/>
        <v>Żak</v>
      </c>
      <c r="N120" s="26" t="str">
        <f t="shared" si="18"/>
        <v>Młodzik</v>
      </c>
      <c r="O120" s="26" t="str">
        <f t="shared" si="19"/>
        <v>Kadet</v>
      </c>
      <c r="P120" s="26" t="str">
        <f t="shared" si="20"/>
        <v>Junior</v>
      </c>
      <c r="Q120" s="26" t="str">
        <f t="shared" si="21"/>
        <v>Nie dotyczy</v>
      </c>
      <c r="R120" s="26" t="str">
        <f t="shared" si="22"/>
        <v>Nie dotyczy</v>
      </c>
      <c r="S120" s="26" t="str">
        <f t="shared" si="23"/>
        <v>Młodzieżowiec</v>
      </c>
      <c r="V120" s="26" t="str">
        <f t="shared" si="12"/>
        <v>Gruszka Tomasz</v>
      </c>
      <c r="W120" s="26">
        <f>(COUNTIF($V$2:V120,V120)=1)*1+W119</f>
        <v>52</v>
      </c>
      <c r="X120" s="26" t="str">
        <f>VLOOKUP(Y120,'licencje PZTS'!$C$4:$K$1524,9,FALSE)</f>
        <v>"LZS VICTORIA Chróścice"</v>
      </c>
      <c r="Y120" s="26" t="str">
        <f>INDEX($V$4:$V$900,MATCH(ROWS($U$1:U117),$W$4:$W$900,0))</f>
        <v>Ogrodnik Olivier</v>
      </c>
      <c r="AA120" s="26" t="str">
        <f t="shared" si="13"/>
        <v>Gruszka Tomasz</v>
      </c>
      <c r="AB120" s="26">
        <f>(COUNTIF($AA$2:AA120,AA120)=1)*1+AB119</f>
        <v>72</v>
      </c>
      <c r="AC120" s="26" t="str">
        <f>VLOOKUP(AD120,'licencje PZTS'!$C$4:$K$524,9,FALSE)</f>
        <v>"LZS Żywocice"</v>
      </c>
      <c r="AD120" s="26" t="str">
        <f>INDEX($AA$2:$AA$900,MATCH(ROWS($Z$1:Z117),$AB$2:$AB$900,0))</f>
        <v>Król Wiktoria</v>
      </c>
    </row>
    <row r="121" spans="1:30" hidden="1" x14ac:dyDescent="0.25">
      <c r="A121" s="26" t="str">
        <f>IFERROR(INDEX($D$24:$D$746,MATCH(ROWS($A$1:A98),$B$24:$B$741,0)),"")</f>
        <v/>
      </c>
      <c r="B121" s="30">
        <f>(COUNTIF($D$24:D121,D121)=1)*1+B120</f>
        <v>16</v>
      </c>
      <c r="C121" s="37" t="str">
        <f t="shared" si="14"/>
        <v/>
      </c>
      <c r="D121" s="30" t="str">
        <f>IF(C121="","",'licencje PZTS'!B101)</f>
        <v/>
      </c>
      <c r="E121" s="38" t="str">
        <f>IF(C121="","",VLOOKUP(F121,'licencje PZTS'!$G$3:$N$799,8,FALSE))</f>
        <v/>
      </c>
      <c r="F121" s="26">
        <f>'licencje PZTS'!G101</f>
        <v>12997</v>
      </c>
      <c r="G121" s="38" t="str">
        <f t="shared" si="15"/>
        <v/>
      </c>
      <c r="H121" s="38" t="str">
        <f>IF(G121="","",'licencje PZTS'!B101)</f>
        <v/>
      </c>
      <c r="I121" s="26" t="str">
        <f>IF(G121="","",VLOOKUP(F121,'licencje PZTS'!$G$3:$N$799,8,FALSE))</f>
        <v/>
      </c>
      <c r="J121" s="26" t="str">
        <f>IFERROR(VLOOKUP(F121,'licencje PZTS'!$G$3:$N$799,7,FALSE),"")</f>
        <v>M</v>
      </c>
      <c r="K121" s="38">
        <f>IFERROR(VLOOKUP(F121,'licencje PZTS'!$G$3:$N$1799,4,FALSE),"")</f>
        <v>1985</v>
      </c>
      <c r="L121" s="26" t="str">
        <f t="shared" si="16"/>
        <v>Nie dotyczy</v>
      </c>
      <c r="M121" s="26" t="str">
        <f t="shared" si="17"/>
        <v>Nie dotyczy</v>
      </c>
      <c r="N121" s="26" t="str">
        <f t="shared" si="18"/>
        <v>Nie dotyczy</v>
      </c>
      <c r="O121" s="26" t="str">
        <f t="shared" si="19"/>
        <v>Nie dotyczy</v>
      </c>
      <c r="P121" s="26" t="str">
        <f t="shared" si="20"/>
        <v>Nie dotyczy</v>
      </c>
      <c r="Q121" s="26" t="str">
        <f t="shared" si="21"/>
        <v>Senior</v>
      </c>
      <c r="R121" s="26" t="str">
        <f t="shared" si="22"/>
        <v>Nie dotyczy</v>
      </c>
      <c r="S121" s="26" t="str">
        <f t="shared" si="23"/>
        <v>Nie dotyczy</v>
      </c>
      <c r="V121" s="26" t="str">
        <f t="shared" si="12"/>
        <v>Gruszka Wojciech</v>
      </c>
      <c r="W121" s="26">
        <f>(COUNTIF($V$2:V121,V121)=1)*1+W120</f>
        <v>53</v>
      </c>
      <c r="X121" s="26" t="str">
        <f>VLOOKUP(Y121,'licencje PZTS'!$C$4:$K$1524,9,FALSE)</f>
        <v>"UKS MOS Opole"</v>
      </c>
      <c r="Y121" s="26" t="str">
        <f>INDEX($V$4:$V$900,MATCH(ROWS($U$1:U118),$W$4:$W$900,0))</f>
        <v>Olejnik Michał</v>
      </c>
      <c r="AA121" s="26" t="str">
        <f t="shared" si="13"/>
        <v>Gruszka Wojciech</v>
      </c>
      <c r="AB121" s="26">
        <f>(COUNTIF($AA$2:AA121,AA121)=1)*1+AB120</f>
        <v>73</v>
      </c>
      <c r="AC121" s="26" t="str">
        <f>VLOOKUP(AD121,'licencje PZTS'!$C$4:$K$524,9,FALSE)</f>
        <v>"STS GMINA Strzelce Opolskie"</v>
      </c>
      <c r="AD121" s="26" t="str">
        <f>INDEX($AA$2:$AA$900,MATCH(ROWS($Z$1:Z118),$AB$2:$AB$900,0))</f>
        <v>Kryś Tomasz</v>
      </c>
    </row>
    <row r="122" spans="1:30" hidden="1" x14ac:dyDescent="0.25">
      <c r="A122" s="26" t="str">
        <f>IFERROR(INDEX($D$24:$D$746,MATCH(ROWS($A$1:A99),$B$24:$B$741,0)),"")</f>
        <v/>
      </c>
      <c r="B122" s="30">
        <f>(COUNTIF($D$24:D122,D122)=1)*1+B121</f>
        <v>16</v>
      </c>
      <c r="C122" s="37" t="str">
        <f t="shared" si="14"/>
        <v/>
      </c>
      <c r="D122" s="30" t="str">
        <f>IF(C122="","",'licencje PZTS'!B102)</f>
        <v/>
      </c>
      <c r="E122" s="38" t="str">
        <f>IF(C122="","",VLOOKUP(F122,'licencje PZTS'!$G$3:$N$799,8,FALSE))</f>
        <v/>
      </c>
      <c r="F122" s="26">
        <f>'licencje PZTS'!G102</f>
        <v>12995</v>
      </c>
      <c r="G122" s="38" t="str">
        <f t="shared" si="15"/>
        <v/>
      </c>
      <c r="H122" s="38" t="str">
        <f>IF(G122="","",'licencje PZTS'!B102)</f>
        <v/>
      </c>
      <c r="I122" s="26" t="str">
        <f>IF(G122="","",VLOOKUP(F122,'licencje PZTS'!$G$3:$N$799,8,FALSE))</f>
        <v/>
      </c>
      <c r="J122" s="26" t="str">
        <f>IFERROR(VLOOKUP(F122,'licencje PZTS'!$G$3:$N$799,7,FALSE),"")</f>
        <v>M</v>
      </c>
      <c r="K122" s="38">
        <f>IFERROR(VLOOKUP(F122,'licencje PZTS'!$G$3:$N$1799,4,FALSE),"")</f>
        <v>1963</v>
      </c>
      <c r="L122" s="26" t="str">
        <f t="shared" si="16"/>
        <v>Nie dotyczy</v>
      </c>
      <c r="M122" s="26" t="str">
        <f t="shared" si="17"/>
        <v>Nie dotyczy</v>
      </c>
      <c r="N122" s="26" t="str">
        <f t="shared" si="18"/>
        <v>Nie dotyczy</v>
      </c>
      <c r="O122" s="26" t="str">
        <f t="shared" si="19"/>
        <v>Nie dotyczy</v>
      </c>
      <c r="P122" s="26" t="str">
        <f t="shared" si="20"/>
        <v>Nie dotyczy</v>
      </c>
      <c r="Q122" s="26" t="str">
        <f t="shared" si="21"/>
        <v>Senior</v>
      </c>
      <c r="R122" s="26" t="str">
        <f t="shared" si="22"/>
        <v>Weteran</v>
      </c>
      <c r="S122" s="26" t="str">
        <f t="shared" si="23"/>
        <v>Nie dotyczy</v>
      </c>
      <c r="V122" s="26" t="str">
        <f t="shared" si="12"/>
        <v>Gryc Anna</v>
      </c>
      <c r="W122" s="26">
        <f>(COUNTIF($V$2:V122,V122)=1)*1+W121</f>
        <v>54</v>
      </c>
      <c r="X122" s="26" t="str">
        <f>VLOOKUP(Y122,'licencje PZTS'!$C$4:$K$1524,9,FALSE)</f>
        <v>"UKS Cisek"</v>
      </c>
      <c r="Y122" s="26" t="str">
        <f>INDEX($V$4:$V$900,MATCH(ROWS($U$1:U119),$W$4:$W$900,0))</f>
        <v>Olszowska Amelia</v>
      </c>
      <c r="AA122" s="26" t="str">
        <f t="shared" si="13"/>
        <v>Gryc Anna</v>
      </c>
      <c r="AB122" s="26">
        <f>(COUNTIF($AA$2:AA122,AA122)=1)*1+AB121</f>
        <v>74</v>
      </c>
      <c r="AC122" s="26" t="str">
        <f>VLOOKUP(AD122,'licencje PZTS'!$C$4:$K$524,9,FALSE)</f>
        <v>"LZS VICTORIA Chróścice"</v>
      </c>
      <c r="AD122" s="26" t="str">
        <f>INDEX($AA$2:$AA$900,MATCH(ROWS($Z$1:Z119),$AB$2:$AB$900,0))</f>
        <v>Księżyk Krystian</v>
      </c>
    </row>
    <row r="123" spans="1:30" hidden="1" x14ac:dyDescent="0.25">
      <c r="A123" s="26" t="str">
        <f>IFERROR(INDEX($D$24:$D$746,MATCH(ROWS($A$1:A100),$B$24:$B$741,0)),"")</f>
        <v/>
      </c>
      <c r="B123" s="30">
        <f>(COUNTIF($D$24:D123,D123)=1)*1+B122</f>
        <v>17</v>
      </c>
      <c r="C123" s="37" t="str">
        <f t="shared" si="14"/>
        <v>Młodzik</v>
      </c>
      <c r="D123" s="30" t="str">
        <f>IF(C123="","",'licencje PZTS'!B103)</f>
        <v>"MMKS Kędzierzyn Koźle"</v>
      </c>
      <c r="E123" s="38" t="str">
        <f>IF(C123="","",VLOOKUP(F123,'licencje PZTS'!$G$3:$N$799,8,FALSE))</f>
        <v>Geaidy Kacper</v>
      </c>
      <c r="F123" s="26">
        <f>'licencje PZTS'!G103</f>
        <v>56772</v>
      </c>
      <c r="G123" s="38" t="str">
        <f t="shared" si="15"/>
        <v>Junior</v>
      </c>
      <c r="H123" s="38" t="str">
        <f>IF(G123="","",'licencje PZTS'!B103)</f>
        <v>"MMKS Kędzierzyn Koźle"</v>
      </c>
      <c r="I123" s="26" t="str">
        <f>IF(G123="","",VLOOKUP(F123,'licencje PZTS'!$G$3:$N$799,8,FALSE))</f>
        <v>Geaidy Kacper</v>
      </c>
      <c r="J123" s="26" t="str">
        <f>IFERROR(VLOOKUP(F123,'licencje PZTS'!$G$3:$N$799,7,FALSE),"")</f>
        <v>M</v>
      </c>
      <c r="K123" s="38">
        <f>IFERROR(VLOOKUP(F123,'licencje PZTS'!$G$3:$N$1799,4,FALSE),"")</f>
        <v>2007</v>
      </c>
      <c r="L123" s="26" t="str">
        <f t="shared" si="16"/>
        <v>Nie dotyczy</v>
      </c>
      <c r="M123" s="26" t="str">
        <f t="shared" si="17"/>
        <v>Nie dotyczy</v>
      </c>
      <c r="N123" s="26" t="str">
        <f t="shared" si="18"/>
        <v>Młodzik</v>
      </c>
      <c r="O123" s="26" t="str">
        <f t="shared" si="19"/>
        <v>Kadet</v>
      </c>
      <c r="P123" s="26" t="str">
        <f t="shared" si="20"/>
        <v>Junior</v>
      </c>
      <c r="Q123" s="26" t="str">
        <f t="shared" si="21"/>
        <v>Senior</v>
      </c>
      <c r="R123" s="26" t="str">
        <f t="shared" si="22"/>
        <v>Nie dotyczy</v>
      </c>
      <c r="S123" s="26" t="str">
        <f t="shared" si="23"/>
        <v>Młodzieżowiec</v>
      </c>
      <c r="V123" s="26" t="str">
        <f t="shared" si="12"/>
        <v>Gryc Anna</v>
      </c>
      <c r="W123" s="26">
        <f>(COUNTIF($V$2:V123,V123)=1)*1+W122</f>
        <v>54</v>
      </c>
      <c r="X123" s="26" t="str">
        <f>VLOOKUP(Y123,'licencje PZTS'!$C$4:$K$1524,9,FALSE)</f>
        <v>"UKS Cisek"</v>
      </c>
      <c r="Y123" s="26" t="str">
        <f>INDEX($V$4:$V$900,MATCH(ROWS($U$1:U120),$W$4:$W$900,0))</f>
        <v>Olszowski Mateusz</v>
      </c>
      <c r="AA123" s="26" t="str">
        <f t="shared" si="13"/>
        <v>Gryc Anna</v>
      </c>
      <c r="AB123" s="26">
        <f>(COUNTIF($AA$2:AA123,AA123)=1)*1+AB122</f>
        <v>74</v>
      </c>
      <c r="AC123" s="26" t="str">
        <f>VLOOKUP(AD123,'licencje PZTS'!$C$4:$K$524,9,FALSE)</f>
        <v>"LZS Zakrzów"</v>
      </c>
      <c r="AD123" s="26" t="str">
        <f>INDEX($AA$2:$AA$900,MATCH(ROWS($Z$1:Z120),$AB$2:$AB$900,0))</f>
        <v>Księżyk Mateusz</v>
      </c>
    </row>
    <row r="124" spans="1:30" hidden="1" x14ac:dyDescent="0.25">
      <c r="A124" s="26" t="str">
        <f>IFERROR(INDEX($D$24:$D$746,MATCH(ROWS($A$1:A101),$B$24:$B$741,0)),"")</f>
        <v/>
      </c>
      <c r="B124" s="30">
        <f>(COUNTIF($D$24:D124,D124)=1)*1+B123</f>
        <v>17</v>
      </c>
      <c r="C124" s="37" t="str">
        <f t="shared" si="14"/>
        <v/>
      </c>
      <c r="D124" s="30" t="str">
        <f>IF(C124="","",'licencje PZTS'!B104)</f>
        <v/>
      </c>
      <c r="E124" s="38" t="str">
        <f>IF(C124="","",VLOOKUP(F124,'licencje PZTS'!$G$3:$N$799,8,FALSE))</f>
        <v/>
      </c>
      <c r="F124" s="26">
        <f>'licencje PZTS'!G104</f>
        <v>10045</v>
      </c>
      <c r="G124" s="38" t="str">
        <f t="shared" si="15"/>
        <v/>
      </c>
      <c r="H124" s="38" t="str">
        <f>IF(G124="","",'licencje PZTS'!B104)</f>
        <v/>
      </c>
      <c r="I124" s="26" t="str">
        <f>IF(G124="","",VLOOKUP(F124,'licencje PZTS'!$G$3:$N$799,8,FALSE))</f>
        <v/>
      </c>
      <c r="J124" s="26" t="str">
        <f>IFERROR(VLOOKUP(F124,'licencje PZTS'!$G$3:$N$799,7,FALSE),"")</f>
        <v>M</v>
      </c>
      <c r="K124" s="38">
        <f>IFERROR(VLOOKUP(F124,'licencje PZTS'!$G$3:$N$1799,4,FALSE),"")</f>
        <v>1987</v>
      </c>
      <c r="L124" s="26" t="str">
        <f t="shared" si="16"/>
        <v>Nie dotyczy</v>
      </c>
      <c r="M124" s="26" t="str">
        <f t="shared" si="17"/>
        <v>Nie dotyczy</v>
      </c>
      <c r="N124" s="26" t="str">
        <f t="shared" si="18"/>
        <v>Nie dotyczy</v>
      </c>
      <c r="O124" s="26" t="str">
        <f t="shared" si="19"/>
        <v>Nie dotyczy</v>
      </c>
      <c r="P124" s="26" t="str">
        <f t="shared" si="20"/>
        <v>Nie dotyczy</v>
      </c>
      <c r="Q124" s="26" t="str">
        <f t="shared" si="21"/>
        <v>Senior</v>
      </c>
      <c r="R124" s="26" t="str">
        <f t="shared" si="22"/>
        <v>Nie dotyczy</v>
      </c>
      <c r="S124" s="26" t="str">
        <f t="shared" si="23"/>
        <v>Nie dotyczy</v>
      </c>
      <c r="V124" s="26" t="str">
        <f t="shared" si="12"/>
        <v>Gudełajtis Tomasz</v>
      </c>
      <c r="W124" s="26">
        <f>(COUNTIF($V$2:V124,V124)=1)*1+W123</f>
        <v>55</v>
      </c>
      <c r="X124" s="26" t="str">
        <f>VLOOKUP(Y124,'licencje PZTS'!$C$4:$K$1524,9,FALSE)</f>
        <v>"LZS Zakrzów"</v>
      </c>
      <c r="Y124" s="26" t="str">
        <f>INDEX($V$4:$V$900,MATCH(ROWS($U$1:U121),$W$4:$W$900,0))</f>
        <v>Opała Adam</v>
      </c>
      <c r="AA124" s="26" t="str">
        <f t="shared" si="13"/>
        <v>Gudełajtis Tomasz</v>
      </c>
      <c r="AB124" s="26">
        <f>(COUNTIF($AA$2:AA124,AA124)=1)*1+AB123</f>
        <v>75</v>
      </c>
      <c r="AC124" s="26" t="str">
        <f>VLOOKUP(AD124,'licencje PZTS'!$C$4:$K$524,9,FALSE)</f>
        <v>"LZS Zakrzów"</v>
      </c>
      <c r="AD124" s="26" t="str">
        <f>INDEX($AA$2:$AA$900,MATCH(ROWS($Z$1:Z121),$AB$2:$AB$900,0))</f>
        <v>Kubiak Aleksander</v>
      </c>
    </row>
    <row r="125" spans="1:30" hidden="1" x14ac:dyDescent="0.25">
      <c r="A125" s="26" t="str">
        <f>IFERROR(INDEX($D$24:$D$746,MATCH(ROWS($A$1:A102),$B$24:$B$741,0)),"")</f>
        <v/>
      </c>
      <c r="B125" s="30">
        <f>(COUNTIF($D$24:D125,D125)=1)*1+B124</f>
        <v>17</v>
      </c>
      <c r="C125" s="37" t="str">
        <f t="shared" si="14"/>
        <v>Młodzik</v>
      </c>
      <c r="D125" s="30" t="str">
        <f>IF(C125="","",'licencje PZTS'!B105)</f>
        <v>"LUKS Mańkowice-Piątkowice"</v>
      </c>
      <c r="E125" s="38" t="str">
        <f>IF(C125="","",VLOOKUP(F125,'licencje PZTS'!$G$3:$N$799,8,FALSE))</f>
        <v>Gidziński Wojciech</v>
      </c>
      <c r="F125" s="26">
        <f>'licencje PZTS'!G105</f>
        <v>54549</v>
      </c>
      <c r="G125" s="38" t="str">
        <f t="shared" si="15"/>
        <v>Junior</v>
      </c>
      <c r="H125" s="38" t="str">
        <f>IF(G125="","",'licencje PZTS'!B105)</f>
        <v>"LUKS Mańkowice-Piątkowice"</v>
      </c>
      <c r="I125" s="26" t="str">
        <f>IF(G125="","",VLOOKUP(F125,'licencje PZTS'!$G$3:$N$799,8,FALSE))</f>
        <v>Gidziński Wojciech</v>
      </c>
      <c r="J125" s="26" t="str">
        <f>IFERROR(VLOOKUP(F125,'licencje PZTS'!$G$3:$N$799,7,FALSE),"")</f>
        <v>M</v>
      </c>
      <c r="K125" s="38">
        <f>IFERROR(VLOOKUP(F125,'licencje PZTS'!$G$3:$N$1799,4,FALSE),"")</f>
        <v>2007</v>
      </c>
      <c r="L125" s="26" t="str">
        <f t="shared" si="16"/>
        <v>Nie dotyczy</v>
      </c>
      <c r="M125" s="26" t="str">
        <f t="shared" si="17"/>
        <v>Nie dotyczy</v>
      </c>
      <c r="N125" s="26" t="str">
        <f t="shared" si="18"/>
        <v>Młodzik</v>
      </c>
      <c r="O125" s="26" t="str">
        <f t="shared" si="19"/>
        <v>Kadet</v>
      </c>
      <c r="P125" s="26" t="str">
        <f t="shared" si="20"/>
        <v>Junior</v>
      </c>
      <c r="Q125" s="26" t="str">
        <f t="shared" si="21"/>
        <v>Senior</v>
      </c>
      <c r="R125" s="26" t="str">
        <f t="shared" si="22"/>
        <v>Nie dotyczy</v>
      </c>
      <c r="S125" s="26" t="str">
        <f t="shared" si="23"/>
        <v>Młodzieżowiec</v>
      </c>
      <c r="V125" s="26" t="str">
        <f t="shared" si="12"/>
        <v>Haronska Dominik</v>
      </c>
      <c r="W125" s="26">
        <f>(COUNTIF($V$2:V125,V125)=1)*1+W124</f>
        <v>56</v>
      </c>
      <c r="X125" s="26" t="str">
        <f>VLOOKUP(Y125,'licencje PZTS'!$C$4:$K$1524,9,FALSE)</f>
        <v>"STS Brynica"</v>
      </c>
      <c r="Y125" s="26" t="str">
        <f>INDEX($V$4:$V$900,MATCH(ROWS($U$1:U122),$W$4:$W$900,0))</f>
        <v>Owsiak Tomasz</v>
      </c>
      <c r="AA125" s="26" t="str">
        <f t="shared" si="13"/>
        <v>Haronska Dominik</v>
      </c>
      <c r="AB125" s="26">
        <f>(COUNTIF($AA$2:AA125,AA125)=1)*1+AB124</f>
        <v>76</v>
      </c>
      <c r="AC125" s="26" t="str">
        <f>VLOOKUP(AD125,'licencje PZTS'!$C$4:$K$524,9,FALSE)</f>
        <v>"LZS Zakrzów"</v>
      </c>
      <c r="AD125" s="26" t="str">
        <f>INDEX($AA$2:$AA$900,MATCH(ROWS($Z$1:Z122),$AB$2:$AB$900,0))</f>
        <v>Kubica Aleks</v>
      </c>
    </row>
    <row r="126" spans="1:30" hidden="1" x14ac:dyDescent="0.25">
      <c r="A126" s="26" t="str">
        <f>IFERROR(INDEX($D$24:$D$746,MATCH(ROWS($A$1:A103),$B$24:$B$741,0)),"")</f>
        <v/>
      </c>
      <c r="B126" s="30">
        <f>(COUNTIF($D$24:D126,D126)=1)*1+B125</f>
        <v>17</v>
      </c>
      <c r="C126" s="37" t="str">
        <f t="shared" si="14"/>
        <v>Młodzik</v>
      </c>
      <c r="D126" s="30" t="str">
        <f>IF(C126="","",'licencje PZTS'!B106)</f>
        <v>"STS GMINA Strzelce Opolskie"</v>
      </c>
      <c r="E126" s="38" t="str">
        <f>IF(C126="","",VLOOKUP(F126,'licencje PZTS'!$G$3:$N$799,8,FALSE))</f>
        <v>Giemza Antoni</v>
      </c>
      <c r="F126" s="26">
        <f>'licencje PZTS'!G106</f>
        <v>53631</v>
      </c>
      <c r="G126" s="38" t="str">
        <f t="shared" si="15"/>
        <v>Junior</v>
      </c>
      <c r="H126" s="38" t="str">
        <f>IF(G126="","",'licencje PZTS'!B106)</f>
        <v>"STS GMINA Strzelce Opolskie"</v>
      </c>
      <c r="I126" s="26" t="str">
        <f>IF(G126="","",VLOOKUP(F126,'licencje PZTS'!$G$3:$N$799,8,FALSE))</f>
        <v>Giemza Antoni</v>
      </c>
      <c r="J126" s="26" t="str">
        <f>IFERROR(VLOOKUP(F126,'licencje PZTS'!$G$3:$N$799,7,FALSE),"")</f>
        <v>M</v>
      </c>
      <c r="K126" s="38">
        <f>IFERROR(VLOOKUP(F126,'licencje PZTS'!$G$3:$N$1799,4,FALSE),"")</f>
        <v>2011</v>
      </c>
      <c r="L126" s="26" t="str">
        <f t="shared" si="16"/>
        <v>Skrzat</v>
      </c>
      <c r="M126" s="26" t="str">
        <f t="shared" si="17"/>
        <v>Żak</v>
      </c>
      <c r="N126" s="26" t="str">
        <f t="shared" si="18"/>
        <v>Młodzik</v>
      </c>
      <c r="O126" s="26" t="str">
        <f t="shared" si="19"/>
        <v>Kadet</v>
      </c>
      <c r="P126" s="26" t="str">
        <f t="shared" si="20"/>
        <v>Junior</v>
      </c>
      <c r="Q126" s="26" t="str">
        <f t="shared" si="21"/>
        <v>Nie dotyczy</v>
      </c>
      <c r="R126" s="26" t="str">
        <f t="shared" si="22"/>
        <v>Nie dotyczy</v>
      </c>
      <c r="S126" s="26" t="str">
        <f t="shared" si="23"/>
        <v>Młodzieżowiec</v>
      </c>
      <c r="V126" s="26" t="str">
        <f t="shared" si="12"/>
        <v>Haronska Dominik</v>
      </c>
      <c r="W126" s="26">
        <f>(COUNTIF($V$2:V126,V126)=1)*1+W125</f>
        <v>56</v>
      </c>
      <c r="X126" s="26" t="str">
        <f>VLOOKUP(Y126,'licencje PZTS'!$C$4:$K$1524,9,FALSE)</f>
        <v>"LUKS Mańkowice-Piątkowice"</v>
      </c>
      <c r="Y126" s="26" t="str">
        <f>INDEX($V$4:$V$900,MATCH(ROWS($U$1:U123),$W$4:$W$900,0))</f>
        <v>Pacan Małgorzata</v>
      </c>
      <c r="AA126" s="26" t="str">
        <f t="shared" si="13"/>
        <v>Haronska Dominik</v>
      </c>
      <c r="AB126" s="26">
        <f>(COUNTIF($AA$2:AA126,AA126)=1)*1+AB125</f>
        <v>76</v>
      </c>
      <c r="AC126" s="26" t="str">
        <f>VLOOKUP(AD126,'licencje PZTS'!$C$4:$K$524,9,FALSE)</f>
        <v>"STS Brynica"</v>
      </c>
      <c r="AD126" s="26" t="str">
        <f>INDEX($AA$2:$AA$900,MATCH(ROWS($Z$1:Z123),$AB$2:$AB$900,0))</f>
        <v>Kuliczkowski Piotr</v>
      </c>
    </row>
    <row r="127" spans="1:30" hidden="1" x14ac:dyDescent="0.25">
      <c r="A127" s="26" t="str">
        <f>IFERROR(INDEX($D$24:$D$746,MATCH(ROWS($A$1:A104),$B$24:$B$741,0)),"")</f>
        <v/>
      </c>
      <c r="B127" s="30">
        <f>(COUNTIF($D$24:D127,D127)=1)*1+B126</f>
        <v>17</v>
      </c>
      <c r="C127" s="37" t="str">
        <f t="shared" si="14"/>
        <v>Młodzik</v>
      </c>
      <c r="D127" s="30" t="str">
        <f>IF(C127="","",'licencje PZTS'!B107)</f>
        <v>"LUKS Mańkowice-Piątkowice"</v>
      </c>
      <c r="E127" s="38" t="str">
        <f>IF(C127="","",VLOOKUP(F127,'licencje PZTS'!$G$3:$N$799,8,FALSE))</f>
        <v>Gierjatowicz Jakub</v>
      </c>
      <c r="F127" s="26">
        <f>'licencje PZTS'!G107</f>
        <v>57036</v>
      </c>
      <c r="G127" s="38" t="str">
        <f t="shared" si="15"/>
        <v>Junior</v>
      </c>
      <c r="H127" s="38" t="str">
        <f>IF(G127="","",'licencje PZTS'!B107)</f>
        <v>"LUKS Mańkowice-Piątkowice"</v>
      </c>
      <c r="I127" s="26" t="str">
        <f>IF(G127="","",VLOOKUP(F127,'licencje PZTS'!$G$3:$N$799,8,FALSE))</f>
        <v>Gierjatowicz Jakub</v>
      </c>
      <c r="J127" s="26" t="str">
        <f>IFERROR(VLOOKUP(F127,'licencje PZTS'!$G$3:$N$799,7,FALSE),"")</f>
        <v>M</v>
      </c>
      <c r="K127" s="38">
        <f>IFERROR(VLOOKUP(F127,'licencje PZTS'!$G$3:$N$1799,4,FALSE),"")</f>
        <v>2012</v>
      </c>
      <c r="L127" s="26" t="str">
        <f t="shared" si="16"/>
        <v>Skrzat</v>
      </c>
      <c r="M127" s="26" t="str">
        <f t="shared" si="17"/>
        <v>Żak</v>
      </c>
      <c r="N127" s="26" t="str">
        <f t="shared" si="18"/>
        <v>Młodzik</v>
      </c>
      <c r="O127" s="26" t="str">
        <f t="shared" si="19"/>
        <v>Kadet</v>
      </c>
      <c r="P127" s="26" t="str">
        <f t="shared" si="20"/>
        <v>Junior</v>
      </c>
      <c r="Q127" s="26" t="str">
        <f t="shared" si="21"/>
        <v>Nie dotyczy</v>
      </c>
      <c r="R127" s="26" t="str">
        <f t="shared" si="22"/>
        <v>Nie dotyczy</v>
      </c>
      <c r="S127" s="26" t="str">
        <f t="shared" si="23"/>
        <v>Młodzieżowiec</v>
      </c>
      <c r="V127" s="26" t="str">
        <f t="shared" si="12"/>
        <v>Haronska Dominik</v>
      </c>
      <c r="W127" s="26">
        <f>(COUNTIF($V$2:V127,V127)=1)*1+W126</f>
        <v>56</v>
      </c>
      <c r="X127" s="26" t="str">
        <f>VLOOKUP(Y127,'licencje PZTS'!$C$4:$K$1524,9,FALSE)</f>
        <v>"LZS Zakrzów"</v>
      </c>
      <c r="Y127" s="26" t="str">
        <f>INDEX($V$4:$V$900,MATCH(ROWS($U$1:U124),$W$4:$W$900,0))</f>
        <v>Paraszczuk Bartosz</v>
      </c>
      <c r="AA127" s="26" t="str">
        <f t="shared" si="13"/>
        <v>Haronska Dominik</v>
      </c>
      <c r="AB127" s="26">
        <f>(COUNTIF($AA$2:AA127,AA127)=1)*1+AB126</f>
        <v>76</v>
      </c>
      <c r="AC127" s="26" t="str">
        <f>VLOOKUP(AD127,'licencje PZTS'!$C$4:$K$524,9,FALSE)</f>
        <v>"KTS MOKSiR Zawadzkie"</v>
      </c>
      <c r="AD127" s="26" t="str">
        <f>INDEX($AA$2:$AA$900,MATCH(ROWS($Z$1:Z124),$AB$2:$AB$900,0))</f>
        <v>Kunaszewski Leon</v>
      </c>
    </row>
    <row r="128" spans="1:30" hidden="1" x14ac:dyDescent="0.25">
      <c r="A128" s="26" t="str">
        <f>IFERROR(INDEX($D$24:$D$746,MATCH(ROWS($A$1:A105),$B$24:$B$741,0)),"")</f>
        <v/>
      </c>
      <c r="B128" s="30">
        <f>(COUNTIF($D$24:D128,D128)=1)*1+B127</f>
        <v>17</v>
      </c>
      <c r="C128" s="37" t="str">
        <f t="shared" si="14"/>
        <v/>
      </c>
      <c r="D128" s="30" t="str">
        <f>IF(C128="","",'licencje PZTS'!B108)</f>
        <v/>
      </c>
      <c r="E128" s="38" t="str">
        <f>IF(C128="","",VLOOKUP(F128,'licencje PZTS'!$G$3:$N$799,8,FALSE))</f>
        <v/>
      </c>
      <c r="F128" s="26">
        <f>'licencje PZTS'!G108</f>
        <v>53882</v>
      </c>
      <c r="G128" s="38" t="str">
        <f t="shared" si="15"/>
        <v>Junior</v>
      </c>
      <c r="H128" s="38" t="str">
        <f>IF(G128="","",'licencje PZTS'!B108)</f>
        <v>"STS Brynica"</v>
      </c>
      <c r="I128" s="26" t="str">
        <f>IF(G128="","",VLOOKUP(F128,'licencje PZTS'!$G$3:$N$799,8,FALSE))</f>
        <v>Glados Emilia</v>
      </c>
      <c r="J128" s="26" t="str">
        <f>IFERROR(VLOOKUP(F128,'licencje PZTS'!$G$3:$N$799,7,FALSE),"")</f>
        <v>K</v>
      </c>
      <c r="K128" s="38">
        <f>IFERROR(VLOOKUP(F128,'licencje PZTS'!$G$3:$N$1799,4,FALSE),"")</f>
        <v>2005</v>
      </c>
      <c r="L128" s="26" t="str">
        <f t="shared" si="16"/>
        <v>Nie dotyczy</v>
      </c>
      <c r="M128" s="26" t="str">
        <f t="shared" si="17"/>
        <v>Nie dotyczy</v>
      </c>
      <c r="N128" s="26" t="str">
        <f t="shared" si="18"/>
        <v>Nie dotyczy</v>
      </c>
      <c r="O128" s="26" t="str">
        <f t="shared" si="19"/>
        <v>Kadet</v>
      </c>
      <c r="P128" s="26" t="str">
        <f t="shared" si="20"/>
        <v>Junior</v>
      </c>
      <c r="Q128" s="26" t="str">
        <f t="shared" si="21"/>
        <v>Senior</v>
      </c>
      <c r="R128" s="26" t="str">
        <f t="shared" si="22"/>
        <v>Nie dotyczy</v>
      </c>
      <c r="S128" s="26" t="str">
        <f t="shared" si="23"/>
        <v>Młodzieżowiec</v>
      </c>
      <c r="V128" s="26" t="str">
        <f t="shared" si="12"/>
        <v>Haronska Dominik</v>
      </c>
      <c r="W128" s="26">
        <f>(COUNTIF($V$2:V128,V128)=1)*1+W127</f>
        <v>56</v>
      </c>
      <c r="X128" s="26" t="str">
        <f>VLOOKUP(Y128,'licencje PZTS'!$C$4:$K$1524,9,FALSE)</f>
        <v>"UKS MOS Opole"</v>
      </c>
      <c r="Y128" s="26" t="str">
        <f>INDEX($V$4:$V$900,MATCH(ROWS($U$1:U125),$W$4:$W$900,0))</f>
        <v>Pawlak Maja</v>
      </c>
      <c r="AA128" s="26" t="str">
        <f t="shared" si="13"/>
        <v>Haronska Dominik</v>
      </c>
      <c r="AB128" s="26">
        <f>(COUNTIF($AA$2:AA128,AA128)=1)*1+AB127</f>
        <v>76</v>
      </c>
      <c r="AC128" s="26" t="str">
        <f>VLOOKUP(AD128,'licencje PZTS'!$C$4:$K$524,9,FALSE)</f>
        <v>"AZS PWSZ Nysa"</v>
      </c>
      <c r="AD128" s="26" t="str">
        <f>INDEX($AA$2:$AA$900,MATCH(ROWS($Z$1:Z125),$AB$2:$AB$900,0))</f>
        <v>Kurowski Jakub</v>
      </c>
    </row>
    <row r="129" spans="1:30" hidden="1" x14ac:dyDescent="0.25">
      <c r="A129" s="26" t="str">
        <f>IFERROR(INDEX($D$24:$D$746,MATCH(ROWS($A$1:A106),$B$24:$B$741,0)),"")</f>
        <v/>
      </c>
      <c r="B129" s="30">
        <f>(COUNTIF($D$24:D129,D129)=1)*1+B128</f>
        <v>17</v>
      </c>
      <c r="C129" s="37" t="str">
        <f t="shared" si="14"/>
        <v>Młodzik</v>
      </c>
      <c r="D129" s="30" t="str">
        <f>IF(C129="","",'licencje PZTS'!B109)</f>
        <v>"STS Brynica"</v>
      </c>
      <c r="E129" s="38" t="str">
        <f>IF(C129="","",VLOOKUP(F129,'licencje PZTS'!$G$3:$N$799,8,FALSE))</f>
        <v>Glados Łukasz</v>
      </c>
      <c r="F129" s="26">
        <f>'licencje PZTS'!G109</f>
        <v>54371</v>
      </c>
      <c r="G129" s="38" t="str">
        <f t="shared" si="15"/>
        <v>Junior</v>
      </c>
      <c r="H129" s="38" t="str">
        <f>IF(G129="","",'licencje PZTS'!B109)</f>
        <v>"STS Brynica"</v>
      </c>
      <c r="I129" s="26" t="str">
        <f>IF(G129="","",VLOOKUP(F129,'licencje PZTS'!$G$3:$N$799,8,FALSE))</f>
        <v>Glados Łukasz</v>
      </c>
      <c r="J129" s="26" t="str">
        <f>IFERROR(VLOOKUP(F129,'licencje PZTS'!$G$3:$N$799,7,FALSE),"")</f>
        <v>M</v>
      </c>
      <c r="K129" s="38">
        <f>IFERROR(VLOOKUP(F129,'licencje PZTS'!$G$3:$N$1799,4,FALSE),"")</f>
        <v>2012</v>
      </c>
      <c r="L129" s="26" t="str">
        <f t="shared" si="16"/>
        <v>Skrzat</v>
      </c>
      <c r="M129" s="26" t="str">
        <f t="shared" si="17"/>
        <v>Żak</v>
      </c>
      <c r="N129" s="26" t="str">
        <f t="shared" si="18"/>
        <v>Młodzik</v>
      </c>
      <c r="O129" s="26" t="str">
        <f t="shared" si="19"/>
        <v>Kadet</v>
      </c>
      <c r="P129" s="26" t="str">
        <f t="shared" si="20"/>
        <v>Junior</v>
      </c>
      <c r="Q129" s="26" t="str">
        <f t="shared" si="21"/>
        <v>Nie dotyczy</v>
      </c>
      <c r="R129" s="26" t="str">
        <f t="shared" si="22"/>
        <v>Nie dotyczy</v>
      </c>
      <c r="S129" s="26" t="str">
        <f t="shared" si="23"/>
        <v>Młodzieżowiec</v>
      </c>
      <c r="V129" s="26" t="str">
        <f t="shared" si="12"/>
        <v>Haronska Dominik</v>
      </c>
      <c r="W129" s="26">
        <f>(COUNTIF($V$2:V129,V129)=1)*1+W128</f>
        <v>56</v>
      </c>
      <c r="X129" s="26" t="str">
        <f>VLOOKUP(Y129,'licencje PZTS'!$C$4:$K$1524,9,FALSE)</f>
        <v>"UKS SOKOLIK Niemodlin"</v>
      </c>
      <c r="Y129" s="26" t="str">
        <f>INDEX($V$4:$V$900,MATCH(ROWS($U$1:U126),$W$4:$W$900,0))</f>
        <v>Perzyna Amelia</v>
      </c>
      <c r="AA129" s="26" t="str">
        <f t="shared" si="13"/>
        <v>Haronska Dominik</v>
      </c>
      <c r="AB129" s="26">
        <f>(COUNTIF($AA$2:AA129,AA129)=1)*1+AB128</f>
        <v>76</v>
      </c>
      <c r="AC129" s="26" t="str">
        <f>VLOOKUP(AD129,'licencje PZTS'!$C$4:$K$524,9,FALSE)</f>
        <v>"LZS VICTORIA Chróścice"</v>
      </c>
      <c r="AD129" s="26" t="str">
        <f>INDEX($AA$2:$AA$900,MATCH(ROWS($Z$1:Z126),$AB$2:$AB$900,0))</f>
        <v>Kurtz Daniel</v>
      </c>
    </row>
    <row r="130" spans="1:30" hidden="1" x14ac:dyDescent="0.25">
      <c r="A130" s="26" t="str">
        <f>IFERROR(INDEX($D$24:$D$746,MATCH(ROWS($A$1:A107),$B$24:$B$741,0)),"")</f>
        <v/>
      </c>
      <c r="B130" s="30">
        <f>(COUNTIF($D$24:D130,D130)=1)*1+B129</f>
        <v>17</v>
      </c>
      <c r="C130" s="37" t="str">
        <f t="shared" si="14"/>
        <v/>
      </c>
      <c r="D130" s="30" t="str">
        <f>IF(C130="","",'licencje PZTS'!B110)</f>
        <v/>
      </c>
      <c r="E130" s="38" t="str">
        <f>IF(C130="","",VLOOKUP(F130,'licencje PZTS'!$G$3:$N$799,8,FALSE))</f>
        <v/>
      </c>
      <c r="F130" s="26">
        <f>'licencje PZTS'!G110</f>
        <v>52999</v>
      </c>
      <c r="G130" s="38" t="str">
        <f t="shared" si="15"/>
        <v/>
      </c>
      <c r="H130" s="38" t="str">
        <f>IF(G130="","",'licencje PZTS'!B110)</f>
        <v/>
      </c>
      <c r="I130" s="26" t="str">
        <f>IF(G130="","",VLOOKUP(F130,'licencje PZTS'!$G$3:$N$799,8,FALSE))</f>
        <v/>
      </c>
      <c r="J130" s="26" t="str">
        <f>IFERROR(VLOOKUP(F130,'licencje PZTS'!$G$3:$N$799,7,FALSE),"")</f>
        <v>K</v>
      </c>
      <c r="K130" s="38">
        <f>IFERROR(VLOOKUP(F130,'licencje PZTS'!$G$3:$N$1799,4,FALSE),"")</f>
        <v>1988</v>
      </c>
      <c r="L130" s="26" t="str">
        <f t="shared" si="16"/>
        <v>Nie dotyczy</v>
      </c>
      <c r="M130" s="26" t="str">
        <f t="shared" si="17"/>
        <v>Nie dotyczy</v>
      </c>
      <c r="N130" s="26" t="str">
        <f t="shared" si="18"/>
        <v>Nie dotyczy</v>
      </c>
      <c r="O130" s="26" t="str">
        <f t="shared" si="19"/>
        <v>Nie dotyczy</v>
      </c>
      <c r="P130" s="26" t="str">
        <f t="shared" si="20"/>
        <v>Nie dotyczy</v>
      </c>
      <c r="Q130" s="26" t="str">
        <f t="shared" si="21"/>
        <v>Senior</v>
      </c>
      <c r="R130" s="26" t="str">
        <f t="shared" si="22"/>
        <v>Nie dotyczy</v>
      </c>
      <c r="S130" s="26" t="str">
        <f t="shared" si="23"/>
        <v>Nie dotyczy</v>
      </c>
      <c r="V130" s="26" t="str">
        <f t="shared" si="12"/>
        <v>Haronska Kamil</v>
      </c>
      <c r="W130" s="26">
        <f>(COUNTIF($V$2:V130,V130)=1)*1+W129</f>
        <v>57</v>
      </c>
      <c r="X130" s="26" t="str">
        <f>VLOOKUP(Y130,'licencje PZTS'!$C$4:$K$1524,9,FALSE)</f>
        <v>"LUKS Mańkowice-Piątkowice"</v>
      </c>
      <c r="Y130" s="26" t="str">
        <f>INDEX($V$4:$V$900,MATCH(ROWS($U$1:U127),$W$4:$W$900,0))</f>
        <v>Pętal Dawid</v>
      </c>
      <c r="AA130" s="26" t="str">
        <f t="shared" si="13"/>
        <v>Haronska Kamil</v>
      </c>
      <c r="AB130" s="26">
        <f>(COUNTIF($AA$2:AA130,AA130)=1)*1+AB129</f>
        <v>77</v>
      </c>
      <c r="AC130" s="26" t="str">
        <f>VLOOKUP(AD130,'licencje PZTS'!$C$4:$K$524,9,FALSE)</f>
        <v>"UKS Cisek"</v>
      </c>
      <c r="AD130" s="26" t="str">
        <f>INDEX($AA$2:$AA$900,MATCH(ROWS($Z$1:Z127),$AB$2:$AB$900,0))</f>
        <v>Kuska Rafał</v>
      </c>
    </row>
    <row r="131" spans="1:30" hidden="1" x14ac:dyDescent="0.25">
      <c r="A131" s="26" t="str">
        <f>IFERROR(INDEX($D$24:$D$746,MATCH(ROWS($A$1:A108),$B$24:$B$741,0)),"")</f>
        <v/>
      </c>
      <c r="B131" s="30">
        <f>(COUNTIF($D$24:D131,D131)=1)*1+B130</f>
        <v>17</v>
      </c>
      <c r="C131" s="37" t="str">
        <f t="shared" si="14"/>
        <v>Młodzik</v>
      </c>
      <c r="D131" s="30" t="str">
        <f>IF(C131="","",'licencje PZTS'!B111)</f>
        <v>"STS Brynica"</v>
      </c>
      <c r="E131" s="38" t="str">
        <f>IF(C131="","",VLOOKUP(F131,'licencje PZTS'!$G$3:$N$799,8,FALSE))</f>
        <v>Glados Patryk</v>
      </c>
      <c r="F131" s="26">
        <f>'licencje PZTS'!G111</f>
        <v>54377</v>
      </c>
      <c r="G131" s="38" t="str">
        <f t="shared" si="15"/>
        <v>Junior</v>
      </c>
      <c r="H131" s="38" t="str">
        <f>IF(G131="","",'licencje PZTS'!B111)</f>
        <v>"STS Brynica"</v>
      </c>
      <c r="I131" s="26" t="str">
        <f>IF(G131="","",VLOOKUP(F131,'licencje PZTS'!$G$3:$N$799,8,FALSE))</f>
        <v>Glados Patryk</v>
      </c>
      <c r="J131" s="26" t="str">
        <f>IFERROR(VLOOKUP(F131,'licencje PZTS'!$G$3:$N$799,7,FALSE),"")</f>
        <v>M</v>
      </c>
      <c r="K131" s="38">
        <f>IFERROR(VLOOKUP(F131,'licencje PZTS'!$G$3:$N$1799,4,FALSE),"")</f>
        <v>2007</v>
      </c>
      <c r="L131" s="26" t="str">
        <f t="shared" si="16"/>
        <v>Nie dotyczy</v>
      </c>
      <c r="M131" s="26" t="str">
        <f t="shared" si="17"/>
        <v>Nie dotyczy</v>
      </c>
      <c r="N131" s="26" t="str">
        <f t="shared" si="18"/>
        <v>Młodzik</v>
      </c>
      <c r="O131" s="26" t="str">
        <f t="shared" si="19"/>
        <v>Kadet</v>
      </c>
      <c r="P131" s="26" t="str">
        <f t="shared" si="20"/>
        <v>Junior</v>
      </c>
      <c r="Q131" s="26" t="str">
        <f t="shared" si="21"/>
        <v>Senior</v>
      </c>
      <c r="R131" s="26" t="str">
        <f t="shared" si="22"/>
        <v>Nie dotyczy</v>
      </c>
      <c r="S131" s="26" t="str">
        <f t="shared" si="23"/>
        <v>Młodzieżowiec</v>
      </c>
      <c r="V131" s="26" t="str">
        <f t="shared" si="12"/>
        <v>Huczek Dawid</v>
      </c>
      <c r="W131" s="26">
        <f>(COUNTIF($V$2:V131,V131)=1)*1+W130</f>
        <v>58</v>
      </c>
      <c r="X131" s="26" t="str">
        <f>VLOOKUP(Y131,'licencje PZTS'!$C$4:$K$1524,9,FALSE)</f>
        <v>"LUKS Mańkowice-Piątkowice"</v>
      </c>
      <c r="Y131" s="26" t="str">
        <f>INDEX($V$4:$V$900,MATCH(ROWS($U$1:U128),$W$4:$W$900,0))</f>
        <v>Pętal Dominika</v>
      </c>
      <c r="AA131" s="26" t="str">
        <f t="shared" si="13"/>
        <v>Hradil Oliwer</v>
      </c>
      <c r="AB131" s="26">
        <f>(COUNTIF($AA$2:AA131,AA131)=1)*1+AB130</f>
        <v>78</v>
      </c>
      <c r="AC131" s="26" t="str">
        <f>VLOOKUP(AD131,'licencje PZTS'!$C$4:$K$524,9,FALSE)</f>
        <v>"LUKS Mańkowice-Piątkowice"</v>
      </c>
      <c r="AD131" s="26" t="str">
        <f>INDEX($AA$2:$AA$900,MATCH(ROWS($Z$1:Z128),$AB$2:$AB$900,0))</f>
        <v>Kwarciński Tomasz</v>
      </c>
    </row>
    <row r="132" spans="1:30" hidden="1" x14ac:dyDescent="0.25">
      <c r="A132" s="26" t="str">
        <f>IFERROR(INDEX($D$24:$D$746,MATCH(ROWS($A$1:A109),$B$24:$B$741,0)),"")</f>
        <v/>
      </c>
      <c r="B132" s="30">
        <f>(COUNTIF($D$24:D132,D132)=1)*1+B131</f>
        <v>17</v>
      </c>
      <c r="C132" s="37" t="str">
        <f t="shared" si="14"/>
        <v/>
      </c>
      <c r="D132" s="30" t="str">
        <f>IF(C132="","",'licencje PZTS'!B112)</f>
        <v/>
      </c>
      <c r="E132" s="38" t="str">
        <f>IF(C132="","",VLOOKUP(F132,'licencje PZTS'!$G$3:$N$799,8,FALSE))</f>
        <v/>
      </c>
      <c r="F132" s="26">
        <f>'licencje PZTS'!G112</f>
        <v>29034</v>
      </c>
      <c r="G132" s="38" t="str">
        <f t="shared" si="15"/>
        <v/>
      </c>
      <c r="H132" s="38" t="str">
        <f>IF(G132="","",'licencje PZTS'!B112)</f>
        <v/>
      </c>
      <c r="I132" s="26" t="str">
        <f>IF(G132="","",VLOOKUP(F132,'licencje PZTS'!$G$3:$N$799,8,FALSE))</f>
        <v/>
      </c>
      <c r="J132" s="26" t="str">
        <f>IFERROR(VLOOKUP(F132,'licencje PZTS'!$G$3:$N$799,7,FALSE),"")</f>
        <v>M</v>
      </c>
      <c r="K132" s="38">
        <f>IFERROR(VLOOKUP(F132,'licencje PZTS'!$G$3:$N$1799,4,FALSE),"")</f>
        <v>1971</v>
      </c>
      <c r="L132" s="26" t="str">
        <f t="shared" si="16"/>
        <v>Nie dotyczy</v>
      </c>
      <c r="M132" s="26" t="str">
        <f t="shared" si="17"/>
        <v>Nie dotyczy</v>
      </c>
      <c r="N132" s="26" t="str">
        <f t="shared" si="18"/>
        <v>Nie dotyczy</v>
      </c>
      <c r="O132" s="26" t="str">
        <f t="shared" si="19"/>
        <v>Nie dotyczy</v>
      </c>
      <c r="P132" s="26" t="str">
        <f t="shared" si="20"/>
        <v>Nie dotyczy</v>
      </c>
      <c r="Q132" s="26" t="str">
        <f t="shared" si="21"/>
        <v>Senior</v>
      </c>
      <c r="R132" s="26" t="str">
        <f t="shared" si="22"/>
        <v>Weteran</v>
      </c>
      <c r="S132" s="26" t="str">
        <f t="shared" si="23"/>
        <v>Nie dotyczy</v>
      </c>
      <c r="V132" s="26" t="str">
        <f t="shared" ref="V132:V195" si="24">VLOOKUP($E$3,$C151:$F1593,3,FALSE)</f>
        <v>Huczek Dawid</v>
      </c>
      <c r="W132" s="26">
        <f>(COUNTIF($V$2:V132,V132)=1)*1+W131</f>
        <v>58</v>
      </c>
      <c r="X132" s="26" t="str">
        <f>VLOOKUP(Y132,'licencje PZTS'!$C$4:$K$1524,9,FALSE)</f>
        <v>"STS GMINA Strzelce Opolskie"</v>
      </c>
      <c r="Y132" s="26" t="str">
        <f>INDEX($V$4:$V$900,MATCH(ROWS($U$1:U129),$W$4:$W$900,0))</f>
        <v>Piontek Aleksander</v>
      </c>
      <c r="AA132" s="26" t="str">
        <f t="shared" ref="AA132:AA195" si="25">VLOOKUP($G$3,$G151:$I593,3,FALSE)</f>
        <v>Hradil Oliwer</v>
      </c>
      <c r="AB132" s="26">
        <f>(COUNTIF($AA$2:AA132,AA132)=1)*1+AB131</f>
        <v>78</v>
      </c>
      <c r="AC132" s="26" t="str">
        <f>VLOOKUP(AD132,'licencje PZTS'!$C$4:$K$524,9,FALSE)</f>
        <v>"MKS Wołczyn"</v>
      </c>
      <c r="AD132" s="26" t="str">
        <f>INDEX($AA$2:$AA$900,MATCH(ROWS($Z$1:Z129),$AB$2:$AB$900,0))</f>
        <v>Kwaśnicki Łukasz</v>
      </c>
    </row>
    <row r="133" spans="1:30" hidden="1" x14ac:dyDescent="0.25">
      <c r="A133" s="26" t="str">
        <f>IFERROR(INDEX($D$24:$D$746,MATCH(ROWS($A$1:A110),$B$24:$B$741,0)),"")</f>
        <v/>
      </c>
      <c r="B133" s="30">
        <f>(COUNTIF($D$24:D133,D133)=1)*1+B132</f>
        <v>17</v>
      </c>
      <c r="C133" s="37" t="str">
        <f t="shared" si="14"/>
        <v/>
      </c>
      <c r="D133" s="30" t="str">
        <f>IF(C133="","",'licencje PZTS'!B113)</f>
        <v/>
      </c>
      <c r="E133" s="38" t="str">
        <f>IF(C133="","",VLOOKUP(F133,'licencje PZTS'!$G$3:$N$799,8,FALSE))</f>
        <v/>
      </c>
      <c r="F133" s="26">
        <f>'licencje PZTS'!G113</f>
        <v>29056</v>
      </c>
      <c r="G133" s="38" t="str">
        <f t="shared" si="15"/>
        <v/>
      </c>
      <c r="H133" s="38" t="str">
        <f>IF(G133="","",'licencje PZTS'!B113)</f>
        <v/>
      </c>
      <c r="I133" s="26" t="str">
        <f>IF(G133="","",VLOOKUP(F133,'licencje PZTS'!$G$3:$N$799,8,FALSE))</f>
        <v/>
      </c>
      <c r="J133" s="26" t="str">
        <f>IFERROR(VLOOKUP(F133,'licencje PZTS'!$G$3:$N$799,7,FALSE),"")</f>
        <v>M</v>
      </c>
      <c r="K133" s="38">
        <f>IFERROR(VLOOKUP(F133,'licencje PZTS'!$G$3:$N$1799,4,FALSE),"")</f>
        <v>1996</v>
      </c>
      <c r="L133" s="26" t="str">
        <f t="shared" si="16"/>
        <v>Nie dotyczy</v>
      </c>
      <c r="M133" s="26" t="str">
        <f t="shared" si="17"/>
        <v>Nie dotyczy</v>
      </c>
      <c r="N133" s="26" t="str">
        <f t="shared" si="18"/>
        <v>Nie dotyczy</v>
      </c>
      <c r="O133" s="26" t="str">
        <f t="shared" si="19"/>
        <v>Nie dotyczy</v>
      </c>
      <c r="P133" s="26" t="str">
        <f t="shared" si="20"/>
        <v>Nie dotyczy</v>
      </c>
      <c r="Q133" s="26" t="str">
        <f t="shared" si="21"/>
        <v>Senior</v>
      </c>
      <c r="R133" s="26" t="str">
        <f t="shared" si="22"/>
        <v>Nie dotyczy</v>
      </c>
      <c r="S133" s="26" t="str">
        <f t="shared" si="23"/>
        <v>Nie dotyczy</v>
      </c>
      <c r="V133" s="26" t="str">
        <f t="shared" si="24"/>
        <v>Huczek Dawid</v>
      </c>
      <c r="W133" s="26">
        <f>(COUNTIF($V$2:V133,V133)=1)*1+W132</f>
        <v>58</v>
      </c>
      <c r="X133" s="26" t="str">
        <f>VLOOKUP(Y133,'licencje PZTS'!$C$4:$K$1524,9,FALSE)</f>
        <v>"UKS Cisek"</v>
      </c>
      <c r="Y133" s="26" t="str">
        <f>INDEX($V$4:$V$900,MATCH(ROWS($U$1:U130),$W$4:$W$900,0))</f>
        <v>Plottek Aleksander</v>
      </c>
      <c r="AA133" s="26" t="str">
        <f t="shared" si="25"/>
        <v>Huczek Dawid</v>
      </c>
      <c r="AB133" s="26">
        <f>(COUNTIF($AA$2:AA133,AA133)=1)*1+AB132</f>
        <v>79</v>
      </c>
      <c r="AC133" s="26" t="str">
        <f>VLOOKUP(AD133,'licencje PZTS'!$C$4:$K$524,9,FALSE)</f>
        <v>"MKS Wołczyn"</v>
      </c>
      <c r="AD133" s="26" t="str">
        <f>INDEX($AA$2:$AA$900,MATCH(ROWS($Z$1:Z130),$AB$2:$AB$900,0))</f>
        <v>Kwaśnicki Tomasz</v>
      </c>
    </row>
    <row r="134" spans="1:30" hidden="1" x14ac:dyDescent="0.25">
      <c r="A134" s="26" t="str">
        <f>IFERROR(INDEX($D$24:$D$746,MATCH(ROWS($A$1:A111),$B$24:$B$741,0)),"")</f>
        <v/>
      </c>
      <c r="B134" s="30">
        <f>(COUNTIF($D$24:D134,D134)=1)*1+B133</f>
        <v>17</v>
      </c>
      <c r="C134" s="37" t="str">
        <f t="shared" si="14"/>
        <v/>
      </c>
      <c r="D134" s="30" t="str">
        <f>IF(C134="","",'licencje PZTS'!B114)</f>
        <v/>
      </c>
      <c r="E134" s="38" t="str">
        <f>IF(C134="","",VLOOKUP(F134,'licencje PZTS'!$G$3:$N$799,8,FALSE))</f>
        <v/>
      </c>
      <c r="F134" s="26">
        <f>'licencje PZTS'!G114</f>
        <v>25383</v>
      </c>
      <c r="G134" s="38" t="str">
        <f t="shared" si="15"/>
        <v/>
      </c>
      <c r="H134" s="38" t="str">
        <f>IF(G134="","",'licencje PZTS'!B114)</f>
        <v/>
      </c>
      <c r="I134" s="26" t="str">
        <f>IF(G134="","",VLOOKUP(F134,'licencje PZTS'!$G$3:$N$799,8,FALSE))</f>
        <v/>
      </c>
      <c r="J134" s="26" t="str">
        <f>IFERROR(VLOOKUP(F134,'licencje PZTS'!$G$3:$N$799,7,FALSE),"")</f>
        <v>M</v>
      </c>
      <c r="K134" s="38">
        <f>IFERROR(VLOOKUP(F134,'licencje PZTS'!$G$3:$N$1799,4,FALSE),"")</f>
        <v>1963</v>
      </c>
      <c r="L134" s="26" t="str">
        <f t="shared" si="16"/>
        <v>Nie dotyczy</v>
      </c>
      <c r="M134" s="26" t="str">
        <f t="shared" si="17"/>
        <v>Nie dotyczy</v>
      </c>
      <c r="N134" s="26" t="str">
        <f t="shared" si="18"/>
        <v>Nie dotyczy</v>
      </c>
      <c r="O134" s="26" t="str">
        <f t="shared" si="19"/>
        <v>Nie dotyczy</v>
      </c>
      <c r="P134" s="26" t="str">
        <f t="shared" si="20"/>
        <v>Nie dotyczy</v>
      </c>
      <c r="Q134" s="26" t="str">
        <f t="shared" si="21"/>
        <v>Senior</v>
      </c>
      <c r="R134" s="26" t="str">
        <f t="shared" si="22"/>
        <v>Weteran</v>
      </c>
      <c r="S134" s="26" t="str">
        <f t="shared" si="23"/>
        <v>Nie dotyczy</v>
      </c>
      <c r="V134" s="26" t="str">
        <f t="shared" si="24"/>
        <v>Huczek Dominik</v>
      </c>
      <c r="W134" s="26">
        <f>(COUNTIF($V$2:V134,V134)=1)*1+W133</f>
        <v>59</v>
      </c>
      <c r="X134" s="26" t="str">
        <f>VLOOKUP(Y134,'licencje PZTS'!$C$4:$K$1524,9,FALSE)</f>
        <v>"MGOK Gorzów Śląski"</v>
      </c>
      <c r="Y134" s="26" t="str">
        <f>INDEX($V$4:$V$900,MATCH(ROWS($U$1:U131),$W$4:$W$900,0))</f>
        <v>Podgórska Julia</v>
      </c>
      <c r="AA134" s="26" t="str">
        <f t="shared" si="25"/>
        <v>Huczek Dominik</v>
      </c>
      <c r="AB134" s="26">
        <f>(COUNTIF($AA$2:AA134,AA134)=1)*1+AB133</f>
        <v>80</v>
      </c>
      <c r="AC134" s="26" t="str">
        <f>VLOOKUP(AD134,'licencje PZTS'!$C$4:$K$524,9,FALSE)</f>
        <v>"KTS MOKSiR Zawadzkie"</v>
      </c>
      <c r="AD134" s="26" t="str">
        <f>INDEX($AA$2:$AA$900,MATCH(ROWS($Z$1:Z131),$AB$2:$AB$900,0))</f>
        <v>Kwiatek Franciszek</v>
      </c>
    </row>
    <row r="135" spans="1:30" hidden="1" x14ac:dyDescent="0.25">
      <c r="A135" s="26" t="str">
        <f>IFERROR(INDEX($D$24:$D$746,MATCH(ROWS($A$1:A112),$B$24:$B$741,0)),"")</f>
        <v/>
      </c>
      <c r="B135" s="30">
        <f>(COUNTIF($D$24:D135,D135)=1)*1+B134</f>
        <v>17</v>
      </c>
      <c r="C135" s="37" t="str">
        <f t="shared" si="14"/>
        <v>Młodzik</v>
      </c>
      <c r="D135" s="30" t="str">
        <f>IF(C135="","",'licencje PZTS'!B115)</f>
        <v>"STS GMINA Strzelce Opolskie"</v>
      </c>
      <c r="E135" s="38" t="str">
        <f>IF(C135="","",VLOOKUP(F135,'licencje PZTS'!$G$3:$N$799,8,FALSE))</f>
        <v>Gołomb Jakub</v>
      </c>
      <c r="F135" s="26">
        <f>'licencje PZTS'!G115</f>
        <v>53632</v>
      </c>
      <c r="G135" s="38" t="str">
        <f t="shared" si="15"/>
        <v>Junior</v>
      </c>
      <c r="H135" s="38" t="str">
        <f>IF(G135="","",'licencje PZTS'!B115)</f>
        <v>"STS GMINA Strzelce Opolskie"</v>
      </c>
      <c r="I135" s="26" t="str">
        <f>IF(G135="","",VLOOKUP(F135,'licencje PZTS'!$G$3:$N$799,8,FALSE))</f>
        <v>Gołomb Jakub</v>
      </c>
      <c r="J135" s="26" t="str">
        <f>IFERROR(VLOOKUP(F135,'licencje PZTS'!$G$3:$N$799,7,FALSE),"")</f>
        <v>M</v>
      </c>
      <c r="K135" s="38">
        <f>IFERROR(VLOOKUP(F135,'licencje PZTS'!$G$3:$N$1799,4,FALSE),"")</f>
        <v>2012</v>
      </c>
      <c r="L135" s="26" t="str">
        <f t="shared" si="16"/>
        <v>Skrzat</v>
      </c>
      <c r="M135" s="26" t="str">
        <f t="shared" si="17"/>
        <v>Żak</v>
      </c>
      <c r="N135" s="26" t="str">
        <f t="shared" si="18"/>
        <v>Młodzik</v>
      </c>
      <c r="O135" s="26" t="str">
        <f t="shared" si="19"/>
        <v>Kadet</v>
      </c>
      <c r="P135" s="26" t="str">
        <f t="shared" si="20"/>
        <v>Junior</v>
      </c>
      <c r="Q135" s="26" t="str">
        <f t="shared" si="21"/>
        <v>Nie dotyczy</v>
      </c>
      <c r="R135" s="26" t="str">
        <f t="shared" si="22"/>
        <v>Nie dotyczy</v>
      </c>
      <c r="S135" s="26" t="str">
        <f t="shared" si="23"/>
        <v>Młodzieżowiec</v>
      </c>
      <c r="V135" s="26" t="str">
        <f t="shared" si="24"/>
        <v>Jęcek Dawid</v>
      </c>
      <c r="W135" s="26">
        <f>(COUNTIF($V$2:V135,V135)=1)*1+W134</f>
        <v>60</v>
      </c>
      <c r="X135" s="26" t="str">
        <f>VLOOKUP(Y135,'licencje PZTS'!$C$4:$K$1524,9,FALSE)</f>
        <v>"OKS Olesno"</v>
      </c>
      <c r="Y135" s="26" t="str">
        <f>INDEX($V$4:$V$900,MATCH(ROWS($U$1:U132),$W$4:$W$900,0))</f>
        <v>Poloczek Mateusz</v>
      </c>
      <c r="AA135" s="26" t="str">
        <f t="shared" si="25"/>
        <v>Jachymczyk Julia</v>
      </c>
      <c r="AB135" s="26">
        <f>(COUNTIF($AA$2:AA135,AA135)=1)*1+AB134</f>
        <v>81</v>
      </c>
      <c r="AC135" s="26" t="str">
        <f>VLOOKUP(AD135,'licencje PZTS'!$C$4:$K$524,9,FALSE)</f>
        <v>"KTS MOKSiR Zawadzkie"</v>
      </c>
      <c r="AD135" s="26" t="str">
        <f>INDEX($AA$2:$AA$900,MATCH(ROWS($Z$1:Z132),$AB$2:$AB$900,0))</f>
        <v>Kwiatek Karol</v>
      </c>
    </row>
    <row r="136" spans="1:30" hidden="1" x14ac:dyDescent="0.25">
      <c r="A136" s="26" t="str">
        <f>IFERROR(INDEX($D$24:$D$746,MATCH(ROWS($A$1:A113),$B$24:$B$741,0)),"")</f>
        <v/>
      </c>
      <c r="B136" s="30">
        <f>(COUNTIF($D$24:D136,D136)=1)*1+B135</f>
        <v>17</v>
      </c>
      <c r="C136" s="37" t="str">
        <f t="shared" si="14"/>
        <v/>
      </c>
      <c r="D136" s="30" t="str">
        <f>IF(C136="","",'licencje PZTS'!B116)</f>
        <v/>
      </c>
      <c r="E136" s="38" t="str">
        <f>IF(C136="","",VLOOKUP(F136,'licencje PZTS'!$G$3:$N$799,8,FALSE))</f>
        <v/>
      </c>
      <c r="F136" s="26">
        <f>'licencje PZTS'!G116</f>
        <v>29195</v>
      </c>
      <c r="G136" s="38" t="str">
        <f t="shared" si="15"/>
        <v/>
      </c>
      <c r="H136" s="38" t="str">
        <f>IF(G136="","",'licencje PZTS'!B116)</f>
        <v/>
      </c>
      <c r="I136" s="26" t="str">
        <f>IF(G136="","",VLOOKUP(F136,'licencje PZTS'!$G$3:$N$799,8,FALSE))</f>
        <v/>
      </c>
      <c r="J136" s="26" t="str">
        <f>IFERROR(VLOOKUP(F136,'licencje PZTS'!$G$3:$N$799,7,FALSE),"")</f>
        <v>M</v>
      </c>
      <c r="K136" s="38">
        <f>IFERROR(VLOOKUP(F136,'licencje PZTS'!$G$3:$N$1799,4,FALSE),"")</f>
        <v>1970</v>
      </c>
      <c r="L136" s="26" t="str">
        <f t="shared" si="16"/>
        <v>Nie dotyczy</v>
      </c>
      <c r="M136" s="26" t="str">
        <f t="shared" si="17"/>
        <v>Nie dotyczy</v>
      </c>
      <c r="N136" s="26" t="str">
        <f t="shared" si="18"/>
        <v>Nie dotyczy</v>
      </c>
      <c r="O136" s="26" t="str">
        <f t="shared" si="19"/>
        <v>Nie dotyczy</v>
      </c>
      <c r="P136" s="26" t="str">
        <f t="shared" si="20"/>
        <v>Nie dotyczy</v>
      </c>
      <c r="Q136" s="26" t="str">
        <f t="shared" si="21"/>
        <v>Senior</v>
      </c>
      <c r="R136" s="26" t="str">
        <f t="shared" si="22"/>
        <v>Weteran</v>
      </c>
      <c r="S136" s="26" t="str">
        <f t="shared" si="23"/>
        <v>Nie dotyczy</v>
      </c>
      <c r="V136" s="26" t="str">
        <f t="shared" si="24"/>
        <v>Jęcek Dawid</v>
      </c>
      <c r="W136" s="26">
        <f>(COUNTIF($V$2:V136,V136)=1)*1+W135</f>
        <v>60</v>
      </c>
      <c r="X136" s="26" t="str">
        <f>VLOOKUP(Y136,'licencje PZTS'!$C$4:$K$1524,9,FALSE)</f>
        <v>"STS GMINA Strzelce Opolskie"</v>
      </c>
      <c r="Y136" s="26" t="str">
        <f>INDEX($V$4:$V$900,MATCH(ROWS($U$1:U133),$W$4:$W$900,0))</f>
        <v>Polok Michał</v>
      </c>
      <c r="AA136" s="26" t="str">
        <f t="shared" si="25"/>
        <v>Jachymczyk Julia</v>
      </c>
      <c r="AB136" s="26">
        <f>(COUNTIF($AA$2:AA136,AA136)=1)*1+AB135</f>
        <v>81</v>
      </c>
      <c r="AC136" s="26" t="str">
        <f>VLOOKUP(AD136,'licencje PZTS'!$C$4:$K$524,9,FALSE)</f>
        <v>"KTS MOKSiR Zawadzkie"</v>
      </c>
      <c r="AD136" s="26" t="str">
        <f>INDEX($AA$2:$AA$900,MATCH(ROWS($Z$1:Z133),$AB$2:$AB$900,0))</f>
        <v>Kwiatek Łucja</v>
      </c>
    </row>
    <row r="137" spans="1:30" hidden="1" x14ac:dyDescent="0.25">
      <c r="A137" s="26" t="str">
        <f>IFERROR(INDEX($D$24:$D$746,MATCH(ROWS($A$1:A114),$B$24:$B$741,0)),"")</f>
        <v/>
      </c>
      <c r="B137" s="30">
        <f>(COUNTIF($D$24:D137,D137)=1)*1+B136</f>
        <v>17</v>
      </c>
      <c r="C137" s="37" t="str">
        <f t="shared" si="14"/>
        <v>Młodzik</v>
      </c>
      <c r="D137" s="30" t="str">
        <f>IF(C137="","",'licencje PZTS'!B117)</f>
        <v>"LUKS Mańkowice-Piątkowice"</v>
      </c>
      <c r="E137" s="38" t="str">
        <f>IF(C137="","",VLOOKUP(F137,'licencje PZTS'!$G$3:$N$799,8,FALSE))</f>
        <v>Górecka Lena</v>
      </c>
      <c r="F137" s="26">
        <f>'licencje PZTS'!G117</f>
        <v>54553</v>
      </c>
      <c r="G137" s="38" t="str">
        <f t="shared" si="15"/>
        <v>Junior</v>
      </c>
      <c r="H137" s="38" t="str">
        <f>IF(G137="","",'licencje PZTS'!B117)</f>
        <v>"LUKS Mańkowice-Piątkowice"</v>
      </c>
      <c r="I137" s="26" t="str">
        <f>IF(G137="","",VLOOKUP(F137,'licencje PZTS'!$G$3:$N$799,8,FALSE))</f>
        <v>Górecka Lena</v>
      </c>
      <c r="J137" s="26" t="str">
        <f>IFERROR(VLOOKUP(F137,'licencje PZTS'!$G$3:$N$799,7,FALSE),"")</f>
        <v>K</v>
      </c>
      <c r="K137" s="38">
        <f>IFERROR(VLOOKUP(F137,'licencje PZTS'!$G$3:$N$1799,4,FALSE),"")</f>
        <v>2011</v>
      </c>
      <c r="L137" s="26" t="str">
        <f t="shared" si="16"/>
        <v>Skrzat</v>
      </c>
      <c r="M137" s="26" t="str">
        <f t="shared" si="17"/>
        <v>Żak</v>
      </c>
      <c r="N137" s="26" t="str">
        <f t="shared" si="18"/>
        <v>Młodzik</v>
      </c>
      <c r="O137" s="26" t="str">
        <f t="shared" si="19"/>
        <v>Kadet</v>
      </c>
      <c r="P137" s="26" t="str">
        <f t="shared" si="20"/>
        <v>Junior</v>
      </c>
      <c r="Q137" s="26" t="str">
        <f t="shared" si="21"/>
        <v>Nie dotyczy</v>
      </c>
      <c r="R137" s="26" t="str">
        <f t="shared" si="22"/>
        <v>Nie dotyczy</v>
      </c>
      <c r="S137" s="26" t="str">
        <f t="shared" si="23"/>
        <v>Młodzieżowiec</v>
      </c>
      <c r="V137" s="26" t="str">
        <f t="shared" si="24"/>
        <v>Jęcek Dawid</v>
      </c>
      <c r="W137" s="26">
        <f>(COUNTIF($V$2:V137,V137)=1)*1+W136</f>
        <v>60</v>
      </c>
      <c r="X137" s="26" t="str">
        <f>VLOOKUP(Y137,'licencje PZTS'!$C$4:$K$1524,9,FALSE)</f>
        <v>"LUKS Mańkowice-Piątkowice"</v>
      </c>
      <c r="Y137" s="26" t="str">
        <f>INDEX($V$4:$V$900,MATCH(ROWS($U$1:U134),$W$4:$W$900,0))</f>
        <v>Przeździecka Marta</v>
      </c>
      <c r="AA137" s="26" t="str">
        <f t="shared" si="25"/>
        <v>Jachymczyk Julia</v>
      </c>
      <c r="AB137" s="26">
        <f>(COUNTIF($AA$2:AA137,AA137)=1)*1+AB136</f>
        <v>81</v>
      </c>
      <c r="AC137" s="26" t="str">
        <f>VLOOKUP(AD137,'licencje PZTS'!$C$4:$K$524,9,FALSE)</f>
        <v>"LZS VICTORIA Chróścice"</v>
      </c>
      <c r="AD137" s="26" t="str">
        <f>INDEX($AA$2:$AA$900,MATCH(ROWS($Z$1:Z134),$AB$2:$AB$900,0))</f>
        <v>Kwiatkowski Bartosz</v>
      </c>
    </row>
    <row r="138" spans="1:30" hidden="1" x14ac:dyDescent="0.25">
      <c r="A138" s="26" t="str">
        <f>IFERROR(INDEX($D$24:$D$746,MATCH(ROWS($A$1:A115),$B$24:$B$741,0)),"")</f>
        <v/>
      </c>
      <c r="B138" s="30">
        <f>(COUNTIF($D$24:D138,D138)=1)*1+B137</f>
        <v>17</v>
      </c>
      <c r="C138" s="37" t="str">
        <f t="shared" si="14"/>
        <v/>
      </c>
      <c r="D138" s="30" t="str">
        <f>IF(C138="","",'licencje PZTS'!B118)</f>
        <v/>
      </c>
      <c r="E138" s="38" t="str">
        <f>IF(C138="","",VLOOKUP(F138,'licencje PZTS'!$G$3:$N$799,8,FALSE))</f>
        <v/>
      </c>
      <c r="F138" s="26">
        <f>'licencje PZTS'!G118</f>
        <v>35381</v>
      </c>
      <c r="G138" s="38" t="str">
        <f t="shared" si="15"/>
        <v/>
      </c>
      <c r="H138" s="38" t="str">
        <f>IF(G138="","",'licencje PZTS'!B118)</f>
        <v/>
      </c>
      <c r="I138" s="26" t="str">
        <f>IF(G138="","",VLOOKUP(F138,'licencje PZTS'!$G$3:$N$799,8,FALSE))</f>
        <v/>
      </c>
      <c r="J138" s="26" t="str">
        <f>IFERROR(VLOOKUP(F138,'licencje PZTS'!$G$3:$N$799,7,FALSE),"")</f>
        <v>M</v>
      </c>
      <c r="K138" s="38">
        <f>IFERROR(VLOOKUP(F138,'licencje PZTS'!$G$3:$N$1799,4,FALSE),"")</f>
        <v>1958</v>
      </c>
      <c r="L138" s="26" t="str">
        <f t="shared" si="16"/>
        <v>Nie dotyczy</v>
      </c>
      <c r="M138" s="26" t="str">
        <f t="shared" si="17"/>
        <v>Nie dotyczy</v>
      </c>
      <c r="N138" s="26" t="str">
        <f t="shared" si="18"/>
        <v>Nie dotyczy</v>
      </c>
      <c r="O138" s="26" t="str">
        <f t="shared" si="19"/>
        <v>Nie dotyczy</v>
      </c>
      <c r="P138" s="26" t="str">
        <f t="shared" si="20"/>
        <v>Nie dotyczy</v>
      </c>
      <c r="Q138" s="26" t="str">
        <f t="shared" si="21"/>
        <v>Senior</v>
      </c>
      <c r="R138" s="26" t="str">
        <f t="shared" si="22"/>
        <v>Weteran</v>
      </c>
      <c r="S138" s="26" t="str">
        <f t="shared" si="23"/>
        <v>Nie dotyczy</v>
      </c>
      <c r="V138" s="26" t="str">
        <f t="shared" si="24"/>
        <v>Jęcek Dawid</v>
      </c>
      <c r="W138" s="26">
        <f>(COUNTIF($V$2:V138,V138)=1)*1+W137</f>
        <v>60</v>
      </c>
      <c r="X138" s="26" t="str">
        <f>VLOOKUP(Y138,'licencje PZTS'!$C$4:$K$1524,9,FALSE)</f>
        <v>"STS GMINA Strzelce Opolskie"</v>
      </c>
      <c r="Y138" s="26" t="str">
        <f>INDEX($V$4:$V$900,MATCH(ROWS($U$1:U135),$W$4:$W$900,0))</f>
        <v>Reinert Maciej</v>
      </c>
      <c r="AA138" s="26" t="str">
        <f t="shared" si="25"/>
        <v>Jackowski Tomasz</v>
      </c>
      <c r="AB138" s="26">
        <f>(COUNTIF($AA$2:AA138,AA138)=1)*1+AB137</f>
        <v>82</v>
      </c>
      <c r="AC138" s="26" t="str">
        <f>VLOOKUP(AD138,'licencje PZTS'!$C$4:$K$524,9,FALSE)</f>
        <v>"KTS KŁODNICA Kędzierzyn-Koźle"</v>
      </c>
      <c r="AD138" s="26" t="str">
        <f>INDEX($AA$2:$AA$900,MATCH(ROWS($Z$1:Z135),$AB$2:$AB$900,0))</f>
        <v>Lang Dominik</v>
      </c>
    </row>
    <row r="139" spans="1:30" hidden="1" x14ac:dyDescent="0.25">
      <c r="A139" s="26" t="str">
        <f>IFERROR(INDEX($D$24:$D$746,MATCH(ROWS($A$1:A116),$B$24:$B$741,0)),"")</f>
        <v/>
      </c>
      <c r="B139" s="30">
        <f>(COUNTIF($D$24:D139,D139)=1)*1+B138</f>
        <v>17</v>
      </c>
      <c r="C139" s="37" t="str">
        <f t="shared" si="14"/>
        <v>Młodzik</v>
      </c>
      <c r="D139" s="30" t="str">
        <f>IF(C139="","",'licencje PZTS'!B119)</f>
        <v>"STS Brynica"</v>
      </c>
      <c r="E139" s="38" t="str">
        <f>IF(C139="","",VLOOKUP(F139,'licencje PZTS'!$G$3:$N$799,8,FALSE))</f>
        <v>Gruszka Tomasz</v>
      </c>
      <c r="F139" s="26">
        <f>'licencje PZTS'!G119</f>
        <v>52007</v>
      </c>
      <c r="G139" s="38" t="str">
        <f t="shared" si="15"/>
        <v>Junior</v>
      </c>
      <c r="H139" s="38" t="str">
        <f>IF(G139="","",'licencje PZTS'!B119)</f>
        <v>"STS Brynica"</v>
      </c>
      <c r="I139" s="26" t="str">
        <f>IF(G139="","",VLOOKUP(F139,'licencje PZTS'!$G$3:$N$799,8,FALSE))</f>
        <v>Gruszka Tomasz</v>
      </c>
      <c r="J139" s="26" t="str">
        <f>IFERROR(VLOOKUP(F139,'licencje PZTS'!$G$3:$N$799,7,FALSE),"")</f>
        <v>M</v>
      </c>
      <c r="K139" s="38">
        <f>IFERROR(VLOOKUP(F139,'licencje PZTS'!$G$3:$N$1799,4,FALSE),"")</f>
        <v>2007</v>
      </c>
      <c r="L139" s="26" t="str">
        <f t="shared" si="16"/>
        <v>Nie dotyczy</v>
      </c>
      <c r="M139" s="26" t="str">
        <f t="shared" si="17"/>
        <v>Nie dotyczy</v>
      </c>
      <c r="N139" s="26" t="str">
        <f t="shared" si="18"/>
        <v>Młodzik</v>
      </c>
      <c r="O139" s="26" t="str">
        <f t="shared" si="19"/>
        <v>Kadet</v>
      </c>
      <c r="P139" s="26" t="str">
        <f t="shared" si="20"/>
        <v>Junior</v>
      </c>
      <c r="Q139" s="26" t="str">
        <f t="shared" si="21"/>
        <v>Senior</v>
      </c>
      <c r="R139" s="26" t="str">
        <f t="shared" si="22"/>
        <v>Nie dotyczy</v>
      </c>
      <c r="S139" s="26" t="str">
        <f t="shared" si="23"/>
        <v>Młodzieżowiec</v>
      </c>
      <c r="V139" s="26" t="str">
        <f t="shared" si="24"/>
        <v>Jęcek Dawid</v>
      </c>
      <c r="W139" s="26">
        <f>(COUNTIF($V$2:V139,V139)=1)*1+W138</f>
        <v>60</v>
      </c>
      <c r="X139" s="26" t="str">
        <f>VLOOKUP(Y139,'licencje PZTS'!$C$4:$K$1524,9,FALSE)</f>
        <v>"UKS SOKOLIK Niemodlin"</v>
      </c>
      <c r="Y139" s="26" t="str">
        <f>INDEX($V$4:$V$900,MATCH(ROWS($U$1:U136),$W$4:$W$900,0))</f>
        <v>Romanowska Aleksandra</v>
      </c>
      <c r="AA139" s="26" t="str">
        <f t="shared" si="25"/>
        <v>Janiczuk Jakub</v>
      </c>
      <c r="AB139" s="26">
        <f>(COUNTIF($AA$2:AA139,AA139)=1)*1+AB138</f>
        <v>83</v>
      </c>
      <c r="AC139" s="26" t="str">
        <f>VLOOKUP(AD139,'licencje PZTS'!$C$4:$K$524,9,FALSE)</f>
        <v>"UKS SOKOLIK Niemodlin"</v>
      </c>
      <c r="AD139" s="26" t="str">
        <f>INDEX($AA$2:$AA$900,MATCH(ROWS($Z$1:Z136),$AB$2:$AB$900,0))</f>
        <v>Lasman Karolina</v>
      </c>
    </row>
    <row r="140" spans="1:30" hidden="1" x14ac:dyDescent="0.25">
      <c r="A140" s="26" t="str">
        <f>IFERROR(INDEX($D$24:$D$746,MATCH(ROWS($A$1:A117),$B$24:$B$741,0)),"")</f>
        <v/>
      </c>
      <c r="B140" s="30">
        <f>(COUNTIF($D$24:D140,D140)=1)*1+B139</f>
        <v>17</v>
      </c>
      <c r="C140" s="37" t="str">
        <f t="shared" si="14"/>
        <v>Młodzik</v>
      </c>
      <c r="D140" s="30" t="str">
        <f>IF(C140="","",'licencje PZTS'!B120)</f>
        <v>"STS Brynica"</v>
      </c>
      <c r="E140" s="38" t="str">
        <f>IF(C140="","",VLOOKUP(F140,'licencje PZTS'!$G$3:$N$799,8,FALSE))</f>
        <v>Gruszka Wojciech</v>
      </c>
      <c r="F140" s="26">
        <f>'licencje PZTS'!G120</f>
        <v>52008</v>
      </c>
      <c r="G140" s="38" t="str">
        <f t="shared" si="15"/>
        <v>Junior</v>
      </c>
      <c r="H140" s="38" t="str">
        <f>IF(G140="","",'licencje PZTS'!B120)</f>
        <v>"STS Brynica"</v>
      </c>
      <c r="I140" s="26" t="str">
        <f>IF(G140="","",VLOOKUP(F140,'licencje PZTS'!$G$3:$N$799,8,FALSE))</f>
        <v>Gruszka Wojciech</v>
      </c>
      <c r="J140" s="26" t="str">
        <f>IFERROR(VLOOKUP(F140,'licencje PZTS'!$G$3:$N$799,7,FALSE),"")</f>
        <v>M</v>
      </c>
      <c r="K140" s="38">
        <f>IFERROR(VLOOKUP(F140,'licencje PZTS'!$G$3:$N$1799,4,FALSE),"")</f>
        <v>2010</v>
      </c>
      <c r="L140" s="26" t="str">
        <f t="shared" si="16"/>
        <v>Nie dotyczy</v>
      </c>
      <c r="M140" s="26" t="str">
        <f t="shared" si="17"/>
        <v>Żak</v>
      </c>
      <c r="N140" s="26" t="str">
        <f t="shared" si="18"/>
        <v>Młodzik</v>
      </c>
      <c r="O140" s="26" t="str">
        <f t="shared" si="19"/>
        <v>Kadet</v>
      </c>
      <c r="P140" s="26" t="str">
        <f t="shared" si="20"/>
        <v>Junior</v>
      </c>
      <c r="Q140" s="26" t="str">
        <f t="shared" si="21"/>
        <v>Senior</v>
      </c>
      <c r="R140" s="26" t="str">
        <f t="shared" si="22"/>
        <v>Nie dotyczy</v>
      </c>
      <c r="S140" s="26" t="str">
        <f t="shared" si="23"/>
        <v>Młodzieżowiec</v>
      </c>
      <c r="V140" s="26" t="str">
        <f t="shared" si="24"/>
        <v>Jęcek Dawid</v>
      </c>
      <c r="W140" s="26">
        <f>(COUNTIF($V$2:V140,V140)=1)*1+W139</f>
        <v>60</v>
      </c>
      <c r="X140" s="26" t="str">
        <f>VLOOKUP(Y140,'licencje PZTS'!$C$4:$K$1524,9,FALSE)</f>
        <v>"UKS SOKOLIK Niemodlin"</v>
      </c>
      <c r="Y140" s="26" t="str">
        <f>INDEX($V$4:$V$900,MATCH(ROWS($U$1:U137),$W$4:$W$900,0))</f>
        <v>Romanowska Magdalena</v>
      </c>
      <c r="AA140" s="26" t="str">
        <f t="shared" si="25"/>
        <v>Jendro Kamil</v>
      </c>
      <c r="AB140" s="26">
        <f>(COUNTIF($AA$2:AA140,AA140)=1)*1+AB139</f>
        <v>84</v>
      </c>
      <c r="AC140" s="26" t="str">
        <f>VLOOKUP(AD140,'licencje PZTS'!$C$4:$K$524,9,FALSE)</f>
        <v>"UKS SOKOLIK Niemodlin"</v>
      </c>
      <c r="AD140" s="26" t="str">
        <f>INDEX($AA$2:$AA$900,MATCH(ROWS($Z$1:Z137),$AB$2:$AB$900,0))</f>
        <v>Lasman Szymon</v>
      </c>
    </row>
    <row r="141" spans="1:30" hidden="1" x14ac:dyDescent="0.25">
      <c r="A141" s="26" t="str">
        <f>IFERROR(INDEX($D$24:$D$746,MATCH(ROWS($A$1:A118),$B$24:$B$741,0)),"")</f>
        <v/>
      </c>
      <c r="B141" s="30">
        <f>(COUNTIF($D$24:D141,D141)=1)*1+B140</f>
        <v>17</v>
      </c>
      <c r="C141" s="37" t="str">
        <f t="shared" si="14"/>
        <v/>
      </c>
      <c r="D141" s="30" t="str">
        <f>IF(C141="","",'licencje PZTS'!B121)</f>
        <v/>
      </c>
      <c r="E141" s="38" t="str">
        <f>IF(C141="","",VLOOKUP(F141,'licencje PZTS'!$G$3:$N$799,8,FALSE))</f>
        <v/>
      </c>
      <c r="F141" s="26">
        <f>'licencje PZTS'!G121</f>
        <v>45440</v>
      </c>
      <c r="G141" s="38" t="str">
        <f t="shared" si="15"/>
        <v/>
      </c>
      <c r="H141" s="38" t="str">
        <f>IF(G141="","",'licencje PZTS'!B121)</f>
        <v/>
      </c>
      <c r="I141" s="26" t="str">
        <f>IF(G141="","",VLOOKUP(F141,'licencje PZTS'!$G$3:$N$799,8,FALSE))</f>
        <v/>
      </c>
      <c r="J141" s="26" t="str">
        <f>IFERROR(VLOOKUP(F141,'licencje PZTS'!$G$3:$N$799,7,FALSE),"")</f>
        <v>M</v>
      </c>
      <c r="K141" s="38">
        <f>IFERROR(VLOOKUP(F141,'licencje PZTS'!$G$3:$N$1799,4,FALSE),"")</f>
        <v>1958</v>
      </c>
      <c r="L141" s="26" t="str">
        <f t="shared" si="16"/>
        <v>Nie dotyczy</v>
      </c>
      <c r="M141" s="26" t="str">
        <f t="shared" si="17"/>
        <v>Nie dotyczy</v>
      </c>
      <c r="N141" s="26" t="str">
        <f t="shared" si="18"/>
        <v>Nie dotyczy</v>
      </c>
      <c r="O141" s="26" t="str">
        <f t="shared" si="19"/>
        <v>Nie dotyczy</v>
      </c>
      <c r="P141" s="26" t="str">
        <f t="shared" si="20"/>
        <v>Nie dotyczy</v>
      </c>
      <c r="Q141" s="26" t="str">
        <f t="shared" si="21"/>
        <v>Senior</v>
      </c>
      <c r="R141" s="26" t="str">
        <f t="shared" si="22"/>
        <v>Weteran</v>
      </c>
      <c r="S141" s="26" t="str">
        <f t="shared" si="23"/>
        <v>Nie dotyczy</v>
      </c>
      <c r="V141" s="26" t="str">
        <f t="shared" si="24"/>
        <v>Jęcek Dawid</v>
      </c>
      <c r="W141" s="26">
        <f>(COUNTIF($V$2:V141,V141)=1)*1+W140</f>
        <v>60</v>
      </c>
      <c r="X141" s="26" t="str">
        <f>VLOOKUP(Y141,'licencje PZTS'!$C$4:$K$1524,9,FALSE)</f>
        <v>"KTS MOKSiR Zawadzkie"</v>
      </c>
      <c r="Y141" s="26" t="str">
        <f>INDEX($V$4:$V$900,MATCH(ROWS($U$1:U138),$W$4:$W$900,0))</f>
        <v>Rychlik Nadia</v>
      </c>
      <c r="AA141" s="26" t="str">
        <f t="shared" si="25"/>
        <v>Jendro Kamil</v>
      </c>
      <c r="AB141" s="26">
        <f>(COUNTIF($AA$2:AA141,AA141)=1)*1+AB140</f>
        <v>84</v>
      </c>
      <c r="AC141" s="26" t="str">
        <f>VLOOKUP(AD141,'licencje PZTS'!$C$4:$K$524,9,FALSE)</f>
        <v>"LZS Żywocice"</v>
      </c>
      <c r="AD141" s="26" t="str">
        <f>INDEX($AA$2:$AA$900,MATCH(ROWS($Z$1:Z138),$AB$2:$AB$900,0))</f>
        <v>Lepich David</v>
      </c>
    </row>
    <row r="142" spans="1:30" hidden="1" x14ac:dyDescent="0.25">
      <c r="A142" s="26" t="e">
        <f>INDEX($D$24:$D$746,MATCH(ROWS($A$1:A119),$B$24:$B$741,0))</f>
        <v>#N/A</v>
      </c>
      <c r="B142" s="30">
        <f>(COUNTIF($D$24:D142,D142)=1)*1+B141</f>
        <v>18</v>
      </c>
      <c r="C142" s="37" t="str">
        <f t="shared" si="14"/>
        <v>Młodzik</v>
      </c>
      <c r="D142" s="30" t="str">
        <f>IF(C142="","",'licencje PZTS'!B122)</f>
        <v>"KTS KŁODNICA Kędzierzyn-Koźle"</v>
      </c>
      <c r="E142" s="38" t="str">
        <f>IF(C142="","",VLOOKUP(F142,'licencje PZTS'!$G$3:$N$799,8,FALSE))</f>
        <v>Gryc Anna</v>
      </c>
      <c r="F142" s="26">
        <f>'licencje PZTS'!G122</f>
        <v>56746</v>
      </c>
      <c r="G142" s="38" t="str">
        <f t="shared" si="15"/>
        <v>Junior</v>
      </c>
      <c r="H142" s="38" t="str">
        <f>IF(G142="","",'licencje PZTS'!B122)</f>
        <v>"KTS KŁODNICA Kędzierzyn-Koźle"</v>
      </c>
      <c r="I142" s="26" t="str">
        <f>IF(G142="","",VLOOKUP(F142,'licencje PZTS'!$G$3:$N$799,8,FALSE))</f>
        <v>Gryc Anna</v>
      </c>
      <c r="J142" s="26" t="str">
        <f>IFERROR(VLOOKUP(F142,'licencje PZTS'!$G$3:$N$799,7,FALSE),"")</f>
        <v>K</v>
      </c>
      <c r="K142" s="38">
        <f>IFERROR(VLOOKUP(F142,'licencje PZTS'!$G$3:$N$1799,4,FALSE),"")</f>
        <v>2007</v>
      </c>
      <c r="L142" s="26" t="str">
        <f t="shared" si="16"/>
        <v>Nie dotyczy</v>
      </c>
      <c r="M142" s="26" t="str">
        <f t="shared" si="17"/>
        <v>Nie dotyczy</v>
      </c>
      <c r="N142" s="26" t="str">
        <f t="shared" si="18"/>
        <v>Młodzik</v>
      </c>
      <c r="O142" s="26" t="str">
        <f t="shared" si="19"/>
        <v>Kadet</v>
      </c>
      <c r="P142" s="26" t="str">
        <f t="shared" si="20"/>
        <v>Junior</v>
      </c>
      <c r="Q142" s="26" t="str">
        <f t="shared" si="21"/>
        <v>Senior</v>
      </c>
      <c r="R142" s="26" t="str">
        <f t="shared" si="22"/>
        <v>Nie dotyczy</v>
      </c>
      <c r="S142" s="26" t="str">
        <f t="shared" si="23"/>
        <v>Młodzieżowiec</v>
      </c>
      <c r="V142" s="26" t="str">
        <f t="shared" si="24"/>
        <v>Jęcek Dawid</v>
      </c>
      <c r="W142" s="26">
        <f>(COUNTIF($V$2:V142,V142)=1)*1+W141</f>
        <v>60</v>
      </c>
      <c r="X142" s="26" t="str">
        <f>VLOOKUP(Y142,'licencje PZTS'!$C$4:$K$1524,9,FALSE)</f>
        <v>"LZS Zakrzów"</v>
      </c>
      <c r="Y142" s="26" t="str">
        <f>INDEX($V$4:$V$900,MATCH(ROWS($U$1:U139),$W$4:$W$900,0))</f>
        <v>Rydzy Maria</v>
      </c>
      <c r="AA142" s="26" t="str">
        <f t="shared" si="25"/>
        <v>Jendryaszek Marek</v>
      </c>
      <c r="AB142" s="26">
        <f>(COUNTIF($AA$2:AA142,AA142)=1)*1+AB141</f>
        <v>85</v>
      </c>
      <c r="AC142" s="26" t="str">
        <f>VLOOKUP(AD142,'licencje PZTS'!$C$4:$K$524,9,FALSE)</f>
        <v>"LZS Żywocice"</v>
      </c>
      <c r="AD142" s="26" t="str">
        <f>INDEX($AA$2:$AA$900,MATCH(ROWS($Z$1:Z139),$AB$2:$AB$900,0))</f>
        <v>Linek Adam</v>
      </c>
    </row>
    <row r="143" spans="1:30" hidden="1" x14ac:dyDescent="0.25">
      <c r="A143" s="26" t="e">
        <f>INDEX($D$24:$D$746,MATCH(ROWS($A$1:A120),$B$24:$B$741,0))</f>
        <v>#N/A</v>
      </c>
      <c r="B143" s="30">
        <f>(COUNTIF($D$24:D143,D143)=1)*1+B142</f>
        <v>18</v>
      </c>
      <c r="C143" s="37" t="str">
        <f t="shared" si="14"/>
        <v>Młodzik</v>
      </c>
      <c r="D143" s="30" t="str">
        <f>IF(C143="","",'licencje PZTS'!B123)</f>
        <v>"UKS MOS Opole"</v>
      </c>
      <c r="E143" s="38" t="str">
        <f>IF(C143="","",VLOOKUP(F143,'licencje PZTS'!$G$3:$N$799,8,FALSE))</f>
        <v>Gudełajtis Tomasz</v>
      </c>
      <c r="F143" s="26">
        <f>'licencje PZTS'!G123</f>
        <v>53518</v>
      </c>
      <c r="G143" s="38" t="str">
        <f t="shared" si="15"/>
        <v>Junior</v>
      </c>
      <c r="H143" s="38" t="str">
        <f>IF(G143="","",'licencje PZTS'!B123)</f>
        <v>"UKS MOS Opole"</v>
      </c>
      <c r="I143" s="26" t="str">
        <f>IF(G143="","",VLOOKUP(F143,'licencje PZTS'!$G$3:$N$799,8,FALSE))</f>
        <v>Gudełajtis Tomasz</v>
      </c>
      <c r="J143" s="26" t="str">
        <f>IFERROR(VLOOKUP(F143,'licencje PZTS'!$G$3:$N$799,7,FALSE),"")</f>
        <v>M</v>
      </c>
      <c r="K143" s="38">
        <f>IFERROR(VLOOKUP(F143,'licencje PZTS'!$G$3:$N$1799,4,FALSE),"")</f>
        <v>2007</v>
      </c>
      <c r="L143" s="26" t="str">
        <f t="shared" si="16"/>
        <v>Nie dotyczy</v>
      </c>
      <c r="M143" s="26" t="str">
        <f t="shared" si="17"/>
        <v>Nie dotyczy</v>
      </c>
      <c r="N143" s="26" t="str">
        <f t="shared" si="18"/>
        <v>Młodzik</v>
      </c>
      <c r="O143" s="26" t="str">
        <f t="shared" si="19"/>
        <v>Kadet</v>
      </c>
      <c r="P143" s="26" t="str">
        <f t="shared" si="20"/>
        <v>Junior</v>
      </c>
      <c r="Q143" s="26" t="str">
        <f t="shared" si="21"/>
        <v>Senior</v>
      </c>
      <c r="R143" s="26" t="str">
        <f t="shared" si="22"/>
        <v>Nie dotyczy</v>
      </c>
      <c r="S143" s="26" t="str">
        <f t="shared" si="23"/>
        <v>Młodzieżowiec</v>
      </c>
      <c r="V143" s="26" t="str">
        <f t="shared" si="24"/>
        <v>Jęcek Dawid</v>
      </c>
      <c r="W143" s="26">
        <f>(COUNTIF($V$2:V143,V143)=1)*1+W142</f>
        <v>60</v>
      </c>
      <c r="X143" s="26" t="str">
        <f>VLOOKUP(Y143,'licencje PZTS'!$C$4:$K$1524,9,FALSE)</f>
        <v>"STS Brynica"</v>
      </c>
      <c r="Y143" s="26" t="str">
        <f>INDEX($V$4:$V$900,MATCH(ROWS($U$1:U140),$W$4:$W$900,0))</f>
        <v>Samson Zofia</v>
      </c>
      <c r="AA143" s="26" t="str">
        <f t="shared" si="25"/>
        <v>Jendrzej Kamil</v>
      </c>
      <c r="AB143" s="26">
        <f>(COUNTIF($AA$2:AA143,AA143)=1)*1+AB142</f>
        <v>86</v>
      </c>
      <c r="AC143" s="26" t="str">
        <f>VLOOKUP(AD143,'licencje PZTS'!$C$4:$K$524,9,FALSE)</f>
        <v>"LZS Żywocice"</v>
      </c>
      <c r="AD143" s="26" t="str">
        <f>INDEX($AA$2:$AA$900,MATCH(ROWS($Z$1:Z140),$AB$2:$AB$900,0))</f>
        <v>Linek Karol</v>
      </c>
    </row>
    <row r="144" spans="1:30" hidden="1" x14ac:dyDescent="0.25">
      <c r="A144" s="26" t="e">
        <f>INDEX($D$24:$D$746,MATCH(ROWS($A$1:A121),$B$24:$B$741,0))</f>
        <v>#N/A</v>
      </c>
      <c r="B144" s="30">
        <f>(COUNTIF($D$24:D144,D144)=1)*1+B143</f>
        <v>18</v>
      </c>
      <c r="C144" s="37" t="str">
        <f t="shared" si="14"/>
        <v/>
      </c>
      <c r="D144" s="30" t="str">
        <f>IF(C144="","",'licencje PZTS'!B124)</f>
        <v/>
      </c>
      <c r="E144" s="38" t="str">
        <f>IF(C144="","",VLOOKUP(F144,'licencje PZTS'!$G$3:$N$799,8,FALSE))</f>
        <v/>
      </c>
      <c r="F144" s="26">
        <f>'licencje PZTS'!G124</f>
        <v>36709</v>
      </c>
      <c r="G144" s="38" t="str">
        <f t="shared" si="15"/>
        <v/>
      </c>
      <c r="H144" s="38" t="str">
        <f>IF(G144="","",'licencje PZTS'!B124)</f>
        <v/>
      </c>
      <c r="I144" s="26" t="str">
        <f>IF(G144="","",VLOOKUP(F144,'licencje PZTS'!$G$3:$N$799,8,FALSE))</f>
        <v/>
      </c>
      <c r="J144" s="26" t="str">
        <f>IFERROR(VLOOKUP(F144,'licencje PZTS'!$G$3:$N$799,7,FALSE),"")</f>
        <v>M</v>
      </c>
      <c r="K144" s="38">
        <f>IFERROR(VLOOKUP(F144,'licencje PZTS'!$G$3:$N$1799,4,FALSE),"")</f>
        <v>2000</v>
      </c>
      <c r="L144" s="26" t="str">
        <f t="shared" si="16"/>
        <v>Nie dotyczy</v>
      </c>
      <c r="M144" s="26" t="str">
        <f t="shared" si="17"/>
        <v>Nie dotyczy</v>
      </c>
      <c r="N144" s="26" t="str">
        <f t="shared" si="18"/>
        <v>Nie dotyczy</v>
      </c>
      <c r="O144" s="26" t="str">
        <f t="shared" si="19"/>
        <v>Nie dotyczy</v>
      </c>
      <c r="P144" s="26" t="str">
        <f t="shared" si="20"/>
        <v>Nie dotyczy</v>
      </c>
      <c r="Q144" s="26" t="str">
        <f t="shared" si="21"/>
        <v>Senior</v>
      </c>
      <c r="R144" s="26" t="str">
        <f t="shared" si="22"/>
        <v>Nie dotyczy</v>
      </c>
      <c r="S144" s="26" t="str">
        <f t="shared" si="23"/>
        <v>Młodzieżowiec</v>
      </c>
      <c r="V144" s="26" t="str">
        <f t="shared" si="24"/>
        <v>Jęcek Dawid</v>
      </c>
      <c r="W144" s="26">
        <f>(COUNTIF($V$2:V144,V144)=1)*1+W143</f>
        <v>60</v>
      </c>
      <c r="X144" s="26" t="str">
        <f>VLOOKUP(Y144,'licencje PZTS'!$C$4:$K$1524,9,FALSE)</f>
        <v>"LUKS Mańkowice-Piątkowice"</v>
      </c>
      <c r="Y144" s="26" t="str">
        <f>INDEX($V$4:$V$900,MATCH(ROWS($U$1:U141),$W$4:$W$900,0))</f>
        <v>Sewielski Kacper</v>
      </c>
      <c r="AA144" s="26" t="str">
        <f t="shared" si="25"/>
        <v>Jendrzej Kamil</v>
      </c>
      <c r="AB144" s="26">
        <f>(COUNTIF($AA$2:AA144,AA144)=1)*1+AB143</f>
        <v>86</v>
      </c>
      <c r="AC144" s="26" t="str">
        <f>VLOOKUP(AD144,'licencje PZTS'!$C$4:$K$524,9,FALSE)</f>
        <v>"STS Brynica"</v>
      </c>
      <c r="AD144" s="26" t="str">
        <f>INDEX($AA$2:$AA$900,MATCH(ROWS($Z$1:Z141),$AB$2:$AB$900,0))</f>
        <v>Lisowska Karolina</v>
      </c>
    </row>
    <row r="145" spans="1:30" hidden="1" x14ac:dyDescent="0.25">
      <c r="A145" s="26" t="e">
        <f>INDEX($D$24:$D$746,MATCH(ROWS($A$1:A122),$B$24:$B$741,0))</f>
        <v>#N/A</v>
      </c>
      <c r="B145" s="30">
        <f>(COUNTIF($D$24:D145,D145)=1)*1+B144</f>
        <v>18</v>
      </c>
      <c r="C145" s="37" t="str">
        <f t="shared" si="14"/>
        <v/>
      </c>
      <c r="D145" s="30" t="str">
        <f>IF(C145="","",'licencje PZTS'!B125)</f>
        <v/>
      </c>
      <c r="E145" s="38" t="str">
        <f>IF(C145="","",VLOOKUP(F145,'licencje PZTS'!$G$3:$N$799,8,FALSE))</f>
        <v/>
      </c>
      <c r="F145" s="26">
        <f>'licencje PZTS'!G125</f>
        <v>41680</v>
      </c>
      <c r="G145" s="38" t="str">
        <f t="shared" si="15"/>
        <v/>
      </c>
      <c r="H145" s="38" t="str">
        <f>IF(G145="","",'licencje PZTS'!B125)</f>
        <v/>
      </c>
      <c r="I145" s="26" t="str">
        <f>IF(G145="","",VLOOKUP(F145,'licencje PZTS'!$G$3:$N$799,8,FALSE))</f>
        <v/>
      </c>
      <c r="J145" s="26" t="str">
        <f>IFERROR(VLOOKUP(F145,'licencje PZTS'!$G$3:$N$799,7,FALSE),"")</f>
        <v>M</v>
      </c>
      <c r="K145" s="38">
        <f>IFERROR(VLOOKUP(F145,'licencje PZTS'!$G$3:$N$1799,4,FALSE),"")</f>
        <v>2000</v>
      </c>
      <c r="L145" s="26" t="str">
        <f t="shared" si="16"/>
        <v>Nie dotyczy</v>
      </c>
      <c r="M145" s="26" t="str">
        <f t="shared" si="17"/>
        <v>Nie dotyczy</v>
      </c>
      <c r="N145" s="26" t="str">
        <f t="shared" si="18"/>
        <v>Nie dotyczy</v>
      </c>
      <c r="O145" s="26" t="str">
        <f t="shared" si="19"/>
        <v>Nie dotyczy</v>
      </c>
      <c r="P145" s="26" t="str">
        <f t="shared" si="20"/>
        <v>Nie dotyczy</v>
      </c>
      <c r="Q145" s="26" t="str">
        <f t="shared" si="21"/>
        <v>Senior</v>
      </c>
      <c r="R145" s="26" t="str">
        <f t="shared" si="22"/>
        <v>Nie dotyczy</v>
      </c>
      <c r="S145" s="26" t="str">
        <f t="shared" si="23"/>
        <v>Młodzieżowiec</v>
      </c>
      <c r="V145" s="26" t="str">
        <f t="shared" si="24"/>
        <v>Jęcek Dawid</v>
      </c>
      <c r="W145" s="26">
        <f>(COUNTIF($V$2:V145,V145)=1)*1+W144</f>
        <v>60</v>
      </c>
      <c r="X145" s="26" t="str">
        <f>VLOOKUP(Y145,'licencje PZTS'!$C$4:$K$1524,9,FALSE)</f>
        <v>"LZS Żywocice"</v>
      </c>
      <c r="Y145" s="26" t="str">
        <f>INDEX($V$4:$V$900,MATCH(ROWS($U$1:U142),$W$4:$W$900,0))</f>
        <v>Siekiera Dawid</v>
      </c>
      <c r="AA145" s="26" t="str">
        <f t="shared" si="25"/>
        <v>Jęcek Dawid</v>
      </c>
      <c r="AB145" s="26">
        <f>(COUNTIF($AA$2:AA145,AA145)=1)*1+AB144</f>
        <v>87</v>
      </c>
      <c r="AC145" s="26" t="str">
        <f>VLOOKUP(AD145,'licencje PZTS'!$C$4:$K$524,9,FALSE)</f>
        <v>"LUKS Mańkowice-Piątkowice"</v>
      </c>
      <c r="AD145" s="26" t="str">
        <f>INDEX($AA$2:$AA$900,MATCH(ROWS($Z$1:Z142),$AB$2:$AB$900,0))</f>
        <v>Lukas Stefan</v>
      </c>
    </row>
    <row r="146" spans="1:30" hidden="1" x14ac:dyDescent="0.25">
      <c r="A146" s="26" t="e">
        <f>INDEX($D$24:$D$746,MATCH(ROWS($A$1:A123),$B$24:$B$741,0))</f>
        <v>#N/A</v>
      </c>
      <c r="B146" s="30">
        <f>(COUNTIF($D$24:D146,D146)=1)*1+B145</f>
        <v>18</v>
      </c>
      <c r="C146" s="37" t="str">
        <f t="shared" si="14"/>
        <v/>
      </c>
      <c r="D146" s="30" t="str">
        <f>IF(C146="","",'licencje PZTS'!B126)</f>
        <v/>
      </c>
      <c r="E146" s="38" t="str">
        <f>IF(C146="","",VLOOKUP(F146,'licencje PZTS'!$G$3:$N$799,8,FALSE))</f>
        <v/>
      </c>
      <c r="F146" s="26">
        <f>'licencje PZTS'!G126</f>
        <v>43640</v>
      </c>
      <c r="G146" s="38" t="str">
        <f t="shared" si="15"/>
        <v/>
      </c>
      <c r="H146" s="38" t="str">
        <f>IF(G146="","",'licencje PZTS'!B126)</f>
        <v/>
      </c>
      <c r="I146" s="26" t="str">
        <f>IF(G146="","",VLOOKUP(F146,'licencje PZTS'!$G$3:$N$799,8,FALSE))</f>
        <v/>
      </c>
      <c r="J146" s="26" t="str">
        <f>IFERROR(VLOOKUP(F146,'licencje PZTS'!$G$3:$N$799,7,FALSE),"")</f>
        <v>M</v>
      </c>
      <c r="K146" s="38">
        <f>IFERROR(VLOOKUP(F146,'licencje PZTS'!$G$3:$N$1799,4,FALSE),"")</f>
        <v>2001</v>
      </c>
      <c r="L146" s="26" t="str">
        <f t="shared" si="16"/>
        <v>Nie dotyczy</v>
      </c>
      <c r="M146" s="26" t="str">
        <f t="shared" si="17"/>
        <v>Nie dotyczy</v>
      </c>
      <c r="N146" s="26" t="str">
        <f t="shared" si="18"/>
        <v>Nie dotyczy</v>
      </c>
      <c r="O146" s="26" t="str">
        <f t="shared" si="19"/>
        <v>Nie dotyczy</v>
      </c>
      <c r="P146" s="26" t="str">
        <f t="shared" si="20"/>
        <v>Nie dotyczy</v>
      </c>
      <c r="Q146" s="26" t="str">
        <f t="shared" si="21"/>
        <v>Senior</v>
      </c>
      <c r="R146" s="26" t="str">
        <f t="shared" si="22"/>
        <v>Nie dotyczy</v>
      </c>
      <c r="S146" s="26" t="str">
        <f t="shared" si="23"/>
        <v>Młodzieżowiec</v>
      </c>
      <c r="V146" s="26" t="str">
        <f t="shared" si="24"/>
        <v>Jęcek Paulina</v>
      </c>
      <c r="W146" s="26">
        <f>(COUNTIF($V$2:V146,V146)=1)*1+W145</f>
        <v>61</v>
      </c>
      <c r="X146" s="26" t="str">
        <f>VLOOKUP(Y146,'licencje PZTS'!$C$4:$K$1524,9,FALSE)</f>
        <v>"KTS MOKSiR Zawadzkie"</v>
      </c>
      <c r="Y146" s="26" t="str">
        <f>INDEX($V$4:$V$900,MATCH(ROWS($U$1:U143),$W$4:$W$900,0))</f>
        <v>Sier Bartosz</v>
      </c>
      <c r="AA146" s="26" t="str">
        <f t="shared" si="25"/>
        <v>Jęcek Paulina</v>
      </c>
      <c r="AB146" s="26">
        <f>(COUNTIF($AA$2:AA146,AA146)=1)*1+AB145</f>
        <v>88</v>
      </c>
      <c r="AC146" s="26" t="str">
        <f>VLOOKUP(AD146,'licencje PZTS'!$C$4:$K$524,9,FALSE)</f>
        <v>"MMKS Kędzierzyn Koźle"</v>
      </c>
      <c r="AD146" s="26" t="str">
        <f>INDEX($AA$2:$AA$900,MATCH(ROWS($Z$1:Z143),$AB$2:$AB$900,0))</f>
        <v>Łempicki Piotr</v>
      </c>
    </row>
    <row r="147" spans="1:30" hidden="1" x14ac:dyDescent="0.25">
      <c r="A147" s="26" t="e">
        <f>INDEX($D$24:$D$746,MATCH(ROWS($A$1:A124),$B$24:$B$741,0))</f>
        <v>#N/A</v>
      </c>
      <c r="B147" s="30">
        <f>(COUNTIF($D$24:D147,D147)=1)*1+B146</f>
        <v>18</v>
      </c>
      <c r="C147" s="37" t="str">
        <f t="shared" si="14"/>
        <v/>
      </c>
      <c r="D147" s="30" t="str">
        <f>IF(C147="","",'licencje PZTS'!B127)</f>
        <v/>
      </c>
      <c r="E147" s="38" t="str">
        <f>IF(C147="","",VLOOKUP(F147,'licencje PZTS'!$G$3:$N$799,8,FALSE))</f>
        <v/>
      </c>
      <c r="F147" s="26">
        <f>'licencje PZTS'!G127</f>
        <v>42351</v>
      </c>
      <c r="G147" s="38" t="str">
        <f t="shared" si="15"/>
        <v/>
      </c>
      <c r="H147" s="38" t="str">
        <f>IF(G147="","",'licencje PZTS'!B127)</f>
        <v/>
      </c>
      <c r="I147" s="26" t="str">
        <f>IF(G147="","",VLOOKUP(F147,'licencje PZTS'!$G$3:$N$799,8,FALSE))</f>
        <v/>
      </c>
      <c r="J147" s="26" t="str">
        <f>IFERROR(VLOOKUP(F147,'licencje PZTS'!$G$3:$N$799,7,FALSE),"")</f>
        <v>M</v>
      </c>
      <c r="K147" s="38">
        <f>IFERROR(VLOOKUP(F147,'licencje PZTS'!$G$3:$N$1799,4,FALSE),"")</f>
        <v>1971</v>
      </c>
      <c r="L147" s="26" t="str">
        <f t="shared" si="16"/>
        <v>Nie dotyczy</v>
      </c>
      <c r="M147" s="26" t="str">
        <f t="shared" si="17"/>
        <v>Nie dotyczy</v>
      </c>
      <c r="N147" s="26" t="str">
        <f t="shared" si="18"/>
        <v>Nie dotyczy</v>
      </c>
      <c r="O147" s="26" t="str">
        <f t="shared" si="19"/>
        <v>Nie dotyczy</v>
      </c>
      <c r="P147" s="26" t="str">
        <f t="shared" si="20"/>
        <v>Nie dotyczy</v>
      </c>
      <c r="Q147" s="26" t="str">
        <f t="shared" si="21"/>
        <v>Senior</v>
      </c>
      <c r="R147" s="26" t="str">
        <f t="shared" si="22"/>
        <v>Weteran</v>
      </c>
      <c r="S147" s="26" t="str">
        <f t="shared" si="23"/>
        <v>Nie dotyczy</v>
      </c>
      <c r="V147" s="26" t="str">
        <f t="shared" si="24"/>
        <v>Jurczyk Kacper</v>
      </c>
      <c r="W147" s="26">
        <f>(COUNTIF($V$2:V147,V147)=1)*1+W146</f>
        <v>62</v>
      </c>
      <c r="X147" s="26" t="str">
        <f>VLOOKUP(Y147,'licencje PZTS'!$C$4:$K$1524,9,FALSE)</f>
        <v>"STS Brynica"</v>
      </c>
      <c r="Y147" s="26" t="str">
        <f>INDEX($V$4:$V$900,MATCH(ROWS($U$1:U144),$W$4:$W$900,0))</f>
        <v>Sochor Filip</v>
      </c>
      <c r="AA147" s="26" t="str">
        <f t="shared" si="25"/>
        <v>Jurczyk Julia</v>
      </c>
      <c r="AB147" s="26">
        <f>(COUNTIF($AA$2:AA147,AA147)=1)*1+AB146</f>
        <v>89</v>
      </c>
      <c r="AC147" s="26" t="str">
        <f>VLOOKUP(AD147,'licencje PZTS'!$C$4:$K$524,9,FALSE)</f>
        <v>"OKS Olesno"</v>
      </c>
      <c r="AD147" s="26" t="str">
        <f>INDEX($AA$2:$AA$900,MATCH(ROWS($Z$1:Z144),$AB$2:$AB$900,0))</f>
        <v>Maćczak Maksymilian</v>
      </c>
    </row>
    <row r="148" spans="1:30" hidden="1" x14ac:dyDescent="0.25">
      <c r="A148" s="26" t="e">
        <f>INDEX($D$24:$D$746,MATCH(ROWS($A$1:A125),$B$24:$B$741,0))</f>
        <v>#N/A</v>
      </c>
      <c r="B148" s="30">
        <f>(COUNTIF($D$24:D148,D148)=1)*1+B147</f>
        <v>18</v>
      </c>
      <c r="C148" s="37" t="str">
        <f t="shared" si="14"/>
        <v>Młodzik</v>
      </c>
      <c r="D148" s="30" t="str">
        <f>IF(C148="","",'licencje PZTS'!B128)</f>
        <v>"UKS Cisek"</v>
      </c>
      <c r="E148" s="38" t="str">
        <f>IF(C148="","",VLOOKUP(F148,'licencje PZTS'!$G$3:$N$799,8,FALSE))</f>
        <v>Haronska Dominik</v>
      </c>
      <c r="F148" s="26">
        <f>'licencje PZTS'!G128</f>
        <v>54693</v>
      </c>
      <c r="G148" s="38" t="str">
        <f t="shared" si="15"/>
        <v>Junior</v>
      </c>
      <c r="H148" s="38" t="str">
        <f>IF(G148="","",'licencje PZTS'!B128)</f>
        <v>"UKS Cisek"</v>
      </c>
      <c r="I148" s="26" t="str">
        <f>IF(G148="","",VLOOKUP(F148,'licencje PZTS'!$G$3:$N$799,8,FALSE))</f>
        <v>Haronska Dominik</v>
      </c>
      <c r="J148" s="26" t="str">
        <f>IFERROR(VLOOKUP(F148,'licencje PZTS'!$G$3:$N$799,7,FALSE),"")</f>
        <v>M</v>
      </c>
      <c r="K148" s="38">
        <f>IFERROR(VLOOKUP(F148,'licencje PZTS'!$G$3:$N$1799,4,FALSE),"")</f>
        <v>2009</v>
      </c>
      <c r="L148" s="26" t="str">
        <f t="shared" si="16"/>
        <v>Nie dotyczy</v>
      </c>
      <c r="M148" s="26" t="str">
        <f t="shared" si="17"/>
        <v>Żak</v>
      </c>
      <c r="N148" s="26" t="str">
        <f t="shared" si="18"/>
        <v>Młodzik</v>
      </c>
      <c r="O148" s="26" t="str">
        <f t="shared" si="19"/>
        <v>Kadet</v>
      </c>
      <c r="P148" s="26" t="str">
        <f t="shared" si="20"/>
        <v>Junior</v>
      </c>
      <c r="Q148" s="26" t="str">
        <f t="shared" si="21"/>
        <v>Senior</v>
      </c>
      <c r="R148" s="26" t="str">
        <f t="shared" si="22"/>
        <v>Nie dotyczy</v>
      </c>
      <c r="S148" s="26" t="str">
        <f t="shared" si="23"/>
        <v>Młodzieżowiec</v>
      </c>
      <c r="V148" s="26" t="str">
        <f t="shared" si="24"/>
        <v>Jurczyk Kacper</v>
      </c>
      <c r="W148" s="26">
        <f>(COUNTIF($V$2:V148,V148)=1)*1+W147</f>
        <v>62</v>
      </c>
      <c r="X148" s="26" t="str">
        <f>VLOOKUP(Y148,'licencje PZTS'!$C$4:$K$1524,9,FALSE)</f>
        <v>"LUKS Mańkowice-Piątkowice"</v>
      </c>
      <c r="Y148" s="26" t="str">
        <f>INDEX($V$4:$V$900,MATCH(ROWS($U$1:U145),$W$4:$W$900,0))</f>
        <v>Soprych Jakub</v>
      </c>
      <c r="AA148" s="26" t="str">
        <f t="shared" si="25"/>
        <v>Jurczyk Julia</v>
      </c>
      <c r="AB148" s="26">
        <f>(COUNTIF($AA$2:AA148,AA148)=1)*1+AB147</f>
        <v>89</v>
      </c>
      <c r="AC148" s="26" t="str">
        <f>VLOOKUP(AD148,'licencje PZTS'!$C$4:$K$524,9,FALSE)</f>
        <v>"MGOK Gorzów Śląski"</v>
      </c>
      <c r="AD148" s="26" t="str">
        <f>INDEX($AA$2:$AA$900,MATCH(ROWS($Z$1:Z145),$AB$2:$AB$900,0))</f>
        <v>Makos Nikola</v>
      </c>
    </row>
    <row r="149" spans="1:30" hidden="1" x14ac:dyDescent="0.25">
      <c r="A149" s="26" t="e">
        <f>INDEX($D$24:$D$746,MATCH(ROWS($A$1:A126),$B$24:$B$741,0))</f>
        <v>#N/A</v>
      </c>
      <c r="B149" s="30">
        <f>(COUNTIF($D$24:D149,D149)=1)*1+B148</f>
        <v>18</v>
      </c>
      <c r="C149" s="37" t="str">
        <f t="shared" si="14"/>
        <v>Młodzik</v>
      </c>
      <c r="D149" s="30" t="str">
        <f>IF(C149="","",'licencje PZTS'!B129)</f>
        <v>"UKS Cisek"</v>
      </c>
      <c r="E149" s="38" t="str">
        <f>IF(C149="","",VLOOKUP(F149,'licencje PZTS'!$G$3:$N$799,8,FALSE))</f>
        <v>Haronska Kamil</v>
      </c>
      <c r="F149" s="26">
        <f>'licencje PZTS'!G129</f>
        <v>54694</v>
      </c>
      <c r="G149" s="38" t="str">
        <f t="shared" si="15"/>
        <v>Junior</v>
      </c>
      <c r="H149" s="38" t="str">
        <f>IF(G149="","",'licencje PZTS'!B129)</f>
        <v>"UKS Cisek"</v>
      </c>
      <c r="I149" s="26" t="str">
        <f>IF(G149="","",VLOOKUP(F149,'licencje PZTS'!$G$3:$N$799,8,FALSE))</f>
        <v>Haronska Kamil</v>
      </c>
      <c r="J149" s="26" t="str">
        <f>IFERROR(VLOOKUP(F149,'licencje PZTS'!$G$3:$N$799,7,FALSE),"")</f>
        <v>M</v>
      </c>
      <c r="K149" s="38">
        <f>IFERROR(VLOOKUP(F149,'licencje PZTS'!$G$3:$N$1799,4,FALSE),"")</f>
        <v>2011</v>
      </c>
      <c r="L149" s="26" t="str">
        <f t="shared" si="16"/>
        <v>Skrzat</v>
      </c>
      <c r="M149" s="26" t="str">
        <f t="shared" si="17"/>
        <v>Żak</v>
      </c>
      <c r="N149" s="26" t="str">
        <f t="shared" si="18"/>
        <v>Młodzik</v>
      </c>
      <c r="O149" s="26" t="str">
        <f t="shared" si="19"/>
        <v>Kadet</v>
      </c>
      <c r="P149" s="26" t="str">
        <f t="shared" si="20"/>
        <v>Junior</v>
      </c>
      <c r="Q149" s="26" t="str">
        <f t="shared" si="21"/>
        <v>Nie dotyczy</v>
      </c>
      <c r="R149" s="26" t="str">
        <f t="shared" si="22"/>
        <v>Nie dotyczy</v>
      </c>
      <c r="S149" s="26" t="str">
        <f t="shared" si="23"/>
        <v>Młodzieżowiec</v>
      </c>
      <c r="V149" s="26" t="str">
        <f t="shared" si="24"/>
        <v>Jurczyk Kacper</v>
      </c>
      <c r="W149" s="26">
        <f>(COUNTIF($V$2:V149,V149)=1)*1+W148</f>
        <v>62</v>
      </c>
      <c r="X149" s="26" t="str">
        <f>VLOOKUP(Y149,'licencje PZTS'!$C$4:$K$1524,9,FALSE)</f>
        <v>"STS Brynica"</v>
      </c>
      <c r="Y149" s="26" t="str">
        <f>INDEX($V$4:$V$900,MATCH(ROWS($U$1:U146),$W$4:$W$900,0))</f>
        <v>Soszyński Bartosz</v>
      </c>
      <c r="AA149" s="26" t="str">
        <f t="shared" si="25"/>
        <v>Jurczyk Julia</v>
      </c>
      <c r="AB149" s="26">
        <f>(COUNTIF($AA$2:AA149,AA149)=1)*1+AB148</f>
        <v>89</v>
      </c>
      <c r="AC149" s="26" t="str">
        <f>VLOOKUP(AD149,'licencje PZTS'!$C$4:$K$524,9,FALSE)</f>
        <v>"LZS Żywocice"</v>
      </c>
      <c r="AD149" s="26" t="str">
        <f>INDEX($AA$2:$AA$900,MATCH(ROWS($Z$1:Z146),$AB$2:$AB$900,0))</f>
        <v>Makosz Oliwer</v>
      </c>
    </row>
    <row r="150" spans="1:30" hidden="1" x14ac:dyDescent="0.25">
      <c r="A150" s="26" t="e">
        <f>INDEX($D$24:$D$746,MATCH(ROWS($A$1:A127),$B$24:$B$741,0))</f>
        <v>#N/A</v>
      </c>
      <c r="B150" s="30">
        <f>(COUNTIF($D$24:D150,D150)=1)*1+B149</f>
        <v>18</v>
      </c>
      <c r="C150" s="37" t="str">
        <f t="shared" si="14"/>
        <v/>
      </c>
      <c r="D150" s="30" t="str">
        <f>IF(C150="","",'licencje PZTS'!B130)</f>
        <v/>
      </c>
      <c r="E150" s="38" t="str">
        <f>IF(C150="","",VLOOKUP(F150,'licencje PZTS'!$G$3:$N$799,8,FALSE))</f>
        <v/>
      </c>
      <c r="F150" s="26">
        <f>'licencje PZTS'!G130</f>
        <v>47934</v>
      </c>
      <c r="G150" s="38" t="str">
        <f t="shared" si="15"/>
        <v/>
      </c>
      <c r="H150" s="38" t="str">
        <f>IF(G150="","",'licencje PZTS'!B130)</f>
        <v/>
      </c>
      <c r="I150" s="26" t="str">
        <f>IF(G150="","",VLOOKUP(F150,'licencje PZTS'!$G$3:$N$799,8,FALSE))</f>
        <v/>
      </c>
      <c r="J150" s="26" t="str">
        <f>IFERROR(VLOOKUP(F150,'licencje PZTS'!$G$3:$N$799,7,FALSE),"")</f>
        <v>M</v>
      </c>
      <c r="K150" s="38">
        <f>IFERROR(VLOOKUP(F150,'licencje PZTS'!$G$3:$N$1799,4,FALSE),"")</f>
        <v>1965</v>
      </c>
      <c r="L150" s="26" t="str">
        <f t="shared" si="16"/>
        <v>Nie dotyczy</v>
      </c>
      <c r="M150" s="26" t="str">
        <f t="shared" si="17"/>
        <v>Nie dotyczy</v>
      </c>
      <c r="N150" s="26" t="str">
        <f t="shared" si="18"/>
        <v>Nie dotyczy</v>
      </c>
      <c r="O150" s="26" t="str">
        <f t="shared" si="19"/>
        <v>Nie dotyczy</v>
      </c>
      <c r="P150" s="26" t="str">
        <f t="shared" si="20"/>
        <v>Nie dotyczy</v>
      </c>
      <c r="Q150" s="26" t="str">
        <f t="shared" si="21"/>
        <v>Senior</v>
      </c>
      <c r="R150" s="26" t="str">
        <f t="shared" si="22"/>
        <v>Weteran</v>
      </c>
      <c r="S150" s="26" t="str">
        <f t="shared" si="23"/>
        <v>Nie dotyczy</v>
      </c>
      <c r="V150" s="26" t="str">
        <f t="shared" si="24"/>
        <v>Jurczyk Kacper</v>
      </c>
      <c r="W150" s="26">
        <f>(COUNTIF($V$2:V150,V150)=1)*1+W149</f>
        <v>62</v>
      </c>
      <c r="X150" s="26" t="str">
        <f>VLOOKUP(Y150,'licencje PZTS'!$C$4:$K$1524,9,FALSE)</f>
        <v>"STS Brynica"</v>
      </c>
      <c r="Y150" s="26" t="str">
        <f>INDEX($V$4:$V$900,MATCH(ROWS($U$1:U147),$W$4:$W$900,0))</f>
        <v>Soszyński Jakub</v>
      </c>
      <c r="AA150" s="26" t="str">
        <f t="shared" si="25"/>
        <v>Jurczyk Julia</v>
      </c>
      <c r="AB150" s="26">
        <f>(COUNTIF($AA$2:AA150,AA150)=1)*1+AB149</f>
        <v>89</v>
      </c>
      <c r="AC150" s="26" t="str">
        <f>VLOOKUP(AD150,'licencje PZTS'!$C$4:$K$524,9,FALSE)</f>
        <v>"SKS LUKS Nysa"</v>
      </c>
      <c r="AD150" s="26" t="str">
        <f>INDEX($AA$2:$AA$900,MATCH(ROWS($Z$1:Z147),$AB$2:$AB$900,0))</f>
        <v>Malec Martyna</v>
      </c>
    </row>
    <row r="151" spans="1:30" hidden="1" x14ac:dyDescent="0.25">
      <c r="A151" s="26" t="e">
        <f>INDEX($D$24:$D$746,MATCH(ROWS($A$1:A128),$B$24:$B$741,0))</f>
        <v>#N/A</v>
      </c>
      <c r="B151" s="30">
        <f>(COUNTIF($D$24:D151,D151)=1)*1+B150</f>
        <v>18</v>
      </c>
      <c r="C151" s="37" t="str">
        <f t="shared" si="14"/>
        <v/>
      </c>
      <c r="D151" s="30" t="str">
        <f>IF(C151="","",'licencje PZTS'!B131)</f>
        <v/>
      </c>
      <c r="E151" s="38" t="str">
        <f>IF(C151="","",VLOOKUP(F151,'licencje PZTS'!$G$3:$N$799,8,FALSE))</f>
        <v/>
      </c>
      <c r="F151" s="26">
        <f>'licencje PZTS'!G131</f>
        <v>55662</v>
      </c>
      <c r="G151" s="38" t="str">
        <f t="shared" si="15"/>
        <v>Junior</v>
      </c>
      <c r="H151" s="38" t="str">
        <f>IF(G151="","",'licencje PZTS'!B131)</f>
        <v>"KS ORZEŁ Branice"</v>
      </c>
      <c r="I151" s="26" t="str">
        <f>IF(G151="","",VLOOKUP(F151,'licencje PZTS'!$G$3:$N$799,8,FALSE))</f>
        <v>Hradil Oliwer</v>
      </c>
      <c r="J151" s="26" t="str">
        <f>IFERROR(VLOOKUP(F151,'licencje PZTS'!$G$3:$N$799,7,FALSE),"")</f>
        <v>M</v>
      </c>
      <c r="K151" s="38">
        <f>IFERROR(VLOOKUP(F151,'licencje PZTS'!$G$3:$N$1799,4,FALSE),"")</f>
        <v>2004</v>
      </c>
      <c r="L151" s="26" t="str">
        <f t="shared" si="16"/>
        <v>Nie dotyczy</v>
      </c>
      <c r="M151" s="26" t="str">
        <f t="shared" si="17"/>
        <v>Nie dotyczy</v>
      </c>
      <c r="N151" s="26" t="str">
        <f t="shared" si="18"/>
        <v>Nie dotyczy</v>
      </c>
      <c r="O151" s="26" t="str">
        <f t="shared" si="19"/>
        <v>Nie dotyczy</v>
      </c>
      <c r="P151" s="26" t="str">
        <f t="shared" si="20"/>
        <v>Junior</v>
      </c>
      <c r="Q151" s="26" t="str">
        <f t="shared" si="21"/>
        <v>Senior</v>
      </c>
      <c r="R151" s="26" t="str">
        <f t="shared" si="22"/>
        <v>Nie dotyczy</v>
      </c>
      <c r="S151" s="26" t="str">
        <f t="shared" si="23"/>
        <v>Młodzieżowiec</v>
      </c>
      <c r="V151" s="26" t="str">
        <f t="shared" si="24"/>
        <v>Jurczyk Kacper</v>
      </c>
      <c r="W151" s="26">
        <f>(COUNTIF($V$2:V151,V151)=1)*1+W150</f>
        <v>62</v>
      </c>
      <c r="X151" s="26" t="str">
        <f>VLOOKUP(Y151,'licencje PZTS'!$C$4:$K$1524,9,FALSE)</f>
        <v>"STS GMINA Strzelce Opolskie"</v>
      </c>
      <c r="Y151" s="26" t="str">
        <f>INDEX($V$4:$V$900,MATCH(ROWS($U$1:U148),$W$4:$W$900,0))</f>
        <v>Sójka Alan</v>
      </c>
      <c r="AA151" s="26" t="str">
        <f t="shared" si="25"/>
        <v>Jurczyk Kacper</v>
      </c>
      <c r="AB151" s="26">
        <f>(COUNTIF($AA$2:AA151,AA151)=1)*1+AB150</f>
        <v>90</v>
      </c>
      <c r="AC151" s="26" t="str">
        <f>VLOOKUP(AD151,'licencje PZTS'!$C$4:$K$524,9,FALSE)</f>
        <v>"STS GMINA Strzelce Opolskie"</v>
      </c>
      <c r="AD151" s="26" t="str">
        <f>INDEX($AA$2:$AA$900,MATCH(ROWS($Z$1:Z148),$AB$2:$AB$900,0))</f>
        <v>Malon Julia</v>
      </c>
    </row>
    <row r="152" spans="1:30" hidden="1" x14ac:dyDescent="0.25">
      <c r="A152" s="26" t="e">
        <f>INDEX($D$24:$D$746,MATCH(ROWS($A$1:A129),$B$24:$B$741,0))</f>
        <v>#N/A</v>
      </c>
      <c r="B152" s="30">
        <f>(COUNTIF($D$24:D152,D152)=1)*1+B151</f>
        <v>18</v>
      </c>
      <c r="C152" s="37" t="str">
        <f t="shared" si="14"/>
        <v>Młodzik</v>
      </c>
      <c r="D152" s="30" t="str">
        <f>IF(C152="","",'licencje PZTS'!B132)</f>
        <v>"LUKS Mańkowice-Piątkowice"</v>
      </c>
      <c r="E152" s="38" t="str">
        <f>IF(C152="","",VLOOKUP(F152,'licencje PZTS'!$G$3:$N$799,8,FALSE))</f>
        <v>Huczek Dawid</v>
      </c>
      <c r="F152" s="26">
        <f>'licencje PZTS'!G132</f>
        <v>54548</v>
      </c>
      <c r="G152" s="38" t="str">
        <f t="shared" si="15"/>
        <v>Junior</v>
      </c>
      <c r="H152" s="38" t="str">
        <f>IF(G152="","",'licencje PZTS'!B132)</f>
        <v>"LUKS Mańkowice-Piątkowice"</v>
      </c>
      <c r="I152" s="26" t="str">
        <f>IF(G152="","",VLOOKUP(F152,'licencje PZTS'!$G$3:$N$799,8,FALSE))</f>
        <v>Huczek Dawid</v>
      </c>
      <c r="J152" s="26" t="str">
        <f>IFERROR(VLOOKUP(F152,'licencje PZTS'!$G$3:$N$799,7,FALSE),"")</f>
        <v>M</v>
      </c>
      <c r="K152" s="38">
        <f>IFERROR(VLOOKUP(F152,'licencje PZTS'!$G$3:$N$1799,4,FALSE),"")</f>
        <v>2007</v>
      </c>
      <c r="L152" s="26" t="str">
        <f t="shared" si="16"/>
        <v>Nie dotyczy</v>
      </c>
      <c r="M152" s="26" t="str">
        <f t="shared" si="17"/>
        <v>Nie dotyczy</v>
      </c>
      <c r="N152" s="26" t="str">
        <f t="shared" si="18"/>
        <v>Młodzik</v>
      </c>
      <c r="O152" s="26" t="str">
        <f t="shared" si="19"/>
        <v>Kadet</v>
      </c>
      <c r="P152" s="26" t="str">
        <f t="shared" si="20"/>
        <v>Junior</v>
      </c>
      <c r="Q152" s="26" t="str">
        <f t="shared" si="21"/>
        <v>Senior</v>
      </c>
      <c r="R152" s="26" t="str">
        <f t="shared" si="22"/>
        <v>Nie dotyczy</v>
      </c>
      <c r="S152" s="26" t="str">
        <f t="shared" si="23"/>
        <v>Młodzieżowiec</v>
      </c>
      <c r="V152" s="26" t="str">
        <f t="shared" si="24"/>
        <v>Kamińska Amelia</v>
      </c>
      <c r="W152" s="26">
        <f>(COUNTIF($V$2:V152,V152)=1)*1+W151</f>
        <v>63</v>
      </c>
      <c r="X152" s="26" t="str">
        <f>VLOOKUP(Y152,'licencje PZTS'!$C$4:$K$1524,9,FALSE)</f>
        <v>"KTS MOKSiR Zawadzkie"</v>
      </c>
      <c r="Y152" s="26" t="str">
        <f>INDEX($V$4:$V$900,MATCH(ROWS($U$1:U149),$W$4:$W$900,0))</f>
        <v>Spałek Olivier</v>
      </c>
      <c r="AA152" s="26" t="str">
        <f t="shared" si="25"/>
        <v>Jurewicz Martyna</v>
      </c>
      <c r="AB152" s="26">
        <f>(COUNTIF($AA$2:AA152,AA152)=1)*1+AB151</f>
        <v>91</v>
      </c>
      <c r="AC152" s="26" t="str">
        <f>VLOOKUP(AD152,'licencje PZTS'!$C$4:$K$524,9,FALSE)</f>
        <v>"STS GMINA Strzelce Opolskie"</v>
      </c>
      <c r="AD152" s="26" t="str">
        <f>INDEX($AA$2:$AA$900,MATCH(ROWS($Z$1:Z149),$AB$2:$AB$900,0))</f>
        <v>Malon Natalia</v>
      </c>
    </row>
    <row r="153" spans="1:30" hidden="1" x14ac:dyDescent="0.25">
      <c r="A153" s="26" t="e">
        <f>INDEX($D$24:$D$746,MATCH(ROWS($A$1:A130),$B$24:$B$741,0))</f>
        <v>#N/A</v>
      </c>
      <c r="B153" s="30">
        <f>(COUNTIF($D$24:D153,D153)=1)*1+B152</f>
        <v>18</v>
      </c>
      <c r="C153" s="37" t="str">
        <f t="shared" ref="C153:C216" si="26">IF(AND($E$3="Skrzat",OR(L153="Skrzat")),"Skrzat",IF(AND($E$3="Żak",OR(L153="Skrzat",M153="Żak")),"Żak",IF(AND($E$3="Młodzik",OR(L153="Skrzat",M153="Żak",N153="Młodzik")),"Młodzik",IF(AND($E$3="Kadet",OR(L153="Skrzat",M153="Żak",N153="Młodzik",O153="Kadet")),"Kadet",IF(AND($E$3="Junior",OR(L153="Skrzat",M153="Żak",N153="Młodzik",O153="Kadet",P153="Junior")),"Junior",IF(AND($E$3="Młodzieżowiec",OR(L153="Skrzat",M153="Żak",N153="Młodzik",O153="Kadet",P153="Junior",S153="Młodzieżowiec")),"Młodzieżowiec",IF(AND($E$3="Senior",OR(L153="Skrzat",M153="Żak",N153="Młodzik",O153="Kadet",P153="Junior",S153="Młodzieżowiec",Q153="Senior")),"Senior",IF(AND($E$3="Weteran",OR(L153="Nie",M153="Nie",N153="Nie",O153="Nie",P153="Nie",R153="Weteran")),"Weteran",""))))))))</f>
        <v>Młodzik</v>
      </c>
      <c r="D153" s="30" t="str">
        <f>IF(C153="","",'licencje PZTS'!B133)</f>
        <v>"LUKS Mańkowice-Piątkowice"</v>
      </c>
      <c r="E153" s="38" t="str">
        <f>IF(C153="","",VLOOKUP(F153,'licencje PZTS'!$G$3:$N$799,8,FALSE))</f>
        <v>Huczek Dominik</v>
      </c>
      <c r="F153" s="26">
        <f>'licencje PZTS'!G133</f>
        <v>54547</v>
      </c>
      <c r="G153" s="38" t="str">
        <f t="shared" ref="G153:G216" si="27">IF(AND($G$3="Skrzat",OR(L153="Skrzat")),"Skrzat",IF(AND($G$3="Żak",OR(L153="Skrzat",M153="Żak")),"Żak",IF(AND($G$3="Młodzik",OR(L153="Skrzat",M153="Żak",N153="Młodzik")),"Młodzik",IF(AND($G$3="Kadet",OR(L153="Skrzat",M153="Żak",N153="Młodzik",O153="Kadet")),"Kadet",IF(AND($G$3="Junior",OR(L153="Skrzat",M153="Żak",N153="Młodzik",O153="Kadet",P153="Junior")),"Junior",IF(AND($G$3="Młodzieżowiec",OR(L153="Skrzat",M153="Żak",N153="Młodzik",O153="Kadet",P153="Junior",S153="Młodzieżowiec")),"Młodzieżowiec",IF(AND($G$3="Senior",OR(L153="Skrzat",M153="Żak",N153="Młodzik",O153="Kadet",P153="Junior",S153="Młodzieżowiec",Q153="Senior")),"Senior",IF(AND($G$3="Weteran",OR(L153="Nie",M153="Nie",N153="Nie",O153="Nie",P153="Nie",R153="Weteran")),"Weteran",""))))))))</f>
        <v>Junior</v>
      </c>
      <c r="H153" s="38" t="str">
        <f>IF(G153="","",'licencje PZTS'!B133)</f>
        <v>"LUKS Mańkowice-Piątkowice"</v>
      </c>
      <c r="I153" s="26" t="str">
        <f>IF(G153="","",VLOOKUP(F153,'licencje PZTS'!$G$3:$N$799,8,FALSE))</f>
        <v>Huczek Dominik</v>
      </c>
      <c r="J153" s="26" t="str">
        <f>IFERROR(VLOOKUP(F153,'licencje PZTS'!$G$3:$N$799,7,FALSE),"")</f>
        <v>M</v>
      </c>
      <c r="K153" s="38">
        <f>IFERROR(VLOOKUP(F153,'licencje PZTS'!$G$3:$N$1799,4,FALSE),"")</f>
        <v>2009</v>
      </c>
      <c r="L153" s="26" t="str">
        <f t="shared" ref="L153:L216" si="28">IFERROR(IF($G$1-K153&lt;=9,"Skrzat",IF($G$1-K153&gt;9,"Nie dotyczy")),"")</f>
        <v>Nie dotyczy</v>
      </c>
      <c r="M153" s="26" t="str">
        <f t="shared" ref="M153:M216" si="29">IFERROR(IF($G$1-K153&lt;=11,"Żak",IF($G$1-K153&gt;11,"Nie dotyczy")),"")</f>
        <v>Żak</v>
      </c>
      <c r="N153" s="26" t="str">
        <f t="shared" ref="N153:N216" si="30">IFERROR(IF($G$1-K153&lt;=13,"Młodzik",IF($G$1-K153&gt;13,"Nie dotyczy")),"")</f>
        <v>Młodzik</v>
      </c>
      <c r="O153" s="26" t="str">
        <f t="shared" ref="O153:O216" si="31">IFERROR(IF($G$1-K153&lt;=15,"Kadet",IF($G$1-K153&gt;15,"Nie dotyczy")),"")</f>
        <v>Kadet</v>
      </c>
      <c r="P153" s="26" t="str">
        <f t="shared" ref="P153:P216" si="32">IFERROR(IF($G$1-K153&lt;=18,"Junior",IF($G$1-K153&gt;18,"Nie dotyczy")),"")</f>
        <v>Junior</v>
      </c>
      <c r="Q153" s="26" t="str">
        <f t="shared" ref="Q153:Q216" si="33">IFERROR(IF($G$1-K153&gt;=10,"Senior",IF($G$1-K153&lt;10,"Nie dotyczy")),"")</f>
        <v>Senior</v>
      </c>
      <c r="R153" s="26" t="str">
        <f t="shared" ref="R153:R216" si="34">IFERROR(IF($G$1-K153&gt;=40,"Weteran",IF($G$1-K153&lt;40,"Nie dotyczy")),"Nie dotyczy")</f>
        <v>Nie dotyczy</v>
      </c>
      <c r="S153" s="26" t="str">
        <f t="shared" ref="S153:S216" si="35">IFERROR(IF($G$1-K153&lt;=21,"Młodzieżowiec",IF($G$1-K153&gt;21,"Nie dotyczy")),"")</f>
        <v>Młodzieżowiec</v>
      </c>
      <c r="V153" s="26" t="str">
        <f t="shared" si="24"/>
        <v>Kamińska Amelia</v>
      </c>
      <c r="W153" s="26">
        <f>(COUNTIF($V$2:V153,V153)=1)*1+W152</f>
        <v>63</v>
      </c>
      <c r="X153" s="26" t="str">
        <f>VLOOKUP(Y153,'licencje PZTS'!$C$4:$K$1524,9,FALSE)</f>
        <v>"KTS MOKSiR Zawadzkie"</v>
      </c>
      <c r="Y153" s="26" t="str">
        <f>INDEX($V$4:$V$900,MATCH(ROWS($U$1:U150),$W$4:$W$900,0))</f>
        <v>Sporyszkiewicz Gloria</v>
      </c>
      <c r="AA153" s="26" t="str">
        <f t="shared" si="25"/>
        <v>Kamińska Amelia</v>
      </c>
      <c r="AB153" s="26">
        <f>(COUNTIF($AA$2:AA153,AA153)=1)*1+AB152</f>
        <v>92</v>
      </c>
      <c r="AC153" s="26" t="str">
        <f>VLOOKUP(AD153,'licencje PZTS'!$C$4:$K$524,9,FALSE)</f>
        <v>"STS GMINA Strzelce Opolskie"</v>
      </c>
      <c r="AD153" s="26" t="str">
        <f>INDEX($AA$2:$AA$900,MATCH(ROWS($Z$1:Z150),$AB$2:$AB$900,0))</f>
        <v>Mandok Jakub</v>
      </c>
    </row>
    <row r="154" spans="1:30" hidden="1" x14ac:dyDescent="0.25">
      <c r="A154" s="26" t="e">
        <f>INDEX($D$24:$D$746,MATCH(ROWS($A$1:A131),$B$24:$B$741,0))</f>
        <v>#N/A</v>
      </c>
      <c r="B154" s="30">
        <f>(COUNTIF($D$24:D154,D154)=1)*1+B153</f>
        <v>18</v>
      </c>
      <c r="C154" s="37" t="str">
        <f t="shared" si="26"/>
        <v/>
      </c>
      <c r="D154" s="30" t="str">
        <f>IF(C154="","",'licencje PZTS'!B134)</f>
        <v/>
      </c>
      <c r="E154" s="38" t="str">
        <f>IF(C154="","",VLOOKUP(F154,'licencje PZTS'!$G$3:$N$799,8,FALSE))</f>
        <v/>
      </c>
      <c r="F154" s="26">
        <f>'licencje PZTS'!G134</f>
        <v>25384</v>
      </c>
      <c r="G154" s="38" t="str">
        <f t="shared" si="27"/>
        <v/>
      </c>
      <c r="H154" s="38" t="str">
        <f>IF(G154="","",'licencje PZTS'!B134)</f>
        <v/>
      </c>
      <c r="I154" s="26" t="str">
        <f>IF(G154="","",VLOOKUP(F154,'licencje PZTS'!$G$3:$N$799,8,FALSE))</f>
        <v/>
      </c>
      <c r="J154" s="26" t="str">
        <f>IFERROR(VLOOKUP(F154,'licencje PZTS'!$G$3:$N$799,7,FALSE),"")</f>
        <v>M</v>
      </c>
      <c r="K154" s="38">
        <f>IFERROR(VLOOKUP(F154,'licencje PZTS'!$G$3:$N$1799,4,FALSE),"")</f>
        <v>1961</v>
      </c>
      <c r="L154" s="26" t="str">
        <f t="shared" si="28"/>
        <v>Nie dotyczy</v>
      </c>
      <c r="M154" s="26" t="str">
        <f t="shared" si="29"/>
        <v>Nie dotyczy</v>
      </c>
      <c r="N154" s="26" t="str">
        <f t="shared" si="30"/>
        <v>Nie dotyczy</v>
      </c>
      <c r="O154" s="26" t="str">
        <f t="shared" si="31"/>
        <v>Nie dotyczy</v>
      </c>
      <c r="P154" s="26" t="str">
        <f t="shared" si="32"/>
        <v>Nie dotyczy</v>
      </c>
      <c r="Q154" s="26" t="str">
        <f t="shared" si="33"/>
        <v>Senior</v>
      </c>
      <c r="R154" s="26" t="str">
        <f t="shared" si="34"/>
        <v>Weteran</v>
      </c>
      <c r="S154" s="26" t="str">
        <f t="shared" si="35"/>
        <v>Nie dotyczy</v>
      </c>
      <c r="V154" s="26" t="str">
        <f t="shared" si="24"/>
        <v>Kamińska Amelia</v>
      </c>
      <c r="W154" s="26">
        <f>(COUNTIF($V$2:V154,V154)=1)*1+W153</f>
        <v>63</v>
      </c>
      <c r="X154" s="26" t="str">
        <f>VLOOKUP(Y154,'licencje PZTS'!$C$4:$K$1524,9,FALSE)</f>
        <v>"STS GMINA Strzelce Opolskie"</v>
      </c>
      <c r="Y154" s="26" t="str">
        <f>INDEX($V$4:$V$900,MATCH(ROWS($U$1:U151),$W$4:$W$900,0))</f>
        <v>Sprancel Jan</v>
      </c>
      <c r="AA154" s="26" t="str">
        <f t="shared" si="25"/>
        <v>Kamińska Amelia</v>
      </c>
      <c r="AB154" s="26">
        <f>(COUNTIF($AA$2:AA154,AA154)=1)*1+AB153</f>
        <v>92</v>
      </c>
      <c r="AC154" s="26" t="str">
        <f>VLOOKUP(AD154,'licencje PZTS'!$C$4:$K$524,9,FALSE)</f>
        <v>"STS GMINA Strzelce Opolskie"</v>
      </c>
      <c r="AD154" s="26" t="str">
        <f>INDEX($AA$2:$AA$900,MATCH(ROWS($Z$1:Z151),$AB$2:$AB$900,0))</f>
        <v>Mandok Marcel</v>
      </c>
    </row>
    <row r="155" spans="1:30" hidden="1" x14ac:dyDescent="0.25">
      <c r="A155" s="26" t="e">
        <f>INDEX($D$24:$D$746,MATCH(ROWS($A$1:A132),$B$24:$B$741,0))</f>
        <v>#N/A</v>
      </c>
      <c r="B155" s="30">
        <f>(COUNTIF($D$24:D155,D155)=1)*1+B154</f>
        <v>18</v>
      </c>
      <c r="C155" s="37" t="str">
        <f t="shared" si="26"/>
        <v/>
      </c>
      <c r="D155" s="30" t="str">
        <f>IF(C155="","",'licencje PZTS'!B135)</f>
        <v/>
      </c>
      <c r="E155" s="38" t="str">
        <f>IF(C155="","",VLOOKUP(F155,'licencje PZTS'!$G$3:$N$799,8,FALSE))</f>
        <v/>
      </c>
      <c r="F155" s="26">
        <f>'licencje PZTS'!G135</f>
        <v>27262</v>
      </c>
      <c r="G155" s="38" t="str">
        <f t="shared" si="27"/>
        <v/>
      </c>
      <c r="H155" s="38" t="str">
        <f>IF(G155="","",'licencje PZTS'!B135)</f>
        <v/>
      </c>
      <c r="I155" s="26" t="str">
        <f>IF(G155="","",VLOOKUP(F155,'licencje PZTS'!$G$3:$N$799,8,FALSE))</f>
        <v/>
      </c>
      <c r="J155" s="26" t="str">
        <f>IFERROR(VLOOKUP(F155,'licencje PZTS'!$G$3:$N$799,7,FALSE),"")</f>
        <v>M</v>
      </c>
      <c r="K155" s="38">
        <f>IFERROR(VLOOKUP(F155,'licencje PZTS'!$G$3:$N$1799,4,FALSE),"")</f>
        <v>1965</v>
      </c>
      <c r="L155" s="26" t="str">
        <f t="shared" si="28"/>
        <v>Nie dotyczy</v>
      </c>
      <c r="M155" s="26" t="str">
        <f t="shared" si="29"/>
        <v>Nie dotyczy</v>
      </c>
      <c r="N155" s="26" t="str">
        <f t="shared" si="30"/>
        <v>Nie dotyczy</v>
      </c>
      <c r="O155" s="26" t="str">
        <f t="shared" si="31"/>
        <v>Nie dotyczy</v>
      </c>
      <c r="P155" s="26" t="str">
        <f t="shared" si="32"/>
        <v>Nie dotyczy</v>
      </c>
      <c r="Q155" s="26" t="str">
        <f t="shared" si="33"/>
        <v>Senior</v>
      </c>
      <c r="R155" s="26" t="str">
        <f t="shared" si="34"/>
        <v>Weteran</v>
      </c>
      <c r="S155" s="26" t="str">
        <f t="shared" si="35"/>
        <v>Nie dotyczy</v>
      </c>
      <c r="V155" s="26" t="str">
        <f t="shared" si="24"/>
        <v>Kamińska Amelia</v>
      </c>
      <c r="W155" s="26">
        <f>(COUNTIF($V$2:V155,V155)=1)*1+W154</f>
        <v>63</v>
      </c>
      <c r="X155" s="26" t="str">
        <f>VLOOKUP(Y155,'licencje PZTS'!$C$4:$K$1524,9,FALSE)</f>
        <v>"UKS Cisek"</v>
      </c>
      <c r="Y155" s="26" t="str">
        <f>INDEX($V$4:$V$900,MATCH(ROWS($U$1:U152),$W$4:$W$900,0))</f>
        <v>Stania Daniel</v>
      </c>
      <c r="AA155" s="26" t="str">
        <f t="shared" si="25"/>
        <v>Kamińska Amelia</v>
      </c>
      <c r="AB155" s="26">
        <f>(COUNTIF($AA$2:AA155,AA155)=1)*1+AB154</f>
        <v>92</v>
      </c>
      <c r="AC155" s="26" t="str">
        <f>VLOOKUP(AD155,'licencje PZTS'!$C$4:$K$524,9,FALSE)</f>
        <v>"LZS Zakrzów"</v>
      </c>
      <c r="AD155" s="26" t="str">
        <f>INDEX($AA$2:$AA$900,MATCH(ROWS($Z$1:Z152),$AB$2:$AB$900,0))</f>
        <v>Marzec Agata</v>
      </c>
    </row>
    <row r="156" spans="1:30" hidden="1" x14ac:dyDescent="0.25">
      <c r="A156" s="26" t="e">
        <f>INDEX($D$24:$D$746,MATCH(ROWS($A$1:A133),$B$24:$B$741,0))</f>
        <v>#N/A</v>
      </c>
      <c r="B156" s="30">
        <f>(COUNTIF($D$24:D156,D156)=1)*1+B155</f>
        <v>18</v>
      </c>
      <c r="C156" s="37" t="str">
        <f t="shared" si="26"/>
        <v/>
      </c>
      <c r="D156" s="30" t="str">
        <f>IF(C156="","",'licencje PZTS'!B136)</f>
        <v/>
      </c>
      <c r="E156" s="38" t="str">
        <f>IF(C156="","",VLOOKUP(F156,'licencje PZTS'!$G$3:$N$799,8,FALSE))</f>
        <v/>
      </c>
      <c r="F156" s="26">
        <f>'licencje PZTS'!G136</f>
        <v>44894</v>
      </c>
      <c r="G156" s="38" t="str">
        <f t="shared" si="27"/>
        <v>Junior</v>
      </c>
      <c r="H156" s="38" t="str">
        <f>IF(G156="","",'licencje PZTS'!B136)</f>
        <v>"MGOK Gorzów Śląski"</v>
      </c>
      <c r="I156" s="26" t="str">
        <f>IF(G156="","",VLOOKUP(F156,'licencje PZTS'!$G$3:$N$799,8,FALSE))</f>
        <v>Jachymczyk Julia</v>
      </c>
      <c r="J156" s="26" t="str">
        <f>IFERROR(VLOOKUP(F156,'licencje PZTS'!$G$3:$N$799,7,FALSE),"")</f>
        <v>K</v>
      </c>
      <c r="K156" s="38">
        <f>IFERROR(VLOOKUP(F156,'licencje PZTS'!$G$3:$N$1799,4,FALSE),"")</f>
        <v>2004</v>
      </c>
      <c r="L156" s="26" t="str">
        <f t="shared" si="28"/>
        <v>Nie dotyczy</v>
      </c>
      <c r="M156" s="26" t="str">
        <f t="shared" si="29"/>
        <v>Nie dotyczy</v>
      </c>
      <c r="N156" s="26" t="str">
        <f t="shared" si="30"/>
        <v>Nie dotyczy</v>
      </c>
      <c r="O156" s="26" t="str">
        <f t="shared" si="31"/>
        <v>Nie dotyczy</v>
      </c>
      <c r="P156" s="26" t="str">
        <f t="shared" si="32"/>
        <v>Junior</v>
      </c>
      <c r="Q156" s="26" t="str">
        <f t="shared" si="33"/>
        <v>Senior</v>
      </c>
      <c r="R156" s="26" t="str">
        <f t="shared" si="34"/>
        <v>Nie dotyczy</v>
      </c>
      <c r="S156" s="26" t="str">
        <f t="shared" si="35"/>
        <v>Młodzieżowiec</v>
      </c>
      <c r="V156" s="26" t="str">
        <f t="shared" si="24"/>
        <v>Kamińska Amelia</v>
      </c>
      <c r="W156" s="26">
        <f>(COUNTIF($V$2:V156,V156)=1)*1+W155</f>
        <v>63</v>
      </c>
      <c r="X156" s="26" t="str">
        <f>VLOOKUP(Y156,'licencje PZTS'!$C$4:$K$1524,9,FALSE)</f>
        <v>"MMKS Kędzierzyn Koźle"</v>
      </c>
      <c r="Y156" s="26" t="str">
        <f>INDEX($V$4:$V$900,MATCH(ROWS($U$1:U153),$W$4:$W$900,0))</f>
        <v>Stankiewicz Jacob</v>
      </c>
      <c r="AA156" s="26" t="str">
        <f t="shared" si="25"/>
        <v>Kamińska Amelia</v>
      </c>
      <c r="AB156" s="26">
        <f>(COUNTIF($AA$2:AA156,AA156)=1)*1+AB155</f>
        <v>92</v>
      </c>
      <c r="AC156" s="26" t="str">
        <f>VLOOKUP(AD156,'licencje PZTS'!$C$4:$K$524,9,FALSE)</f>
        <v>"GUKS Byczyna"</v>
      </c>
      <c r="AD156" s="26" t="str">
        <f>INDEX($AA$2:$AA$900,MATCH(ROWS($Z$1:Z153),$AB$2:$AB$900,0))</f>
        <v>Masiarz Maciej</v>
      </c>
    </row>
    <row r="157" spans="1:30" hidden="1" x14ac:dyDescent="0.25">
      <c r="A157" s="26" t="e">
        <f>INDEX($D$24:$D$746,MATCH(ROWS($A$1:A134),$B$24:$B$741,0))</f>
        <v>#N/A</v>
      </c>
      <c r="B157" s="30">
        <f>(COUNTIF($D$24:D157,D157)=1)*1+B156</f>
        <v>18</v>
      </c>
      <c r="C157" s="37" t="str">
        <f t="shared" si="26"/>
        <v/>
      </c>
      <c r="D157" s="30" t="str">
        <f>IF(C157="","",'licencje PZTS'!B137)</f>
        <v/>
      </c>
      <c r="E157" s="38" t="str">
        <f>IF(C157="","",VLOOKUP(F157,'licencje PZTS'!$G$3:$N$799,8,FALSE))</f>
        <v/>
      </c>
      <c r="F157" s="26">
        <f>'licencje PZTS'!G137</f>
        <v>45212</v>
      </c>
      <c r="G157" s="38" t="str">
        <f t="shared" si="27"/>
        <v>Junior</v>
      </c>
      <c r="H157" s="38" t="str">
        <f>IF(G157="","",'licencje PZTS'!B137)</f>
        <v>"LZS ODRA Kąty Opolskie"</v>
      </c>
      <c r="I157" s="26" t="str">
        <f>IF(G157="","",VLOOKUP(F157,'licencje PZTS'!$G$3:$N$799,8,FALSE))</f>
        <v>Jackowski Tomasz</v>
      </c>
      <c r="J157" s="26" t="str">
        <f>IFERROR(VLOOKUP(F157,'licencje PZTS'!$G$3:$N$799,7,FALSE),"")</f>
        <v>M</v>
      </c>
      <c r="K157" s="38">
        <f>IFERROR(VLOOKUP(F157,'licencje PZTS'!$G$3:$N$1799,4,FALSE),"")</f>
        <v>2005</v>
      </c>
      <c r="L157" s="26" t="str">
        <f t="shared" si="28"/>
        <v>Nie dotyczy</v>
      </c>
      <c r="M157" s="26" t="str">
        <f t="shared" si="29"/>
        <v>Nie dotyczy</v>
      </c>
      <c r="N157" s="26" t="str">
        <f t="shared" si="30"/>
        <v>Nie dotyczy</v>
      </c>
      <c r="O157" s="26" t="str">
        <f t="shared" si="31"/>
        <v>Kadet</v>
      </c>
      <c r="P157" s="26" t="str">
        <f t="shared" si="32"/>
        <v>Junior</v>
      </c>
      <c r="Q157" s="26" t="str">
        <f t="shared" si="33"/>
        <v>Senior</v>
      </c>
      <c r="R157" s="26" t="str">
        <f t="shared" si="34"/>
        <v>Nie dotyczy</v>
      </c>
      <c r="S157" s="26" t="str">
        <f t="shared" si="35"/>
        <v>Młodzieżowiec</v>
      </c>
      <c r="V157" s="26" t="str">
        <f t="shared" si="24"/>
        <v>Kamińska Amelia</v>
      </c>
      <c r="W157" s="26">
        <f>(COUNTIF($V$2:V157,V157)=1)*1+W156</f>
        <v>63</v>
      </c>
      <c r="X157" s="26" t="str">
        <f>VLOOKUP(Y157,'licencje PZTS'!$C$4:$K$1524,9,FALSE)</f>
        <v>"LUKS Mańkowice-Piątkowice"</v>
      </c>
      <c r="Y157" s="26" t="str">
        <f>INDEX($V$4:$V$900,MATCH(ROWS($U$1:U154),$W$4:$W$900,0))</f>
        <v>Starczyński Bartek</v>
      </c>
      <c r="AA157" s="26" t="str">
        <f t="shared" si="25"/>
        <v>Kamińska Amelia</v>
      </c>
      <c r="AB157" s="26">
        <f>(COUNTIF($AA$2:AA157,AA157)=1)*1+AB156</f>
        <v>92</v>
      </c>
      <c r="AC157" s="26" t="str">
        <f>VLOOKUP(AD157,'licencje PZTS'!$C$4:$K$524,9,FALSE)</f>
        <v>"SKS LUKS Nysa"</v>
      </c>
      <c r="AD157" s="26" t="str">
        <f>INDEX($AA$2:$AA$900,MATCH(ROWS($Z$1:Z154),$AB$2:$AB$900,0))</f>
        <v>Mastalerz Nataniel</v>
      </c>
    </row>
    <row r="158" spans="1:30" hidden="1" x14ac:dyDescent="0.25">
      <c r="A158" s="26" t="e">
        <f>INDEX($D$24:$D$746,MATCH(ROWS($A$1:A135),$B$24:$B$741,0))</f>
        <v>#N/A</v>
      </c>
      <c r="B158" s="30">
        <f>(COUNTIF($D$24:D158,D158)=1)*1+B157</f>
        <v>18</v>
      </c>
      <c r="C158" s="37" t="str">
        <f t="shared" si="26"/>
        <v/>
      </c>
      <c r="D158" s="30" t="str">
        <f>IF(C158="","",'licencje PZTS'!B138)</f>
        <v/>
      </c>
      <c r="E158" s="38" t="str">
        <f>IF(C158="","",VLOOKUP(F158,'licencje PZTS'!$G$3:$N$799,8,FALSE))</f>
        <v/>
      </c>
      <c r="F158" s="26">
        <f>'licencje PZTS'!G138</f>
        <v>52232</v>
      </c>
      <c r="G158" s="38" t="str">
        <f t="shared" si="27"/>
        <v>Junior</v>
      </c>
      <c r="H158" s="38" t="str">
        <f>IF(G158="","",'licencje PZTS'!B138)</f>
        <v>"STS GMINA Strzelce Opolskie"</v>
      </c>
      <c r="I158" s="26" t="str">
        <f>IF(G158="","",VLOOKUP(F158,'licencje PZTS'!$G$3:$N$799,8,FALSE))</f>
        <v>Janiczuk Jakub</v>
      </c>
      <c r="J158" s="26" t="str">
        <f>IFERROR(VLOOKUP(F158,'licencje PZTS'!$G$3:$N$799,7,FALSE),"")</f>
        <v>M</v>
      </c>
      <c r="K158" s="38">
        <f>IFERROR(VLOOKUP(F158,'licencje PZTS'!$G$3:$N$1799,4,FALSE),"")</f>
        <v>2004</v>
      </c>
      <c r="L158" s="26" t="str">
        <f t="shared" si="28"/>
        <v>Nie dotyczy</v>
      </c>
      <c r="M158" s="26" t="str">
        <f t="shared" si="29"/>
        <v>Nie dotyczy</v>
      </c>
      <c r="N158" s="26" t="str">
        <f t="shared" si="30"/>
        <v>Nie dotyczy</v>
      </c>
      <c r="O158" s="26" t="str">
        <f t="shared" si="31"/>
        <v>Nie dotyczy</v>
      </c>
      <c r="P158" s="26" t="str">
        <f t="shared" si="32"/>
        <v>Junior</v>
      </c>
      <c r="Q158" s="26" t="str">
        <f t="shared" si="33"/>
        <v>Senior</v>
      </c>
      <c r="R158" s="26" t="str">
        <f t="shared" si="34"/>
        <v>Nie dotyczy</v>
      </c>
      <c r="S158" s="26" t="str">
        <f t="shared" si="35"/>
        <v>Młodzieżowiec</v>
      </c>
      <c r="V158" s="26" t="str">
        <f t="shared" si="24"/>
        <v>Kamińska Amelia</v>
      </c>
      <c r="W158" s="26">
        <f>(COUNTIF($V$2:V158,V158)=1)*1+W157</f>
        <v>63</v>
      </c>
      <c r="X158" s="26" t="str">
        <f>VLOOKUP(Y158,'licencje PZTS'!$C$4:$K$1524,9,FALSE)</f>
        <v>"LUKS Mańkowice-Piątkowice"</v>
      </c>
      <c r="Y158" s="26" t="str">
        <f>INDEX($V$4:$V$900,MATCH(ROWS($U$1:U155),$W$4:$W$900,0))</f>
        <v>Starczyński Jakub</v>
      </c>
      <c r="AA158" s="26" t="str">
        <f t="shared" si="25"/>
        <v>Kamińska Amelia</v>
      </c>
      <c r="AB158" s="26">
        <f>(COUNTIF($AA$2:AA158,AA158)=1)*1+AB157</f>
        <v>92</v>
      </c>
      <c r="AC158" s="26" t="str">
        <f>VLOOKUP(AD158,'licencje PZTS'!$C$4:$K$524,9,FALSE)</f>
        <v>"LZS VICTORIA Chróścice"</v>
      </c>
      <c r="AD158" s="26" t="str">
        <f>INDEX($AA$2:$AA$900,MATCH(ROWS($Z$1:Z155),$AB$2:$AB$900,0))</f>
        <v>Matros Izabela</v>
      </c>
    </row>
    <row r="159" spans="1:30" hidden="1" x14ac:dyDescent="0.25">
      <c r="A159" s="26" t="e">
        <f>INDEX($D$24:$D$746,MATCH(ROWS($A$1:A136),$B$24:$B$741,0))</f>
        <v>#N/A</v>
      </c>
      <c r="B159" s="30">
        <f>(COUNTIF($D$24:D159,D159)=1)*1+B158</f>
        <v>18</v>
      </c>
      <c r="C159" s="37" t="str">
        <f t="shared" si="26"/>
        <v/>
      </c>
      <c r="D159" s="30" t="str">
        <f>IF(C159="","",'licencje PZTS'!B139)</f>
        <v/>
      </c>
      <c r="E159" s="38" t="str">
        <f>IF(C159="","",VLOOKUP(F159,'licencje PZTS'!$G$3:$N$799,8,FALSE))</f>
        <v/>
      </c>
      <c r="F159" s="26">
        <f>'licencje PZTS'!G139</f>
        <v>29036</v>
      </c>
      <c r="G159" s="38" t="str">
        <f t="shared" si="27"/>
        <v/>
      </c>
      <c r="H159" s="38" t="str">
        <f>IF(G159="","",'licencje PZTS'!B139)</f>
        <v/>
      </c>
      <c r="I159" s="26" t="str">
        <f>IF(G159="","",VLOOKUP(F159,'licencje PZTS'!$G$3:$N$799,8,FALSE))</f>
        <v/>
      </c>
      <c r="J159" s="26" t="str">
        <f>IFERROR(VLOOKUP(F159,'licencje PZTS'!$G$3:$N$799,7,FALSE),"")</f>
        <v>M</v>
      </c>
      <c r="K159" s="38">
        <f>IFERROR(VLOOKUP(F159,'licencje PZTS'!$G$3:$N$1799,4,FALSE),"")</f>
        <v>1989</v>
      </c>
      <c r="L159" s="26" t="str">
        <f t="shared" si="28"/>
        <v>Nie dotyczy</v>
      </c>
      <c r="M159" s="26" t="str">
        <f t="shared" si="29"/>
        <v>Nie dotyczy</v>
      </c>
      <c r="N159" s="26" t="str">
        <f t="shared" si="30"/>
        <v>Nie dotyczy</v>
      </c>
      <c r="O159" s="26" t="str">
        <f t="shared" si="31"/>
        <v>Nie dotyczy</v>
      </c>
      <c r="P159" s="26" t="str">
        <f t="shared" si="32"/>
        <v>Nie dotyczy</v>
      </c>
      <c r="Q159" s="26" t="str">
        <f t="shared" si="33"/>
        <v>Senior</v>
      </c>
      <c r="R159" s="26" t="str">
        <f t="shared" si="34"/>
        <v>Nie dotyczy</v>
      </c>
      <c r="S159" s="26" t="str">
        <f t="shared" si="35"/>
        <v>Nie dotyczy</v>
      </c>
      <c r="V159" s="26" t="str">
        <f t="shared" si="24"/>
        <v>Kamińska Amelia</v>
      </c>
      <c r="W159" s="26">
        <f>(COUNTIF($V$2:V159,V159)=1)*1+W158</f>
        <v>63</v>
      </c>
      <c r="X159" s="26" t="str">
        <f>VLOOKUP(Y159,'licencje PZTS'!$C$4:$K$1524,9,FALSE)</f>
        <v>"STS Brynica"</v>
      </c>
      <c r="Y159" s="26" t="str">
        <f>INDEX($V$4:$V$900,MATCH(ROWS($U$1:U156),$W$4:$W$900,0))</f>
        <v>Steckert Paweł</v>
      </c>
      <c r="AA159" s="26" t="str">
        <f t="shared" si="25"/>
        <v>Kamińska Amelia</v>
      </c>
      <c r="AB159" s="26">
        <f>(COUNTIF($AA$2:AA159,AA159)=1)*1+AB158</f>
        <v>92</v>
      </c>
      <c r="AC159" s="26" t="str">
        <f>VLOOKUP(AD159,'licencje PZTS'!$C$4:$K$524,9,FALSE)</f>
        <v>"STS Brynica"</v>
      </c>
      <c r="AD159" s="26" t="str">
        <f>INDEX($AA$2:$AA$900,MATCH(ROWS($Z$1:Z156),$AB$2:$AB$900,0))</f>
        <v>Medelnik Kinga</v>
      </c>
    </row>
    <row r="160" spans="1:30" hidden="1" x14ac:dyDescent="0.25">
      <c r="A160" s="26" t="e">
        <f>INDEX($D$24:$D$746,MATCH(ROWS($A$1:A137),$B$24:$B$741,0))</f>
        <v>#N/A</v>
      </c>
      <c r="B160" s="30">
        <f>(COUNTIF($D$24:D160,D160)=1)*1+B159</f>
        <v>18</v>
      </c>
      <c r="C160" s="37" t="str">
        <f t="shared" si="26"/>
        <v/>
      </c>
      <c r="D160" s="30" t="str">
        <f>IF(C160="","",'licencje PZTS'!B140)</f>
        <v/>
      </c>
      <c r="E160" s="38" t="str">
        <f>IF(C160="","",VLOOKUP(F160,'licencje PZTS'!$G$3:$N$799,8,FALSE))</f>
        <v/>
      </c>
      <c r="F160" s="26">
        <f>'licencje PZTS'!G140</f>
        <v>55371</v>
      </c>
      <c r="G160" s="38" t="str">
        <f t="shared" si="27"/>
        <v>Junior</v>
      </c>
      <c r="H160" s="38" t="str">
        <f>IF(G160="","",'licencje PZTS'!B140)</f>
        <v>"STS Brynica"</v>
      </c>
      <c r="I160" s="26" t="str">
        <f>IF(G160="","",VLOOKUP(F160,'licencje PZTS'!$G$3:$N$799,8,FALSE))</f>
        <v>Jendro Kamil</v>
      </c>
      <c r="J160" s="26" t="str">
        <f>IFERROR(VLOOKUP(F160,'licencje PZTS'!$G$3:$N$799,7,FALSE),"")</f>
        <v>M</v>
      </c>
      <c r="K160" s="38">
        <f>IFERROR(VLOOKUP(F160,'licencje PZTS'!$G$3:$N$1799,4,FALSE),"")</f>
        <v>2006</v>
      </c>
      <c r="L160" s="26" t="str">
        <f t="shared" si="28"/>
        <v>Nie dotyczy</v>
      </c>
      <c r="M160" s="26" t="str">
        <f t="shared" si="29"/>
        <v>Nie dotyczy</v>
      </c>
      <c r="N160" s="26" t="str">
        <f t="shared" si="30"/>
        <v>Nie dotyczy</v>
      </c>
      <c r="O160" s="26" t="str">
        <f t="shared" si="31"/>
        <v>Kadet</v>
      </c>
      <c r="P160" s="26" t="str">
        <f t="shared" si="32"/>
        <v>Junior</v>
      </c>
      <c r="Q160" s="26" t="str">
        <f t="shared" si="33"/>
        <v>Senior</v>
      </c>
      <c r="R160" s="26" t="str">
        <f t="shared" si="34"/>
        <v>Nie dotyczy</v>
      </c>
      <c r="S160" s="26" t="str">
        <f t="shared" si="35"/>
        <v>Młodzieżowiec</v>
      </c>
      <c r="V160" s="26" t="str">
        <f t="shared" si="24"/>
        <v>Kiepura Tymoteusz</v>
      </c>
      <c r="W160" s="26">
        <f>(COUNTIF($V$2:V160,V160)=1)*1+W159</f>
        <v>64</v>
      </c>
      <c r="X160" s="26" t="str">
        <f>VLOOKUP(Y160,'licencje PZTS'!$C$4:$K$1524,9,FALSE)</f>
        <v>"LZS Żywocice"</v>
      </c>
      <c r="Y160" s="26" t="str">
        <f>INDEX($V$4:$V$900,MATCH(ROWS($U$1:U157),$W$4:$W$900,0))</f>
        <v>Szczepanek Jan</v>
      </c>
      <c r="AA160" s="26" t="str">
        <f t="shared" si="25"/>
        <v>Kanzy Klaudiusz</v>
      </c>
      <c r="AB160" s="26">
        <f>(COUNTIF($AA$2:AA160,AA160)=1)*1+AB159</f>
        <v>93</v>
      </c>
      <c r="AC160" s="26" t="str">
        <f>VLOOKUP(AD160,'licencje PZTS'!$C$4:$K$524,9,FALSE)</f>
        <v>"OKS Olesno"</v>
      </c>
      <c r="AD160" s="26" t="str">
        <f>INDEX($AA$2:$AA$900,MATCH(ROWS($Z$1:Z157),$AB$2:$AB$900,0))</f>
        <v>Mencel Tomasz</v>
      </c>
    </row>
    <row r="161" spans="1:30" hidden="1" x14ac:dyDescent="0.25">
      <c r="A161" s="26" t="e">
        <f>INDEX($D$24:$D$746,MATCH(ROWS($A$1:A138),$B$24:$B$741,0))</f>
        <v>#N/A</v>
      </c>
      <c r="B161" s="30">
        <f>(COUNTIF($D$24:D161,D161)=1)*1+B160</f>
        <v>18</v>
      </c>
      <c r="C161" s="37" t="str">
        <f t="shared" si="26"/>
        <v/>
      </c>
      <c r="D161" s="30" t="str">
        <f>IF(C161="","",'licencje PZTS'!B141)</f>
        <v/>
      </c>
      <c r="E161" s="38" t="str">
        <f>IF(C161="","",VLOOKUP(F161,'licencje PZTS'!$G$3:$N$799,8,FALSE))</f>
        <v/>
      </c>
      <c r="F161" s="26">
        <f>'licencje PZTS'!G141</f>
        <v>43255</v>
      </c>
      <c r="G161" s="38" t="str">
        <f t="shared" si="27"/>
        <v>Junior</v>
      </c>
      <c r="H161" s="38" t="str">
        <f>IF(G161="","",'licencje PZTS'!B141)</f>
        <v>"LZS VICTORIA Chróścice"</v>
      </c>
      <c r="I161" s="26" t="str">
        <f>IF(G161="","",VLOOKUP(F161,'licencje PZTS'!$G$3:$N$799,8,FALSE))</f>
        <v>Jendryaszek Marek</v>
      </c>
      <c r="J161" s="26" t="str">
        <f>IFERROR(VLOOKUP(F161,'licencje PZTS'!$G$3:$N$799,7,FALSE),"")</f>
        <v>M</v>
      </c>
      <c r="K161" s="38">
        <f>IFERROR(VLOOKUP(F161,'licencje PZTS'!$G$3:$N$1799,4,FALSE),"")</f>
        <v>2005</v>
      </c>
      <c r="L161" s="26" t="str">
        <f t="shared" si="28"/>
        <v>Nie dotyczy</v>
      </c>
      <c r="M161" s="26" t="str">
        <f t="shared" si="29"/>
        <v>Nie dotyczy</v>
      </c>
      <c r="N161" s="26" t="str">
        <f t="shared" si="30"/>
        <v>Nie dotyczy</v>
      </c>
      <c r="O161" s="26" t="str">
        <f t="shared" si="31"/>
        <v>Kadet</v>
      </c>
      <c r="P161" s="26" t="str">
        <f t="shared" si="32"/>
        <v>Junior</v>
      </c>
      <c r="Q161" s="26" t="str">
        <f t="shared" si="33"/>
        <v>Senior</v>
      </c>
      <c r="R161" s="26" t="str">
        <f t="shared" si="34"/>
        <v>Nie dotyczy</v>
      </c>
      <c r="S161" s="26" t="str">
        <f t="shared" si="35"/>
        <v>Młodzieżowiec</v>
      </c>
      <c r="V161" s="26" t="str">
        <f t="shared" si="24"/>
        <v>Kiepura Tymoteusz</v>
      </c>
      <c r="W161" s="26">
        <f>(COUNTIF($V$2:V161,V161)=1)*1+W160</f>
        <v>64</v>
      </c>
      <c r="X161" s="26" t="str">
        <f>VLOOKUP(Y161,'licencje PZTS'!$C$4:$K$1524,9,FALSE)</f>
        <v>"LZS Żywocice"</v>
      </c>
      <c r="Y161" s="26" t="str">
        <f>INDEX($V$4:$V$900,MATCH(ROWS($U$1:U158),$W$4:$W$900,0))</f>
        <v>Szczepanek Paweł</v>
      </c>
      <c r="AA161" s="26" t="str">
        <f t="shared" si="25"/>
        <v>Kanzy Klaudiusz</v>
      </c>
      <c r="AB161" s="26">
        <f>(COUNTIF($AA$2:AA161,AA161)=1)*1+AB160</f>
        <v>93</v>
      </c>
      <c r="AC161" s="26" t="str">
        <f>VLOOKUP(AD161,'licencje PZTS'!$C$4:$K$524,9,FALSE)</f>
        <v>"LZS VICTORIA Chróścice"</v>
      </c>
      <c r="AD161" s="26" t="str">
        <f>INDEX($AA$2:$AA$900,MATCH(ROWS($Z$1:Z158),$AB$2:$AB$900,0))</f>
        <v>Michno Mateusz</v>
      </c>
    </row>
    <row r="162" spans="1:30" hidden="1" x14ac:dyDescent="0.25">
      <c r="A162" s="26" t="e">
        <f>INDEX($D$24:$D$746,MATCH(ROWS($A$1:A139),$B$24:$B$741,0))</f>
        <v>#N/A</v>
      </c>
      <c r="B162" s="30">
        <f>(COUNTIF($D$24:D162,D162)=1)*1+B161</f>
        <v>18</v>
      </c>
      <c r="C162" s="37" t="str">
        <f t="shared" si="26"/>
        <v/>
      </c>
      <c r="D162" s="30" t="str">
        <f>IF(C162="","",'licencje PZTS'!B142)</f>
        <v/>
      </c>
      <c r="E162" s="38" t="str">
        <f>IF(C162="","",VLOOKUP(F162,'licencje PZTS'!$G$3:$N$799,8,FALSE))</f>
        <v/>
      </c>
      <c r="F162" s="26">
        <f>'licencje PZTS'!G142</f>
        <v>29086</v>
      </c>
      <c r="G162" s="38" t="str">
        <f t="shared" si="27"/>
        <v/>
      </c>
      <c r="H162" s="38" t="str">
        <f>IF(G162="","",'licencje PZTS'!B142)</f>
        <v/>
      </c>
      <c r="I162" s="26" t="str">
        <f>IF(G162="","",VLOOKUP(F162,'licencje PZTS'!$G$3:$N$799,8,FALSE))</f>
        <v/>
      </c>
      <c r="J162" s="26" t="str">
        <f>IFERROR(VLOOKUP(F162,'licencje PZTS'!$G$3:$N$799,7,FALSE),"")</f>
        <v>M</v>
      </c>
      <c r="K162" s="38">
        <f>IFERROR(VLOOKUP(F162,'licencje PZTS'!$G$3:$N$1799,4,FALSE),"")</f>
        <v>1996</v>
      </c>
      <c r="L162" s="26" t="str">
        <f t="shared" si="28"/>
        <v>Nie dotyczy</v>
      </c>
      <c r="M162" s="26" t="str">
        <f t="shared" si="29"/>
        <v>Nie dotyczy</v>
      </c>
      <c r="N162" s="26" t="str">
        <f t="shared" si="30"/>
        <v>Nie dotyczy</v>
      </c>
      <c r="O162" s="26" t="str">
        <f t="shared" si="31"/>
        <v>Nie dotyczy</v>
      </c>
      <c r="P162" s="26" t="str">
        <f t="shared" si="32"/>
        <v>Nie dotyczy</v>
      </c>
      <c r="Q162" s="26" t="str">
        <f t="shared" si="33"/>
        <v>Senior</v>
      </c>
      <c r="R162" s="26" t="str">
        <f t="shared" si="34"/>
        <v>Nie dotyczy</v>
      </c>
      <c r="S162" s="26" t="str">
        <f t="shared" si="35"/>
        <v>Nie dotyczy</v>
      </c>
      <c r="V162" s="26" t="str">
        <f t="shared" si="24"/>
        <v>Kiepura Tymoteusz</v>
      </c>
      <c r="W162" s="26">
        <f>(COUNTIF($V$2:V162,V162)=1)*1+W161</f>
        <v>64</v>
      </c>
      <c r="X162" s="26" t="str">
        <f>VLOOKUP(Y162,'licencje PZTS'!$C$4:$K$1524,9,FALSE)</f>
        <v>"KTS KŁODNICA Kędzierzyn-Koźle"</v>
      </c>
      <c r="Y162" s="26" t="str">
        <f>INDEX($V$4:$V$900,MATCH(ROWS($U$1:U159),$W$4:$W$900,0))</f>
        <v>Szczurowski Adam</v>
      </c>
      <c r="AA162" s="26" t="str">
        <f t="shared" si="25"/>
        <v>Kapica Paweł</v>
      </c>
      <c r="AB162" s="26">
        <f>(COUNTIF($AA$2:AA162,AA162)=1)*1+AB161</f>
        <v>94</v>
      </c>
      <c r="AC162" s="26" t="str">
        <f>VLOOKUP(AD162,'licencje PZTS'!$C$4:$K$524,9,FALSE)</f>
        <v>"KTS LEW Głubczyce"</v>
      </c>
      <c r="AD162" s="26" t="str">
        <f>INDEX($AA$2:$AA$900,MATCH(ROWS($Z$1:Z159),$AB$2:$AB$900,0))</f>
        <v>Mielnik Jakub</v>
      </c>
    </row>
    <row r="163" spans="1:30" hidden="1" x14ac:dyDescent="0.25">
      <c r="A163" s="26" t="e">
        <f>INDEX($D$24:$D$746,MATCH(ROWS($A$1:A140),$B$24:$B$741,0))</f>
        <v>#N/A</v>
      </c>
      <c r="B163" s="30">
        <f>(COUNTIF($D$24:D163,D163)=1)*1+B162</f>
        <v>18</v>
      </c>
      <c r="C163" s="37" t="str">
        <f t="shared" si="26"/>
        <v/>
      </c>
      <c r="D163" s="30" t="str">
        <f>IF(C163="","",'licencje PZTS'!B143)</f>
        <v/>
      </c>
      <c r="E163" s="38" t="str">
        <f>IF(C163="","",VLOOKUP(F163,'licencje PZTS'!$G$3:$N$799,8,FALSE))</f>
        <v/>
      </c>
      <c r="F163" s="26">
        <f>'licencje PZTS'!G143</f>
        <v>47222</v>
      </c>
      <c r="G163" s="38" t="str">
        <f t="shared" si="27"/>
        <v>Junior</v>
      </c>
      <c r="H163" s="38" t="str">
        <f>IF(G163="","",'licencje PZTS'!B143)</f>
        <v>"KTS MOKSiR Zawadzkie"</v>
      </c>
      <c r="I163" s="26" t="str">
        <f>IF(G163="","",VLOOKUP(F163,'licencje PZTS'!$G$3:$N$799,8,FALSE))</f>
        <v>Jendrzej Kamil</v>
      </c>
      <c r="J163" s="26" t="str">
        <f>IFERROR(VLOOKUP(F163,'licencje PZTS'!$G$3:$N$799,7,FALSE),"")</f>
        <v>M</v>
      </c>
      <c r="K163" s="38">
        <f>IFERROR(VLOOKUP(F163,'licencje PZTS'!$G$3:$N$1799,4,FALSE),"")</f>
        <v>2006</v>
      </c>
      <c r="L163" s="26" t="str">
        <f t="shared" si="28"/>
        <v>Nie dotyczy</v>
      </c>
      <c r="M163" s="26" t="str">
        <f t="shared" si="29"/>
        <v>Nie dotyczy</v>
      </c>
      <c r="N163" s="26" t="str">
        <f t="shared" si="30"/>
        <v>Nie dotyczy</v>
      </c>
      <c r="O163" s="26" t="str">
        <f t="shared" si="31"/>
        <v>Kadet</v>
      </c>
      <c r="P163" s="26" t="str">
        <f t="shared" si="32"/>
        <v>Junior</v>
      </c>
      <c r="Q163" s="26" t="str">
        <f t="shared" si="33"/>
        <v>Senior</v>
      </c>
      <c r="R163" s="26" t="str">
        <f t="shared" si="34"/>
        <v>Nie dotyczy</v>
      </c>
      <c r="S163" s="26" t="str">
        <f t="shared" si="35"/>
        <v>Młodzieżowiec</v>
      </c>
      <c r="V163" s="26" t="str">
        <f t="shared" si="24"/>
        <v>Kiepura Tymoteusz</v>
      </c>
      <c r="W163" s="26">
        <f>(COUNTIF($V$2:V163,V163)=1)*1+W162</f>
        <v>64</v>
      </c>
      <c r="X163" s="26" t="str">
        <f>VLOOKUP(Y163,'licencje PZTS'!$C$4:$K$1524,9,FALSE)</f>
        <v>"LZS Zakrzów"</v>
      </c>
      <c r="Y163" s="26" t="str">
        <f>INDEX($V$4:$V$900,MATCH(ROWS($U$1:U160),$W$4:$W$900,0))</f>
        <v>Szewior Nina</v>
      </c>
      <c r="AA163" s="26" t="str">
        <f t="shared" si="25"/>
        <v>Kapica Paweł</v>
      </c>
      <c r="AB163" s="26">
        <f>(COUNTIF($AA$2:AA163,AA163)=1)*1+AB162</f>
        <v>94</v>
      </c>
      <c r="AC163" s="26" t="str">
        <f>VLOOKUP(AD163,'licencje PZTS'!$C$4:$K$524,9,FALSE)</f>
        <v>"STS Brynica"</v>
      </c>
      <c r="AD163" s="26" t="str">
        <f>INDEX($AA$2:$AA$900,MATCH(ROWS($Z$1:Z160),$AB$2:$AB$900,0))</f>
        <v>Mikoś Zuzanna</v>
      </c>
    </row>
    <row r="164" spans="1:30" hidden="1" x14ac:dyDescent="0.25">
      <c r="A164" s="26" t="e">
        <f>INDEX($D$24:$D$746,MATCH(ROWS($A$1:A141),$B$24:$B$741,0))</f>
        <v>#N/A</v>
      </c>
      <c r="B164" s="30">
        <f>(COUNTIF($D$24:D164,D164)=1)*1+B163</f>
        <v>18</v>
      </c>
      <c r="C164" s="37" t="str">
        <f t="shared" si="26"/>
        <v>Młodzik</v>
      </c>
      <c r="D164" s="30" t="str">
        <f>IF(C164="","",'licencje PZTS'!B144)</f>
        <v>"STS GMINA Strzelce Opolskie"</v>
      </c>
      <c r="E164" s="38" t="str">
        <f>IF(C164="","",VLOOKUP(F164,'licencje PZTS'!$G$3:$N$799,8,FALSE))</f>
        <v>Jęcek Dawid</v>
      </c>
      <c r="F164" s="26">
        <f>'licencje PZTS'!G144</f>
        <v>50217</v>
      </c>
      <c r="G164" s="38" t="str">
        <f t="shared" si="27"/>
        <v>Junior</v>
      </c>
      <c r="H164" s="38" t="str">
        <f>IF(G164="","",'licencje PZTS'!B144)</f>
        <v>"STS GMINA Strzelce Opolskie"</v>
      </c>
      <c r="I164" s="26" t="str">
        <f>IF(G164="","",VLOOKUP(F164,'licencje PZTS'!$G$3:$N$799,8,FALSE))</f>
        <v>Jęcek Dawid</v>
      </c>
      <c r="J164" s="26" t="str">
        <f>IFERROR(VLOOKUP(F164,'licencje PZTS'!$G$3:$N$799,7,FALSE),"")</f>
        <v>M</v>
      </c>
      <c r="K164" s="38">
        <f>IFERROR(VLOOKUP(F164,'licencje PZTS'!$G$3:$N$1799,4,FALSE),"")</f>
        <v>2008</v>
      </c>
      <c r="L164" s="26" t="str">
        <f t="shared" si="28"/>
        <v>Nie dotyczy</v>
      </c>
      <c r="M164" s="26" t="str">
        <f t="shared" si="29"/>
        <v>Nie dotyczy</v>
      </c>
      <c r="N164" s="26" t="str">
        <f t="shared" si="30"/>
        <v>Młodzik</v>
      </c>
      <c r="O164" s="26" t="str">
        <f t="shared" si="31"/>
        <v>Kadet</v>
      </c>
      <c r="P164" s="26" t="str">
        <f t="shared" si="32"/>
        <v>Junior</v>
      </c>
      <c r="Q164" s="26" t="str">
        <f t="shared" si="33"/>
        <v>Senior</v>
      </c>
      <c r="R164" s="26" t="str">
        <f t="shared" si="34"/>
        <v>Nie dotyczy</v>
      </c>
      <c r="S164" s="26" t="str">
        <f t="shared" si="35"/>
        <v>Młodzieżowiec</v>
      </c>
      <c r="V164" s="26" t="str">
        <f t="shared" si="24"/>
        <v>Kiepura Tymoteusz</v>
      </c>
      <c r="W164" s="26">
        <f>(COUNTIF($V$2:V164,V164)=1)*1+W163</f>
        <v>64</v>
      </c>
      <c r="X164" s="26" t="str">
        <f>VLOOKUP(Y164,'licencje PZTS'!$C$4:$K$1524,9,FALSE)</f>
        <v>"UKS SOKOLIK Niemodlin"</v>
      </c>
      <c r="Y164" s="26" t="str">
        <f>INDEX($V$4:$V$900,MATCH(ROWS($U$1:U161),$W$4:$W$900,0))</f>
        <v>Szmitowicz Antoni</v>
      </c>
      <c r="AA164" s="26" t="str">
        <f t="shared" si="25"/>
        <v>Każmierczak Kacper</v>
      </c>
      <c r="AB164" s="26">
        <f>(COUNTIF($AA$2:AA164,AA164)=1)*1+AB163</f>
        <v>95</v>
      </c>
      <c r="AC164" s="26" t="str">
        <f>VLOOKUP(AD164,'licencje PZTS'!$C$4:$K$524,9,FALSE)</f>
        <v>"MGOK Gorzów Śląski"</v>
      </c>
      <c r="AD164" s="26" t="str">
        <f>INDEX($AA$2:$AA$900,MATCH(ROWS($Z$1:Z161),$AB$2:$AB$900,0))</f>
        <v>Milde Dawid</v>
      </c>
    </row>
    <row r="165" spans="1:30" hidden="1" x14ac:dyDescent="0.25">
      <c r="A165" s="26" t="e">
        <f>INDEX($D$24:$D$746,MATCH(ROWS($A$1:A142),$B$24:$B$741,0))</f>
        <v>#N/A</v>
      </c>
      <c r="B165" s="30">
        <f>(COUNTIF($D$24:D165,D165)=1)*1+B164</f>
        <v>18</v>
      </c>
      <c r="C165" s="37" t="str">
        <f t="shared" si="26"/>
        <v>Młodzik</v>
      </c>
      <c r="D165" s="30" t="str">
        <f>IF(C165="","",'licencje PZTS'!B145)</f>
        <v>"STS GMINA Strzelce Opolskie"</v>
      </c>
      <c r="E165" s="38" t="str">
        <f>IF(C165="","",VLOOKUP(F165,'licencje PZTS'!$G$3:$N$799,8,FALSE))</f>
        <v>Jęcek Paulina</v>
      </c>
      <c r="F165" s="26">
        <f>'licencje PZTS'!G145</f>
        <v>51100</v>
      </c>
      <c r="G165" s="38" t="str">
        <f t="shared" si="27"/>
        <v>Junior</v>
      </c>
      <c r="H165" s="38" t="str">
        <f>IF(G165="","",'licencje PZTS'!B145)</f>
        <v>"STS GMINA Strzelce Opolskie"</v>
      </c>
      <c r="I165" s="26" t="str">
        <f>IF(G165="","",VLOOKUP(F165,'licencje PZTS'!$G$3:$N$799,8,FALSE))</f>
        <v>Jęcek Paulina</v>
      </c>
      <c r="J165" s="26" t="str">
        <f>IFERROR(VLOOKUP(F165,'licencje PZTS'!$G$3:$N$799,7,FALSE),"")</f>
        <v>K</v>
      </c>
      <c r="K165" s="38">
        <f>IFERROR(VLOOKUP(F165,'licencje PZTS'!$G$3:$N$1799,4,FALSE),"")</f>
        <v>2011</v>
      </c>
      <c r="L165" s="26" t="str">
        <f t="shared" si="28"/>
        <v>Skrzat</v>
      </c>
      <c r="M165" s="26" t="str">
        <f t="shared" si="29"/>
        <v>Żak</v>
      </c>
      <c r="N165" s="26" t="str">
        <f t="shared" si="30"/>
        <v>Młodzik</v>
      </c>
      <c r="O165" s="26" t="str">
        <f t="shared" si="31"/>
        <v>Kadet</v>
      </c>
      <c r="P165" s="26" t="str">
        <f t="shared" si="32"/>
        <v>Junior</v>
      </c>
      <c r="Q165" s="26" t="str">
        <f t="shared" si="33"/>
        <v>Nie dotyczy</v>
      </c>
      <c r="R165" s="26" t="str">
        <f t="shared" si="34"/>
        <v>Nie dotyczy</v>
      </c>
      <c r="S165" s="26" t="str">
        <f t="shared" si="35"/>
        <v>Młodzieżowiec</v>
      </c>
      <c r="V165" s="26" t="str">
        <f t="shared" si="24"/>
        <v>Kiepura Tymoteusz</v>
      </c>
      <c r="W165" s="26">
        <f>(COUNTIF($V$2:V165,V165)=1)*1+W164</f>
        <v>64</v>
      </c>
      <c r="X165" s="26" t="str">
        <f>VLOOKUP(Y165,'licencje PZTS'!$C$4:$K$1524,9,FALSE)</f>
        <v>"LUKS MGOKSIR Korfantów"</v>
      </c>
      <c r="Y165" s="26" t="str">
        <f>INDEX($V$4:$V$900,MATCH(ROWS($U$1:U162),$W$4:$W$900,0))</f>
        <v>Szubińska Angelika</v>
      </c>
      <c r="AA165" s="26" t="str">
        <f t="shared" si="25"/>
        <v>Każmierczak Kacper</v>
      </c>
      <c r="AB165" s="26">
        <f>(COUNTIF($AA$2:AA165,AA165)=1)*1+AB164</f>
        <v>95</v>
      </c>
      <c r="AC165" s="26" t="str">
        <f>VLOOKUP(AD165,'licencje PZTS'!$C$4:$K$524,9,FALSE)</f>
        <v>"LUKS Mańkowice-Piątkowice"</v>
      </c>
      <c r="AD165" s="26" t="str">
        <f>INDEX($AA$2:$AA$900,MATCH(ROWS($Z$1:Z162),$AB$2:$AB$900,0))</f>
        <v>Misz Mateusz</v>
      </c>
    </row>
    <row r="166" spans="1:30" hidden="1" x14ac:dyDescent="0.25">
      <c r="A166" s="26" t="e">
        <f>INDEX($D$24:$D$746,MATCH(ROWS($A$1:A143),$B$24:$B$741,0))</f>
        <v>#N/A</v>
      </c>
      <c r="B166" s="30">
        <f>(COUNTIF($D$24:D166,D166)=1)*1+B165</f>
        <v>18</v>
      </c>
      <c r="C166" s="37" t="str">
        <f t="shared" si="26"/>
        <v/>
      </c>
      <c r="D166" s="30" t="str">
        <f>IF(C166="","",'licencje PZTS'!B146)</f>
        <v/>
      </c>
      <c r="E166" s="38" t="str">
        <f>IF(C166="","",VLOOKUP(F166,'licencje PZTS'!$G$3:$N$799,8,FALSE))</f>
        <v/>
      </c>
      <c r="F166" s="26">
        <f>'licencje PZTS'!G146</f>
        <v>38213</v>
      </c>
      <c r="G166" s="38" t="str">
        <f t="shared" si="27"/>
        <v/>
      </c>
      <c r="H166" s="38" t="str">
        <f>IF(G166="","",'licencje PZTS'!B146)</f>
        <v/>
      </c>
      <c r="I166" s="26" t="str">
        <f>IF(G166="","",VLOOKUP(F166,'licencje PZTS'!$G$3:$N$799,8,FALSE))</f>
        <v/>
      </c>
      <c r="J166" s="26" t="str">
        <f>IFERROR(VLOOKUP(F166,'licencje PZTS'!$G$3:$N$799,7,FALSE),"")</f>
        <v>M</v>
      </c>
      <c r="K166" s="38">
        <f>IFERROR(VLOOKUP(F166,'licencje PZTS'!$G$3:$N$1799,4,FALSE),"")</f>
        <v>2000</v>
      </c>
      <c r="L166" s="26" t="str">
        <f t="shared" si="28"/>
        <v>Nie dotyczy</v>
      </c>
      <c r="M166" s="26" t="str">
        <f t="shared" si="29"/>
        <v>Nie dotyczy</v>
      </c>
      <c r="N166" s="26" t="str">
        <f t="shared" si="30"/>
        <v>Nie dotyczy</v>
      </c>
      <c r="O166" s="26" t="str">
        <f t="shared" si="31"/>
        <v>Nie dotyczy</v>
      </c>
      <c r="P166" s="26" t="str">
        <f t="shared" si="32"/>
        <v>Nie dotyczy</v>
      </c>
      <c r="Q166" s="26" t="str">
        <f t="shared" si="33"/>
        <v>Senior</v>
      </c>
      <c r="R166" s="26" t="str">
        <f t="shared" si="34"/>
        <v>Nie dotyczy</v>
      </c>
      <c r="S166" s="26" t="str">
        <f t="shared" si="35"/>
        <v>Młodzieżowiec</v>
      </c>
      <c r="V166" s="26" t="str">
        <f t="shared" si="24"/>
        <v>Kiepura Tymoteusz</v>
      </c>
      <c r="W166" s="26">
        <f>(COUNTIF($V$2:V166,V166)=1)*1+W165</f>
        <v>64</v>
      </c>
      <c r="X166" s="26" t="str">
        <f>VLOOKUP(Y166,'licencje PZTS'!$C$4:$K$1524,9,FALSE)</f>
        <v>"KTS LEW Głubczyce"</v>
      </c>
      <c r="Y166" s="26" t="str">
        <f>INDEX($V$4:$V$900,MATCH(ROWS($U$1:U163),$W$4:$W$900,0))</f>
        <v>Ślosarczyk Paweł</v>
      </c>
      <c r="AA166" s="26" t="str">
        <f t="shared" si="25"/>
        <v>Każmierczak Kacper</v>
      </c>
      <c r="AB166" s="26">
        <f>(COUNTIF($AA$2:AA166,AA166)=1)*1+AB165</f>
        <v>95</v>
      </c>
      <c r="AC166" s="26" t="str">
        <f>VLOOKUP(AD166,'licencje PZTS'!$C$4:$K$524,9,FALSE)</f>
        <v>"LZS Zakrzów"</v>
      </c>
      <c r="AD166" s="26" t="str">
        <f>INDEX($AA$2:$AA$900,MATCH(ROWS($Z$1:Z163),$AB$2:$AB$900,0))</f>
        <v>Mleczko Magdalena</v>
      </c>
    </row>
    <row r="167" spans="1:30" hidden="1" x14ac:dyDescent="0.25">
      <c r="A167" s="26" t="e">
        <f>INDEX($D$24:$D$746,MATCH(ROWS($A$1:A144),$B$24:$B$741,0))</f>
        <v>#N/A</v>
      </c>
      <c r="B167" s="30">
        <f>(COUNTIF($D$24:D167,D167)=1)*1+B166</f>
        <v>18</v>
      </c>
      <c r="C167" s="37" t="str">
        <f t="shared" si="26"/>
        <v/>
      </c>
      <c r="D167" s="30" t="str">
        <f>IF(C167="","",'licencje PZTS'!B147)</f>
        <v/>
      </c>
      <c r="E167" s="38" t="str">
        <f>IF(C167="","",VLOOKUP(F167,'licencje PZTS'!$G$3:$N$799,8,FALSE))</f>
        <v/>
      </c>
      <c r="F167" s="26">
        <f>'licencje PZTS'!G147</f>
        <v>40417</v>
      </c>
      <c r="G167" s="38" t="str">
        <f t="shared" si="27"/>
        <v/>
      </c>
      <c r="H167" s="38" t="str">
        <f>IF(G167="","",'licencje PZTS'!B147)</f>
        <v/>
      </c>
      <c r="I167" s="26" t="str">
        <f>IF(G167="","",VLOOKUP(F167,'licencje PZTS'!$G$3:$N$799,8,FALSE))</f>
        <v/>
      </c>
      <c r="J167" s="26" t="str">
        <f>IFERROR(VLOOKUP(F167,'licencje PZTS'!$G$3:$N$799,7,FALSE),"")</f>
        <v>M</v>
      </c>
      <c r="K167" s="38">
        <f>IFERROR(VLOOKUP(F167,'licencje PZTS'!$G$3:$N$1799,4,FALSE),"")</f>
        <v>2000</v>
      </c>
      <c r="L167" s="26" t="str">
        <f t="shared" si="28"/>
        <v>Nie dotyczy</v>
      </c>
      <c r="M167" s="26" t="str">
        <f t="shared" si="29"/>
        <v>Nie dotyczy</v>
      </c>
      <c r="N167" s="26" t="str">
        <f t="shared" si="30"/>
        <v>Nie dotyczy</v>
      </c>
      <c r="O167" s="26" t="str">
        <f t="shared" si="31"/>
        <v>Nie dotyczy</v>
      </c>
      <c r="P167" s="26" t="str">
        <f t="shared" si="32"/>
        <v>Nie dotyczy</v>
      </c>
      <c r="Q167" s="26" t="str">
        <f t="shared" si="33"/>
        <v>Senior</v>
      </c>
      <c r="R167" s="26" t="str">
        <f t="shared" si="34"/>
        <v>Nie dotyczy</v>
      </c>
      <c r="S167" s="26" t="str">
        <f t="shared" si="35"/>
        <v>Młodzieżowiec</v>
      </c>
      <c r="V167" s="26" t="str">
        <f t="shared" si="24"/>
        <v>Kiepura Tymoteusz</v>
      </c>
      <c r="W167" s="26">
        <f>(COUNTIF($V$2:V167,V167)=1)*1+W166</f>
        <v>64</v>
      </c>
      <c r="X167" s="26" t="str">
        <f>VLOOKUP(Y167,'licencje PZTS'!$C$4:$K$1524,9,FALSE)</f>
        <v>"LUKS Mańkowice-Piątkowice"</v>
      </c>
      <c r="Y167" s="26" t="str">
        <f>INDEX($V$4:$V$900,MATCH(ROWS($U$1:U164),$W$4:$W$900,0))</f>
        <v>Trajdos Filip</v>
      </c>
      <c r="AA167" s="26" t="str">
        <f t="shared" si="25"/>
        <v>Każmierczak Kacper</v>
      </c>
      <c r="AB167" s="26">
        <f>(COUNTIF($AA$2:AA167,AA167)=1)*1+AB166</f>
        <v>95</v>
      </c>
      <c r="AC167" s="26" t="str">
        <f>VLOOKUP(AD167,'licencje PZTS'!$C$4:$K$524,9,FALSE)</f>
        <v>"KTS KŁODNICA Kędzierzyn-Koźle"</v>
      </c>
      <c r="AD167" s="26" t="str">
        <f>INDEX($AA$2:$AA$900,MATCH(ROWS($Z$1:Z164),$AB$2:$AB$900,0))</f>
        <v>Mojzyk Maciej</v>
      </c>
    </row>
    <row r="168" spans="1:30" hidden="1" x14ac:dyDescent="0.25">
      <c r="A168" s="26" t="e">
        <f>INDEX($D$24:$D$746,MATCH(ROWS($A$1:A145),$B$24:$B$741,0))</f>
        <v>#N/A</v>
      </c>
      <c r="B168" s="30">
        <f>(COUNTIF($D$24:D168,D168)=1)*1+B167</f>
        <v>18</v>
      </c>
      <c r="C168" s="37" t="str">
        <f t="shared" si="26"/>
        <v/>
      </c>
      <c r="D168" s="30" t="str">
        <f>IF(C168="","",'licencje PZTS'!B148)</f>
        <v/>
      </c>
      <c r="E168" s="38" t="str">
        <f>IF(C168="","",VLOOKUP(F168,'licencje PZTS'!$G$3:$N$799,8,FALSE))</f>
        <v/>
      </c>
      <c r="F168" s="26">
        <f>'licencje PZTS'!G148</f>
        <v>40418</v>
      </c>
      <c r="G168" s="38" t="str">
        <f t="shared" si="27"/>
        <v/>
      </c>
      <c r="H168" s="38" t="str">
        <f>IF(G168="","",'licencje PZTS'!B148)</f>
        <v/>
      </c>
      <c r="I168" s="26" t="str">
        <f>IF(G168="","",VLOOKUP(F168,'licencje PZTS'!$G$3:$N$799,8,FALSE))</f>
        <v/>
      </c>
      <c r="J168" s="26" t="str">
        <f>IFERROR(VLOOKUP(F168,'licencje PZTS'!$G$3:$N$799,7,FALSE),"")</f>
        <v>M</v>
      </c>
      <c r="K168" s="38">
        <f>IFERROR(VLOOKUP(F168,'licencje PZTS'!$G$3:$N$1799,4,FALSE),"")</f>
        <v>1969</v>
      </c>
      <c r="L168" s="26" t="str">
        <f t="shared" si="28"/>
        <v>Nie dotyczy</v>
      </c>
      <c r="M168" s="26" t="str">
        <f t="shared" si="29"/>
        <v>Nie dotyczy</v>
      </c>
      <c r="N168" s="26" t="str">
        <f t="shared" si="30"/>
        <v>Nie dotyczy</v>
      </c>
      <c r="O168" s="26" t="str">
        <f t="shared" si="31"/>
        <v>Nie dotyczy</v>
      </c>
      <c r="P168" s="26" t="str">
        <f t="shared" si="32"/>
        <v>Nie dotyczy</v>
      </c>
      <c r="Q168" s="26" t="str">
        <f t="shared" si="33"/>
        <v>Senior</v>
      </c>
      <c r="R168" s="26" t="str">
        <f t="shared" si="34"/>
        <v>Weteran</v>
      </c>
      <c r="S168" s="26" t="str">
        <f t="shared" si="35"/>
        <v>Nie dotyczy</v>
      </c>
      <c r="V168" s="26" t="str">
        <f t="shared" si="24"/>
        <v>Kiepura Tymoteusz</v>
      </c>
      <c r="W168" s="26">
        <f>(COUNTIF($V$2:V168,V168)=1)*1+W167</f>
        <v>64</v>
      </c>
      <c r="X168" s="26" t="str">
        <f>VLOOKUP(Y168,'licencje PZTS'!$C$4:$K$1524,9,FALSE)</f>
        <v>"MMKS Kędzierzyn Koźle"</v>
      </c>
      <c r="Y168" s="26" t="str">
        <f>INDEX($V$4:$V$900,MATCH(ROWS($U$1:U165),$W$4:$W$900,0))</f>
        <v>Trojnar Jakub</v>
      </c>
      <c r="AA168" s="26" t="str">
        <f t="shared" si="25"/>
        <v>Każmierczak Kacper</v>
      </c>
      <c r="AB168" s="26">
        <f>(COUNTIF($AA$2:AA168,AA168)=1)*1+AB167</f>
        <v>95</v>
      </c>
      <c r="AC168" s="26" t="str">
        <f>VLOOKUP(AD168,'licencje PZTS'!$C$4:$K$524,9,FALSE)</f>
        <v>"STS GMINA Strzelce Opolskie"</v>
      </c>
      <c r="AD168" s="26" t="str">
        <f>INDEX($AA$2:$AA$900,MATCH(ROWS($Z$1:Z165),$AB$2:$AB$900,0))</f>
        <v>Molawka Jan</v>
      </c>
    </row>
    <row r="169" spans="1:30" hidden="1" x14ac:dyDescent="0.25">
      <c r="A169" s="26" t="e">
        <f>INDEX($D$24:$D$746,MATCH(ROWS($A$1:A146),$B$24:$B$741,0))</f>
        <v>#N/A</v>
      </c>
      <c r="B169" s="30">
        <f>(COUNTIF($D$24:D169,D169)=1)*1+B168</f>
        <v>18</v>
      </c>
      <c r="C169" s="37" t="str">
        <f t="shared" si="26"/>
        <v/>
      </c>
      <c r="D169" s="30" t="str">
        <f>IF(C169="","",'licencje PZTS'!B149)</f>
        <v/>
      </c>
      <c r="E169" s="38" t="str">
        <f>IF(C169="","",VLOOKUP(F169,'licencje PZTS'!$G$3:$N$799,8,FALSE))</f>
        <v/>
      </c>
      <c r="F169" s="26">
        <f>'licencje PZTS'!G149</f>
        <v>44044</v>
      </c>
      <c r="G169" s="38" t="str">
        <f t="shared" si="27"/>
        <v>Junior</v>
      </c>
      <c r="H169" s="38" t="str">
        <f>IF(G169="","",'licencje PZTS'!B149)</f>
        <v>"LZS VICTORIA Chróścice"</v>
      </c>
      <c r="I169" s="26" t="str">
        <f>IF(G169="","",VLOOKUP(F169,'licencje PZTS'!$G$3:$N$799,8,FALSE))</f>
        <v>Jurczyk Julia</v>
      </c>
      <c r="J169" s="26" t="str">
        <f>IFERROR(VLOOKUP(F169,'licencje PZTS'!$G$3:$N$799,7,FALSE),"")</f>
        <v>K</v>
      </c>
      <c r="K169" s="38">
        <f>IFERROR(VLOOKUP(F169,'licencje PZTS'!$G$3:$N$1799,4,FALSE),"")</f>
        <v>2005</v>
      </c>
      <c r="L169" s="26" t="str">
        <f t="shared" si="28"/>
        <v>Nie dotyczy</v>
      </c>
      <c r="M169" s="26" t="str">
        <f t="shared" si="29"/>
        <v>Nie dotyczy</v>
      </c>
      <c r="N169" s="26" t="str">
        <f t="shared" si="30"/>
        <v>Nie dotyczy</v>
      </c>
      <c r="O169" s="26" t="str">
        <f t="shared" si="31"/>
        <v>Kadet</v>
      </c>
      <c r="P169" s="26" t="str">
        <f t="shared" si="32"/>
        <v>Junior</v>
      </c>
      <c r="Q169" s="26" t="str">
        <f t="shared" si="33"/>
        <v>Senior</v>
      </c>
      <c r="R169" s="26" t="str">
        <f t="shared" si="34"/>
        <v>Nie dotyczy</v>
      </c>
      <c r="S169" s="26" t="str">
        <f t="shared" si="35"/>
        <v>Młodzieżowiec</v>
      </c>
      <c r="V169" s="26" t="str">
        <f t="shared" si="24"/>
        <v>Kiepura Tymoteusz</v>
      </c>
      <c r="W169" s="26">
        <f>(COUNTIF($V$2:V169,V169)=1)*1+W168</f>
        <v>64</v>
      </c>
      <c r="X169" s="26" t="str">
        <f>VLOOKUP(Y169,'licencje PZTS'!$C$4:$K$1524,9,FALSE)</f>
        <v>"LUKS MGOKSIR Korfantów"</v>
      </c>
      <c r="Y169" s="26" t="str">
        <f>INDEX($V$4:$V$900,MATCH(ROWS($U$1:U166),$W$4:$W$900,0))</f>
        <v>Ulmaniec Marcin</v>
      </c>
      <c r="AA169" s="26" t="str">
        <f t="shared" si="25"/>
        <v>Każmierczak Kacper</v>
      </c>
      <c r="AB169" s="26">
        <f>(COUNTIF($AA$2:AA169,AA169)=1)*1+AB168</f>
        <v>95</v>
      </c>
      <c r="AC169" s="26" t="str">
        <f>VLOOKUP(AD169,'licencje PZTS'!$C$4:$K$524,9,FALSE)</f>
        <v>"STS Brynica"</v>
      </c>
      <c r="AD169" s="26" t="str">
        <f>INDEX($AA$2:$AA$900,MATCH(ROWS($Z$1:Z166),$AB$2:$AB$900,0))</f>
        <v>Nanko Łukasz</v>
      </c>
    </row>
    <row r="170" spans="1:30" hidden="1" x14ac:dyDescent="0.25">
      <c r="A170" s="26" t="e">
        <f>INDEX($D$24:$D$746,MATCH(ROWS($A$1:A147),$B$24:$B$741,0))</f>
        <v>#N/A</v>
      </c>
      <c r="B170" s="30">
        <f>(COUNTIF($D$24:D170,D170)=1)*1+B169</f>
        <v>18</v>
      </c>
      <c r="C170" s="37" t="str">
        <f t="shared" si="26"/>
        <v>Młodzik</v>
      </c>
      <c r="D170" s="30" t="str">
        <f>IF(C170="","",'licencje PZTS'!B150)</f>
        <v>"KTS MOKSiR Zawadzkie"</v>
      </c>
      <c r="E170" s="38" t="str">
        <f>IF(C170="","",VLOOKUP(F170,'licencje PZTS'!$G$3:$N$799,8,FALSE))</f>
        <v>Jurczyk Kacper</v>
      </c>
      <c r="F170" s="26">
        <f>'licencje PZTS'!G150</f>
        <v>44943</v>
      </c>
      <c r="G170" s="38" t="str">
        <f t="shared" si="27"/>
        <v>Junior</v>
      </c>
      <c r="H170" s="38" t="str">
        <f>IF(G170="","",'licencje PZTS'!B150)</f>
        <v>"KTS MOKSiR Zawadzkie"</v>
      </c>
      <c r="I170" s="26" t="str">
        <f>IF(G170="","",VLOOKUP(F170,'licencje PZTS'!$G$3:$N$799,8,FALSE))</f>
        <v>Jurczyk Kacper</v>
      </c>
      <c r="J170" s="26" t="str">
        <f>IFERROR(VLOOKUP(F170,'licencje PZTS'!$G$3:$N$799,7,FALSE),"")</f>
        <v>M</v>
      </c>
      <c r="K170" s="38">
        <f>IFERROR(VLOOKUP(F170,'licencje PZTS'!$G$3:$N$1799,4,FALSE),"")</f>
        <v>2008</v>
      </c>
      <c r="L170" s="26" t="str">
        <f t="shared" si="28"/>
        <v>Nie dotyczy</v>
      </c>
      <c r="M170" s="26" t="str">
        <f t="shared" si="29"/>
        <v>Nie dotyczy</v>
      </c>
      <c r="N170" s="26" t="str">
        <f t="shared" si="30"/>
        <v>Młodzik</v>
      </c>
      <c r="O170" s="26" t="str">
        <f t="shared" si="31"/>
        <v>Kadet</v>
      </c>
      <c r="P170" s="26" t="str">
        <f t="shared" si="32"/>
        <v>Junior</v>
      </c>
      <c r="Q170" s="26" t="str">
        <f t="shared" si="33"/>
        <v>Senior</v>
      </c>
      <c r="R170" s="26" t="str">
        <f t="shared" si="34"/>
        <v>Nie dotyczy</v>
      </c>
      <c r="S170" s="26" t="str">
        <f t="shared" si="35"/>
        <v>Młodzieżowiec</v>
      </c>
      <c r="V170" s="26" t="str">
        <f t="shared" si="24"/>
        <v>Kiepura Tymoteusz</v>
      </c>
      <c r="W170" s="26">
        <f>(COUNTIF($V$2:V170,V170)=1)*1+W169</f>
        <v>64</v>
      </c>
      <c r="X170" s="26" t="str">
        <f>VLOOKUP(Y170,'licencje PZTS'!$C$4:$K$1524,9,FALSE)</f>
        <v>"STS Brynica"</v>
      </c>
      <c r="Y170" s="26" t="str">
        <f>INDEX($V$4:$V$900,MATCH(ROWS($U$1:U167),$W$4:$W$900,0))</f>
        <v>Wenzke Emilia</v>
      </c>
      <c r="AA170" s="26" t="str">
        <f t="shared" si="25"/>
        <v>Każmierczak Kacper</v>
      </c>
      <c r="AB170" s="26">
        <f>(COUNTIF($AA$2:AA170,AA170)=1)*1+AB169</f>
        <v>95</v>
      </c>
      <c r="AC170" s="26" t="str">
        <f>VLOOKUP(AD170,'licencje PZTS'!$C$4:$K$524,9,FALSE)</f>
        <v>"MGOK Gorzów Śląski"</v>
      </c>
      <c r="AD170" s="26" t="str">
        <f>INDEX($AA$2:$AA$900,MATCH(ROWS($Z$1:Z167),$AB$2:$AB$900,0))</f>
        <v>Napieraj Oliwier</v>
      </c>
    </row>
    <row r="171" spans="1:30" hidden="1" x14ac:dyDescent="0.25">
      <c r="A171" s="26" t="e">
        <f>INDEX($D$24:$D$746,MATCH(ROWS($A$1:A148),$B$24:$B$741,0))</f>
        <v>#N/A</v>
      </c>
      <c r="B171" s="30">
        <f>(COUNTIF($D$24:D171,D171)=1)*1+B170</f>
        <v>18</v>
      </c>
      <c r="C171" s="37" t="str">
        <f t="shared" si="26"/>
        <v/>
      </c>
      <c r="D171" s="30" t="str">
        <f>IF(C171="","",'licencje PZTS'!B151)</f>
        <v/>
      </c>
      <c r="E171" s="38" t="str">
        <f>IF(C171="","",VLOOKUP(F171,'licencje PZTS'!$G$3:$N$799,8,FALSE))</f>
        <v/>
      </c>
      <c r="F171" s="26">
        <f>'licencje PZTS'!G151</f>
        <v>45458</v>
      </c>
      <c r="G171" s="38" t="str">
        <f t="shared" si="27"/>
        <v>Junior</v>
      </c>
      <c r="H171" s="38" t="str">
        <f>IF(G171="","",'licencje PZTS'!B151)</f>
        <v>"KTS MOKSiR Zawadzkie"</v>
      </c>
      <c r="I171" s="26" t="str">
        <f>IF(G171="","",VLOOKUP(F171,'licencje PZTS'!$G$3:$N$799,8,FALSE))</f>
        <v>Jurewicz Martyna</v>
      </c>
      <c r="J171" s="26" t="str">
        <f>IFERROR(VLOOKUP(F171,'licencje PZTS'!$G$3:$N$799,7,FALSE),"")</f>
        <v>K</v>
      </c>
      <c r="K171" s="38">
        <f>IFERROR(VLOOKUP(F171,'licencje PZTS'!$G$3:$N$1799,4,FALSE),"")</f>
        <v>2005</v>
      </c>
      <c r="L171" s="26" t="str">
        <f t="shared" si="28"/>
        <v>Nie dotyczy</v>
      </c>
      <c r="M171" s="26" t="str">
        <f t="shared" si="29"/>
        <v>Nie dotyczy</v>
      </c>
      <c r="N171" s="26" t="str">
        <f t="shared" si="30"/>
        <v>Nie dotyczy</v>
      </c>
      <c r="O171" s="26" t="str">
        <f t="shared" si="31"/>
        <v>Kadet</v>
      </c>
      <c r="P171" s="26" t="str">
        <f t="shared" si="32"/>
        <v>Junior</v>
      </c>
      <c r="Q171" s="26" t="str">
        <f t="shared" si="33"/>
        <v>Senior</v>
      </c>
      <c r="R171" s="26" t="str">
        <f t="shared" si="34"/>
        <v>Nie dotyczy</v>
      </c>
      <c r="S171" s="26" t="str">
        <f t="shared" si="35"/>
        <v>Młodzieżowiec</v>
      </c>
      <c r="V171" s="26" t="str">
        <f t="shared" si="24"/>
        <v>Kiepura Tymoteusz</v>
      </c>
      <c r="W171" s="26">
        <f>(COUNTIF($V$2:V171,V171)=1)*1+W170</f>
        <v>64</v>
      </c>
      <c r="X171" s="26" t="e">
        <f>VLOOKUP(Y171,'licencje PZTS'!$C$4:$K$1524,9,FALSE)</f>
        <v>#N/A</v>
      </c>
      <c r="Y171" s="26" t="e">
        <f>INDEX($V$4:$V$900,MATCH(ROWS($U$1:U168),$W$4:$W$900,0))</f>
        <v>#N/A</v>
      </c>
      <c r="AA171" s="26" t="str">
        <f t="shared" si="25"/>
        <v>Kiepura Tymoteusz</v>
      </c>
      <c r="AB171" s="26">
        <f>(COUNTIF($AA$2:AA171,AA171)=1)*1+AB170</f>
        <v>96</v>
      </c>
      <c r="AC171" s="26" t="str">
        <f>VLOOKUP(AD171,'licencje PZTS'!$C$4:$K$524,9,FALSE)</f>
        <v>"MGOK Gorzów Śląski"</v>
      </c>
      <c r="AD171" s="26" t="str">
        <f>INDEX($AA$2:$AA$900,MATCH(ROWS($Z$1:Z168),$AB$2:$AB$900,0))</f>
        <v>Napieraj Wiktor</v>
      </c>
    </row>
    <row r="172" spans="1:30" hidden="1" x14ac:dyDescent="0.25">
      <c r="A172" s="26" t="e">
        <f>INDEX($D$24:$D$746,MATCH(ROWS($A$1:A149),$B$24:$B$741,0))</f>
        <v>#N/A</v>
      </c>
      <c r="B172" s="30">
        <f>(COUNTIF($D$24:D172,D172)=1)*1+B171</f>
        <v>18</v>
      </c>
      <c r="C172" s="37" t="str">
        <f t="shared" si="26"/>
        <v/>
      </c>
      <c r="D172" s="30" t="str">
        <f>IF(C172="","",'licencje PZTS'!B152)</f>
        <v/>
      </c>
      <c r="E172" s="38" t="str">
        <f>IF(C172="","",VLOOKUP(F172,'licencje PZTS'!$G$3:$N$799,8,FALSE))</f>
        <v/>
      </c>
      <c r="F172" s="26">
        <f>'licencje PZTS'!G152</f>
        <v>43346</v>
      </c>
      <c r="G172" s="38" t="str">
        <f t="shared" si="27"/>
        <v/>
      </c>
      <c r="H172" s="38" t="str">
        <f>IF(G172="","",'licencje PZTS'!B152)</f>
        <v/>
      </c>
      <c r="I172" s="26" t="str">
        <f>IF(G172="","",VLOOKUP(F172,'licencje PZTS'!$G$3:$N$799,8,FALSE))</f>
        <v/>
      </c>
      <c r="J172" s="26" t="str">
        <f>IFERROR(VLOOKUP(F172,'licencje PZTS'!$G$3:$N$799,7,FALSE),"")</f>
        <v>M</v>
      </c>
      <c r="K172" s="38">
        <f>IFERROR(VLOOKUP(F172,'licencje PZTS'!$G$3:$N$1799,4,FALSE),"")</f>
        <v>2001</v>
      </c>
      <c r="L172" s="26" t="str">
        <f t="shared" si="28"/>
        <v>Nie dotyczy</v>
      </c>
      <c r="M172" s="26" t="str">
        <f t="shared" si="29"/>
        <v>Nie dotyczy</v>
      </c>
      <c r="N172" s="26" t="str">
        <f t="shared" si="30"/>
        <v>Nie dotyczy</v>
      </c>
      <c r="O172" s="26" t="str">
        <f t="shared" si="31"/>
        <v>Nie dotyczy</v>
      </c>
      <c r="P172" s="26" t="str">
        <f t="shared" si="32"/>
        <v>Nie dotyczy</v>
      </c>
      <c r="Q172" s="26" t="str">
        <f t="shared" si="33"/>
        <v>Senior</v>
      </c>
      <c r="R172" s="26" t="str">
        <f t="shared" si="34"/>
        <v>Nie dotyczy</v>
      </c>
      <c r="S172" s="26" t="str">
        <f t="shared" si="35"/>
        <v>Młodzieżowiec</v>
      </c>
      <c r="V172" s="26" t="str">
        <f t="shared" si="24"/>
        <v>Klimek Dominik</v>
      </c>
      <c r="W172" s="26">
        <f>(COUNTIF($V$2:V172,V172)=1)*1+W171</f>
        <v>65</v>
      </c>
      <c r="X172" s="26" t="e">
        <f>VLOOKUP(Y172,'licencje PZTS'!$C$4:$K$1524,9,FALSE)</f>
        <v>#N/A</v>
      </c>
      <c r="Y172" s="26" t="e">
        <f>INDEX($V$4:$V$900,MATCH(ROWS($U$1:U169),$W$4:$W$900,0))</f>
        <v>#N/A</v>
      </c>
      <c r="AA172" s="26" t="str">
        <f t="shared" si="25"/>
        <v>Klimek Dominik</v>
      </c>
      <c r="AB172" s="26">
        <f>(COUNTIF($AA$2:AA172,AA172)=1)*1+AB171</f>
        <v>97</v>
      </c>
      <c r="AC172" s="26" t="str">
        <f>VLOOKUP(AD172,'licencje PZTS'!$C$4:$K$524,9,FALSE)</f>
        <v>"KTS MOKSiR Zawadzkie"</v>
      </c>
      <c r="AD172" s="26" t="str">
        <f>INDEX($AA$2:$AA$900,MATCH(ROWS($Z$1:Z169),$AB$2:$AB$900,0))</f>
        <v>Nawrot Anna</v>
      </c>
    </row>
    <row r="173" spans="1:30" hidden="1" x14ac:dyDescent="0.25">
      <c r="A173" s="26" t="e">
        <f>INDEX($D$24:$D$746,MATCH(ROWS($A$1:A150),$B$24:$B$741,0))</f>
        <v>#N/A</v>
      </c>
      <c r="B173" s="30">
        <f>(COUNTIF($D$24:D173,D173)=1)*1+B172</f>
        <v>18</v>
      </c>
      <c r="C173" s="37" t="str">
        <f t="shared" si="26"/>
        <v/>
      </c>
      <c r="D173" s="30" t="str">
        <f>IF(C173="","",'licencje PZTS'!B153)</f>
        <v/>
      </c>
      <c r="E173" s="38" t="str">
        <f>IF(C173="","",VLOOKUP(F173,'licencje PZTS'!$G$3:$N$799,8,FALSE))</f>
        <v/>
      </c>
      <c r="F173" s="26">
        <f>'licencje PZTS'!G153</f>
        <v>31068</v>
      </c>
      <c r="G173" s="38" t="str">
        <f t="shared" si="27"/>
        <v/>
      </c>
      <c r="H173" s="38" t="str">
        <f>IF(G173="","",'licencje PZTS'!B153)</f>
        <v/>
      </c>
      <c r="I173" s="26" t="str">
        <f>IF(G173="","",VLOOKUP(F173,'licencje PZTS'!$G$3:$N$799,8,FALSE))</f>
        <v/>
      </c>
      <c r="J173" s="26" t="str">
        <f>IFERROR(VLOOKUP(F173,'licencje PZTS'!$G$3:$N$799,7,FALSE),"")</f>
        <v>M</v>
      </c>
      <c r="K173" s="38">
        <f>IFERROR(VLOOKUP(F173,'licencje PZTS'!$G$3:$N$1799,4,FALSE),"")</f>
        <v>1977</v>
      </c>
      <c r="L173" s="26" t="str">
        <f t="shared" si="28"/>
        <v>Nie dotyczy</v>
      </c>
      <c r="M173" s="26" t="str">
        <f t="shared" si="29"/>
        <v>Nie dotyczy</v>
      </c>
      <c r="N173" s="26" t="str">
        <f t="shared" si="30"/>
        <v>Nie dotyczy</v>
      </c>
      <c r="O173" s="26" t="str">
        <f t="shared" si="31"/>
        <v>Nie dotyczy</v>
      </c>
      <c r="P173" s="26" t="str">
        <f t="shared" si="32"/>
        <v>Nie dotyczy</v>
      </c>
      <c r="Q173" s="26" t="str">
        <f t="shared" si="33"/>
        <v>Senior</v>
      </c>
      <c r="R173" s="26" t="str">
        <f t="shared" si="34"/>
        <v>Weteran</v>
      </c>
      <c r="S173" s="26" t="str">
        <f t="shared" si="35"/>
        <v>Nie dotyczy</v>
      </c>
      <c r="V173" s="26" t="str">
        <f t="shared" si="24"/>
        <v>Klimek Dominik</v>
      </c>
      <c r="W173" s="26">
        <f>(COUNTIF($V$2:V173,V173)=1)*1+W172</f>
        <v>65</v>
      </c>
      <c r="X173" s="26" t="e">
        <f>VLOOKUP(Y173,'licencje PZTS'!$C$4:$K$1524,9,FALSE)</f>
        <v>#N/A</v>
      </c>
      <c r="Y173" s="26" t="e">
        <f>INDEX($V$4:$V$900,MATCH(ROWS($U$1:U170),$W$4:$W$900,0))</f>
        <v>#N/A</v>
      </c>
      <c r="AA173" s="26" t="str">
        <f t="shared" si="25"/>
        <v>Klimek Dominik</v>
      </c>
      <c r="AB173" s="26">
        <f>(COUNTIF($AA$2:AA173,AA173)=1)*1+AB172</f>
        <v>97</v>
      </c>
      <c r="AC173" s="26" t="str">
        <f>VLOOKUP(AD173,'licencje PZTS'!$C$4:$K$524,9,FALSE)</f>
        <v>"LUKS Mańkowice-Piątkowice"</v>
      </c>
      <c r="AD173" s="26" t="str">
        <f>INDEX($AA$2:$AA$900,MATCH(ROWS($Z$1:Z170),$AB$2:$AB$900,0))</f>
        <v>Nenner Jacob</v>
      </c>
    </row>
    <row r="174" spans="1:30" hidden="1" x14ac:dyDescent="0.25">
      <c r="A174" s="26" t="e">
        <f>INDEX($D$24:$D$746,MATCH(ROWS($A$1:A151),$B$24:$B$741,0))</f>
        <v>#N/A</v>
      </c>
      <c r="B174" s="30">
        <f>(COUNTIF($D$24:D174,D174)=1)*1+B173</f>
        <v>18</v>
      </c>
      <c r="C174" s="37" t="str">
        <f t="shared" si="26"/>
        <v/>
      </c>
      <c r="D174" s="30" t="str">
        <f>IF(C174="","",'licencje PZTS'!B154)</f>
        <v/>
      </c>
      <c r="E174" s="38" t="str">
        <f>IF(C174="","",VLOOKUP(F174,'licencje PZTS'!$G$3:$N$799,8,FALSE))</f>
        <v/>
      </c>
      <c r="F174" s="26">
        <f>'licencje PZTS'!G154</f>
        <v>25609</v>
      </c>
      <c r="G174" s="38" t="str">
        <f t="shared" si="27"/>
        <v/>
      </c>
      <c r="H174" s="38" t="str">
        <f>IF(G174="","",'licencje PZTS'!B154)</f>
        <v/>
      </c>
      <c r="I174" s="26" t="str">
        <f>IF(G174="","",VLOOKUP(F174,'licencje PZTS'!$G$3:$N$799,8,FALSE))</f>
        <v/>
      </c>
      <c r="J174" s="26" t="str">
        <f>IFERROR(VLOOKUP(F174,'licencje PZTS'!$G$3:$N$799,7,FALSE),"")</f>
        <v>M</v>
      </c>
      <c r="K174" s="38">
        <f>IFERROR(VLOOKUP(F174,'licencje PZTS'!$G$3:$N$1799,4,FALSE),"")</f>
        <v>1992</v>
      </c>
      <c r="L174" s="26" t="str">
        <f t="shared" si="28"/>
        <v>Nie dotyczy</v>
      </c>
      <c r="M174" s="26" t="str">
        <f t="shared" si="29"/>
        <v>Nie dotyczy</v>
      </c>
      <c r="N174" s="26" t="str">
        <f t="shared" si="30"/>
        <v>Nie dotyczy</v>
      </c>
      <c r="O174" s="26" t="str">
        <f t="shared" si="31"/>
        <v>Nie dotyczy</v>
      </c>
      <c r="P174" s="26" t="str">
        <f t="shared" si="32"/>
        <v>Nie dotyczy</v>
      </c>
      <c r="Q174" s="26" t="str">
        <f t="shared" si="33"/>
        <v>Senior</v>
      </c>
      <c r="R174" s="26" t="str">
        <f t="shared" si="34"/>
        <v>Nie dotyczy</v>
      </c>
      <c r="S174" s="26" t="str">
        <f t="shared" si="35"/>
        <v>Nie dotyczy</v>
      </c>
      <c r="V174" s="26" t="str">
        <f t="shared" si="24"/>
        <v>Klimek Dominik</v>
      </c>
      <c r="W174" s="26">
        <f>(COUNTIF($V$2:V174,V174)=1)*1+W173</f>
        <v>65</v>
      </c>
      <c r="X174" s="26" t="e">
        <f>VLOOKUP(Y174,'licencje PZTS'!$C$4:$K$1524,9,FALSE)</f>
        <v>#N/A</v>
      </c>
      <c r="Y174" s="26" t="e">
        <f>INDEX($V$4:$V$900,MATCH(ROWS($U$1:U171),$W$4:$W$900,0))</f>
        <v>#N/A</v>
      </c>
      <c r="AA174" s="26" t="str">
        <f t="shared" si="25"/>
        <v>Klimek Dominik</v>
      </c>
      <c r="AB174" s="26">
        <f>(COUNTIF($AA$2:AA174,AA174)=1)*1+AB173</f>
        <v>97</v>
      </c>
      <c r="AC174" s="26" t="str">
        <f>VLOOKUP(AD174,'licencje PZTS'!$C$4:$K$524,9,FALSE)</f>
        <v>"STS Brynica"</v>
      </c>
      <c r="AD174" s="26" t="str">
        <f>INDEX($AA$2:$AA$900,MATCH(ROWS($Z$1:Z171),$AB$2:$AB$900,0))</f>
        <v>Niedworok Patryk</v>
      </c>
    </row>
    <row r="175" spans="1:30" hidden="1" x14ac:dyDescent="0.25">
      <c r="A175" s="26" t="e">
        <f>INDEX($D$24:$D$746,MATCH(ROWS($A$1:A152),$B$24:$B$741,0))</f>
        <v>#N/A</v>
      </c>
      <c r="B175" s="30">
        <f>(COUNTIF($D$24:D175,D175)=1)*1+B174</f>
        <v>18</v>
      </c>
      <c r="C175" s="37" t="str">
        <f t="shared" si="26"/>
        <v/>
      </c>
      <c r="D175" s="30" t="str">
        <f>IF(C175="","",'licencje PZTS'!B155)</f>
        <v/>
      </c>
      <c r="E175" s="38" t="str">
        <f>IF(C175="","",VLOOKUP(F175,'licencje PZTS'!$G$3:$N$799,8,FALSE))</f>
        <v/>
      </c>
      <c r="F175" s="26">
        <f>'licencje PZTS'!G155</f>
        <v>26513</v>
      </c>
      <c r="G175" s="38" t="str">
        <f t="shared" si="27"/>
        <v/>
      </c>
      <c r="H175" s="38" t="str">
        <f>IF(G175="","",'licencje PZTS'!B155)</f>
        <v/>
      </c>
      <c r="I175" s="26" t="str">
        <f>IF(G175="","",VLOOKUP(F175,'licencje PZTS'!$G$3:$N$799,8,FALSE))</f>
        <v/>
      </c>
      <c r="J175" s="26" t="str">
        <f>IFERROR(VLOOKUP(F175,'licencje PZTS'!$G$3:$N$799,7,FALSE),"")</f>
        <v>M</v>
      </c>
      <c r="K175" s="38">
        <f>IFERROR(VLOOKUP(F175,'licencje PZTS'!$G$3:$N$1799,4,FALSE),"")</f>
        <v>1997</v>
      </c>
      <c r="L175" s="26" t="str">
        <f t="shared" si="28"/>
        <v>Nie dotyczy</v>
      </c>
      <c r="M175" s="26" t="str">
        <f t="shared" si="29"/>
        <v>Nie dotyczy</v>
      </c>
      <c r="N175" s="26" t="str">
        <f t="shared" si="30"/>
        <v>Nie dotyczy</v>
      </c>
      <c r="O175" s="26" t="str">
        <f t="shared" si="31"/>
        <v>Nie dotyczy</v>
      </c>
      <c r="P175" s="26" t="str">
        <f t="shared" si="32"/>
        <v>Nie dotyczy</v>
      </c>
      <c r="Q175" s="26" t="str">
        <f t="shared" si="33"/>
        <v>Senior</v>
      </c>
      <c r="R175" s="26" t="str">
        <f t="shared" si="34"/>
        <v>Nie dotyczy</v>
      </c>
      <c r="S175" s="26" t="str">
        <f t="shared" si="35"/>
        <v>Nie dotyczy</v>
      </c>
      <c r="V175" s="26" t="str">
        <f t="shared" si="24"/>
        <v>Klimek Dominik</v>
      </c>
      <c r="W175" s="26">
        <f>(COUNTIF($V$2:V175,V175)=1)*1+W174</f>
        <v>65</v>
      </c>
      <c r="X175" s="26" t="e">
        <f>VLOOKUP(Y175,'licencje PZTS'!$C$4:$K$1524,9,FALSE)</f>
        <v>#N/A</v>
      </c>
      <c r="Y175" s="26" t="e">
        <f>INDEX($V$4:$V$900,MATCH(ROWS($U$1:U172),$W$4:$W$900,0))</f>
        <v>#N/A</v>
      </c>
      <c r="AA175" s="26" t="str">
        <f t="shared" si="25"/>
        <v>Klimek Dominik</v>
      </c>
      <c r="AB175" s="26">
        <f>(COUNTIF($AA$2:AA175,AA175)=1)*1+AB174</f>
        <v>97</v>
      </c>
      <c r="AC175" s="26" t="str">
        <f>VLOOKUP(AD175,'licencje PZTS'!$C$4:$K$524,9,FALSE)</f>
        <v>"STS GMINA Strzelce Opolskie"</v>
      </c>
      <c r="AD175" s="26" t="str">
        <f>INDEX($AA$2:$AA$900,MATCH(ROWS($Z$1:Z172),$AB$2:$AB$900,0))</f>
        <v>Niedźwiecka Dominika</v>
      </c>
    </row>
    <row r="176" spans="1:30" hidden="1" x14ac:dyDescent="0.25">
      <c r="A176" s="26" t="e">
        <f>INDEX($D$24:$D$746,MATCH(ROWS($A$1:A153),$B$24:$B$741,0))</f>
        <v>#N/A</v>
      </c>
      <c r="B176" s="30">
        <f>(COUNTIF($D$24:D176,D176)=1)*1+B175</f>
        <v>18</v>
      </c>
      <c r="C176" s="37" t="str">
        <f t="shared" si="26"/>
        <v/>
      </c>
      <c r="D176" s="30" t="str">
        <f>IF(C176="","",'licencje PZTS'!B156)</f>
        <v/>
      </c>
      <c r="E176" s="38" t="str">
        <f>IF(C176="","",VLOOKUP(F176,'licencje PZTS'!$G$3:$N$799,8,FALSE))</f>
        <v/>
      </c>
      <c r="F176" s="26">
        <f>'licencje PZTS'!G156</f>
        <v>26512</v>
      </c>
      <c r="G176" s="38" t="str">
        <f t="shared" si="27"/>
        <v/>
      </c>
      <c r="H176" s="38" t="str">
        <f>IF(G176="","",'licencje PZTS'!B156)</f>
        <v/>
      </c>
      <c r="I176" s="26" t="str">
        <f>IF(G176="","",VLOOKUP(F176,'licencje PZTS'!$G$3:$N$799,8,FALSE))</f>
        <v/>
      </c>
      <c r="J176" s="26" t="str">
        <f>IFERROR(VLOOKUP(F176,'licencje PZTS'!$G$3:$N$799,7,FALSE),"")</f>
        <v>K</v>
      </c>
      <c r="K176" s="38">
        <f>IFERROR(VLOOKUP(F176,'licencje PZTS'!$G$3:$N$1799,4,FALSE),"")</f>
        <v>2000</v>
      </c>
      <c r="L176" s="26" t="str">
        <f t="shared" si="28"/>
        <v>Nie dotyczy</v>
      </c>
      <c r="M176" s="26" t="str">
        <f t="shared" si="29"/>
        <v>Nie dotyczy</v>
      </c>
      <c r="N176" s="26" t="str">
        <f t="shared" si="30"/>
        <v>Nie dotyczy</v>
      </c>
      <c r="O176" s="26" t="str">
        <f t="shared" si="31"/>
        <v>Nie dotyczy</v>
      </c>
      <c r="P176" s="26" t="str">
        <f t="shared" si="32"/>
        <v>Nie dotyczy</v>
      </c>
      <c r="Q176" s="26" t="str">
        <f t="shared" si="33"/>
        <v>Senior</v>
      </c>
      <c r="R176" s="26" t="str">
        <f t="shared" si="34"/>
        <v>Nie dotyczy</v>
      </c>
      <c r="S176" s="26" t="str">
        <f t="shared" si="35"/>
        <v>Młodzieżowiec</v>
      </c>
      <c r="V176" s="26" t="str">
        <f t="shared" si="24"/>
        <v>Klimek Dominik</v>
      </c>
      <c r="W176" s="26">
        <f>(COUNTIF($V$2:V176,V176)=1)*1+W175</f>
        <v>65</v>
      </c>
      <c r="X176" s="26" t="e">
        <f>VLOOKUP(Y176,'licencje PZTS'!$C$4:$K$1524,9,FALSE)</f>
        <v>#N/A</v>
      </c>
      <c r="Y176" s="26" t="e">
        <f>INDEX($V$4:$V$900,MATCH(ROWS($U$1:U173),$W$4:$W$900,0))</f>
        <v>#N/A</v>
      </c>
      <c r="AA176" s="26" t="str">
        <f t="shared" si="25"/>
        <v>Klimek Dominik</v>
      </c>
      <c r="AB176" s="26">
        <f>(COUNTIF($AA$2:AA176,AA176)=1)*1+AB175</f>
        <v>97</v>
      </c>
      <c r="AC176" s="26" t="str">
        <f>VLOOKUP(AD176,'licencje PZTS'!$C$4:$K$524,9,FALSE)</f>
        <v>"STS GMINA Strzelce Opolskie"</v>
      </c>
      <c r="AD176" s="26" t="str">
        <f>INDEX($AA$2:$AA$900,MATCH(ROWS($Z$1:Z173),$AB$2:$AB$900,0))</f>
        <v>Niesler Daniel</v>
      </c>
    </row>
    <row r="177" spans="1:30" hidden="1" x14ac:dyDescent="0.25">
      <c r="A177" s="26" t="e">
        <f>INDEX($D$24:$D$746,MATCH(ROWS($A$1:A154),$B$24:$B$741,0))</f>
        <v>#N/A</v>
      </c>
      <c r="B177" s="30">
        <f>(COUNTIF($D$24:D177,D177)=1)*1+B176</f>
        <v>18</v>
      </c>
      <c r="C177" s="37" t="str">
        <f t="shared" si="26"/>
        <v/>
      </c>
      <c r="D177" s="30" t="str">
        <f>IF(C177="","",'licencje PZTS'!B157)</f>
        <v/>
      </c>
      <c r="E177" s="38" t="str">
        <f>IF(C177="","",VLOOKUP(F177,'licencje PZTS'!$G$3:$N$799,8,FALSE))</f>
        <v/>
      </c>
      <c r="F177" s="26">
        <f>'licencje PZTS'!G157</f>
        <v>49616</v>
      </c>
      <c r="G177" s="38" t="str">
        <f t="shared" si="27"/>
        <v/>
      </c>
      <c r="H177" s="38" t="str">
        <f>IF(G177="","",'licencje PZTS'!B157)</f>
        <v/>
      </c>
      <c r="I177" s="26" t="str">
        <f>IF(G177="","",VLOOKUP(F177,'licencje PZTS'!$G$3:$N$799,8,FALSE))</f>
        <v/>
      </c>
      <c r="J177" s="26" t="str">
        <f>IFERROR(VLOOKUP(F177,'licencje PZTS'!$G$3:$N$799,7,FALSE),"")</f>
        <v>M</v>
      </c>
      <c r="K177" s="38">
        <f>IFERROR(VLOOKUP(F177,'licencje PZTS'!$G$3:$N$1799,4,FALSE),"")</f>
        <v>1984</v>
      </c>
      <c r="L177" s="26" t="str">
        <f t="shared" si="28"/>
        <v>Nie dotyczy</v>
      </c>
      <c r="M177" s="26" t="str">
        <f t="shared" si="29"/>
        <v>Nie dotyczy</v>
      </c>
      <c r="N177" s="26" t="str">
        <f t="shared" si="30"/>
        <v>Nie dotyczy</v>
      </c>
      <c r="O177" s="26" t="str">
        <f t="shared" si="31"/>
        <v>Nie dotyczy</v>
      </c>
      <c r="P177" s="26" t="str">
        <f t="shared" si="32"/>
        <v>Nie dotyczy</v>
      </c>
      <c r="Q177" s="26" t="str">
        <f t="shared" si="33"/>
        <v>Senior</v>
      </c>
      <c r="R177" s="26" t="str">
        <f t="shared" si="34"/>
        <v>Nie dotyczy</v>
      </c>
      <c r="S177" s="26" t="str">
        <f t="shared" si="35"/>
        <v>Nie dotyczy</v>
      </c>
      <c r="V177" s="26" t="str">
        <f t="shared" si="24"/>
        <v>Klose Denis</v>
      </c>
      <c r="W177" s="26">
        <f>(COUNTIF($V$2:V177,V177)=1)*1+W176</f>
        <v>66</v>
      </c>
      <c r="X177" s="26" t="e">
        <f>VLOOKUP(Y177,'licencje PZTS'!$C$4:$K$1524,9,FALSE)</f>
        <v>#N/A</v>
      </c>
      <c r="Y177" s="26" t="e">
        <f>INDEX($V$4:$V$900,MATCH(ROWS($U$1:U174),$W$4:$W$900,0))</f>
        <v>#N/A</v>
      </c>
      <c r="AA177" s="26" t="str">
        <f t="shared" si="25"/>
        <v>Klose Denis</v>
      </c>
      <c r="AB177" s="26">
        <f>(COUNTIF($AA$2:AA177,AA177)=1)*1+AB176</f>
        <v>98</v>
      </c>
      <c r="AC177" s="26" t="str">
        <f>VLOOKUP(AD177,'licencje PZTS'!$C$4:$K$524,9,FALSE)</f>
        <v>"STS GMINA Strzelce Opolskie"</v>
      </c>
      <c r="AD177" s="26" t="str">
        <f>INDEX($AA$2:$AA$900,MATCH(ROWS($Z$1:Z174),$AB$2:$AB$900,0))</f>
        <v>Nocoń Magdalena</v>
      </c>
    </row>
    <row r="178" spans="1:30" hidden="1" x14ac:dyDescent="0.25">
      <c r="A178" s="26" t="e">
        <f>INDEX($D$24:$D$746,MATCH(ROWS($A$1:A155),$B$24:$B$741,0))</f>
        <v>#N/A</v>
      </c>
      <c r="B178" s="30">
        <f>(COUNTIF($D$24:D178,D178)=1)*1+B177</f>
        <v>18</v>
      </c>
      <c r="C178" s="37" t="str">
        <f t="shared" si="26"/>
        <v>Młodzik</v>
      </c>
      <c r="D178" s="30" t="str">
        <f>IF(C178="","",'licencje PZTS'!B158)</f>
        <v>"KTS KŁODNICA Kędzierzyn-Koźle"</v>
      </c>
      <c r="E178" s="38" t="str">
        <f>IF(C178="","",VLOOKUP(F178,'licencje PZTS'!$G$3:$N$799,8,FALSE))</f>
        <v>Kamińska Amelia</v>
      </c>
      <c r="F178" s="26">
        <f>'licencje PZTS'!G158</f>
        <v>56745</v>
      </c>
      <c r="G178" s="38" t="str">
        <f t="shared" si="27"/>
        <v>Junior</v>
      </c>
      <c r="H178" s="38" t="str">
        <f>IF(G178="","",'licencje PZTS'!B158)</f>
        <v>"KTS KŁODNICA Kędzierzyn-Koźle"</v>
      </c>
      <c r="I178" s="26" t="str">
        <f>IF(G178="","",VLOOKUP(F178,'licencje PZTS'!$G$3:$N$799,8,FALSE))</f>
        <v>Kamińska Amelia</v>
      </c>
      <c r="J178" s="26" t="str">
        <f>IFERROR(VLOOKUP(F178,'licencje PZTS'!$G$3:$N$799,7,FALSE),"")</f>
        <v>K</v>
      </c>
      <c r="K178" s="38">
        <f>IFERROR(VLOOKUP(F178,'licencje PZTS'!$G$3:$N$1799,4,FALSE),"")</f>
        <v>2007</v>
      </c>
      <c r="L178" s="26" t="str">
        <f t="shared" si="28"/>
        <v>Nie dotyczy</v>
      </c>
      <c r="M178" s="26" t="str">
        <f t="shared" si="29"/>
        <v>Nie dotyczy</v>
      </c>
      <c r="N178" s="26" t="str">
        <f t="shared" si="30"/>
        <v>Młodzik</v>
      </c>
      <c r="O178" s="26" t="str">
        <f t="shared" si="31"/>
        <v>Kadet</v>
      </c>
      <c r="P178" s="26" t="str">
        <f t="shared" si="32"/>
        <v>Junior</v>
      </c>
      <c r="Q178" s="26" t="str">
        <f t="shared" si="33"/>
        <v>Senior</v>
      </c>
      <c r="R178" s="26" t="str">
        <f t="shared" si="34"/>
        <v>Nie dotyczy</v>
      </c>
      <c r="S178" s="26" t="str">
        <f t="shared" si="35"/>
        <v>Młodzieżowiec</v>
      </c>
      <c r="V178" s="26" t="str">
        <f t="shared" si="24"/>
        <v>Kłysz Jan</v>
      </c>
      <c r="W178" s="26">
        <f>(COUNTIF($V$2:V178,V178)=1)*1+W177</f>
        <v>67</v>
      </c>
      <c r="X178" s="26" t="e">
        <f>VLOOKUP(Y178,'licencje PZTS'!$C$4:$K$1524,9,FALSE)</f>
        <v>#N/A</v>
      </c>
      <c r="Y178" s="26" t="e">
        <f>INDEX($V$4:$V$900,MATCH(ROWS($U$1:U175),$W$4:$W$900,0))</f>
        <v>#N/A</v>
      </c>
      <c r="AA178" s="26" t="str">
        <f t="shared" si="25"/>
        <v>Kłysz Jan</v>
      </c>
      <c r="AB178" s="26">
        <f>(COUNTIF($AA$2:AA178,AA178)=1)*1+AB177</f>
        <v>99</v>
      </c>
      <c r="AC178" s="26" t="str">
        <f>VLOOKUP(AD178,'licencje PZTS'!$C$4:$K$524,9,FALSE)</f>
        <v>"LZS ODRA Kąty Opolskie"</v>
      </c>
      <c r="AD178" s="26" t="str">
        <f>INDEX($AA$2:$AA$900,MATCH(ROWS($Z$1:Z175),$AB$2:$AB$900,0))</f>
        <v>Nowak Łukasz</v>
      </c>
    </row>
    <row r="179" spans="1:30" hidden="1" x14ac:dyDescent="0.25">
      <c r="A179" s="26" t="e">
        <f>INDEX($D$24:$D$746,MATCH(ROWS($A$1:A156),$B$24:$B$741,0))</f>
        <v>#N/A</v>
      </c>
      <c r="B179" s="30">
        <f>(COUNTIF($D$24:D179,D179)=1)*1+B178</f>
        <v>18</v>
      </c>
      <c r="C179" s="37" t="str">
        <f t="shared" si="26"/>
        <v/>
      </c>
      <c r="D179" s="30" t="str">
        <f>IF(C179="","",'licencje PZTS'!B159)</f>
        <v/>
      </c>
      <c r="E179" s="38" t="str">
        <f>IF(C179="","",VLOOKUP(F179,'licencje PZTS'!$G$3:$N$799,8,FALSE))</f>
        <v/>
      </c>
      <c r="F179" s="26">
        <f>'licencje PZTS'!G159</f>
        <v>34092</v>
      </c>
      <c r="G179" s="38" t="str">
        <f t="shared" si="27"/>
        <v/>
      </c>
      <c r="H179" s="38" t="str">
        <f>IF(G179="","",'licencje PZTS'!B159)</f>
        <v/>
      </c>
      <c r="I179" s="26" t="str">
        <f>IF(G179="","",VLOOKUP(F179,'licencje PZTS'!$G$3:$N$799,8,FALSE))</f>
        <v/>
      </c>
      <c r="J179" s="26" t="str">
        <f>IFERROR(VLOOKUP(F179,'licencje PZTS'!$G$3:$N$799,7,FALSE),"")</f>
        <v>M</v>
      </c>
      <c r="K179" s="38">
        <f>IFERROR(VLOOKUP(F179,'licencje PZTS'!$G$3:$N$1799,4,FALSE),"")</f>
        <v>1992</v>
      </c>
      <c r="L179" s="26" t="str">
        <f t="shared" si="28"/>
        <v>Nie dotyczy</v>
      </c>
      <c r="M179" s="26" t="str">
        <f t="shared" si="29"/>
        <v>Nie dotyczy</v>
      </c>
      <c r="N179" s="26" t="str">
        <f t="shared" si="30"/>
        <v>Nie dotyczy</v>
      </c>
      <c r="O179" s="26" t="str">
        <f t="shared" si="31"/>
        <v>Nie dotyczy</v>
      </c>
      <c r="P179" s="26" t="str">
        <f t="shared" si="32"/>
        <v>Nie dotyczy</v>
      </c>
      <c r="Q179" s="26" t="str">
        <f t="shared" si="33"/>
        <v>Senior</v>
      </c>
      <c r="R179" s="26" t="str">
        <f t="shared" si="34"/>
        <v>Nie dotyczy</v>
      </c>
      <c r="S179" s="26" t="str">
        <f t="shared" si="35"/>
        <v>Nie dotyczy</v>
      </c>
      <c r="V179" s="26" t="str">
        <f t="shared" si="24"/>
        <v>Kocemba Milena</v>
      </c>
      <c r="W179" s="26">
        <f>(COUNTIF($V$2:V179,V179)=1)*1+W178</f>
        <v>68</v>
      </c>
      <c r="X179" s="26" t="e">
        <f>VLOOKUP(Y179,'licencje PZTS'!$C$4:$K$1524,9,FALSE)</f>
        <v>#N/A</v>
      </c>
      <c r="Y179" s="26" t="e">
        <f>INDEX($V$4:$V$900,MATCH(ROWS($U$1:U176),$W$4:$W$900,0))</f>
        <v>#N/A</v>
      </c>
      <c r="AA179" s="26" t="str">
        <f t="shared" si="25"/>
        <v>Kocemba Milena</v>
      </c>
      <c r="AB179" s="26">
        <f>(COUNTIF($AA$2:AA179,AA179)=1)*1+AB178</f>
        <v>100</v>
      </c>
      <c r="AC179" s="26" t="str">
        <f>VLOOKUP(AD179,'licencje PZTS'!$C$4:$K$524,9,FALSE)</f>
        <v>"MKS Wołczyn"</v>
      </c>
      <c r="AD179" s="26" t="str">
        <f>INDEX($AA$2:$AA$900,MATCH(ROWS($Z$1:Z176),$AB$2:$AB$900,0))</f>
        <v>Oberamajer Bartosz</v>
      </c>
    </row>
    <row r="180" spans="1:30" hidden="1" x14ac:dyDescent="0.25">
      <c r="A180" s="26" t="e">
        <f>INDEX($D$24:$D$746,MATCH(ROWS($A$1:A157),$B$24:$B$741,0))</f>
        <v>#N/A</v>
      </c>
      <c r="B180" s="30">
        <f>(COUNTIF($D$24:D180,D180)=1)*1+B179</f>
        <v>18</v>
      </c>
      <c r="C180" s="37" t="str">
        <f t="shared" si="26"/>
        <v/>
      </c>
      <c r="D180" s="30" t="str">
        <f>IF(C180="","",'licencje PZTS'!B160)</f>
        <v/>
      </c>
      <c r="E180" s="38" t="str">
        <f>IF(C180="","",VLOOKUP(F180,'licencje PZTS'!$G$3:$N$799,8,FALSE))</f>
        <v/>
      </c>
      <c r="F180" s="26">
        <f>'licencje PZTS'!G160</f>
        <v>47015</v>
      </c>
      <c r="G180" s="38" t="str">
        <f t="shared" si="27"/>
        <v>Junior</v>
      </c>
      <c r="H180" s="38" t="str">
        <f>IF(G180="","",'licencje PZTS'!B160)</f>
        <v>"LZS Zakrzów"</v>
      </c>
      <c r="I180" s="26" t="str">
        <f>IF(G180="","",VLOOKUP(F180,'licencje PZTS'!$G$3:$N$799,8,FALSE))</f>
        <v>Kanzy Klaudiusz</v>
      </c>
      <c r="J180" s="26" t="str">
        <f>IFERROR(VLOOKUP(F180,'licencje PZTS'!$G$3:$N$799,7,FALSE),"")</f>
        <v>M</v>
      </c>
      <c r="K180" s="38">
        <f>IFERROR(VLOOKUP(F180,'licencje PZTS'!$G$3:$N$1799,4,FALSE),"")</f>
        <v>2003</v>
      </c>
      <c r="L180" s="26" t="str">
        <f t="shared" si="28"/>
        <v>Nie dotyczy</v>
      </c>
      <c r="M180" s="26" t="str">
        <f t="shared" si="29"/>
        <v>Nie dotyczy</v>
      </c>
      <c r="N180" s="26" t="str">
        <f t="shared" si="30"/>
        <v>Nie dotyczy</v>
      </c>
      <c r="O180" s="26" t="str">
        <f t="shared" si="31"/>
        <v>Nie dotyczy</v>
      </c>
      <c r="P180" s="26" t="str">
        <f t="shared" si="32"/>
        <v>Junior</v>
      </c>
      <c r="Q180" s="26" t="str">
        <f t="shared" si="33"/>
        <v>Senior</v>
      </c>
      <c r="R180" s="26" t="str">
        <f t="shared" si="34"/>
        <v>Nie dotyczy</v>
      </c>
      <c r="S180" s="26" t="str">
        <f t="shared" si="35"/>
        <v>Młodzieżowiec</v>
      </c>
      <c r="V180" s="26" t="str">
        <f t="shared" si="24"/>
        <v>Kochanek Miłosz</v>
      </c>
      <c r="W180" s="26">
        <f>(COUNTIF($V$2:V180,V180)=1)*1+W179</f>
        <v>69</v>
      </c>
      <c r="X180" s="26" t="e">
        <f>VLOOKUP(Y180,'licencje PZTS'!$C$4:$K$1524,9,FALSE)</f>
        <v>#N/A</v>
      </c>
      <c r="Y180" s="26" t="e">
        <f>INDEX($V$4:$V$900,MATCH(ROWS($U$1:U177),$W$4:$W$900,0))</f>
        <v>#N/A</v>
      </c>
      <c r="AA180" s="26" t="str">
        <f t="shared" si="25"/>
        <v>Kochanek Miłosz</v>
      </c>
      <c r="AB180" s="26">
        <f>(COUNTIF($AA$2:AA180,AA180)=1)*1+AB179</f>
        <v>101</v>
      </c>
      <c r="AC180" s="26" t="str">
        <f>VLOOKUP(AD180,'licencje PZTS'!$C$4:$K$524,9,FALSE)</f>
        <v>"KTS MOKSiR Zawadzkie"</v>
      </c>
      <c r="AD180" s="26" t="str">
        <f>INDEX($AA$2:$AA$900,MATCH(ROWS($Z$1:Z177),$AB$2:$AB$900,0))</f>
        <v>Ochwat Grzegorz</v>
      </c>
    </row>
    <row r="181" spans="1:30" hidden="1" x14ac:dyDescent="0.25">
      <c r="A181" s="26" t="e">
        <f>INDEX($D$24:$D$746,MATCH(ROWS($A$1:A158),$B$24:$B$741,0))</f>
        <v>#N/A</v>
      </c>
      <c r="B181" s="30">
        <f>(COUNTIF($D$24:D181,D181)=1)*1+B180</f>
        <v>18</v>
      </c>
      <c r="C181" s="37" t="str">
        <f t="shared" si="26"/>
        <v/>
      </c>
      <c r="D181" s="30" t="str">
        <f>IF(C181="","",'licencje PZTS'!B161)</f>
        <v/>
      </c>
      <c r="E181" s="38" t="str">
        <f>IF(C181="","",VLOOKUP(F181,'licencje PZTS'!$G$3:$N$799,8,FALSE))</f>
        <v/>
      </c>
      <c r="F181" s="26">
        <f>'licencje PZTS'!G161</f>
        <v>27740</v>
      </c>
      <c r="G181" s="38" t="str">
        <f t="shared" si="27"/>
        <v/>
      </c>
      <c r="H181" s="38" t="str">
        <f>IF(G181="","",'licencje PZTS'!B161)</f>
        <v/>
      </c>
      <c r="I181" s="26" t="str">
        <f>IF(G181="","",VLOOKUP(F181,'licencje PZTS'!$G$3:$N$799,8,FALSE))</f>
        <v/>
      </c>
      <c r="J181" s="26" t="str">
        <f>IFERROR(VLOOKUP(F181,'licencje PZTS'!$G$3:$N$799,7,FALSE),"")</f>
        <v>M</v>
      </c>
      <c r="K181" s="38">
        <f>IFERROR(VLOOKUP(F181,'licencje PZTS'!$G$3:$N$1799,4,FALSE),"")</f>
        <v>1982</v>
      </c>
      <c r="L181" s="26" t="str">
        <f t="shared" si="28"/>
        <v>Nie dotyczy</v>
      </c>
      <c r="M181" s="26" t="str">
        <f t="shared" si="29"/>
        <v>Nie dotyczy</v>
      </c>
      <c r="N181" s="26" t="str">
        <f t="shared" si="30"/>
        <v>Nie dotyczy</v>
      </c>
      <c r="O181" s="26" t="str">
        <f t="shared" si="31"/>
        <v>Nie dotyczy</v>
      </c>
      <c r="P181" s="26" t="str">
        <f t="shared" si="32"/>
        <v>Nie dotyczy</v>
      </c>
      <c r="Q181" s="26" t="str">
        <f t="shared" si="33"/>
        <v>Senior</v>
      </c>
      <c r="R181" s="26" t="str">
        <f t="shared" si="34"/>
        <v>Nie dotyczy</v>
      </c>
      <c r="S181" s="26" t="str">
        <f t="shared" si="35"/>
        <v>Nie dotyczy</v>
      </c>
      <c r="V181" s="26" t="str">
        <f t="shared" si="24"/>
        <v>Kochanek Miłosz</v>
      </c>
      <c r="W181" s="26">
        <f>(COUNTIF($V$2:V181,V181)=1)*1+W180</f>
        <v>69</v>
      </c>
      <c r="X181" s="26" t="e">
        <f>VLOOKUP(Y181,'licencje PZTS'!$C$4:$K$1524,9,FALSE)</f>
        <v>#N/A</v>
      </c>
      <c r="Y181" s="26" t="e">
        <f>INDEX($V$4:$V$900,MATCH(ROWS($U$1:U178),$W$4:$W$900,0))</f>
        <v>#N/A</v>
      </c>
      <c r="AA181" s="26" t="str">
        <f t="shared" si="25"/>
        <v>Kochanek Miłosz</v>
      </c>
      <c r="AB181" s="26">
        <f>(COUNTIF($AA$2:AA181,AA181)=1)*1+AB180</f>
        <v>101</v>
      </c>
      <c r="AC181" s="26" t="str">
        <f>VLOOKUP(AD181,'licencje PZTS'!$C$4:$K$524,9,FALSE)</f>
        <v>"LZS VICTORIA Chróścice"</v>
      </c>
      <c r="AD181" s="26" t="str">
        <f>INDEX($AA$2:$AA$900,MATCH(ROWS($Z$1:Z178),$AB$2:$AB$900,0))</f>
        <v>Ogrodnik Nikola</v>
      </c>
    </row>
    <row r="182" spans="1:30" hidden="1" x14ac:dyDescent="0.25">
      <c r="A182" s="26" t="e">
        <f>INDEX($D$24:$D$746,MATCH(ROWS($A$1:A159),$B$24:$B$741,0))</f>
        <v>#N/A</v>
      </c>
      <c r="B182" s="30">
        <f>(COUNTIF($D$24:D182,D182)=1)*1+B181</f>
        <v>18</v>
      </c>
      <c r="C182" s="37" t="str">
        <f t="shared" si="26"/>
        <v/>
      </c>
      <c r="D182" s="30" t="str">
        <f>IF(C182="","",'licencje PZTS'!B162)</f>
        <v/>
      </c>
      <c r="E182" s="38" t="str">
        <f>IF(C182="","",VLOOKUP(F182,'licencje PZTS'!$G$3:$N$799,8,FALSE))</f>
        <v/>
      </c>
      <c r="F182" s="26">
        <f>'licencje PZTS'!G162</f>
        <v>46754</v>
      </c>
      <c r="G182" s="38" t="str">
        <f t="shared" si="27"/>
        <v>Junior</v>
      </c>
      <c r="H182" s="38" t="str">
        <f>IF(G182="","",'licencje PZTS'!B162)</f>
        <v>"KTS MOKSiR Zawadzkie"</v>
      </c>
      <c r="I182" s="26" t="str">
        <f>IF(G182="","",VLOOKUP(F182,'licencje PZTS'!$G$3:$N$799,8,FALSE))</f>
        <v>Kapica Paweł</v>
      </c>
      <c r="J182" s="26" t="str">
        <f>IFERROR(VLOOKUP(F182,'licencje PZTS'!$G$3:$N$799,7,FALSE),"")</f>
        <v>M</v>
      </c>
      <c r="K182" s="38">
        <f>IFERROR(VLOOKUP(F182,'licencje PZTS'!$G$3:$N$1799,4,FALSE),"")</f>
        <v>2006</v>
      </c>
      <c r="L182" s="26" t="str">
        <f t="shared" si="28"/>
        <v>Nie dotyczy</v>
      </c>
      <c r="M182" s="26" t="str">
        <f t="shared" si="29"/>
        <v>Nie dotyczy</v>
      </c>
      <c r="N182" s="26" t="str">
        <f t="shared" si="30"/>
        <v>Nie dotyczy</v>
      </c>
      <c r="O182" s="26" t="str">
        <f t="shared" si="31"/>
        <v>Kadet</v>
      </c>
      <c r="P182" s="26" t="str">
        <f t="shared" si="32"/>
        <v>Junior</v>
      </c>
      <c r="Q182" s="26" t="str">
        <f t="shared" si="33"/>
        <v>Senior</v>
      </c>
      <c r="R182" s="26" t="str">
        <f t="shared" si="34"/>
        <v>Nie dotyczy</v>
      </c>
      <c r="S182" s="26" t="str">
        <f t="shared" si="35"/>
        <v>Młodzieżowiec</v>
      </c>
      <c r="V182" s="26" t="str">
        <f t="shared" si="24"/>
        <v>Kocher Wiktor</v>
      </c>
      <c r="W182" s="26">
        <f>(COUNTIF($V$2:V182,V182)=1)*1+W181</f>
        <v>70</v>
      </c>
      <c r="X182" s="26" t="e">
        <f>VLOOKUP(Y182,'licencje PZTS'!$C$4:$K$1524,9,FALSE)</f>
        <v>#N/A</v>
      </c>
      <c r="Y182" s="26" t="e">
        <f>INDEX($V$4:$V$900,MATCH(ROWS($U$1:U179),$W$4:$W$900,0))</f>
        <v>#N/A</v>
      </c>
      <c r="AA182" s="26" t="str">
        <f t="shared" si="25"/>
        <v>Kocher Wiktor</v>
      </c>
      <c r="AB182" s="26">
        <f>(COUNTIF($AA$2:AA182,AA182)=1)*1+AB181</f>
        <v>102</v>
      </c>
      <c r="AC182" s="26" t="str">
        <f>VLOOKUP(AD182,'licencje PZTS'!$C$4:$K$524,9,FALSE)</f>
        <v>"LZS VICTORIA Chróścice"</v>
      </c>
      <c r="AD182" s="26" t="str">
        <f>INDEX($AA$2:$AA$900,MATCH(ROWS($Z$1:Z179),$AB$2:$AB$900,0))</f>
        <v>Ogrodnik Olivier</v>
      </c>
    </row>
    <row r="183" spans="1:30" hidden="1" x14ac:dyDescent="0.25">
      <c r="A183" s="26" t="e">
        <f>INDEX($D$24:$D$746,MATCH(ROWS($A$1:A160),$B$24:$B$741,0))</f>
        <v>#N/A</v>
      </c>
      <c r="B183" s="30">
        <f>(COUNTIF($D$24:D183,D183)=1)*1+B182</f>
        <v>18</v>
      </c>
      <c r="C183" s="37" t="str">
        <f t="shared" si="26"/>
        <v/>
      </c>
      <c r="D183" s="30" t="str">
        <f>IF(C183="","",'licencje PZTS'!B163)</f>
        <v/>
      </c>
      <c r="E183" s="38" t="str">
        <f>IF(C183="","",VLOOKUP(F183,'licencje PZTS'!$G$3:$N$799,8,FALSE))</f>
        <v/>
      </c>
      <c r="F183" s="26">
        <f>'licencje PZTS'!G163</f>
        <v>46696</v>
      </c>
      <c r="G183" s="38" t="str">
        <f t="shared" si="27"/>
        <v/>
      </c>
      <c r="H183" s="38" t="str">
        <f>IF(G183="","",'licencje PZTS'!B163)</f>
        <v/>
      </c>
      <c r="I183" s="26" t="str">
        <f>IF(G183="","",VLOOKUP(F183,'licencje PZTS'!$G$3:$N$799,8,FALSE))</f>
        <v/>
      </c>
      <c r="J183" s="26" t="str">
        <f>IFERROR(VLOOKUP(F183,'licencje PZTS'!$G$3:$N$799,7,FALSE),"")</f>
        <v>M</v>
      </c>
      <c r="K183" s="38">
        <f>IFERROR(VLOOKUP(F183,'licencje PZTS'!$G$3:$N$1799,4,FALSE),"")</f>
        <v>2001</v>
      </c>
      <c r="L183" s="26" t="str">
        <f t="shared" si="28"/>
        <v>Nie dotyczy</v>
      </c>
      <c r="M183" s="26" t="str">
        <f t="shared" si="29"/>
        <v>Nie dotyczy</v>
      </c>
      <c r="N183" s="26" t="str">
        <f t="shared" si="30"/>
        <v>Nie dotyczy</v>
      </c>
      <c r="O183" s="26" t="str">
        <f t="shared" si="31"/>
        <v>Nie dotyczy</v>
      </c>
      <c r="P183" s="26" t="str">
        <f t="shared" si="32"/>
        <v>Nie dotyczy</v>
      </c>
      <c r="Q183" s="26" t="str">
        <f t="shared" si="33"/>
        <v>Senior</v>
      </c>
      <c r="R183" s="26" t="str">
        <f t="shared" si="34"/>
        <v>Nie dotyczy</v>
      </c>
      <c r="S183" s="26" t="str">
        <f t="shared" si="35"/>
        <v>Młodzieżowiec</v>
      </c>
      <c r="V183" s="26" t="str">
        <f t="shared" si="24"/>
        <v>Kołtun Szymon</v>
      </c>
      <c r="W183" s="26">
        <f>(COUNTIF($V$2:V183,V183)=1)*1+W182</f>
        <v>71</v>
      </c>
      <c r="X183" s="26" t="e">
        <f>VLOOKUP(Y183,'licencje PZTS'!$C$4:$K$1524,9,FALSE)</f>
        <v>#N/A</v>
      </c>
      <c r="Y183" s="26" t="e">
        <f>INDEX($V$4:$V$900,MATCH(ROWS($U$1:U180),$W$4:$W$900,0))</f>
        <v>#N/A</v>
      </c>
      <c r="AA183" s="26" t="str">
        <f t="shared" si="25"/>
        <v>Kołtun Szymon</v>
      </c>
      <c r="AB183" s="26">
        <f>(COUNTIF($AA$2:AA183,AA183)=1)*1+AB182</f>
        <v>103</v>
      </c>
      <c r="AC183" s="26" t="str">
        <f>VLOOKUP(AD183,'licencje PZTS'!$C$4:$K$524,9,FALSE)</f>
        <v>"MLUKS WAKMET Bodzanów"</v>
      </c>
      <c r="AD183" s="26" t="str">
        <f>INDEX($AA$2:$AA$900,MATCH(ROWS($Z$1:Z180),$AB$2:$AB$900,0))</f>
        <v>Olczyk Izabella</v>
      </c>
    </row>
    <row r="184" spans="1:30" hidden="1" x14ac:dyDescent="0.25">
      <c r="A184" s="26" t="e">
        <f>INDEX($D$24:$D$746,MATCH(ROWS($A$1:A161),$B$24:$B$741,0))</f>
        <v>#N/A</v>
      </c>
      <c r="B184" s="30">
        <f>(COUNTIF($D$24:D184,D184)=1)*1+B183</f>
        <v>18</v>
      </c>
      <c r="C184" s="37" t="str">
        <f t="shared" si="26"/>
        <v/>
      </c>
      <c r="D184" s="30" t="str">
        <f>IF(C184="","",'licencje PZTS'!B164)</f>
        <v/>
      </c>
      <c r="E184" s="38" t="str">
        <f>IF(C184="","",VLOOKUP(F184,'licencje PZTS'!$G$3:$N$799,8,FALSE))</f>
        <v/>
      </c>
      <c r="F184" s="26">
        <f>'licencje PZTS'!G164</f>
        <v>54606</v>
      </c>
      <c r="G184" s="38" t="str">
        <f t="shared" si="27"/>
        <v/>
      </c>
      <c r="H184" s="38" t="str">
        <f>IF(G184="","",'licencje PZTS'!B164)</f>
        <v/>
      </c>
      <c r="I184" s="26" t="str">
        <f>IF(G184="","",VLOOKUP(F184,'licencje PZTS'!$G$3:$N$799,8,FALSE))</f>
        <v/>
      </c>
      <c r="J184" s="26" t="str">
        <f>IFERROR(VLOOKUP(F184,'licencje PZTS'!$G$3:$N$799,7,FALSE),"")</f>
        <v>M</v>
      </c>
      <c r="K184" s="38">
        <f>IFERROR(VLOOKUP(F184,'licencje PZTS'!$G$3:$N$1799,4,FALSE),"")</f>
        <v>1972</v>
      </c>
      <c r="L184" s="26" t="str">
        <f t="shared" si="28"/>
        <v>Nie dotyczy</v>
      </c>
      <c r="M184" s="26" t="str">
        <f t="shared" si="29"/>
        <v>Nie dotyczy</v>
      </c>
      <c r="N184" s="26" t="str">
        <f t="shared" si="30"/>
        <v>Nie dotyczy</v>
      </c>
      <c r="O184" s="26" t="str">
        <f t="shared" si="31"/>
        <v>Nie dotyczy</v>
      </c>
      <c r="P184" s="26" t="str">
        <f t="shared" si="32"/>
        <v>Nie dotyczy</v>
      </c>
      <c r="Q184" s="26" t="str">
        <f t="shared" si="33"/>
        <v>Senior</v>
      </c>
      <c r="R184" s="26" t="str">
        <f t="shared" si="34"/>
        <v>Weteran</v>
      </c>
      <c r="S184" s="26" t="str">
        <f t="shared" si="35"/>
        <v>Nie dotyczy</v>
      </c>
      <c r="V184" s="26" t="str">
        <f t="shared" si="24"/>
        <v>Kołtun Szymon</v>
      </c>
      <c r="W184" s="26">
        <f>(COUNTIF($V$2:V184,V184)=1)*1+W183</f>
        <v>71</v>
      </c>
      <c r="X184" s="26" t="e">
        <f>VLOOKUP(Y184,'licencje PZTS'!$C$4:$K$1524,9,FALSE)</f>
        <v>#N/A</v>
      </c>
      <c r="Y184" s="26" t="e">
        <f>INDEX($V$4:$V$900,MATCH(ROWS($U$1:U181),$W$4:$W$900,0))</f>
        <v>#N/A</v>
      </c>
      <c r="AA184" s="26" t="str">
        <f t="shared" si="25"/>
        <v>Kołtun Szymon</v>
      </c>
      <c r="AB184" s="26">
        <f>(COUNTIF($AA$2:AA184,AA184)=1)*1+AB183</f>
        <v>103</v>
      </c>
      <c r="AC184" s="26" t="str">
        <f>VLOOKUP(AD184,'licencje PZTS'!$C$4:$K$524,9,FALSE)</f>
        <v>"MLUKS WAKMET Bodzanów"</v>
      </c>
      <c r="AD184" s="26" t="str">
        <f>INDEX($AA$2:$AA$900,MATCH(ROWS($Z$1:Z181),$AB$2:$AB$900,0))</f>
        <v>Olczyk Michał</v>
      </c>
    </row>
    <row r="185" spans="1:30" hidden="1" x14ac:dyDescent="0.25">
      <c r="A185" s="26" t="e">
        <f>INDEX($D$24:$D$746,MATCH(ROWS($A$1:A162),$B$24:$B$741,0))</f>
        <v>#N/A</v>
      </c>
      <c r="B185" s="30">
        <f>(COUNTIF($D$24:D185,D185)=1)*1+B184</f>
        <v>18</v>
      </c>
      <c r="C185" s="37" t="str">
        <f t="shared" si="26"/>
        <v/>
      </c>
      <c r="D185" s="30" t="str">
        <f>IF(C185="","",'licencje PZTS'!B165)</f>
        <v/>
      </c>
      <c r="E185" s="38" t="str">
        <f>IF(C185="","",VLOOKUP(F185,'licencje PZTS'!$G$3:$N$799,8,FALSE))</f>
        <v/>
      </c>
      <c r="F185" s="26">
        <f>'licencje PZTS'!G165</f>
        <v>24810</v>
      </c>
      <c r="G185" s="38" t="str">
        <f t="shared" si="27"/>
        <v/>
      </c>
      <c r="H185" s="38" t="str">
        <f>IF(G185="","",'licencje PZTS'!B165)</f>
        <v/>
      </c>
      <c r="I185" s="26" t="str">
        <f>IF(G185="","",VLOOKUP(F185,'licencje PZTS'!$G$3:$N$799,8,FALSE))</f>
        <v/>
      </c>
      <c r="J185" s="26" t="str">
        <f>IFERROR(VLOOKUP(F185,'licencje PZTS'!$G$3:$N$799,7,FALSE),"")</f>
        <v>M</v>
      </c>
      <c r="K185" s="38">
        <f>IFERROR(VLOOKUP(F185,'licencje PZTS'!$G$3:$N$1799,4,FALSE),"")</f>
        <v>1994</v>
      </c>
      <c r="L185" s="26" t="str">
        <f t="shared" si="28"/>
        <v>Nie dotyczy</v>
      </c>
      <c r="M185" s="26" t="str">
        <f t="shared" si="29"/>
        <v>Nie dotyczy</v>
      </c>
      <c r="N185" s="26" t="str">
        <f t="shared" si="30"/>
        <v>Nie dotyczy</v>
      </c>
      <c r="O185" s="26" t="str">
        <f t="shared" si="31"/>
        <v>Nie dotyczy</v>
      </c>
      <c r="P185" s="26" t="str">
        <f t="shared" si="32"/>
        <v>Nie dotyczy</v>
      </c>
      <c r="Q185" s="26" t="str">
        <f t="shared" si="33"/>
        <v>Senior</v>
      </c>
      <c r="R185" s="26" t="str">
        <f t="shared" si="34"/>
        <v>Nie dotyczy</v>
      </c>
      <c r="S185" s="26" t="str">
        <f t="shared" si="35"/>
        <v>Nie dotyczy</v>
      </c>
      <c r="V185" s="26" t="str">
        <f t="shared" si="24"/>
        <v>Kołtun Szymon</v>
      </c>
      <c r="W185" s="26">
        <f>(COUNTIF($V$2:V185,V185)=1)*1+W184</f>
        <v>71</v>
      </c>
      <c r="X185" s="26" t="e">
        <f>VLOOKUP(Y185,'licencje PZTS'!$C$4:$K$1524,9,FALSE)</f>
        <v>#N/A</v>
      </c>
      <c r="Y185" s="26" t="e">
        <f>INDEX($V$4:$V$900,MATCH(ROWS($U$1:U182),$W$4:$W$900,0))</f>
        <v>#N/A</v>
      </c>
      <c r="AA185" s="26" t="str">
        <f t="shared" si="25"/>
        <v>Kołtun Szymon</v>
      </c>
      <c r="AB185" s="26">
        <f>(COUNTIF($AA$2:AA185,AA185)=1)*1+AB184</f>
        <v>103</v>
      </c>
      <c r="AC185" s="26" t="str">
        <f>VLOOKUP(AD185,'licencje PZTS'!$C$4:$K$524,9,FALSE)</f>
        <v>"UKS MOS Opole"</v>
      </c>
      <c r="AD185" s="26" t="str">
        <f>INDEX($AA$2:$AA$900,MATCH(ROWS($Z$1:Z182),$AB$2:$AB$900,0))</f>
        <v>Olejnik Michał</v>
      </c>
    </row>
    <row r="186" spans="1:30" hidden="1" x14ac:dyDescent="0.25">
      <c r="A186" s="26" t="e">
        <f>INDEX($D$24:$D$746,MATCH(ROWS($A$1:A163),$B$24:$B$741,0))</f>
        <v>#N/A</v>
      </c>
      <c r="B186" s="30">
        <f>(COUNTIF($D$24:D186,D186)=1)*1+B185</f>
        <v>18</v>
      </c>
      <c r="C186" s="37" t="str">
        <f t="shared" si="26"/>
        <v/>
      </c>
      <c r="D186" s="30" t="str">
        <f>IF(C186="","",'licencje PZTS'!B166)</f>
        <v/>
      </c>
      <c r="E186" s="38" t="str">
        <f>IF(C186="","",VLOOKUP(F186,'licencje PZTS'!$G$3:$N$799,8,FALSE))</f>
        <v/>
      </c>
      <c r="F186" s="26">
        <f>'licencje PZTS'!G166</f>
        <v>10617</v>
      </c>
      <c r="G186" s="38" t="str">
        <f t="shared" si="27"/>
        <v/>
      </c>
      <c r="H186" s="38" t="str">
        <f>IF(G186="","",'licencje PZTS'!B166)</f>
        <v/>
      </c>
      <c r="I186" s="26" t="str">
        <f>IF(G186="","",VLOOKUP(F186,'licencje PZTS'!$G$3:$N$799,8,FALSE))</f>
        <v/>
      </c>
      <c r="J186" s="26" t="str">
        <f>IFERROR(VLOOKUP(F186,'licencje PZTS'!$G$3:$N$799,7,FALSE),"")</f>
        <v>M</v>
      </c>
      <c r="K186" s="38">
        <f>IFERROR(VLOOKUP(F186,'licencje PZTS'!$G$3:$N$1799,4,FALSE),"")</f>
        <v>1969</v>
      </c>
      <c r="L186" s="26" t="str">
        <f t="shared" si="28"/>
        <v>Nie dotyczy</v>
      </c>
      <c r="M186" s="26" t="str">
        <f t="shared" si="29"/>
        <v>Nie dotyczy</v>
      </c>
      <c r="N186" s="26" t="str">
        <f t="shared" si="30"/>
        <v>Nie dotyczy</v>
      </c>
      <c r="O186" s="26" t="str">
        <f t="shared" si="31"/>
        <v>Nie dotyczy</v>
      </c>
      <c r="P186" s="26" t="str">
        <f t="shared" si="32"/>
        <v>Nie dotyczy</v>
      </c>
      <c r="Q186" s="26" t="str">
        <f t="shared" si="33"/>
        <v>Senior</v>
      </c>
      <c r="R186" s="26" t="str">
        <f t="shared" si="34"/>
        <v>Weteran</v>
      </c>
      <c r="S186" s="26" t="str">
        <f t="shared" si="35"/>
        <v>Nie dotyczy</v>
      </c>
      <c r="V186" s="26" t="str">
        <f t="shared" si="24"/>
        <v>Kołtun Szymon</v>
      </c>
      <c r="W186" s="26">
        <f>(COUNTIF($V$2:V186,V186)=1)*1+W185</f>
        <v>71</v>
      </c>
      <c r="X186" s="26" t="e">
        <f>VLOOKUP(Y186,'licencje PZTS'!$C$4:$K$1524,9,FALSE)</f>
        <v>#N/A</v>
      </c>
      <c r="Y186" s="26" t="e">
        <f>INDEX($V$4:$V$900,MATCH(ROWS($U$1:U183),$W$4:$W$900,0))</f>
        <v>#N/A</v>
      </c>
      <c r="AA186" s="26" t="str">
        <f t="shared" si="25"/>
        <v>Kołtun Szymon</v>
      </c>
      <c r="AB186" s="26">
        <f>(COUNTIF($AA$2:AA186,AA186)=1)*1+AB185</f>
        <v>103</v>
      </c>
      <c r="AC186" s="26" t="str">
        <f>VLOOKUP(AD186,'licencje PZTS'!$C$4:$K$524,9,FALSE)</f>
        <v>"MGOK Gorzów Śląski"</v>
      </c>
      <c r="AD186" s="26" t="str">
        <f>INDEX($AA$2:$AA$900,MATCH(ROWS($Z$1:Z183),$AB$2:$AB$900,0))</f>
        <v>Olszowa Dominika</v>
      </c>
    </row>
    <row r="187" spans="1:30" hidden="1" x14ac:dyDescent="0.25">
      <c r="A187" s="26" t="e">
        <f>INDEX($D$24:$D$746,MATCH(ROWS($A$1:A164),$B$24:$B$741,0))</f>
        <v>#N/A</v>
      </c>
      <c r="B187" s="30">
        <f>(COUNTIF($D$24:D187,D187)=1)*1+B186</f>
        <v>18</v>
      </c>
      <c r="C187" s="37" t="str">
        <f t="shared" si="26"/>
        <v/>
      </c>
      <c r="D187" s="30" t="str">
        <f>IF(C187="","",'licencje PZTS'!B167)</f>
        <v/>
      </c>
      <c r="E187" s="38" t="str">
        <f>IF(C187="","",VLOOKUP(F187,'licencje PZTS'!$G$3:$N$799,8,FALSE))</f>
        <v/>
      </c>
      <c r="F187" s="26">
        <f>'licencje PZTS'!G167</f>
        <v>25335</v>
      </c>
      <c r="G187" s="38" t="str">
        <f t="shared" si="27"/>
        <v/>
      </c>
      <c r="H187" s="38" t="str">
        <f>IF(G187="","",'licencje PZTS'!B167)</f>
        <v/>
      </c>
      <c r="I187" s="26" t="str">
        <f>IF(G187="","",VLOOKUP(F187,'licencje PZTS'!$G$3:$N$799,8,FALSE))</f>
        <v/>
      </c>
      <c r="J187" s="26" t="str">
        <f>IFERROR(VLOOKUP(F187,'licencje PZTS'!$G$3:$N$799,7,FALSE),"")</f>
        <v>M</v>
      </c>
      <c r="K187" s="38">
        <f>IFERROR(VLOOKUP(F187,'licencje PZTS'!$G$3:$N$1799,4,FALSE),"")</f>
        <v>1949</v>
      </c>
      <c r="L187" s="26" t="str">
        <f t="shared" si="28"/>
        <v>Nie dotyczy</v>
      </c>
      <c r="M187" s="26" t="str">
        <f t="shared" si="29"/>
        <v>Nie dotyczy</v>
      </c>
      <c r="N187" s="26" t="str">
        <f t="shared" si="30"/>
        <v>Nie dotyczy</v>
      </c>
      <c r="O187" s="26" t="str">
        <f t="shared" si="31"/>
        <v>Nie dotyczy</v>
      </c>
      <c r="P187" s="26" t="str">
        <f t="shared" si="32"/>
        <v>Nie dotyczy</v>
      </c>
      <c r="Q187" s="26" t="str">
        <f t="shared" si="33"/>
        <v>Senior</v>
      </c>
      <c r="R187" s="26" t="str">
        <f t="shared" si="34"/>
        <v>Weteran</v>
      </c>
      <c r="S187" s="26" t="str">
        <f t="shared" si="35"/>
        <v>Nie dotyczy</v>
      </c>
      <c r="V187" s="26" t="str">
        <f t="shared" si="24"/>
        <v>Kołtun Szymon</v>
      </c>
      <c r="W187" s="26">
        <f>(COUNTIF($V$2:V187,V187)=1)*1+W186</f>
        <v>71</v>
      </c>
      <c r="X187" s="26" t="e">
        <f>VLOOKUP(Y187,'licencje PZTS'!$C$4:$K$1524,9,FALSE)</f>
        <v>#N/A</v>
      </c>
      <c r="Y187" s="26" t="e">
        <f>INDEX($V$4:$V$900,MATCH(ROWS($U$1:U184),$W$4:$W$900,0))</f>
        <v>#N/A</v>
      </c>
      <c r="AA187" s="26" t="str">
        <f t="shared" si="25"/>
        <v>Kołtun Szymon</v>
      </c>
      <c r="AB187" s="26">
        <f>(COUNTIF($AA$2:AA187,AA187)=1)*1+AB186</f>
        <v>103</v>
      </c>
      <c r="AC187" s="26" t="str">
        <f>VLOOKUP(AD187,'licencje PZTS'!$C$4:$K$524,9,FALSE)</f>
        <v>"UKS Cisek"</v>
      </c>
      <c r="AD187" s="26" t="str">
        <f>INDEX($AA$2:$AA$900,MATCH(ROWS($Z$1:Z184),$AB$2:$AB$900,0))</f>
        <v>Olszowska Amelia</v>
      </c>
    </row>
    <row r="188" spans="1:30" hidden="1" x14ac:dyDescent="0.25">
      <c r="A188" s="26" t="e">
        <f>INDEX($D$24:$D$746,MATCH(ROWS($A$1:A165),$B$24:$B$741,0))</f>
        <v>#N/A</v>
      </c>
      <c r="B188" s="30">
        <f>(COUNTIF($D$24:D188,D188)=1)*1+B187</f>
        <v>18</v>
      </c>
      <c r="C188" s="37" t="str">
        <f t="shared" si="26"/>
        <v/>
      </c>
      <c r="D188" s="30" t="str">
        <f>IF(C188="","",'licencje PZTS'!B168)</f>
        <v/>
      </c>
      <c r="E188" s="38" t="str">
        <f>IF(C188="","",VLOOKUP(F188,'licencje PZTS'!$G$3:$N$799,8,FALSE))</f>
        <v/>
      </c>
      <c r="F188" s="26">
        <f>'licencje PZTS'!G168</f>
        <v>20196</v>
      </c>
      <c r="G188" s="38" t="str">
        <f t="shared" si="27"/>
        <v/>
      </c>
      <c r="H188" s="38" t="str">
        <f>IF(G188="","",'licencje PZTS'!B168)</f>
        <v/>
      </c>
      <c r="I188" s="26" t="str">
        <f>IF(G188="","",VLOOKUP(F188,'licencje PZTS'!$G$3:$N$799,8,FALSE))</f>
        <v/>
      </c>
      <c r="J188" s="26" t="str">
        <f>IFERROR(VLOOKUP(F188,'licencje PZTS'!$G$3:$N$799,7,FALSE),"")</f>
        <v>K</v>
      </c>
      <c r="K188" s="38">
        <f>IFERROR(VLOOKUP(F188,'licencje PZTS'!$G$3:$N$1799,4,FALSE),"")</f>
        <v>1995</v>
      </c>
      <c r="L188" s="26" t="str">
        <f t="shared" si="28"/>
        <v>Nie dotyczy</v>
      </c>
      <c r="M188" s="26" t="str">
        <f t="shared" si="29"/>
        <v>Nie dotyczy</v>
      </c>
      <c r="N188" s="26" t="str">
        <f t="shared" si="30"/>
        <v>Nie dotyczy</v>
      </c>
      <c r="O188" s="26" t="str">
        <f t="shared" si="31"/>
        <v>Nie dotyczy</v>
      </c>
      <c r="P188" s="26" t="str">
        <f t="shared" si="32"/>
        <v>Nie dotyczy</v>
      </c>
      <c r="Q188" s="26" t="str">
        <f t="shared" si="33"/>
        <v>Senior</v>
      </c>
      <c r="R188" s="26" t="str">
        <f t="shared" si="34"/>
        <v>Nie dotyczy</v>
      </c>
      <c r="S188" s="26" t="str">
        <f t="shared" si="35"/>
        <v>Nie dotyczy</v>
      </c>
      <c r="V188" s="26" t="str">
        <f t="shared" si="24"/>
        <v>Konieczny Paweł</v>
      </c>
      <c r="W188" s="26">
        <f>(COUNTIF($V$2:V188,V188)=1)*1+W187</f>
        <v>72</v>
      </c>
      <c r="X188" s="26" t="e">
        <f>VLOOKUP(Y188,'licencje PZTS'!$C$4:$K$1524,9,FALSE)</f>
        <v>#N/A</v>
      </c>
      <c r="Y188" s="26" t="e">
        <f>INDEX($V$4:$V$900,MATCH(ROWS($U$1:U185),$W$4:$W$900,0))</f>
        <v>#N/A</v>
      </c>
      <c r="AA188" s="26" t="str">
        <f t="shared" si="25"/>
        <v>Konieczny Paweł</v>
      </c>
      <c r="AB188" s="26">
        <f>(COUNTIF($AA$2:AA188,AA188)=1)*1+AB187</f>
        <v>104</v>
      </c>
      <c r="AC188" s="26" t="str">
        <f>VLOOKUP(AD188,'licencje PZTS'!$C$4:$K$524,9,FALSE)</f>
        <v>"UKS Cisek"</v>
      </c>
      <c r="AD188" s="26" t="str">
        <f>INDEX($AA$2:$AA$900,MATCH(ROWS($Z$1:Z185),$AB$2:$AB$900,0))</f>
        <v>Olszowski Mateusz</v>
      </c>
    </row>
    <row r="189" spans="1:30" hidden="1" x14ac:dyDescent="0.25">
      <c r="A189" s="26" t="e">
        <f>INDEX($D$24:$D$746,MATCH(ROWS($A$1:A166),$B$24:$B$741,0))</f>
        <v>#N/A</v>
      </c>
      <c r="B189" s="30">
        <f>(COUNTIF($D$24:D189,D189)=1)*1+B188</f>
        <v>18</v>
      </c>
      <c r="C189" s="37" t="str">
        <f t="shared" si="26"/>
        <v/>
      </c>
      <c r="D189" s="30" t="str">
        <f>IF(C189="","",'licencje PZTS'!B169)</f>
        <v/>
      </c>
      <c r="E189" s="38" t="str">
        <f>IF(C189="","",VLOOKUP(F189,'licencje PZTS'!$G$3:$N$799,8,FALSE))</f>
        <v/>
      </c>
      <c r="F189" s="26">
        <f>'licencje PZTS'!G169</f>
        <v>54181</v>
      </c>
      <c r="G189" s="38" t="str">
        <f t="shared" si="27"/>
        <v>Junior</v>
      </c>
      <c r="H189" s="38" t="str">
        <f>IF(G189="","",'licencje PZTS'!B169)</f>
        <v>"KTS LEW Głubczyce"</v>
      </c>
      <c r="I189" s="26" t="str">
        <f>IF(G189="","",VLOOKUP(F189,'licencje PZTS'!$G$3:$N$799,8,FALSE))</f>
        <v>Każmierczak Kacper</v>
      </c>
      <c r="J189" s="26" t="str">
        <f>IFERROR(VLOOKUP(F189,'licencje PZTS'!$G$3:$N$799,7,FALSE),"")</f>
        <v>M</v>
      </c>
      <c r="K189" s="38">
        <f>IFERROR(VLOOKUP(F189,'licencje PZTS'!$G$3:$N$1799,4,FALSE),"")</f>
        <v>2002</v>
      </c>
      <c r="L189" s="26" t="str">
        <f t="shared" si="28"/>
        <v>Nie dotyczy</v>
      </c>
      <c r="M189" s="26" t="str">
        <f t="shared" si="29"/>
        <v>Nie dotyczy</v>
      </c>
      <c r="N189" s="26" t="str">
        <f t="shared" si="30"/>
        <v>Nie dotyczy</v>
      </c>
      <c r="O189" s="26" t="str">
        <f t="shared" si="31"/>
        <v>Nie dotyczy</v>
      </c>
      <c r="P189" s="26" t="str">
        <f t="shared" si="32"/>
        <v>Junior</v>
      </c>
      <c r="Q189" s="26" t="str">
        <f t="shared" si="33"/>
        <v>Senior</v>
      </c>
      <c r="R189" s="26" t="str">
        <f t="shared" si="34"/>
        <v>Nie dotyczy</v>
      </c>
      <c r="S189" s="26" t="str">
        <f t="shared" si="35"/>
        <v>Młodzieżowiec</v>
      </c>
      <c r="V189" s="26" t="str">
        <f t="shared" si="24"/>
        <v>Konieczny Paweł</v>
      </c>
      <c r="W189" s="26">
        <f>(COUNTIF($V$2:V189,V189)=1)*1+W188</f>
        <v>72</v>
      </c>
      <c r="X189" s="26" t="e">
        <f>VLOOKUP(Y189,'licencje PZTS'!$C$4:$K$1524,9,FALSE)</f>
        <v>#N/A</v>
      </c>
      <c r="Y189" s="26" t="e">
        <f>INDEX($V$4:$V$900,MATCH(ROWS($U$1:U186),$W$4:$W$900,0))</f>
        <v>#N/A</v>
      </c>
      <c r="AA189" s="26" t="str">
        <f t="shared" si="25"/>
        <v>Konieczny Paweł</v>
      </c>
      <c r="AB189" s="26">
        <f>(COUNTIF($AA$2:AA189,AA189)=1)*1+AB188</f>
        <v>104</v>
      </c>
      <c r="AC189" s="26" t="str">
        <f>VLOOKUP(AD189,'licencje PZTS'!$C$4:$K$524,9,FALSE)</f>
        <v>"LZS Zakrzów"</v>
      </c>
      <c r="AD189" s="26" t="str">
        <f>INDEX($AA$2:$AA$900,MATCH(ROWS($Z$1:Z186),$AB$2:$AB$900,0))</f>
        <v>Opała Adam</v>
      </c>
    </row>
    <row r="190" spans="1:30" hidden="1" x14ac:dyDescent="0.25">
      <c r="A190" s="26" t="e">
        <f>INDEX($D$24:$D$746,MATCH(ROWS($A$1:A167),$B$24:$B$741,0))</f>
        <v>#N/A</v>
      </c>
      <c r="B190" s="30">
        <f>(COUNTIF($D$24:D190,D190)=1)*1+B189</f>
        <v>18</v>
      </c>
      <c r="C190" s="37" t="str">
        <f t="shared" si="26"/>
        <v>Młodzik</v>
      </c>
      <c r="D190" s="30" t="str">
        <f>IF(C190="","",'licencje PZTS'!B170)</f>
        <v>"KTS MOKSiR Zawadzkie"</v>
      </c>
      <c r="E190" s="38" t="str">
        <f>IF(C190="","",VLOOKUP(F190,'licencje PZTS'!$G$3:$N$799,8,FALSE))</f>
        <v>Kiepura Tymoteusz</v>
      </c>
      <c r="F190" s="26">
        <f>'licencje PZTS'!G170</f>
        <v>51712</v>
      </c>
      <c r="G190" s="38" t="str">
        <f t="shared" si="27"/>
        <v>Junior</v>
      </c>
      <c r="H190" s="38" t="str">
        <f>IF(G190="","",'licencje PZTS'!B170)</f>
        <v>"KTS MOKSiR Zawadzkie"</v>
      </c>
      <c r="I190" s="26" t="str">
        <f>IF(G190="","",VLOOKUP(F190,'licencje PZTS'!$G$3:$N$799,8,FALSE))</f>
        <v>Kiepura Tymoteusz</v>
      </c>
      <c r="J190" s="26" t="str">
        <f>IFERROR(VLOOKUP(F190,'licencje PZTS'!$G$3:$N$799,7,FALSE),"")</f>
        <v>M</v>
      </c>
      <c r="K190" s="38">
        <f>IFERROR(VLOOKUP(F190,'licencje PZTS'!$G$3:$N$1799,4,FALSE),"")</f>
        <v>2008</v>
      </c>
      <c r="L190" s="26" t="str">
        <f t="shared" si="28"/>
        <v>Nie dotyczy</v>
      </c>
      <c r="M190" s="26" t="str">
        <f t="shared" si="29"/>
        <v>Nie dotyczy</v>
      </c>
      <c r="N190" s="26" t="str">
        <f t="shared" si="30"/>
        <v>Młodzik</v>
      </c>
      <c r="O190" s="26" t="str">
        <f t="shared" si="31"/>
        <v>Kadet</v>
      </c>
      <c r="P190" s="26" t="str">
        <f t="shared" si="32"/>
        <v>Junior</v>
      </c>
      <c r="Q190" s="26" t="str">
        <f t="shared" si="33"/>
        <v>Senior</v>
      </c>
      <c r="R190" s="26" t="str">
        <f t="shared" si="34"/>
        <v>Nie dotyczy</v>
      </c>
      <c r="S190" s="26" t="str">
        <f t="shared" si="35"/>
        <v>Młodzieżowiec</v>
      </c>
      <c r="V190" s="26" t="str">
        <f t="shared" si="24"/>
        <v>Konieczny Paweł</v>
      </c>
      <c r="W190" s="26">
        <f>(COUNTIF($V$2:V190,V190)=1)*1+W189</f>
        <v>72</v>
      </c>
      <c r="X190" s="26" t="e">
        <f>VLOOKUP(Y190,'licencje PZTS'!$C$4:$K$1524,9,FALSE)</f>
        <v>#N/A</v>
      </c>
      <c r="Y190" s="26" t="e">
        <f>INDEX($V$4:$V$900,MATCH(ROWS($U$1:U187),$W$4:$W$900,0))</f>
        <v>#N/A</v>
      </c>
      <c r="AA190" s="26" t="str">
        <f t="shared" si="25"/>
        <v>Konieczny Paweł</v>
      </c>
      <c r="AB190" s="26">
        <f>(COUNTIF($AA$2:AA190,AA190)=1)*1+AB189</f>
        <v>104</v>
      </c>
      <c r="AC190" s="26" t="str">
        <f>VLOOKUP(AD190,'licencje PZTS'!$C$4:$K$524,9,FALSE)</f>
        <v>"UKS GOSDIM Turawa"</v>
      </c>
      <c r="AD190" s="26" t="str">
        <f>INDEX($AA$2:$AA$900,MATCH(ROWS($Z$1:Z187),$AB$2:$AB$900,0))</f>
        <v>Otte Marcin</v>
      </c>
    </row>
    <row r="191" spans="1:30" hidden="1" x14ac:dyDescent="0.25">
      <c r="A191" s="26" t="e">
        <f>INDEX($D$24:$D$746,MATCH(ROWS($A$1:A168),$B$24:$B$741,0))</f>
        <v>#N/A</v>
      </c>
      <c r="B191" s="30">
        <f>(COUNTIF($D$24:D191,D191)=1)*1+B190</f>
        <v>18</v>
      </c>
      <c r="C191" s="37" t="str">
        <f t="shared" si="26"/>
        <v/>
      </c>
      <c r="D191" s="30" t="str">
        <f>IF(C191="","",'licencje PZTS'!B171)</f>
        <v/>
      </c>
      <c r="E191" s="38" t="str">
        <f>IF(C191="","",VLOOKUP(F191,'licencje PZTS'!$G$3:$N$799,8,FALSE))</f>
        <v/>
      </c>
      <c r="F191" s="26">
        <f>'licencje PZTS'!G171</f>
        <v>26494</v>
      </c>
      <c r="G191" s="38" t="str">
        <f t="shared" si="27"/>
        <v/>
      </c>
      <c r="H191" s="38" t="str">
        <f>IF(G191="","",'licencje PZTS'!B171)</f>
        <v/>
      </c>
      <c r="I191" s="26" t="str">
        <f>IF(G191="","",VLOOKUP(F191,'licencje PZTS'!$G$3:$N$799,8,FALSE))</f>
        <v/>
      </c>
      <c r="J191" s="26" t="str">
        <f>IFERROR(VLOOKUP(F191,'licencje PZTS'!$G$3:$N$799,7,FALSE),"")</f>
        <v>M</v>
      </c>
      <c r="K191" s="38">
        <f>IFERROR(VLOOKUP(F191,'licencje PZTS'!$G$3:$N$1799,4,FALSE),"")</f>
        <v>1993</v>
      </c>
      <c r="L191" s="26" t="str">
        <f t="shared" si="28"/>
        <v>Nie dotyczy</v>
      </c>
      <c r="M191" s="26" t="str">
        <f t="shared" si="29"/>
        <v>Nie dotyczy</v>
      </c>
      <c r="N191" s="26" t="str">
        <f t="shared" si="30"/>
        <v>Nie dotyczy</v>
      </c>
      <c r="O191" s="26" t="str">
        <f t="shared" si="31"/>
        <v>Nie dotyczy</v>
      </c>
      <c r="P191" s="26" t="str">
        <f t="shared" si="32"/>
        <v>Nie dotyczy</v>
      </c>
      <c r="Q191" s="26" t="str">
        <f t="shared" si="33"/>
        <v>Senior</v>
      </c>
      <c r="R191" s="26" t="str">
        <f t="shared" si="34"/>
        <v>Nie dotyczy</v>
      </c>
      <c r="S191" s="26" t="str">
        <f t="shared" si="35"/>
        <v>Nie dotyczy</v>
      </c>
      <c r="V191" s="26" t="str">
        <f t="shared" si="24"/>
        <v>Kopa Oskar</v>
      </c>
      <c r="W191" s="26">
        <f>(COUNTIF($V$2:V191,V191)=1)*1+W190</f>
        <v>73</v>
      </c>
      <c r="X191" s="26" t="e">
        <f>VLOOKUP(Y191,'licencje PZTS'!$C$4:$K$1524,9,FALSE)</f>
        <v>#N/A</v>
      </c>
      <c r="Y191" s="26" t="e">
        <f>INDEX($V$4:$V$900,MATCH(ROWS($U$1:U188),$W$4:$W$900,0))</f>
        <v>#N/A</v>
      </c>
      <c r="AA191" s="26" t="str">
        <f t="shared" si="25"/>
        <v>Kopa Oskar</v>
      </c>
      <c r="AB191" s="26">
        <f>(COUNTIF($AA$2:AA191,AA191)=1)*1+AB190</f>
        <v>105</v>
      </c>
      <c r="AC191" s="26" t="str">
        <f>VLOOKUP(AD191,'licencje PZTS'!$C$4:$K$524,9,FALSE)</f>
        <v>"STS Brynica"</v>
      </c>
      <c r="AD191" s="26" t="str">
        <f>INDEX($AA$2:$AA$900,MATCH(ROWS($Z$1:Z188),$AB$2:$AB$900,0))</f>
        <v>Owsiak Tomasz</v>
      </c>
    </row>
    <row r="192" spans="1:30" hidden="1" x14ac:dyDescent="0.25">
      <c r="A192" s="26" t="e">
        <f>INDEX($D$24:$D$746,MATCH(ROWS($A$1:A169),$B$24:$B$741,0))</f>
        <v>#N/A</v>
      </c>
      <c r="B192" s="30">
        <f>(COUNTIF($D$24:D192,D192)=1)*1+B191</f>
        <v>18</v>
      </c>
      <c r="C192" s="37" t="str">
        <f t="shared" si="26"/>
        <v/>
      </c>
      <c r="D192" s="30" t="str">
        <f>IF(C192="","",'licencje PZTS'!B172)</f>
        <v/>
      </c>
      <c r="E192" s="38" t="str">
        <f>IF(C192="","",VLOOKUP(F192,'licencje PZTS'!$G$3:$N$799,8,FALSE))</f>
        <v/>
      </c>
      <c r="F192" s="26">
        <f>'licencje PZTS'!G172</f>
        <v>12996</v>
      </c>
      <c r="G192" s="38" t="str">
        <f t="shared" si="27"/>
        <v/>
      </c>
      <c r="H192" s="38" t="str">
        <f>IF(G192="","",'licencje PZTS'!B172)</f>
        <v/>
      </c>
      <c r="I192" s="26" t="str">
        <f>IF(G192="","",VLOOKUP(F192,'licencje PZTS'!$G$3:$N$799,8,FALSE))</f>
        <v/>
      </c>
      <c r="J192" s="26" t="str">
        <f>IFERROR(VLOOKUP(F192,'licencje PZTS'!$G$3:$N$799,7,FALSE),"")</f>
        <v>M</v>
      </c>
      <c r="K192" s="38">
        <f>IFERROR(VLOOKUP(F192,'licencje PZTS'!$G$3:$N$1799,4,FALSE),"")</f>
        <v>1960</v>
      </c>
      <c r="L192" s="26" t="str">
        <f t="shared" si="28"/>
        <v>Nie dotyczy</v>
      </c>
      <c r="M192" s="26" t="str">
        <f t="shared" si="29"/>
        <v>Nie dotyczy</v>
      </c>
      <c r="N192" s="26" t="str">
        <f t="shared" si="30"/>
        <v>Nie dotyczy</v>
      </c>
      <c r="O192" s="26" t="str">
        <f t="shared" si="31"/>
        <v>Nie dotyczy</v>
      </c>
      <c r="P192" s="26" t="str">
        <f t="shared" si="32"/>
        <v>Nie dotyczy</v>
      </c>
      <c r="Q192" s="26" t="str">
        <f t="shared" si="33"/>
        <v>Senior</v>
      </c>
      <c r="R192" s="26" t="str">
        <f t="shared" si="34"/>
        <v>Weteran</v>
      </c>
      <c r="S192" s="26" t="str">
        <f t="shared" si="35"/>
        <v>Nie dotyczy</v>
      </c>
      <c r="V192" s="26" t="str">
        <f t="shared" si="24"/>
        <v>Kopiec Szymon</v>
      </c>
      <c r="W192" s="26">
        <f>(COUNTIF($V$2:V192,V192)=1)*1+W191</f>
        <v>74</v>
      </c>
      <c r="X192" s="26" t="e">
        <f>VLOOKUP(Y192,'licencje PZTS'!$C$4:$K$1524,9,FALSE)</f>
        <v>#N/A</v>
      </c>
      <c r="Y192" s="26" t="e">
        <f>INDEX($V$4:$V$900,MATCH(ROWS($U$1:U189),$W$4:$W$900,0))</f>
        <v>#N/A</v>
      </c>
      <c r="AA192" s="26" t="str">
        <f t="shared" si="25"/>
        <v>Kopiec Szymon</v>
      </c>
      <c r="AB192" s="26">
        <f>(COUNTIF($AA$2:AA192,AA192)=1)*1+AB191</f>
        <v>106</v>
      </c>
      <c r="AC192" s="26" t="str">
        <f>VLOOKUP(AD192,'licencje PZTS'!$C$4:$K$524,9,FALSE)</f>
        <v>"LUKS Mańkowice-Piątkowice"</v>
      </c>
      <c r="AD192" s="26" t="str">
        <f>INDEX($AA$2:$AA$900,MATCH(ROWS($Z$1:Z189),$AB$2:$AB$900,0))</f>
        <v>Pacan Małgorzata</v>
      </c>
    </row>
    <row r="193" spans="1:30" hidden="1" x14ac:dyDescent="0.25">
      <c r="A193" s="26" t="e">
        <f>INDEX($D$24:$D$746,MATCH(ROWS($A$1:A170),$B$24:$B$741,0))</f>
        <v>#N/A</v>
      </c>
      <c r="B193" s="30">
        <f>(COUNTIF($D$24:D193,D193)=1)*1+B192</f>
        <v>18</v>
      </c>
      <c r="C193" s="37" t="str">
        <f t="shared" si="26"/>
        <v/>
      </c>
      <c r="D193" s="30" t="str">
        <f>IF(C193="","",'licencje PZTS'!B173)</f>
        <v/>
      </c>
      <c r="E193" s="38" t="str">
        <f>IF(C193="","",VLOOKUP(F193,'licencje PZTS'!$G$3:$N$799,8,FALSE))</f>
        <v/>
      </c>
      <c r="F193" s="26">
        <f>'licencje PZTS'!G173</f>
        <v>29709</v>
      </c>
      <c r="G193" s="38" t="str">
        <f t="shared" si="27"/>
        <v/>
      </c>
      <c r="H193" s="38" t="str">
        <f>IF(G193="","",'licencje PZTS'!B173)</f>
        <v/>
      </c>
      <c r="I193" s="26" t="str">
        <f>IF(G193="","",VLOOKUP(F193,'licencje PZTS'!$G$3:$N$799,8,FALSE))</f>
        <v/>
      </c>
      <c r="J193" s="26" t="str">
        <f>IFERROR(VLOOKUP(F193,'licencje PZTS'!$G$3:$N$799,7,FALSE),"")</f>
        <v>M</v>
      </c>
      <c r="K193" s="38">
        <f>IFERROR(VLOOKUP(F193,'licencje PZTS'!$G$3:$N$1799,4,FALSE),"")</f>
        <v>1995</v>
      </c>
      <c r="L193" s="26" t="str">
        <f t="shared" si="28"/>
        <v>Nie dotyczy</v>
      </c>
      <c r="M193" s="26" t="str">
        <f t="shared" si="29"/>
        <v>Nie dotyczy</v>
      </c>
      <c r="N193" s="26" t="str">
        <f t="shared" si="30"/>
        <v>Nie dotyczy</v>
      </c>
      <c r="O193" s="26" t="str">
        <f t="shared" si="31"/>
        <v>Nie dotyczy</v>
      </c>
      <c r="P193" s="26" t="str">
        <f t="shared" si="32"/>
        <v>Nie dotyczy</v>
      </c>
      <c r="Q193" s="26" t="str">
        <f t="shared" si="33"/>
        <v>Senior</v>
      </c>
      <c r="R193" s="26" t="str">
        <f t="shared" si="34"/>
        <v>Nie dotyczy</v>
      </c>
      <c r="S193" s="26" t="str">
        <f t="shared" si="35"/>
        <v>Nie dotyczy</v>
      </c>
      <c r="V193" s="26" t="str">
        <f t="shared" si="24"/>
        <v>Kopiec Szymon</v>
      </c>
      <c r="W193" s="26">
        <f>(COUNTIF($V$2:V193,V193)=1)*1+W192</f>
        <v>74</v>
      </c>
      <c r="X193" s="26" t="e">
        <f>VLOOKUP(Y193,'licencje PZTS'!$C$4:$K$1524,9,FALSE)</f>
        <v>#N/A</v>
      </c>
      <c r="Y193" s="26" t="e">
        <f>INDEX($V$4:$V$900,MATCH(ROWS($U$1:U190),$W$4:$W$900,0))</f>
        <v>#N/A</v>
      </c>
      <c r="AA193" s="26" t="str">
        <f t="shared" si="25"/>
        <v>Kopiec Szymon</v>
      </c>
      <c r="AB193" s="26">
        <f>(COUNTIF($AA$2:AA193,AA193)=1)*1+AB192</f>
        <v>106</v>
      </c>
      <c r="AC193" s="26" t="str">
        <f>VLOOKUP(AD193,'licencje PZTS'!$C$4:$K$524,9,FALSE)</f>
        <v>"KTS MOKSiR Zawadzkie"</v>
      </c>
      <c r="AD193" s="26" t="str">
        <f>INDEX($AA$2:$AA$900,MATCH(ROWS($Z$1:Z190),$AB$2:$AB$900,0))</f>
        <v>Pamuła Mikołaj</v>
      </c>
    </row>
    <row r="194" spans="1:30" hidden="1" x14ac:dyDescent="0.25">
      <c r="A194" s="26" t="e">
        <f>INDEX($D$24:$D$746,MATCH(ROWS($A$1:A171),$B$24:$B$741,0))</f>
        <v>#N/A</v>
      </c>
      <c r="B194" s="30">
        <f>(COUNTIF($D$24:D194,D194)=1)*1+B193</f>
        <v>18</v>
      </c>
      <c r="C194" s="37" t="str">
        <f t="shared" si="26"/>
        <v/>
      </c>
      <c r="D194" s="30" t="str">
        <f>IF(C194="","",'licencje PZTS'!B174)</f>
        <v/>
      </c>
      <c r="E194" s="38" t="str">
        <f>IF(C194="","",VLOOKUP(F194,'licencje PZTS'!$G$3:$N$799,8,FALSE))</f>
        <v/>
      </c>
      <c r="F194" s="26">
        <f>'licencje PZTS'!G174</f>
        <v>26505</v>
      </c>
      <c r="G194" s="38" t="str">
        <f t="shared" si="27"/>
        <v/>
      </c>
      <c r="H194" s="38" t="str">
        <f>IF(G194="","",'licencje PZTS'!B174)</f>
        <v/>
      </c>
      <c r="I194" s="26" t="str">
        <f>IF(G194="","",VLOOKUP(F194,'licencje PZTS'!$G$3:$N$799,8,FALSE))</f>
        <v/>
      </c>
      <c r="J194" s="26" t="str">
        <f>IFERROR(VLOOKUP(F194,'licencje PZTS'!$G$3:$N$799,7,FALSE),"")</f>
        <v>M</v>
      </c>
      <c r="K194" s="38">
        <f>IFERROR(VLOOKUP(F194,'licencje PZTS'!$G$3:$N$1799,4,FALSE),"")</f>
        <v>1954</v>
      </c>
      <c r="L194" s="26" t="str">
        <f t="shared" si="28"/>
        <v>Nie dotyczy</v>
      </c>
      <c r="M194" s="26" t="str">
        <f t="shared" si="29"/>
        <v>Nie dotyczy</v>
      </c>
      <c r="N194" s="26" t="str">
        <f t="shared" si="30"/>
        <v>Nie dotyczy</v>
      </c>
      <c r="O194" s="26" t="str">
        <f t="shared" si="31"/>
        <v>Nie dotyczy</v>
      </c>
      <c r="P194" s="26" t="str">
        <f t="shared" si="32"/>
        <v>Nie dotyczy</v>
      </c>
      <c r="Q194" s="26" t="str">
        <f t="shared" si="33"/>
        <v>Senior</v>
      </c>
      <c r="R194" s="26" t="str">
        <f t="shared" si="34"/>
        <v>Weteran</v>
      </c>
      <c r="S194" s="26" t="str">
        <f t="shared" si="35"/>
        <v>Nie dotyczy</v>
      </c>
      <c r="V194" s="26" t="str">
        <f t="shared" si="24"/>
        <v>Korecka Oliwia</v>
      </c>
      <c r="W194" s="26">
        <f>(COUNTIF($V$2:V194,V194)=1)*1+W193</f>
        <v>75</v>
      </c>
      <c r="X194" s="26" t="e">
        <f>VLOOKUP(Y194,'licencje PZTS'!$C$4:$K$1524,9,FALSE)</f>
        <v>#N/A</v>
      </c>
      <c r="Y194" s="26" t="e">
        <f>INDEX($V$4:$V$900,MATCH(ROWS($U$1:U191),$W$4:$W$900,0))</f>
        <v>#N/A</v>
      </c>
      <c r="AA194" s="26" t="str">
        <f t="shared" si="25"/>
        <v>Korecka Oliwia</v>
      </c>
      <c r="AB194" s="26">
        <f>(COUNTIF($AA$2:AA194,AA194)=1)*1+AB193</f>
        <v>107</v>
      </c>
      <c r="AC194" s="26" t="str">
        <f>VLOOKUP(AD194,'licencje PZTS'!$C$4:$K$524,9,FALSE)</f>
        <v>"LZS Zakrzów"</v>
      </c>
      <c r="AD194" s="26" t="str">
        <f>INDEX($AA$2:$AA$900,MATCH(ROWS($Z$1:Z191),$AB$2:$AB$900,0))</f>
        <v>Paraszczuk Bartosz</v>
      </c>
    </row>
    <row r="195" spans="1:30" hidden="1" x14ac:dyDescent="0.25">
      <c r="A195" s="26" t="e">
        <f>INDEX($D$24:$D$746,MATCH(ROWS($A$1:A172),$B$24:$B$741,0))</f>
        <v>#N/A</v>
      </c>
      <c r="B195" s="30">
        <f>(COUNTIF($D$24:D195,D195)=1)*1+B194</f>
        <v>18</v>
      </c>
      <c r="C195" s="37" t="str">
        <f t="shared" si="26"/>
        <v>Młodzik</v>
      </c>
      <c r="D195" s="30" t="str">
        <f>IF(C195="","",'licencje PZTS'!B175)</f>
        <v>"LZS Zakrzów"</v>
      </c>
      <c r="E195" s="38" t="str">
        <f>IF(C195="","",VLOOKUP(F195,'licencje PZTS'!$G$3:$N$799,8,FALSE))</f>
        <v>Klimek Dominik</v>
      </c>
      <c r="F195" s="26">
        <f>'licencje PZTS'!G175</f>
        <v>54241</v>
      </c>
      <c r="G195" s="38" t="str">
        <f t="shared" si="27"/>
        <v>Junior</v>
      </c>
      <c r="H195" s="38" t="str">
        <f>IF(G195="","",'licencje PZTS'!B175)</f>
        <v>"LZS Zakrzów"</v>
      </c>
      <c r="I195" s="26" t="str">
        <f>IF(G195="","",VLOOKUP(F195,'licencje PZTS'!$G$3:$N$799,8,FALSE))</f>
        <v>Klimek Dominik</v>
      </c>
      <c r="J195" s="26" t="str">
        <f>IFERROR(VLOOKUP(F195,'licencje PZTS'!$G$3:$N$799,7,FALSE),"")</f>
        <v>M</v>
      </c>
      <c r="K195" s="38">
        <f>IFERROR(VLOOKUP(F195,'licencje PZTS'!$G$3:$N$1799,4,FALSE),"")</f>
        <v>2008</v>
      </c>
      <c r="L195" s="26" t="str">
        <f t="shared" si="28"/>
        <v>Nie dotyczy</v>
      </c>
      <c r="M195" s="26" t="str">
        <f t="shared" si="29"/>
        <v>Nie dotyczy</v>
      </c>
      <c r="N195" s="26" t="str">
        <f t="shared" si="30"/>
        <v>Młodzik</v>
      </c>
      <c r="O195" s="26" t="str">
        <f t="shared" si="31"/>
        <v>Kadet</v>
      </c>
      <c r="P195" s="26" t="str">
        <f t="shared" si="32"/>
        <v>Junior</v>
      </c>
      <c r="Q195" s="26" t="str">
        <f t="shared" si="33"/>
        <v>Senior</v>
      </c>
      <c r="R195" s="26" t="str">
        <f t="shared" si="34"/>
        <v>Nie dotyczy</v>
      </c>
      <c r="S195" s="26" t="str">
        <f t="shared" si="35"/>
        <v>Młodzieżowiec</v>
      </c>
      <c r="V195" s="26" t="str">
        <f t="shared" si="24"/>
        <v>Kos Dawid</v>
      </c>
      <c r="W195" s="26">
        <f>(COUNTIF($V$2:V195,V195)=1)*1+W194</f>
        <v>76</v>
      </c>
      <c r="X195" s="26" t="e">
        <f>VLOOKUP(Y195,'licencje PZTS'!$C$4:$K$1524,9,FALSE)</f>
        <v>#N/A</v>
      </c>
      <c r="Y195" s="26" t="e">
        <f>INDEX($V$4:$V$900,MATCH(ROWS($U$1:U192),$W$4:$W$900,0))</f>
        <v>#N/A</v>
      </c>
      <c r="AA195" s="26" t="str">
        <f t="shared" si="25"/>
        <v>Kos Dawid</v>
      </c>
      <c r="AB195" s="26">
        <f>(COUNTIF($AA$2:AA195,AA195)=1)*1+AB194</f>
        <v>108</v>
      </c>
      <c r="AC195" s="26" t="str">
        <f>VLOOKUP(AD195,'licencje PZTS'!$C$4:$K$524,9,FALSE)</f>
        <v>"LZS VICTORIA Chróścice"</v>
      </c>
      <c r="AD195" s="26" t="str">
        <f>INDEX($AA$2:$AA$900,MATCH(ROWS($Z$1:Z192),$AB$2:$AB$900,0))</f>
        <v>Pawelec Natalia</v>
      </c>
    </row>
    <row r="196" spans="1:30" hidden="1" x14ac:dyDescent="0.25">
      <c r="A196" s="26" t="e">
        <f>INDEX($D$24:$D$746,MATCH(ROWS($A$1:A173),$B$24:$B$741,0))</f>
        <v>#N/A</v>
      </c>
      <c r="B196" s="30">
        <f>(COUNTIF($D$24:D196,D196)=1)*1+B195</f>
        <v>18</v>
      </c>
      <c r="C196" s="37" t="str">
        <f t="shared" si="26"/>
        <v>Młodzik</v>
      </c>
      <c r="D196" s="30" t="str">
        <f>IF(C196="","",'licencje PZTS'!B176)</f>
        <v>"STS GMINA Strzelce Opolskie"</v>
      </c>
      <c r="E196" s="38" t="str">
        <f>IF(C196="","",VLOOKUP(F196,'licencje PZTS'!$G$3:$N$799,8,FALSE))</f>
        <v>Klose Denis</v>
      </c>
      <c r="F196" s="26">
        <f>'licencje PZTS'!G176</f>
        <v>53638</v>
      </c>
      <c r="G196" s="38" t="str">
        <f t="shared" si="27"/>
        <v>Junior</v>
      </c>
      <c r="H196" s="38" t="str">
        <f>IF(G196="","",'licencje PZTS'!B176)</f>
        <v>"STS GMINA Strzelce Opolskie"</v>
      </c>
      <c r="I196" s="26" t="str">
        <f>IF(G196="","",VLOOKUP(F196,'licencje PZTS'!$G$3:$N$799,8,FALSE))</f>
        <v>Klose Denis</v>
      </c>
      <c r="J196" s="26" t="str">
        <f>IFERROR(VLOOKUP(F196,'licencje PZTS'!$G$3:$N$799,7,FALSE),"")</f>
        <v>M</v>
      </c>
      <c r="K196" s="38">
        <f>IFERROR(VLOOKUP(F196,'licencje PZTS'!$G$3:$N$1799,4,FALSE),"")</f>
        <v>2010</v>
      </c>
      <c r="L196" s="26" t="str">
        <f t="shared" si="28"/>
        <v>Nie dotyczy</v>
      </c>
      <c r="M196" s="26" t="str">
        <f t="shared" si="29"/>
        <v>Żak</v>
      </c>
      <c r="N196" s="26" t="str">
        <f t="shared" si="30"/>
        <v>Młodzik</v>
      </c>
      <c r="O196" s="26" t="str">
        <f t="shared" si="31"/>
        <v>Kadet</v>
      </c>
      <c r="P196" s="26" t="str">
        <f t="shared" si="32"/>
        <v>Junior</v>
      </c>
      <c r="Q196" s="26" t="str">
        <f t="shared" si="33"/>
        <v>Senior</v>
      </c>
      <c r="R196" s="26" t="str">
        <f t="shared" si="34"/>
        <v>Nie dotyczy</v>
      </c>
      <c r="S196" s="26" t="str">
        <f t="shared" si="35"/>
        <v>Młodzieżowiec</v>
      </c>
      <c r="V196" s="26" t="str">
        <f t="shared" ref="V196:V259" si="36">VLOOKUP($E$3,$C215:$F1657,3,FALSE)</f>
        <v>Koston Zuzanna</v>
      </c>
      <c r="W196" s="26">
        <f>(COUNTIF($V$2:V196,V196)=1)*1+W195</f>
        <v>77</v>
      </c>
      <c r="X196" s="26" t="e">
        <f>VLOOKUP(Y196,'licencje PZTS'!$C$4:$K$1524,9,FALSE)</f>
        <v>#N/A</v>
      </c>
      <c r="Y196" s="26" t="e">
        <f>INDEX($V$4:$V$900,MATCH(ROWS($U$1:U193),$W$4:$W$900,0))</f>
        <v>#N/A</v>
      </c>
      <c r="AA196" s="26" t="str">
        <f t="shared" ref="AA196:AA259" si="37">VLOOKUP($G$3,$G215:$I657,3,FALSE)</f>
        <v>Koston Julia</v>
      </c>
      <c r="AB196" s="26">
        <f>(COUNTIF($AA$2:AA196,AA196)=1)*1+AB195</f>
        <v>109</v>
      </c>
      <c r="AC196" s="26" t="str">
        <f>VLOOKUP(AD196,'licencje PZTS'!$C$4:$K$524,9,FALSE)</f>
        <v>"LZS VICTORIA Chróścice"</v>
      </c>
      <c r="AD196" s="26" t="str">
        <f>INDEX($AA$2:$AA$900,MATCH(ROWS($Z$1:Z193),$AB$2:$AB$900,0))</f>
        <v>Pawelec Sylwia</v>
      </c>
    </row>
    <row r="197" spans="1:30" hidden="1" x14ac:dyDescent="0.25">
      <c r="A197" s="26" t="e">
        <f>INDEX($D$24:$D$746,MATCH(ROWS($A$1:A174),$B$24:$B$741,0))</f>
        <v>#N/A</v>
      </c>
      <c r="B197" s="30">
        <f>(COUNTIF($D$24:D197,D197)=1)*1+B196</f>
        <v>18</v>
      </c>
      <c r="C197" s="37" t="str">
        <f t="shared" si="26"/>
        <v>Młodzik</v>
      </c>
      <c r="D197" s="30" t="str">
        <f>IF(C197="","",'licencje PZTS'!B177)</f>
        <v>"UKS MOS Opole"</v>
      </c>
      <c r="E197" s="38" t="str">
        <f>IF(C197="","",VLOOKUP(F197,'licencje PZTS'!$G$3:$N$799,8,FALSE))</f>
        <v>Kłysz Jan</v>
      </c>
      <c r="F197" s="26">
        <f>'licencje PZTS'!G177</f>
        <v>55827</v>
      </c>
      <c r="G197" s="38" t="str">
        <f t="shared" si="27"/>
        <v>Junior</v>
      </c>
      <c r="H197" s="38" t="str">
        <f>IF(G197="","",'licencje PZTS'!B177)</f>
        <v>"UKS MOS Opole"</v>
      </c>
      <c r="I197" s="26" t="str">
        <f>IF(G197="","",VLOOKUP(F197,'licencje PZTS'!$G$3:$N$799,8,FALSE))</f>
        <v>Kłysz Jan</v>
      </c>
      <c r="J197" s="26" t="str">
        <f>IFERROR(VLOOKUP(F197,'licencje PZTS'!$G$3:$N$799,7,FALSE),"")</f>
        <v>M</v>
      </c>
      <c r="K197" s="38">
        <f>IFERROR(VLOOKUP(F197,'licencje PZTS'!$G$3:$N$1799,4,FALSE),"")</f>
        <v>2009</v>
      </c>
      <c r="L197" s="26" t="str">
        <f t="shared" si="28"/>
        <v>Nie dotyczy</v>
      </c>
      <c r="M197" s="26" t="str">
        <f t="shared" si="29"/>
        <v>Żak</v>
      </c>
      <c r="N197" s="26" t="str">
        <f t="shared" si="30"/>
        <v>Młodzik</v>
      </c>
      <c r="O197" s="26" t="str">
        <f t="shared" si="31"/>
        <v>Kadet</v>
      </c>
      <c r="P197" s="26" t="str">
        <f t="shared" si="32"/>
        <v>Junior</v>
      </c>
      <c r="Q197" s="26" t="str">
        <f t="shared" si="33"/>
        <v>Senior</v>
      </c>
      <c r="R197" s="26" t="str">
        <f t="shared" si="34"/>
        <v>Nie dotyczy</v>
      </c>
      <c r="S197" s="26" t="str">
        <f t="shared" si="35"/>
        <v>Młodzieżowiec</v>
      </c>
      <c r="V197" s="26" t="str">
        <f t="shared" si="36"/>
        <v>Koston Zuzanna</v>
      </c>
      <c r="W197" s="26">
        <f>(COUNTIF($V$2:V197,V197)=1)*1+W196</f>
        <v>77</v>
      </c>
      <c r="X197" s="26" t="e">
        <f>VLOOKUP(Y197,'licencje PZTS'!$C$4:$K$1524,9,FALSE)</f>
        <v>#N/A</v>
      </c>
      <c r="Y197" s="26" t="e">
        <f>INDEX($V$4:$V$900,MATCH(ROWS($U$1:U194),$W$4:$W$900,0))</f>
        <v>#N/A</v>
      </c>
      <c r="AA197" s="26" t="str">
        <f t="shared" si="37"/>
        <v>Koston Zuzanna</v>
      </c>
      <c r="AB197" s="26">
        <f>(COUNTIF($AA$2:AA197,AA197)=1)*1+AB196</f>
        <v>110</v>
      </c>
      <c r="AC197" s="26" t="str">
        <f>VLOOKUP(AD197,'licencje PZTS'!$C$4:$K$524,9,FALSE)</f>
        <v>"UKS MOS Opole"</v>
      </c>
      <c r="AD197" s="26" t="str">
        <f>INDEX($AA$2:$AA$900,MATCH(ROWS($Z$1:Z194),$AB$2:$AB$900,0))</f>
        <v>Pawlak Maja</v>
      </c>
    </row>
    <row r="198" spans="1:30" hidden="1" x14ac:dyDescent="0.25">
      <c r="A198" s="26" t="e">
        <f>INDEX($D$24:$D$746,MATCH(ROWS($A$1:A175),$B$24:$B$741,0))</f>
        <v>#N/A</v>
      </c>
      <c r="B198" s="30">
        <f>(COUNTIF($D$24:D198,D198)=1)*1+B197</f>
        <v>18</v>
      </c>
      <c r="C198" s="37" t="str">
        <f t="shared" si="26"/>
        <v>Młodzik</v>
      </c>
      <c r="D198" s="30" t="str">
        <f>IF(C198="","",'licencje PZTS'!B178)</f>
        <v>"MGOK Gorzów Śląski"</v>
      </c>
      <c r="E198" s="38" t="str">
        <f>IF(C198="","",VLOOKUP(F198,'licencje PZTS'!$G$3:$N$799,8,FALSE))</f>
        <v>Kocemba Milena</v>
      </c>
      <c r="F198" s="26">
        <f>'licencje PZTS'!G178</f>
        <v>56997</v>
      </c>
      <c r="G198" s="38" t="str">
        <f t="shared" si="27"/>
        <v>Junior</v>
      </c>
      <c r="H198" s="38" t="str">
        <f>IF(G198="","",'licencje PZTS'!B178)</f>
        <v>"MGOK Gorzów Śląski"</v>
      </c>
      <c r="I198" s="26" t="str">
        <f>IF(G198="","",VLOOKUP(F198,'licencje PZTS'!$G$3:$N$799,8,FALSE))</f>
        <v>Kocemba Milena</v>
      </c>
      <c r="J198" s="26" t="str">
        <f>IFERROR(VLOOKUP(F198,'licencje PZTS'!$G$3:$N$799,7,FALSE),"")</f>
        <v>K</v>
      </c>
      <c r="K198" s="38">
        <f>IFERROR(VLOOKUP(F198,'licencje PZTS'!$G$3:$N$1799,4,FALSE),"")</f>
        <v>2011</v>
      </c>
      <c r="L198" s="26" t="str">
        <f t="shared" si="28"/>
        <v>Skrzat</v>
      </c>
      <c r="M198" s="26" t="str">
        <f t="shared" si="29"/>
        <v>Żak</v>
      </c>
      <c r="N198" s="26" t="str">
        <f t="shared" si="30"/>
        <v>Młodzik</v>
      </c>
      <c r="O198" s="26" t="str">
        <f t="shared" si="31"/>
        <v>Kadet</v>
      </c>
      <c r="P198" s="26" t="str">
        <f t="shared" si="32"/>
        <v>Junior</v>
      </c>
      <c r="Q198" s="26" t="str">
        <f t="shared" si="33"/>
        <v>Nie dotyczy</v>
      </c>
      <c r="R198" s="26" t="str">
        <f t="shared" si="34"/>
        <v>Nie dotyczy</v>
      </c>
      <c r="S198" s="26" t="str">
        <f t="shared" si="35"/>
        <v>Młodzieżowiec</v>
      </c>
      <c r="V198" s="26" t="str">
        <f t="shared" si="36"/>
        <v>Krawczyk Leon</v>
      </c>
      <c r="W198" s="26">
        <f>(COUNTIF($V$2:V198,V198)=1)*1+W197</f>
        <v>78</v>
      </c>
      <c r="X198" s="26" t="e">
        <f>VLOOKUP(Y198,'licencje PZTS'!$C$4:$K$1524,9,FALSE)</f>
        <v>#N/A</v>
      </c>
      <c r="Y198" s="26" t="e">
        <f>INDEX($V$4:$V$900,MATCH(ROWS($U$1:U195),$W$4:$W$900,0))</f>
        <v>#N/A</v>
      </c>
      <c r="AA198" s="26" t="str">
        <f t="shared" si="37"/>
        <v>Kotowicz Bartosz</v>
      </c>
      <c r="AB198" s="26">
        <f>(COUNTIF($AA$2:AA198,AA198)=1)*1+AB197</f>
        <v>111</v>
      </c>
      <c r="AC198" s="26" t="str">
        <f>VLOOKUP(AD198,'licencje PZTS'!$C$4:$K$524,9,FALSE)</f>
        <v>"UKS SOKOLIK Niemodlin"</v>
      </c>
      <c r="AD198" s="26" t="str">
        <f>INDEX($AA$2:$AA$900,MATCH(ROWS($Z$1:Z195),$AB$2:$AB$900,0))</f>
        <v>Perzyna Amelia</v>
      </c>
    </row>
    <row r="199" spans="1:30" hidden="1" x14ac:dyDescent="0.25">
      <c r="A199" s="26" t="e">
        <f>INDEX($D$24:$D$746,MATCH(ROWS($A$1:A176),$B$24:$B$741,0))</f>
        <v>#N/A</v>
      </c>
      <c r="B199" s="30">
        <f>(COUNTIF($D$24:D199,D199)=1)*1+B198</f>
        <v>18</v>
      </c>
      <c r="C199" s="37" t="str">
        <f t="shared" si="26"/>
        <v/>
      </c>
      <c r="D199" s="30" t="str">
        <f>IF(C199="","",'licencje PZTS'!B179)</f>
        <v/>
      </c>
      <c r="E199" s="38" t="str">
        <f>IF(C199="","",VLOOKUP(F199,'licencje PZTS'!$G$3:$N$799,8,FALSE))</f>
        <v/>
      </c>
      <c r="F199" s="26">
        <f>'licencje PZTS'!G179</f>
        <v>19702</v>
      </c>
      <c r="G199" s="38" t="str">
        <f t="shared" si="27"/>
        <v/>
      </c>
      <c r="H199" s="38" t="str">
        <f>IF(G199="","",'licencje PZTS'!B179)</f>
        <v/>
      </c>
      <c r="I199" s="26" t="str">
        <f>IF(G199="","",VLOOKUP(F199,'licencje PZTS'!$G$3:$N$799,8,FALSE))</f>
        <v/>
      </c>
      <c r="J199" s="26" t="str">
        <f>IFERROR(VLOOKUP(F199,'licencje PZTS'!$G$3:$N$799,7,FALSE),"")</f>
        <v>M</v>
      </c>
      <c r="K199" s="38">
        <f>IFERROR(VLOOKUP(F199,'licencje PZTS'!$G$3:$N$1799,4,FALSE),"")</f>
        <v>1966</v>
      </c>
      <c r="L199" s="26" t="str">
        <f t="shared" si="28"/>
        <v>Nie dotyczy</v>
      </c>
      <c r="M199" s="26" t="str">
        <f t="shared" si="29"/>
        <v>Nie dotyczy</v>
      </c>
      <c r="N199" s="26" t="str">
        <f t="shared" si="30"/>
        <v>Nie dotyczy</v>
      </c>
      <c r="O199" s="26" t="str">
        <f t="shared" si="31"/>
        <v>Nie dotyczy</v>
      </c>
      <c r="P199" s="26" t="str">
        <f t="shared" si="32"/>
        <v>Nie dotyczy</v>
      </c>
      <c r="Q199" s="26" t="str">
        <f t="shared" si="33"/>
        <v>Senior</v>
      </c>
      <c r="R199" s="26" t="str">
        <f t="shared" si="34"/>
        <v>Weteran</v>
      </c>
      <c r="S199" s="26" t="str">
        <f t="shared" si="35"/>
        <v>Nie dotyczy</v>
      </c>
      <c r="V199" s="26" t="str">
        <f t="shared" si="36"/>
        <v>Krawczyk Leon</v>
      </c>
      <c r="W199" s="26">
        <f>(COUNTIF($V$2:V199,V199)=1)*1+W198</f>
        <v>78</v>
      </c>
      <c r="X199" s="26" t="e">
        <f>VLOOKUP(Y199,'licencje PZTS'!$C$4:$K$1524,9,FALSE)</f>
        <v>#N/A</v>
      </c>
      <c r="Y199" s="26" t="e">
        <f>INDEX($V$4:$V$900,MATCH(ROWS($U$1:U196),$W$4:$W$900,0))</f>
        <v>#N/A</v>
      </c>
      <c r="AA199" s="26" t="str">
        <f t="shared" si="37"/>
        <v>Krawczyk Leon</v>
      </c>
      <c r="AB199" s="26">
        <f>(COUNTIF($AA$2:AA199,AA199)=1)*1+AB198</f>
        <v>112</v>
      </c>
      <c r="AC199" s="26" t="str">
        <f>VLOOKUP(AD199,'licencje PZTS'!$C$4:$K$524,9,FALSE)</f>
        <v>"LUKS Mańkowice-Piątkowice"</v>
      </c>
      <c r="AD199" s="26" t="str">
        <f>INDEX($AA$2:$AA$900,MATCH(ROWS($Z$1:Z196),$AB$2:$AB$900,0))</f>
        <v>Pętal Dawid</v>
      </c>
    </row>
    <row r="200" spans="1:30" hidden="1" x14ac:dyDescent="0.25">
      <c r="A200" s="26" t="e">
        <f>INDEX($D$24:$D$746,MATCH(ROWS($A$1:A177),$B$24:$B$741,0))</f>
        <v>#N/A</v>
      </c>
      <c r="B200" s="30">
        <f>(COUNTIF($D$24:D200,D200)=1)*1+B199</f>
        <v>18</v>
      </c>
      <c r="C200" s="37" t="str">
        <f t="shared" si="26"/>
        <v>Młodzik</v>
      </c>
      <c r="D200" s="30" t="str">
        <f>IF(C200="","",'licencje PZTS'!B180)</f>
        <v>"KTS MOKSiR Zawadzkie"</v>
      </c>
      <c r="E200" s="38" t="str">
        <f>IF(C200="","",VLOOKUP(F200,'licencje PZTS'!$G$3:$N$799,8,FALSE))</f>
        <v>Kochanek Miłosz</v>
      </c>
      <c r="F200" s="26">
        <f>'licencje PZTS'!G180</f>
        <v>54603</v>
      </c>
      <c r="G200" s="38" t="str">
        <f t="shared" si="27"/>
        <v>Junior</v>
      </c>
      <c r="H200" s="38" t="str">
        <f>IF(G200="","",'licencje PZTS'!B180)</f>
        <v>"KTS MOKSiR Zawadzkie"</v>
      </c>
      <c r="I200" s="26" t="str">
        <f>IF(G200="","",VLOOKUP(F200,'licencje PZTS'!$G$3:$N$799,8,FALSE))</f>
        <v>Kochanek Miłosz</v>
      </c>
      <c r="J200" s="26" t="str">
        <f>IFERROR(VLOOKUP(F200,'licencje PZTS'!$G$3:$N$799,7,FALSE),"")</f>
        <v>M</v>
      </c>
      <c r="K200" s="38">
        <f>IFERROR(VLOOKUP(F200,'licencje PZTS'!$G$3:$N$1799,4,FALSE),"")</f>
        <v>2010</v>
      </c>
      <c r="L200" s="26" t="str">
        <f t="shared" si="28"/>
        <v>Nie dotyczy</v>
      </c>
      <c r="M200" s="26" t="str">
        <f t="shared" si="29"/>
        <v>Żak</v>
      </c>
      <c r="N200" s="26" t="str">
        <f t="shared" si="30"/>
        <v>Młodzik</v>
      </c>
      <c r="O200" s="26" t="str">
        <f t="shared" si="31"/>
        <v>Kadet</v>
      </c>
      <c r="P200" s="26" t="str">
        <f t="shared" si="32"/>
        <v>Junior</v>
      </c>
      <c r="Q200" s="26" t="str">
        <f t="shared" si="33"/>
        <v>Senior</v>
      </c>
      <c r="R200" s="26" t="str">
        <f t="shared" si="34"/>
        <v>Nie dotyczy</v>
      </c>
      <c r="S200" s="26" t="str">
        <f t="shared" si="35"/>
        <v>Młodzieżowiec</v>
      </c>
      <c r="V200" s="26" t="str">
        <f t="shared" si="36"/>
        <v>Krawczyk Leon</v>
      </c>
      <c r="W200" s="26">
        <f>(COUNTIF($V$2:V200,V200)=1)*1+W199</f>
        <v>78</v>
      </c>
      <c r="X200" s="26" t="e">
        <f>VLOOKUP(Y200,'licencje PZTS'!$C$4:$K$1524,9,FALSE)</f>
        <v>#N/A</v>
      </c>
      <c r="Y200" s="26" t="e">
        <f>INDEX($V$4:$V$900,MATCH(ROWS($U$1:U197),$W$4:$W$900,0))</f>
        <v>#N/A</v>
      </c>
      <c r="AA200" s="26" t="str">
        <f t="shared" si="37"/>
        <v>Krawczyk Leon</v>
      </c>
      <c r="AB200" s="26">
        <f>(COUNTIF($AA$2:AA200,AA200)=1)*1+AB199</f>
        <v>112</v>
      </c>
      <c r="AC200" s="26" t="str">
        <f>VLOOKUP(AD200,'licencje PZTS'!$C$4:$K$524,9,FALSE)</f>
        <v>"LUKS Mańkowice-Piątkowice"</v>
      </c>
      <c r="AD200" s="26" t="str">
        <f>INDEX($AA$2:$AA$900,MATCH(ROWS($Z$1:Z197),$AB$2:$AB$900,0))</f>
        <v>Pętal Dominika</v>
      </c>
    </row>
    <row r="201" spans="1:30" hidden="1" x14ac:dyDescent="0.25">
      <c r="A201" s="26" t="e">
        <f>INDEX($D$24:$D$746,MATCH(ROWS($A$1:A178),$B$24:$B$741,0))</f>
        <v>#N/A</v>
      </c>
      <c r="B201" s="30">
        <f>(COUNTIF($D$24:D201,D201)=1)*1+B200</f>
        <v>18</v>
      </c>
      <c r="C201" s="37" t="str">
        <f t="shared" si="26"/>
        <v>Młodzik</v>
      </c>
      <c r="D201" s="30" t="str">
        <f>IF(C201="","",'licencje PZTS'!B181)</f>
        <v>"LZS Żywocice"</v>
      </c>
      <c r="E201" s="38" t="str">
        <f>IF(C201="","",VLOOKUP(F201,'licencje PZTS'!$G$3:$N$799,8,FALSE))</f>
        <v>Kocher Wiktor</v>
      </c>
      <c r="F201" s="26">
        <f>'licencje PZTS'!G181</f>
        <v>51539</v>
      </c>
      <c r="G201" s="38" t="str">
        <f t="shared" si="27"/>
        <v>Junior</v>
      </c>
      <c r="H201" s="38" t="str">
        <f>IF(G201="","",'licencje PZTS'!B181)</f>
        <v>"LZS Żywocice"</v>
      </c>
      <c r="I201" s="26" t="str">
        <f>IF(G201="","",VLOOKUP(F201,'licencje PZTS'!$G$3:$N$799,8,FALSE))</f>
        <v>Kocher Wiktor</v>
      </c>
      <c r="J201" s="26" t="str">
        <f>IFERROR(VLOOKUP(F201,'licencje PZTS'!$G$3:$N$799,7,FALSE),"")</f>
        <v>M</v>
      </c>
      <c r="K201" s="38">
        <f>IFERROR(VLOOKUP(F201,'licencje PZTS'!$G$3:$N$1799,4,FALSE),"")</f>
        <v>2010</v>
      </c>
      <c r="L201" s="26" t="str">
        <f t="shared" si="28"/>
        <v>Nie dotyczy</v>
      </c>
      <c r="M201" s="26" t="str">
        <f t="shared" si="29"/>
        <v>Żak</v>
      </c>
      <c r="N201" s="26" t="str">
        <f t="shared" si="30"/>
        <v>Młodzik</v>
      </c>
      <c r="O201" s="26" t="str">
        <f t="shared" si="31"/>
        <v>Kadet</v>
      </c>
      <c r="P201" s="26" t="str">
        <f t="shared" si="32"/>
        <v>Junior</v>
      </c>
      <c r="Q201" s="26" t="str">
        <f t="shared" si="33"/>
        <v>Senior</v>
      </c>
      <c r="R201" s="26" t="str">
        <f t="shared" si="34"/>
        <v>Nie dotyczy</v>
      </c>
      <c r="S201" s="26" t="str">
        <f t="shared" si="35"/>
        <v>Młodzieżowiec</v>
      </c>
      <c r="V201" s="26" t="str">
        <f t="shared" si="36"/>
        <v>Krawczyk Leon</v>
      </c>
      <c r="W201" s="26">
        <f>(COUNTIF($V$2:V201,V201)=1)*1+W200</f>
        <v>78</v>
      </c>
      <c r="X201" s="26" t="e">
        <f>VLOOKUP(Y201,'licencje PZTS'!$C$4:$K$1524,9,FALSE)</f>
        <v>#N/A</v>
      </c>
      <c r="Y201" s="26" t="e">
        <f>INDEX($V$4:$V$900,MATCH(ROWS($U$1:U198),$W$4:$W$900,0))</f>
        <v>#N/A</v>
      </c>
      <c r="AA201" s="26" t="str">
        <f t="shared" si="37"/>
        <v>Krawczyk Leon</v>
      </c>
      <c r="AB201" s="26">
        <f>(COUNTIF($AA$2:AA201,AA201)=1)*1+AB200</f>
        <v>112</v>
      </c>
      <c r="AC201" s="26" t="str">
        <f>VLOOKUP(AD201,'licencje PZTS'!$C$4:$K$524,9,FALSE)</f>
        <v>"LZS Zakrzów"</v>
      </c>
      <c r="AD201" s="26" t="str">
        <f>INDEX($AA$2:$AA$900,MATCH(ROWS($Z$1:Z198),$AB$2:$AB$900,0))</f>
        <v>Piegsa Marcel</v>
      </c>
    </row>
    <row r="202" spans="1:30" hidden="1" x14ac:dyDescent="0.25">
      <c r="A202" s="26" t="e">
        <f>INDEX($D$24:$D$746,MATCH(ROWS($A$1:A179),$B$24:$B$741,0))</f>
        <v>#N/A</v>
      </c>
      <c r="B202" s="30">
        <f>(COUNTIF($D$24:D202,D202)=1)*1+B201</f>
        <v>18</v>
      </c>
      <c r="C202" s="37" t="str">
        <f t="shared" si="26"/>
        <v/>
      </c>
      <c r="D202" s="30" t="str">
        <f>IF(C202="","",'licencje PZTS'!B182)</f>
        <v/>
      </c>
      <c r="E202" s="38" t="str">
        <f>IF(C202="","",VLOOKUP(F202,'licencje PZTS'!$G$3:$N$799,8,FALSE))</f>
        <v/>
      </c>
      <c r="F202" s="26">
        <f>'licencje PZTS'!G182</f>
        <v>47014</v>
      </c>
      <c r="G202" s="38" t="str">
        <f t="shared" si="27"/>
        <v/>
      </c>
      <c r="H202" s="38" t="str">
        <f>IF(G202="","",'licencje PZTS'!B182)</f>
        <v/>
      </c>
      <c r="I202" s="26" t="str">
        <f>IF(G202="","",VLOOKUP(F202,'licencje PZTS'!$G$3:$N$799,8,FALSE))</f>
        <v/>
      </c>
      <c r="J202" s="26" t="str">
        <f>IFERROR(VLOOKUP(F202,'licencje PZTS'!$G$3:$N$799,7,FALSE),"")</f>
        <v>M</v>
      </c>
      <c r="K202" s="38">
        <f>IFERROR(VLOOKUP(F202,'licencje PZTS'!$G$3:$N$1799,4,FALSE),"")</f>
        <v>1992</v>
      </c>
      <c r="L202" s="26" t="str">
        <f t="shared" si="28"/>
        <v>Nie dotyczy</v>
      </c>
      <c r="M202" s="26" t="str">
        <f t="shared" si="29"/>
        <v>Nie dotyczy</v>
      </c>
      <c r="N202" s="26" t="str">
        <f t="shared" si="30"/>
        <v>Nie dotyczy</v>
      </c>
      <c r="O202" s="26" t="str">
        <f t="shared" si="31"/>
        <v>Nie dotyczy</v>
      </c>
      <c r="P202" s="26" t="str">
        <f t="shared" si="32"/>
        <v>Nie dotyczy</v>
      </c>
      <c r="Q202" s="26" t="str">
        <f t="shared" si="33"/>
        <v>Senior</v>
      </c>
      <c r="R202" s="26" t="str">
        <f t="shared" si="34"/>
        <v>Nie dotyczy</v>
      </c>
      <c r="S202" s="26" t="str">
        <f t="shared" si="35"/>
        <v>Nie dotyczy</v>
      </c>
      <c r="V202" s="26" t="str">
        <f t="shared" si="36"/>
        <v>Krawczyk Leon</v>
      </c>
      <c r="W202" s="26">
        <f>(COUNTIF($V$2:V202,V202)=1)*1+W201</f>
        <v>78</v>
      </c>
      <c r="X202" s="26" t="e">
        <f>VLOOKUP(Y202,'licencje PZTS'!$C$4:$K$1524,9,FALSE)</f>
        <v>#N/A</v>
      </c>
      <c r="Y202" s="26" t="e">
        <f>INDEX($V$4:$V$900,MATCH(ROWS($U$1:U199),$W$4:$W$900,0))</f>
        <v>#N/A</v>
      </c>
      <c r="AA202" s="26" t="str">
        <f t="shared" si="37"/>
        <v>Krawczyk Leon</v>
      </c>
      <c r="AB202" s="26">
        <f>(COUNTIF($AA$2:AA202,AA202)=1)*1+AB201</f>
        <v>112</v>
      </c>
      <c r="AC202" s="26" t="str">
        <f>VLOOKUP(AD202,'licencje PZTS'!$C$4:$K$524,9,FALSE)</f>
        <v>"STS GMINA Strzelce Opolskie"</v>
      </c>
      <c r="AD202" s="26" t="str">
        <f>INDEX($AA$2:$AA$900,MATCH(ROWS($Z$1:Z199),$AB$2:$AB$900,0))</f>
        <v>Piontek Aleksander</v>
      </c>
    </row>
    <row r="203" spans="1:30" hidden="1" x14ac:dyDescent="0.25">
      <c r="A203" s="26" t="e">
        <f>INDEX($D$24:$D$746,MATCH(ROWS($A$1:A180),$B$24:$B$741,0))</f>
        <v>#N/A</v>
      </c>
      <c r="B203" s="30">
        <f>(COUNTIF($D$24:D203,D203)=1)*1+B202</f>
        <v>18</v>
      </c>
      <c r="C203" s="37" t="str">
        <f t="shared" si="26"/>
        <v/>
      </c>
      <c r="D203" s="30" t="str">
        <f>IF(C203="","",'licencje PZTS'!B183)</f>
        <v/>
      </c>
      <c r="E203" s="38" t="str">
        <f>IF(C203="","",VLOOKUP(F203,'licencje PZTS'!$G$3:$N$799,8,FALSE))</f>
        <v/>
      </c>
      <c r="F203" s="26">
        <f>'licencje PZTS'!G183</f>
        <v>33834</v>
      </c>
      <c r="G203" s="38" t="str">
        <f t="shared" si="27"/>
        <v/>
      </c>
      <c r="H203" s="38" t="str">
        <f>IF(G203="","",'licencje PZTS'!B183)</f>
        <v/>
      </c>
      <c r="I203" s="26" t="str">
        <f>IF(G203="","",VLOOKUP(F203,'licencje PZTS'!$G$3:$N$799,8,FALSE))</f>
        <v/>
      </c>
      <c r="J203" s="26" t="str">
        <f>IFERROR(VLOOKUP(F203,'licencje PZTS'!$G$3:$N$799,7,FALSE),"")</f>
        <v>K</v>
      </c>
      <c r="K203" s="38">
        <f>IFERROR(VLOOKUP(F203,'licencje PZTS'!$G$3:$N$1799,4,FALSE),"")</f>
        <v>2000</v>
      </c>
      <c r="L203" s="26" t="str">
        <f t="shared" si="28"/>
        <v>Nie dotyczy</v>
      </c>
      <c r="M203" s="26" t="str">
        <f t="shared" si="29"/>
        <v>Nie dotyczy</v>
      </c>
      <c r="N203" s="26" t="str">
        <f t="shared" si="30"/>
        <v>Nie dotyczy</v>
      </c>
      <c r="O203" s="26" t="str">
        <f t="shared" si="31"/>
        <v>Nie dotyczy</v>
      </c>
      <c r="P203" s="26" t="str">
        <f t="shared" si="32"/>
        <v>Nie dotyczy</v>
      </c>
      <c r="Q203" s="26" t="str">
        <f t="shared" si="33"/>
        <v>Senior</v>
      </c>
      <c r="R203" s="26" t="str">
        <f t="shared" si="34"/>
        <v>Nie dotyczy</v>
      </c>
      <c r="S203" s="26" t="str">
        <f t="shared" si="35"/>
        <v>Młodzieżowiec</v>
      </c>
      <c r="V203" s="26" t="str">
        <f t="shared" si="36"/>
        <v>Kroker Krzysztof</v>
      </c>
      <c r="W203" s="26">
        <f>(COUNTIF($V$2:V203,V203)=1)*1+W202</f>
        <v>79</v>
      </c>
      <c r="X203" s="26" t="e">
        <f>VLOOKUP(Y203,'licencje PZTS'!$C$4:$K$1524,9,FALSE)</f>
        <v>#N/A</v>
      </c>
      <c r="Y203" s="26" t="e">
        <f>INDEX($V$4:$V$900,MATCH(ROWS($U$1:U200),$W$4:$W$900,0))</f>
        <v>#N/A</v>
      </c>
      <c r="AA203" s="26" t="str">
        <f t="shared" si="37"/>
        <v>Kreczmer Oliwier</v>
      </c>
      <c r="AB203" s="26">
        <f>(COUNTIF($AA$2:AA203,AA203)=1)*1+AB202</f>
        <v>113</v>
      </c>
      <c r="AC203" s="26" t="str">
        <f>VLOOKUP(AD203,'licencje PZTS'!$C$4:$K$524,9,FALSE)</f>
        <v>"STS GMINA Strzelce Opolskie"</v>
      </c>
      <c r="AD203" s="26" t="str">
        <f>INDEX($AA$2:$AA$900,MATCH(ROWS($Z$1:Z200),$AB$2:$AB$900,0))</f>
        <v>Piontek Julia</v>
      </c>
    </row>
    <row r="204" spans="1:30" hidden="1" x14ac:dyDescent="0.25">
      <c r="A204" s="26" t="e">
        <f>INDEX($D$24:$D$746,MATCH(ROWS($A$1:A181),$B$24:$B$741,0))</f>
        <v>#N/A</v>
      </c>
      <c r="B204" s="30">
        <f>(COUNTIF($D$24:D204,D204)=1)*1+B203</f>
        <v>18</v>
      </c>
      <c r="C204" s="37" t="str">
        <f t="shared" si="26"/>
        <v/>
      </c>
      <c r="D204" s="30" t="str">
        <f>IF(C204="","",'licencje PZTS'!B184)</f>
        <v/>
      </c>
      <c r="E204" s="38" t="str">
        <f>IF(C204="","",VLOOKUP(F204,'licencje PZTS'!$G$3:$N$799,8,FALSE))</f>
        <v/>
      </c>
      <c r="F204" s="26">
        <f>'licencje PZTS'!G184</f>
        <v>29878</v>
      </c>
      <c r="G204" s="38" t="str">
        <f t="shared" si="27"/>
        <v/>
      </c>
      <c r="H204" s="38" t="str">
        <f>IF(G204="","",'licencje PZTS'!B184)</f>
        <v/>
      </c>
      <c r="I204" s="26" t="str">
        <f>IF(G204="","",VLOOKUP(F204,'licencje PZTS'!$G$3:$N$799,8,FALSE))</f>
        <v/>
      </c>
      <c r="J204" s="26" t="str">
        <f>IFERROR(VLOOKUP(F204,'licencje PZTS'!$G$3:$N$799,7,FALSE),"")</f>
        <v>M</v>
      </c>
      <c r="K204" s="38">
        <f>IFERROR(VLOOKUP(F204,'licencje PZTS'!$G$3:$N$1799,4,FALSE),"")</f>
        <v>1997</v>
      </c>
      <c r="L204" s="26" t="str">
        <f t="shared" si="28"/>
        <v>Nie dotyczy</v>
      </c>
      <c r="M204" s="26" t="str">
        <f t="shared" si="29"/>
        <v>Nie dotyczy</v>
      </c>
      <c r="N204" s="26" t="str">
        <f t="shared" si="30"/>
        <v>Nie dotyczy</v>
      </c>
      <c r="O204" s="26" t="str">
        <f t="shared" si="31"/>
        <v>Nie dotyczy</v>
      </c>
      <c r="P204" s="26" t="str">
        <f t="shared" si="32"/>
        <v>Nie dotyczy</v>
      </c>
      <c r="Q204" s="26" t="str">
        <f t="shared" si="33"/>
        <v>Senior</v>
      </c>
      <c r="R204" s="26" t="str">
        <f t="shared" si="34"/>
        <v>Nie dotyczy</v>
      </c>
      <c r="S204" s="26" t="str">
        <f t="shared" si="35"/>
        <v>Nie dotyczy</v>
      </c>
      <c r="V204" s="26" t="str">
        <f t="shared" si="36"/>
        <v>Kroker Krzysztof</v>
      </c>
      <c r="W204" s="26">
        <f>(COUNTIF($V$2:V204,V204)=1)*1+W203</f>
        <v>79</v>
      </c>
      <c r="X204" s="26" t="e">
        <f>VLOOKUP(Y204,'licencje PZTS'!$C$4:$K$1524,9,FALSE)</f>
        <v>#N/A</v>
      </c>
      <c r="Y204" s="26" t="e">
        <f>INDEX($V$4:$V$900,MATCH(ROWS($U$1:U201),$W$4:$W$900,0))</f>
        <v>#N/A</v>
      </c>
      <c r="AA204" s="26" t="str">
        <f t="shared" si="37"/>
        <v>Kroker Krzysztof</v>
      </c>
      <c r="AB204" s="26">
        <f>(COUNTIF($AA$2:AA204,AA204)=1)*1+AB203</f>
        <v>114</v>
      </c>
      <c r="AC204" s="26" t="str">
        <f>VLOOKUP(AD204,'licencje PZTS'!$C$4:$K$524,9,FALSE)</f>
        <v>"UKS Cisek"</v>
      </c>
      <c r="AD204" s="26" t="str">
        <f>INDEX($AA$2:$AA$900,MATCH(ROWS($Z$1:Z201),$AB$2:$AB$900,0))</f>
        <v>Plottek Aleksander</v>
      </c>
    </row>
    <row r="205" spans="1:30" hidden="1" x14ac:dyDescent="0.25">
      <c r="A205" s="26" t="e">
        <f>INDEX($D$24:$D$746,MATCH(ROWS($A$1:A182),$B$24:$B$741,0))</f>
        <v>#N/A</v>
      </c>
      <c r="B205" s="30">
        <f>(COUNTIF($D$24:D205,D205)=1)*1+B204</f>
        <v>18</v>
      </c>
      <c r="C205" s="37" t="str">
        <f t="shared" si="26"/>
        <v/>
      </c>
      <c r="D205" s="30" t="str">
        <f>IF(C205="","",'licencje PZTS'!B185)</f>
        <v/>
      </c>
      <c r="E205" s="38" t="str">
        <f>IF(C205="","",VLOOKUP(F205,'licencje PZTS'!$G$3:$N$799,8,FALSE))</f>
        <v/>
      </c>
      <c r="F205" s="26">
        <f>'licencje PZTS'!G185</f>
        <v>37669</v>
      </c>
      <c r="G205" s="38" t="str">
        <f t="shared" si="27"/>
        <v/>
      </c>
      <c r="H205" s="38" t="str">
        <f>IF(G205="","",'licencje PZTS'!B185)</f>
        <v/>
      </c>
      <c r="I205" s="26" t="str">
        <f>IF(G205="","",VLOOKUP(F205,'licencje PZTS'!$G$3:$N$799,8,FALSE))</f>
        <v/>
      </c>
      <c r="J205" s="26" t="str">
        <f>IFERROR(VLOOKUP(F205,'licencje PZTS'!$G$3:$N$799,7,FALSE),"")</f>
        <v>M</v>
      </c>
      <c r="K205" s="38">
        <f>IFERROR(VLOOKUP(F205,'licencje PZTS'!$G$3:$N$1799,4,FALSE),"")</f>
        <v>2001</v>
      </c>
      <c r="L205" s="26" t="str">
        <f t="shared" si="28"/>
        <v>Nie dotyczy</v>
      </c>
      <c r="M205" s="26" t="str">
        <f t="shared" si="29"/>
        <v>Nie dotyczy</v>
      </c>
      <c r="N205" s="26" t="str">
        <f t="shared" si="30"/>
        <v>Nie dotyczy</v>
      </c>
      <c r="O205" s="26" t="str">
        <f t="shared" si="31"/>
        <v>Nie dotyczy</v>
      </c>
      <c r="P205" s="26" t="str">
        <f t="shared" si="32"/>
        <v>Nie dotyczy</v>
      </c>
      <c r="Q205" s="26" t="str">
        <f t="shared" si="33"/>
        <v>Senior</v>
      </c>
      <c r="R205" s="26" t="str">
        <f t="shared" si="34"/>
        <v>Nie dotyczy</v>
      </c>
      <c r="S205" s="26" t="str">
        <f t="shared" si="35"/>
        <v>Młodzieżowiec</v>
      </c>
      <c r="V205" s="26" t="str">
        <f t="shared" si="36"/>
        <v>Kroll Sandra</v>
      </c>
      <c r="W205" s="26">
        <f>(COUNTIF($V$2:V205,V205)=1)*1+W204</f>
        <v>80</v>
      </c>
      <c r="X205" s="26" t="e">
        <f>VLOOKUP(Y205,'licencje PZTS'!$C$4:$K$1524,9,FALSE)</f>
        <v>#N/A</v>
      </c>
      <c r="Y205" s="26" t="e">
        <f>INDEX($V$4:$V$900,MATCH(ROWS($U$1:U202),$W$4:$W$900,0))</f>
        <v>#N/A</v>
      </c>
      <c r="AA205" s="26" t="str">
        <f t="shared" si="37"/>
        <v>Kroll Sandra</v>
      </c>
      <c r="AB205" s="26">
        <f>(COUNTIF($AA$2:AA205,AA205)=1)*1+AB204</f>
        <v>115</v>
      </c>
      <c r="AC205" s="26" t="str">
        <f>VLOOKUP(AD205,'licencje PZTS'!$C$4:$K$524,9,FALSE)</f>
        <v>"MGOK Gorzów Śląski"</v>
      </c>
      <c r="AD205" s="26" t="str">
        <f>INDEX($AA$2:$AA$900,MATCH(ROWS($Z$1:Z202),$AB$2:$AB$900,0))</f>
        <v>Podgórska Julia</v>
      </c>
    </row>
    <row r="206" spans="1:30" hidden="1" x14ac:dyDescent="0.25">
      <c r="A206" s="26" t="e">
        <f>INDEX($D$24:$D$746,MATCH(ROWS($A$1:A183),$B$24:$B$741,0))</f>
        <v>#N/A</v>
      </c>
      <c r="B206" s="30">
        <f>(COUNTIF($D$24:D206,D206)=1)*1+B205</f>
        <v>18</v>
      </c>
      <c r="C206" s="37" t="str">
        <f t="shared" si="26"/>
        <v>Młodzik</v>
      </c>
      <c r="D206" s="30" t="str">
        <f>IF(C206="","",'licencje PZTS'!B186)</f>
        <v>"UKS SOKOLIK Niemodlin"</v>
      </c>
      <c r="E206" s="38" t="str">
        <f>IF(C206="","",VLOOKUP(F206,'licencje PZTS'!$G$3:$N$799,8,FALSE))</f>
        <v>Kołtun Szymon</v>
      </c>
      <c r="F206" s="26">
        <f>'licencje PZTS'!G186</f>
        <v>48087</v>
      </c>
      <c r="G206" s="38" t="str">
        <f t="shared" si="27"/>
        <v>Junior</v>
      </c>
      <c r="H206" s="38" t="str">
        <f>IF(G206="","",'licencje PZTS'!B186)</f>
        <v>"UKS SOKOLIK Niemodlin"</v>
      </c>
      <c r="I206" s="26" t="str">
        <f>IF(G206="","",VLOOKUP(F206,'licencje PZTS'!$G$3:$N$799,8,FALSE))</f>
        <v>Kołtun Szymon</v>
      </c>
      <c r="J206" s="26" t="str">
        <f>IFERROR(VLOOKUP(F206,'licencje PZTS'!$G$3:$N$799,7,FALSE),"")</f>
        <v>M</v>
      </c>
      <c r="K206" s="38">
        <f>IFERROR(VLOOKUP(F206,'licencje PZTS'!$G$3:$N$1799,4,FALSE),"")</f>
        <v>2008</v>
      </c>
      <c r="L206" s="26" t="str">
        <f t="shared" si="28"/>
        <v>Nie dotyczy</v>
      </c>
      <c r="M206" s="26" t="str">
        <f t="shared" si="29"/>
        <v>Nie dotyczy</v>
      </c>
      <c r="N206" s="26" t="str">
        <f t="shared" si="30"/>
        <v>Młodzik</v>
      </c>
      <c r="O206" s="26" t="str">
        <f t="shared" si="31"/>
        <v>Kadet</v>
      </c>
      <c r="P206" s="26" t="str">
        <f t="shared" si="32"/>
        <v>Junior</v>
      </c>
      <c r="Q206" s="26" t="str">
        <f t="shared" si="33"/>
        <v>Senior</v>
      </c>
      <c r="R206" s="26" t="str">
        <f t="shared" si="34"/>
        <v>Nie dotyczy</v>
      </c>
      <c r="S206" s="26" t="str">
        <f t="shared" si="35"/>
        <v>Młodzieżowiec</v>
      </c>
      <c r="V206" s="26" t="str">
        <f t="shared" si="36"/>
        <v>Król Paweł</v>
      </c>
      <c r="W206" s="26">
        <f>(COUNTIF($V$2:V206,V206)=1)*1+W205</f>
        <v>81</v>
      </c>
      <c r="X206" s="26" t="e">
        <f>VLOOKUP(Y206,'licencje PZTS'!$C$4:$K$1524,9,FALSE)</f>
        <v>#N/A</v>
      </c>
      <c r="Y206" s="26" t="e">
        <f>INDEX($V$4:$V$900,MATCH(ROWS($U$1:U203),$W$4:$W$900,0))</f>
        <v>#N/A</v>
      </c>
      <c r="AA206" s="26" t="str">
        <f t="shared" si="37"/>
        <v>Król Paweł</v>
      </c>
      <c r="AB206" s="26">
        <f>(COUNTIF($AA$2:AA206,AA206)=1)*1+AB205</f>
        <v>116</v>
      </c>
      <c r="AC206" s="26" t="str">
        <f>VLOOKUP(AD206,'licencje PZTS'!$C$4:$K$524,9,FALSE)</f>
        <v>"OKS Olesno"</v>
      </c>
      <c r="AD206" s="26" t="str">
        <f>INDEX($AA$2:$AA$900,MATCH(ROWS($Z$1:Z203),$AB$2:$AB$900,0))</f>
        <v>Poloczek Mateusz</v>
      </c>
    </row>
    <row r="207" spans="1:30" hidden="1" x14ac:dyDescent="0.25">
      <c r="A207" s="26" t="e">
        <f>INDEX($D$24:$D$746,MATCH(ROWS($A$1:A184),$B$24:$B$741,0))</f>
        <v>#N/A</v>
      </c>
      <c r="B207" s="30">
        <f>(COUNTIF($D$24:D207,D207)=1)*1+B206</f>
        <v>18</v>
      </c>
      <c r="C207" s="37" t="str">
        <f t="shared" si="26"/>
        <v/>
      </c>
      <c r="D207" s="30" t="str">
        <f>IF(C207="","",'licencje PZTS'!B187)</f>
        <v/>
      </c>
      <c r="E207" s="38" t="str">
        <f>IF(C207="","",VLOOKUP(F207,'licencje PZTS'!$G$3:$N$799,8,FALSE))</f>
        <v/>
      </c>
      <c r="F207" s="26">
        <f>'licencje PZTS'!G187</f>
        <v>31537</v>
      </c>
      <c r="G207" s="38" t="str">
        <f t="shared" si="27"/>
        <v/>
      </c>
      <c r="H207" s="38" t="str">
        <f>IF(G207="","",'licencje PZTS'!B187)</f>
        <v/>
      </c>
      <c r="I207" s="26" t="str">
        <f>IF(G207="","",VLOOKUP(F207,'licencje PZTS'!$G$3:$N$799,8,FALSE))</f>
        <v/>
      </c>
      <c r="J207" s="26" t="str">
        <f>IFERROR(VLOOKUP(F207,'licencje PZTS'!$G$3:$N$799,7,FALSE),"")</f>
        <v>M</v>
      </c>
      <c r="K207" s="38">
        <f>IFERROR(VLOOKUP(F207,'licencje PZTS'!$G$3:$N$1799,4,FALSE),"")</f>
        <v>2001</v>
      </c>
      <c r="L207" s="26" t="str">
        <f t="shared" si="28"/>
        <v>Nie dotyczy</v>
      </c>
      <c r="M207" s="26" t="str">
        <f t="shared" si="29"/>
        <v>Nie dotyczy</v>
      </c>
      <c r="N207" s="26" t="str">
        <f t="shared" si="30"/>
        <v>Nie dotyczy</v>
      </c>
      <c r="O207" s="26" t="str">
        <f t="shared" si="31"/>
        <v>Nie dotyczy</v>
      </c>
      <c r="P207" s="26" t="str">
        <f t="shared" si="32"/>
        <v>Nie dotyczy</v>
      </c>
      <c r="Q207" s="26" t="str">
        <f t="shared" si="33"/>
        <v>Senior</v>
      </c>
      <c r="R207" s="26" t="str">
        <f t="shared" si="34"/>
        <v>Nie dotyczy</v>
      </c>
      <c r="S207" s="26" t="str">
        <f t="shared" si="35"/>
        <v>Młodzieżowiec</v>
      </c>
      <c r="V207" s="26" t="str">
        <f t="shared" si="36"/>
        <v>Król Wiktoria</v>
      </c>
      <c r="W207" s="26">
        <f>(COUNTIF($V$2:V207,V207)=1)*1+W206</f>
        <v>82</v>
      </c>
      <c r="X207" s="26" t="e">
        <f>VLOOKUP(Y207,'licencje PZTS'!$C$4:$K$1524,9,FALSE)</f>
        <v>#N/A</v>
      </c>
      <c r="Y207" s="26" t="e">
        <f>INDEX($V$4:$V$900,MATCH(ROWS($U$1:U204),$W$4:$W$900,0))</f>
        <v>#N/A</v>
      </c>
      <c r="AA207" s="26" t="str">
        <f t="shared" si="37"/>
        <v>Król Wiktoria</v>
      </c>
      <c r="AB207" s="26">
        <f>(COUNTIF($AA$2:AA207,AA207)=1)*1+AB206</f>
        <v>117</v>
      </c>
      <c r="AC207" s="26" t="str">
        <f>VLOOKUP(AD207,'licencje PZTS'!$C$4:$K$524,9,FALSE)</f>
        <v>"OKS Olesno"</v>
      </c>
      <c r="AD207" s="26" t="str">
        <f>INDEX($AA$2:$AA$900,MATCH(ROWS($Z$1:Z204),$AB$2:$AB$900,0))</f>
        <v>Poloczek Wiktoria</v>
      </c>
    </row>
    <row r="208" spans="1:30" hidden="1" x14ac:dyDescent="0.25">
      <c r="A208" s="26" t="e">
        <f>INDEX($D$24:$D$746,MATCH(ROWS($A$1:A185),$B$24:$B$741,0))</f>
        <v>#N/A</v>
      </c>
      <c r="B208" s="30">
        <f>(COUNTIF($D$24:D208,D208)=1)*1+B207</f>
        <v>18</v>
      </c>
      <c r="C208" s="37" t="str">
        <f t="shared" si="26"/>
        <v/>
      </c>
      <c r="D208" s="30" t="str">
        <f>IF(C208="","",'licencje PZTS'!B188)</f>
        <v/>
      </c>
      <c r="E208" s="38" t="str">
        <f>IF(C208="","",VLOOKUP(F208,'licencje PZTS'!$G$3:$N$799,8,FALSE))</f>
        <v/>
      </c>
      <c r="F208" s="26">
        <f>'licencje PZTS'!G188</f>
        <v>29035</v>
      </c>
      <c r="G208" s="38" t="str">
        <f t="shared" si="27"/>
        <v/>
      </c>
      <c r="H208" s="38" t="str">
        <f>IF(G208="","",'licencje PZTS'!B188)</f>
        <v/>
      </c>
      <c r="I208" s="26" t="str">
        <f>IF(G208="","",VLOOKUP(F208,'licencje PZTS'!$G$3:$N$799,8,FALSE))</f>
        <v/>
      </c>
      <c r="J208" s="26" t="str">
        <f>IFERROR(VLOOKUP(F208,'licencje PZTS'!$G$3:$N$799,7,FALSE),"")</f>
        <v>M</v>
      </c>
      <c r="K208" s="38">
        <f>IFERROR(VLOOKUP(F208,'licencje PZTS'!$G$3:$N$1799,4,FALSE),"")</f>
        <v>1989</v>
      </c>
      <c r="L208" s="26" t="str">
        <f t="shared" si="28"/>
        <v>Nie dotyczy</v>
      </c>
      <c r="M208" s="26" t="str">
        <f t="shared" si="29"/>
        <v>Nie dotyczy</v>
      </c>
      <c r="N208" s="26" t="str">
        <f t="shared" si="30"/>
        <v>Nie dotyczy</v>
      </c>
      <c r="O208" s="26" t="str">
        <f t="shared" si="31"/>
        <v>Nie dotyczy</v>
      </c>
      <c r="P208" s="26" t="str">
        <f t="shared" si="32"/>
        <v>Nie dotyczy</v>
      </c>
      <c r="Q208" s="26" t="str">
        <f t="shared" si="33"/>
        <v>Senior</v>
      </c>
      <c r="R208" s="26" t="str">
        <f t="shared" si="34"/>
        <v>Nie dotyczy</v>
      </c>
      <c r="S208" s="26" t="str">
        <f t="shared" si="35"/>
        <v>Nie dotyczy</v>
      </c>
      <c r="V208" s="26" t="str">
        <f t="shared" si="36"/>
        <v>Księżyk Krystian</v>
      </c>
      <c r="W208" s="26">
        <f>(COUNTIF($V$2:V208,V208)=1)*1+W207</f>
        <v>83</v>
      </c>
      <c r="X208" s="26" t="e">
        <f>VLOOKUP(Y208,'licencje PZTS'!$C$4:$K$1524,9,FALSE)</f>
        <v>#N/A</v>
      </c>
      <c r="Y208" s="26" t="e">
        <f>INDEX($V$4:$V$900,MATCH(ROWS($U$1:U205),$W$4:$W$900,0))</f>
        <v>#N/A</v>
      </c>
      <c r="AA208" s="26" t="str">
        <f t="shared" si="37"/>
        <v>Kryś Tomasz</v>
      </c>
      <c r="AB208" s="26">
        <f>(COUNTIF($AA$2:AA208,AA208)=1)*1+AB207</f>
        <v>118</v>
      </c>
      <c r="AC208" s="26" t="str">
        <f>VLOOKUP(AD208,'licencje PZTS'!$C$4:$K$524,9,FALSE)</f>
        <v>"STS GMINA Strzelce Opolskie"</v>
      </c>
      <c r="AD208" s="26" t="str">
        <f>INDEX($AA$2:$AA$900,MATCH(ROWS($Z$1:Z205),$AB$2:$AB$900,0))</f>
        <v>Polok Michał</v>
      </c>
    </row>
    <row r="209" spans="1:30" hidden="1" x14ac:dyDescent="0.25">
      <c r="A209" s="26" t="e">
        <f>INDEX($D$24:$D$746,MATCH(ROWS($A$1:A186),$B$24:$B$741,0))</f>
        <v>#N/A</v>
      </c>
      <c r="B209" s="30">
        <f>(COUNTIF($D$24:D209,D209)=1)*1+B208</f>
        <v>18</v>
      </c>
      <c r="C209" s="37" t="str">
        <f t="shared" si="26"/>
        <v>Młodzik</v>
      </c>
      <c r="D209" s="30" t="str">
        <f>IF(C209="","",'licencje PZTS'!B189)</f>
        <v>"KTS KŁODNICA Kędzierzyn-Koźle"</v>
      </c>
      <c r="E209" s="38" t="str">
        <f>IF(C209="","",VLOOKUP(F209,'licencje PZTS'!$G$3:$N$799,8,FALSE))</f>
        <v>Konieczny Paweł</v>
      </c>
      <c r="F209" s="26">
        <f>'licencje PZTS'!G189</f>
        <v>56743</v>
      </c>
      <c r="G209" s="38" t="str">
        <f t="shared" si="27"/>
        <v>Junior</v>
      </c>
      <c r="H209" s="38" t="str">
        <f>IF(G209="","",'licencje PZTS'!B189)</f>
        <v>"KTS KŁODNICA Kędzierzyn-Koźle"</v>
      </c>
      <c r="I209" s="26" t="str">
        <f>IF(G209="","",VLOOKUP(F209,'licencje PZTS'!$G$3:$N$799,8,FALSE))</f>
        <v>Konieczny Paweł</v>
      </c>
      <c r="J209" s="26" t="str">
        <f>IFERROR(VLOOKUP(F209,'licencje PZTS'!$G$3:$N$799,7,FALSE),"")</f>
        <v>M</v>
      </c>
      <c r="K209" s="38">
        <f>IFERROR(VLOOKUP(F209,'licencje PZTS'!$G$3:$N$1799,4,FALSE),"")</f>
        <v>2007</v>
      </c>
      <c r="L209" s="26" t="str">
        <f t="shared" si="28"/>
        <v>Nie dotyczy</v>
      </c>
      <c r="M209" s="26" t="str">
        <f t="shared" si="29"/>
        <v>Nie dotyczy</v>
      </c>
      <c r="N209" s="26" t="str">
        <f t="shared" si="30"/>
        <v>Młodzik</v>
      </c>
      <c r="O209" s="26" t="str">
        <f t="shared" si="31"/>
        <v>Kadet</v>
      </c>
      <c r="P209" s="26" t="str">
        <f t="shared" si="32"/>
        <v>Junior</v>
      </c>
      <c r="Q209" s="26" t="str">
        <f t="shared" si="33"/>
        <v>Senior</v>
      </c>
      <c r="R209" s="26" t="str">
        <f t="shared" si="34"/>
        <v>Nie dotyczy</v>
      </c>
      <c r="S209" s="26" t="str">
        <f t="shared" si="35"/>
        <v>Młodzieżowiec</v>
      </c>
      <c r="V209" s="26" t="str">
        <f t="shared" si="36"/>
        <v>Księżyk Krystian</v>
      </c>
      <c r="W209" s="26">
        <f>(COUNTIF($V$2:V209,V209)=1)*1+W208</f>
        <v>83</v>
      </c>
      <c r="X209" s="26" t="e">
        <f>VLOOKUP(Y209,'licencje PZTS'!$C$4:$K$1524,9,FALSE)</f>
        <v>#N/A</v>
      </c>
      <c r="Y209" s="26" t="e">
        <f>INDEX($V$4:$V$900,MATCH(ROWS($U$1:U206),$W$4:$W$900,0))</f>
        <v>#N/A</v>
      </c>
      <c r="AA209" s="26" t="str">
        <f t="shared" si="37"/>
        <v>Księżyk Krystian</v>
      </c>
      <c r="AB209" s="26">
        <f>(COUNTIF($AA$2:AA209,AA209)=1)*1+AB208</f>
        <v>119</v>
      </c>
      <c r="AC209" s="26" t="str">
        <f>VLOOKUP(AD209,'licencje PZTS'!$C$4:$K$524,9,FALSE)</f>
        <v>"LZS Zakrzów"</v>
      </c>
      <c r="AD209" s="26" t="str">
        <f>INDEX($AA$2:$AA$900,MATCH(ROWS($Z$1:Z206),$AB$2:$AB$900,0))</f>
        <v>Pruszkowski Jakub</v>
      </c>
    </row>
    <row r="210" spans="1:30" hidden="1" x14ac:dyDescent="0.25">
      <c r="A210" s="26" t="e">
        <f>INDEX($D$24:$D$746,MATCH(ROWS($A$1:A187),$B$24:$B$741,0))</f>
        <v>#N/A</v>
      </c>
      <c r="B210" s="30">
        <f>(COUNTIF($D$24:D210,D210)=1)*1+B209</f>
        <v>18</v>
      </c>
      <c r="C210" s="37" t="str">
        <f t="shared" si="26"/>
        <v>Młodzik</v>
      </c>
      <c r="D210" s="30" t="str">
        <f>IF(C210="","",'licencje PZTS'!B190)</f>
        <v>"LUKS Mańkowice-Piątkowice"</v>
      </c>
      <c r="E210" s="38" t="str">
        <f>IF(C210="","",VLOOKUP(F210,'licencje PZTS'!$G$3:$N$799,8,FALSE))</f>
        <v>Kopa Oskar</v>
      </c>
      <c r="F210" s="26">
        <f>'licencje PZTS'!G190</f>
        <v>54554</v>
      </c>
      <c r="G210" s="38" t="str">
        <f t="shared" si="27"/>
        <v>Junior</v>
      </c>
      <c r="H210" s="38" t="str">
        <f>IF(G210="","",'licencje PZTS'!B190)</f>
        <v>"LUKS Mańkowice-Piątkowice"</v>
      </c>
      <c r="I210" s="26" t="str">
        <f>IF(G210="","",VLOOKUP(F210,'licencje PZTS'!$G$3:$N$799,8,FALSE))</f>
        <v>Kopa Oskar</v>
      </c>
      <c r="J210" s="26" t="str">
        <f>IFERROR(VLOOKUP(F210,'licencje PZTS'!$G$3:$N$799,7,FALSE),"")</f>
        <v>M</v>
      </c>
      <c r="K210" s="38">
        <f>IFERROR(VLOOKUP(F210,'licencje PZTS'!$G$3:$N$1799,4,FALSE),"")</f>
        <v>2008</v>
      </c>
      <c r="L210" s="26" t="str">
        <f t="shared" si="28"/>
        <v>Nie dotyczy</v>
      </c>
      <c r="M210" s="26" t="str">
        <f t="shared" si="29"/>
        <v>Nie dotyczy</v>
      </c>
      <c r="N210" s="26" t="str">
        <f t="shared" si="30"/>
        <v>Młodzik</v>
      </c>
      <c r="O210" s="26" t="str">
        <f t="shared" si="31"/>
        <v>Kadet</v>
      </c>
      <c r="P210" s="26" t="str">
        <f t="shared" si="32"/>
        <v>Junior</v>
      </c>
      <c r="Q210" s="26" t="str">
        <f t="shared" si="33"/>
        <v>Senior</v>
      </c>
      <c r="R210" s="26" t="str">
        <f t="shared" si="34"/>
        <v>Nie dotyczy</v>
      </c>
      <c r="S210" s="26" t="str">
        <f t="shared" si="35"/>
        <v>Młodzieżowiec</v>
      </c>
      <c r="V210" s="26" t="str">
        <f t="shared" si="36"/>
        <v>Księżyk Krystian</v>
      </c>
      <c r="W210" s="26">
        <f>(COUNTIF($V$2:V210,V210)=1)*1+W209</f>
        <v>83</v>
      </c>
      <c r="X210" s="26" t="e">
        <f>VLOOKUP(Y210,'licencje PZTS'!$C$4:$K$1524,9,FALSE)</f>
        <v>#N/A</v>
      </c>
      <c r="Y210" s="26" t="e">
        <f>INDEX($V$4:$V$900,MATCH(ROWS($U$1:U207),$W$4:$W$900,0))</f>
        <v>#N/A</v>
      </c>
      <c r="AA210" s="26" t="str">
        <f t="shared" si="37"/>
        <v>Księżyk Krystian</v>
      </c>
      <c r="AB210" s="26">
        <f>(COUNTIF($AA$2:AA210,AA210)=1)*1+AB209</f>
        <v>119</v>
      </c>
      <c r="AC210" s="26" t="str">
        <f>VLOOKUP(AD210,'licencje PZTS'!$C$4:$K$524,9,FALSE)</f>
        <v>"LUKS Mańkowice-Piątkowice"</v>
      </c>
      <c r="AD210" s="26" t="str">
        <f>INDEX($AA$2:$AA$900,MATCH(ROWS($Z$1:Z207),$AB$2:$AB$900,0))</f>
        <v>Przeździecka Marta</v>
      </c>
    </row>
    <row r="211" spans="1:30" hidden="1" x14ac:dyDescent="0.25">
      <c r="A211" s="26" t="e">
        <f>INDEX($D$24:$D$746,MATCH(ROWS($A$1:A188),$B$24:$B$741,0))</f>
        <v>#N/A</v>
      </c>
      <c r="B211" s="30">
        <f>(COUNTIF($D$24:D211,D211)=1)*1+B210</f>
        <v>18</v>
      </c>
      <c r="C211" s="37" t="str">
        <f t="shared" si="26"/>
        <v/>
      </c>
      <c r="D211" s="30" t="str">
        <f>IF(C211="","",'licencje PZTS'!B191)</f>
        <v/>
      </c>
      <c r="E211" s="38" t="str">
        <f>IF(C211="","",VLOOKUP(F211,'licencje PZTS'!$G$3:$N$799,8,FALSE))</f>
        <v/>
      </c>
      <c r="F211" s="26">
        <f>'licencje PZTS'!G191</f>
        <v>33875</v>
      </c>
      <c r="G211" s="38" t="str">
        <f t="shared" si="27"/>
        <v/>
      </c>
      <c r="H211" s="38" t="str">
        <f>IF(G211="","",'licencje PZTS'!B191)</f>
        <v/>
      </c>
      <c r="I211" s="26" t="str">
        <f>IF(G211="","",VLOOKUP(F211,'licencje PZTS'!$G$3:$N$799,8,FALSE))</f>
        <v/>
      </c>
      <c r="J211" s="26" t="str">
        <f>IFERROR(VLOOKUP(F211,'licencje PZTS'!$G$3:$N$799,7,FALSE),"")</f>
        <v>M</v>
      </c>
      <c r="K211" s="38">
        <f>IFERROR(VLOOKUP(F211,'licencje PZTS'!$G$3:$N$1799,4,FALSE),"")</f>
        <v>1977</v>
      </c>
      <c r="L211" s="26" t="str">
        <f t="shared" si="28"/>
        <v>Nie dotyczy</v>
      </c>
      <c r="M211" s="26" t="str">
        <f t="shared" si="29"/>
        <v>Nie dotyczy</v>
      </c>
      <c r="N211" s="26" t="str">
        <f t="shared" si="30"/>
        <v>Nie dotyczy</v>
      </c>
      <c r="O211" s="26" t="str">
        <f t="shared" si="31"/>
        <v>Nie dotyczy</v>
      </c>
      <c r="P211" s="26" t="str">
        <f t="shared" si="32"/>
        <v>Nie dotyczy</v>
      </c>
      <c r="Q211" s="26" t="str">
        <f t="shared" si="33"/>
        <v>Senior</v>
      </c>
      <c r="R211" s="26" t="str">
        <f t="shared" si="34"/>
        <v>Weteran</v>
      </c>
      <c r="S211" s="26" t="str">
        <f t="shared" si="35"/>
        <v>Nie dotyczy</v>
      </c>
      <c r="V211" s="26" t="str">
        <f t="shared" si="36"/>
        <v>Księżyk Mateusz</v>
      </c>
      <c r="W211" s="26">
        <f>(COUNTIF($V$2:V211,V211)=1)*1+W210</f>
        <v>84</v>
      </c>
      <c r="X211" s="26" t="e">
        <f>VLOOKUP(Y211,'licencje PZTS'!$C$4:$K$1524,9,FALSE)</f>
        <v>#N/A</v>
      </c>
      <c r="Y211" s="26" t="e">
        <f>INDEX($V$4:$V$900,MATCH(ROWS($U$1:U208),$W$4:$W$900,0))</f>
        <v>#N/A</v>
      </c>
      <c r="AA211" s="26" t="str">
        <f t="shared" si="37"/>
        <v>Księżyk Mateusz</v>
      </c>
      <c r="AB211" s="26">
        <f>(COUNTIF($AA$2:AA211,AA211)=1)*1+AB210</f>
        <v>120</v>
      </c>
      <c r="AC211" s="26" t="str">
        <f>VLOOKUP(AD211,'licencje PZTS'!$C$4:$K$524,9,FALSE)</f>
        <v>"LUKS Mańkowice-Piątkowice"</v>
      </c>
      <c r="AD211" s="26" t="str">
        <f>INDEX($AA$2:$AA$900,MATCH(ROWS($Z$1:Z208),$AB$2:$AB$900,0))</f>
        <v>Raczek Michał</v>
      </c>
    </row>
    <row r="212" spans="1:30" hidden="1" x14ac:dyDescent="0.25">
      <c r="A212" s="26" t="e">
        <f>INDEX($D$24:$D$746,MATCH(ROWS($A$1:A189),$B$24:$B$741,0))</f>
        <v>#N/A</v>
      </c>
      <c r="B212" s="30">
        <f>(COUNTIF($D$24:D212,D212)=1)*1+B211</f>
        <v>18</v>
      </c>
      <c r="C212" s="37" t="str">
        <f t="shared" si="26"/>
        <v>Młodzik</v>
      </c>
      <c r="D212" s="30" t="str">
        <f>IF(C212="","",'licencje PZTS'!B192)</f>
        <v>"LZS Żywocice"</v>
      </c>
      <c r="E212" s="38" t="str">
        <f>IF(C212="","",VLOOKUP(F212,'licencje PZTS'!$G$3:$N$799,8,FALSE))</f>
        <v>Kopiec Szymon</v>
      </c>
      <c r="F212" s="26">
        <f>'licencje PZTS'!G192</f>
        <v>54093</v>
      </c>
      <c r="G212" s="38" t="str">
        <f t="shared" si="27"/>
        <v>Junior</v>
      </c>
      <c r="H212" s="38" t="str">
        <f>IF(G212="","",'licencje PZTS'!B192)</f>
        <v>"LZS Żywocice"</v>
      </c>
      <c r="I212" s="26" t="str">
        <f>IF(G212="","",VLOOKUP(F212,'licencje PZTS'!$G$3:$N$799,8,FALSE))</f>
        <v>Kopiec Szymon</v>
      </c>
      <c r="J212" s="26" t="str">
        <f>IFERROR(VLOOKUP(F212,'licencje PZTS'!$G$3:$N$799,7,FALSE),"")</f>
        <v>M</v>
      </c>
      <c r="K212" s="38">
        <f>IFERROR(VLOOKUP(F212,'licencje PZTS'!$G$3:$N$1799,4,FALSE),"")</f>
        <v>2011</v>
      </c>
      <c r="L212" s="26" t="str">
        <f t="shared" si="28"/>
        <v>Skrzat</v>
      </c>
      <c r="M212" s="26" t="str">
        <f t="shared" si="29"/>
        <v>Żak</v>
      </c>
      <c r="N212" s="26" t="str">
        <f t="shared" si="30"/>
        <v>Młodzik</v>
      </c>
      <c r="O212" s="26" t="str">
        <f t="shared" si="31"/>
        <v>Kadet</v>
      </c>
      <c r="P212" s="26" t="str">
        <f t="shared" si="32"/>
        <v>Junior</v>
      </c>
      <c r="Q212" s="26" t="str">
        <f t="shared" si="33"/>
        <v>Nie dotyczy</v>
      </c>
      <c r="R212" s="26" t="str">
        <f t="shared" si="34"/>
        <v>Nie dotyczy</v>
      </c>
      <c r="S212" s="26" t="str">
        <f t="shared" si="35"/>
        <v>Młodzieżowiec</v>
      </c>
      <c r="V212" s="26" t="str">
        <f t="shared" si="36"/>
        <v>Kubiak Aleksander</v>
      </c>
      <c r="W212" s="26">
        <f>(COUNTIF($V$2:V212,V212)=1)*1+W211</f>
        <v>85</v>
      </c>
      <c r="X212" s="26" t="e">
        <f>VLOOKUP(Y212,'licencje PZTS'!$C$4:$K$1524,9,FALSE)</f>
        <v>#N/A</v>
      </c>
      <c r="Y212" s="26" t="e">
        <f>INDEX($V$4:$V$900,MATCH(ROWS($U$1:U209),$W$4:$W$900,0))</f>
        <v>#N/A</v>
      </c>
      <c r="AA212" s="26" t="str">
        <f t="shared" si="37"/>
        <v>Kubiak Aleksander</v>
      </c>
      <c r="AB212" s="26">
        <f>(COUNTIF($AA$2:AA212,AA212)=1)*1+AB211</f>
        <v>121</v>
      </c>
      <c r="AC212" s="26" t="str">
        <f>VLOOKUP(AD212,'licencje PZTS'!$C$4:$K$524,9,FALSE)</f>
        <v>"LZS VICTORIA Chróścice"</v>
      </c>
      <c r="AD212" s="26" t="str">
        <f>INDEX($AA$2:$AA$900,MATCH(ROWS($Z$1:Z209),$AB$2:$AB$900,0))</f>
        <v>Radziej Magdalena</v>
      </c>
    </row>
    <row r="213" spans="1:30" hidden="1" x14ac:dyDescent="0.25">
      <c r="A213" s="26" t="e">
        <f>INDEX($D$24:$D$746,MATCH(ROWS($A$1:A190),$B$24:$B$741,0))</f>
        <v>#N/A</v>
      </c>
      <c r="B213" s="30">
        <f>(COUNTIF($D$24:D213,D213)=1)*1+B212</f>
        <v>18</v>
      </c>
      <c r="C213" s="37" t="str">
        <f t="shared" si="26"/>
        <v>Młodzik</v>
      </c>
      <c r="D213" s="30" t="str">
        <f>IF(C213="","",'licencje PZTS'!B193)</f>
        <v>"UKS MOS Opole"</v>
      </c>
      <c r="E213" s="38" t="str">
        <f>IF(C213="","",VLOOKUP(F213,'licencje PZTS'!$G$3:$N$799,8,FALSE))</f>
        <v>Korecka Oliwia</v>
      </c>
      <c r="F213" s="26">
        <f>'licencje PZTS'!G193</f>
        <v>56739</v>
      </c>
      <c r="G213" s="38" t="str">
        <f t="shared" si="27"/>
        <v>Junior</v>
      </c>
      <c r="H213" s="38" t="str">
        <f>IF(G213="","",'licencje PZTS'!B193)</f>
        <v>"UKS MOS Opole"</v>
      </c>
      <c r="I213" s="26" t="str">
        <f>IF(G213="","",VLOOKUP(F213,'licencje PZTS'!$G$3:$N$799,8,FALSE))</f>
        <v>Korecka Oliwia</v>
      </c>
      <c r="J213" s="26" t="str">
        <f>IFERROR(VLOOKUP(F213,'licencje PZTS'!$G$3:$N$799,7,FALSE),"")</f>
        <v>K</v>
      </c>
      <c r="K213" s="38">
        <f>IFERROR(VLOOKUP(F213,'licencje PZTS'!$G$3:$N$1799,4,FALSE),"")</f>
        <v>2012</v>
      </c>
      <c r="L213" s="26" t="str">
        <f t="shared" si="28"/>
        <v>Skrzat</v>
      </c>
      <c r="M213" s="26" t="str">
        <f t="shared" si="29"/>
        <v>Żak</v>
      </c>
      <c r="N213" s="26" t="str">
        <f t="shared" si="30"/>
        <v>Młodzik</v>
      </c>
      <c r="O213" s="26" t="str">
        <f t="shared" si="31"/>
        <v>Kadet</v>
      </c>
      <c r="P213" s="26" t="str">
        <f t="shared" si="32"/>
        <v>Junior</v>
      </c>
      <c r="Q213" s="26" t="str">
        <f t="shared" si="33"/>
        <v>Nie dotyczy</v>
      </c>
      <c r="R213" s="26" t="str">
        <f t="shared" si="34"/>
        <v>Nie dotyczy</v>
      </c>
      <c r="S213" s="26" t="str">
        <f t="shared" si="35"/>
        <v>Młodzieżowiec</v>
      </c>
      <c r="V213" s="26" t="str">
        <f t="shared" si="36"/>
        <v>Kuska Rafał</v>
      </c>
      <c r="W213" s="26">
        <f>(COUNTIF($V$2:V213,V213)=1)*1+W212</f>
        <v>86</v>
      </c>
      <c r="X213" s="26" t="e">
        <f>VLOOKUP(Y213,'licencje PZTS'!$C$4:$K$1524,9,FALSE)</f>
        <v>#N/A</v>
      </c>
      <c r="Y213" s="26" t="e">
        <f>INDEX($V$4:$V$900,MATCH(ROWS($U$1:U210),$W$4:$W$900,0))</f>
        <v>#N/A</v>
      </c>
      <c r="AA213" s="26" t="str">
        <f t="shared" si="37"/>
        <v>Kubica Aleks</v>
      </c>
      <c r="AB213" s="26">
        <f>(COUNTIF($AA$2:AA213,AA213)=1)*1+AB212</f>
        <v>122</v>
      </c>
      <c r="AC213" s="26" t="str">
        <f>VLOOKUP(AD213,'licencje PZTS'!$C$4:$K$524,9,FALSE)</f>
        <v>"SKS LUKS Nysa"</v>
      </c>
      <c r="AD213" s="26" t="str">
        <f>INDEX($AA$2:$AA$900,MATCH(ROWS($Z$1:Z210),$AB$2:$AB$900,0))</f>
        <v>Reh Jakub</v>
      </c>
    </row>
    <row r="214" spans="1:30" hidden="1" x14ac:dyDescent="0.25">
      <c r="A214" s="26" t="e">
        <f>INDEX($D$24:$D$746,MATCH(ROWS($A$1:A191),$B$24:$B$741,0))</f>
        <v>#N/A</v>
      </c>
      <c r="B214" s="30">
        <f>(COUNTIF($D$24:D214,D214)=1)*1+B213</f>
        <v>18</v>
      </c>
      <c r="C214" s="37" t="str">
        <f t="shared" si="26"/>
        <v>Młodzik</v>
      </c>
      <c r="D214" s="30" t="str">
        <f>IF(C214="","",'licencje PZTS'!B194)</f>
        <v>"MGOK Gorzów Śląski"</v>
      </c>
      <c r="E214" s="38" t="str">
        <f>IF(C214="","",VLOOKUP(F214,'licencje PZTS'!$G$3:$N$799,8,FALSE))</f>
        <v>Kos Dawid</v>
      </c>
      <c r="F214" s="26">
        <f>'licencje PZTS'!G194</f>
        <v>54785</v>
      </c>
      <c r="G214" s="38" t="str">
        <f t="shared" si="27"/>
        <v>Junior</v>
      </c>
      <c r="H214" s="38" t="str">
        <f>IF(G214="","",'licencje PZTS'!B194)</f>
        <v>"MGOK Gorzów Śląski"</v>
      </c>
      <c r="I214" s="26" t="str">
        <f>IF(G214="","",VLOOKUP(F214,'licencje PZTS'!$G$3:$N$799,8,FALSE))</f>
        <v>Kos Dawid</v>
      </c>
      <c r="J214" s="26" t="str">
        <f>IFERROR(VLOOKUP(F214,'licencje PZTS'!$G$3:$N$799,7,FALSE),"")</f>
        <v>M</v>
      </c>
      <c r="K214" s="38">
        <f>IFERROR(VLOOKUP(F214,'licencje PZTS'!$G$3:$N$1799,4,FALSE),"")</f>
        <v>2009</v>
      </c>
      <c r="L214" s="26" t="str">
        <f t="shared" si="28"/>
        <v>Nie dotyczy</v>
      </c>
      <c r="M214" s="26" t="str">
        <f t="shared" si="29"/>
        <v>Żak</v>
      </c>
      <c r="N214" s="26" t="str">
        <f t="shared" si="30"/>
        <v>Młodzik</v>
      </c>
      <c r="O214" s="26" t="str">
        <f t="shared" si="31"/>
        <v>Kadet</v>
      </c>
      <c r="P214" s="26" t="str">
        <f t="shared" si="32"/>
        <v>Junior</v>
      </c>
      <c r="Q214" s="26" t="str">
        <f t="shared" si="33"/>
        <v>Senior</v>
      </c>
      <c r="R214" s="26" t="str">
        <f t="shared" si="34"/>
        <v>Nie dotyczy</v>
      </c>
      <c r="S214" s="26" t="str">
        <f t="shared" si="35"/>
        <v>Młodzieżowiec</v>
      </c>
      <c r="V214" s="26" t="str">
        <f t="shared" si="36"/>
        <v>Kuska Rafał</v>
      </c>
      <c r="W214" s="26">
        <f>(COUNTIF($V$2:V214,V214)=1)*1+W213</f>
        <v>86</v>
      </c>
      <c r="X214" s="26" t="e">
        <f>VLOOKUP(Y214,'licencje PZTS'!$C$4:$K$1524,9,FALSE)</f>
        <v>#N/A</v>
      </c>
      <c r="Y214" s="26" t="e">
        <f>INDEX($V$4:$V$900,MATCH(ROWS($U$1:U211),$W$4:$W$900,0))</f>
        <v>#N/A</v>
      </c>
      <c r="AA214" s="26" t="str">
        <f t="shared" si="37"/>
        <v>Kuliczkowski Piotr</v>
      </c>
      <c r="AB214" s="26">
        <f>(COUNTIF($AA$2:AA214,AA214)=1)*1+AB213</f>
        <v>123</v>
      </c>
      <c r="AC214" s="26" t="str">
        <f>VLOOKUP(AD214,'licencje PZTS'!$C$4:$K$524,9,FALSE)</f>
        <v>"STS GMINA Strzelce Opolskie"</v>
      </c>
      <c r="AD214" s="26" t="str">
        <f>INDEX($AA$2:$AA$900,MATCH(ROWS($Z$1:Z211),$AB$2:$AB$900,0))</f>
        <v>Reinert Maciej</v>
      </c>
    </row>
    <row r="215" spans="1:30" hidden="1" x14ac:dyDescent="0.25">
      <c r="A215" s="26" t="e">
        <f>INDEX($D$24:$D$746,MATCH(ROWS($A$1:A192),$B$24:$B$741,0))</f>
        <v>#N/A</v>
      </c>
      <c r="B215" s="30">
        <f>(COUNTIF($D$24:D215,D215)=1)*1+B214</f>
        <v>18</v>
      </c>
      <c r="C215" s="37" t="str">
        <f t="shared" si="26"/>
        <v/>
      </c>
      <c r="D215" s="30" t="str">
        <f>IF(C215="","",'licencje PZTS'!B195)</f>
        <v/>
      </c>
      <c r="E215" s="38" t="str">
        <f>IF(C215="","",VLOOKUP(F215,'licencje PZTS'!$G$3:$N$799,8,FALSE))</f>
        <v/>
      </c>
      <c r="F215" s="26">
        <f>'licencje PZTS'!G195</f>
        <v>50893</v>
      </c>
      <c r="G215" s="38" t="str">
        <f t="shared" si="27"/>
        <v>Junior</v>
      </c>
      <c r="H215" s="38" t="str">
        <f>IF(G215="","",'licencje PZTS'!B195)</f>
        <v>"STS GMINA Strzelce Opolskie"</v>
      </c>
      <c r="I215" s="26" t="str">
        <f>IF(G215="","",VLOOKUP(F215,'licencje PZTS'!$G$3:$N$799,8,FALSE))</f>
        <v>Koston Julia</v>
      </c>
      <c r="J215" s="26" t="str">
        <f>IFERROR(VLOOKUP(F215,'licencje PZTS'!$G$3:$N$799,7,FALSE),"")</f>
        <v>K</v>
      </c>
      <c r="K215" s="38">
        <f>IFERROR(VLOOKUP(F215,'licencje PZTS'!$G$3:$N$1799,4,FALSE),"")</f>
        <v>2006</v>
      </c>
      <c r="L215" s="26" t="str">
        <f t="shared" si="28"/>
        <v>Nie dotyczy</v>
      </c>
      <c r="M215" s="26" t="str">
        <f t="shared" si="29"/>
        <v>Nie dotyczy</v>
      </c>
      <c r="N215" s="26" t="str">
        <f t="shared" si="30"/>
        <v>Nie dotyczy</v>
      </c>
      <c r="O215" s="26" t="str">
        <f t="shared" si="31"/>
        <v>Kadet</v>
      </c>
      <c r="P215" s="26" t="str">
        <f t="shared" si="32"/>
        <v>Junior</v>
      </c>
      <c r="Q215" s="26" t="str">
        <f t="shared" si="33"/>
        <v>Senior</v>
      </c>
      <c r="R215" s="26" t="str">
        <f t="shared" si="34"/>
        <v>Nie dotyczy</v>
      </c>
      <c r="S215" s="26" t="str">
        <f t="shared" si="35"/>
        <v>Młodzieżowiec</v>
      </c>
      <c r="V215" s="26" t="str">
        <f t="shared" si="36"/>
        <v>Kuska Rafał</v>
      </c>
      <c r="W215" s="26">
        <f>(COUNTIF($V$2:V215,V215)=1)*1+W214</f>
        <v>86</v>
      </c>
      <c r="X215" s="26" t="e">
        <f>VLOOKUP(Y215,'licencje PZTS'!$C$4:$K$1524,9,FALSE)</f>
        <v>#N/A</v>
      </c>
      <c r="Y215" s="26" t="e">
        <f>INDEX($V$4:$V$900,MATCH(ROWS($U$1:U212),$W$4:$W$900,0))</f>
        <v>#N/A</v>
      </c>
      <c r="AA215" s="26" t="str">
        <f t="shared" si="37"/>
        <v>Kuliczkowski Piotr</v>
      </c>
      <c r="AB215" s="26">
        <f>(COUNTIF($AA$2:AA215,AA215)=1)*1+AB214</f>
        <v>123</v>
      </c>
      <c r="AC215" s="26" t="str">
        <f>VLOOKUP(AD215,'licencje PZTS'!$C$4:$K$524,9,FALSE)</f>
        <v>"AZS PWSZ Nysa"</v>
      </c>
      <c r="AD215" s="26" t="str">
        <f>INDEX($AA$2:$AA$900,MATCH(ROWS($Z$1:Z212),$AB$2:$AB$900,0))</f>
        <v>Rogoziński Szymon</v>
      </c>
    </row>
    <row r="216" spans="1:30" hidden="1" x14ac:dyDescent="0.25">
      <c r="A216" s="26" t="e">
        <f>INDEX($D$24:$D$746,MATCH(ROWS($A$1:A193),$B$24:$B$741,0))</f>
        <v>#N/A</v>
      </c>
      <c r="B216" s="30">
        <f>(COUNTIF($D$24:D216,D216)=1)*1+B215</f>
        <v>18</v>
      </c>
      <c r="C216" s="37" t="str">
        <f t="shared" si="26"/>
        <v>Młodzik</v>
      </c>
      <c r="D216" s="30" t="str">
        <f>IF(C216="","",'licencje PZTS'!B196)</f>
        <v>"STS GMINA Strzelce Opolskie"</v>
      </c>
      <c r="E216" s="38" t="str">
        <f>IF(C216="","",VLOOKUP(F216,'licencje PZTS'!$G$3:$N$799,8,FALSE))</f>
        <v>Koston Zuzanna</v>
      </c>
      <c r="F216" s="26">
        <f>'licencje PZTS'!G196</f>
        <v>50892</v>
      </c>
      <c r="G216" s="38" t="str">
        <f t="shared" si="27"/>
        <v>Junior</v>
      </c>
      <c r="H216" s="38" t="str">
        <f>IF(G216="","",'licencje PZTS'!B196)</f>
        <v>"STS GMINA Strzelce Opolskie"</v>
      </c>
      <c r="I216" s="26" t="str">
        <f>IF(G216="","",VLOOKUP(F216,'licencje PZTS'!$G$3:$N$799,8,FALSE))</f>
        <v>Koston Zuzanna</v>
      </c>
      <c r="J216" s="26" t="str">
        <f>IFERROR(VLOOKUP(F216,'licencje PZTS'!$G$3:$N$799,7,FALSE),"")</f>
        <v>K</v>
      </c>
      <c r="K216" s="38">
        <f>IFERROR(VLOOKUP(F216,'licencje PZTS'!$G$3:$N$1799,4,FALSE),"")</f>
        <v>2008</v>
      </c>
      <c r="L216" s="26" t="str">
        <f t="shared" si="28"/>
        <v>Nie dotyczy</v>
      </c>
      <c r="M216" s="26" t="str">
        <f t="shared" si="29"/>
        <v>Nie dotyczy</v>
      </c>
      <c r="N216" s="26" t="str">
        <f t="shared" si="30"/>
        <v>Młodzik</v>
      </c>
      <c r="O216" s="26" t="str">
        <f t="shared" si="31"/>
        <v>Kadet</v>
      </c>
      <c r="P216" s="26" t="str">
        <f t="shared" si="32"/>
        <v>Junior</v>
      </c>
      <c r="Q216" s="26" t="str">
        <f t="shared" si="33"/>
        <v>Senior</v>
      </c>
      <c r="R216" s="26" t="str">
        <f t="shared" si="34"/>
        <v>Nie dotyczy</v>
      </c>
      <c r="S216" s="26" t="str">
        <f t="shared" si="35"/>
        <v>Młodzieżowiec</v>
      </c>
      <c r="V216" s="26" t="str">
        <f t="shared" si="36"/>
        <v>Kuska Rafał</v>
      </c>
      <c r="W216" s="26">
        <f>(COUNTIF($V$2:V216,V216)=1)*1+W215</f>
        <v>86</v>
      </c>
      <c r="X216" s="26" t="e">
        <f>VLOOKUP(Y216,'licencje PZTS'!$C$4:$K$1524,9,FALSE)</f>
        <v>#N/A</v>
      </c>
      <c r="Y216" s="26" t="e">
        <f>INDEX($V$4:$V$900,MATCH(ROWS($U$1:U213),$W$4:$W$900,0))</f>
        <v>#N/A</v>
      </c>
      <c r="AA216" s="26" t="str">
        <f t="shared" si="37"/>
        <v>Kuliczkowski Piotr</v>
      </c>
      <c r="AB216" s="26">
        <f>(COUNTIF($AA$2:AA216,AA216)=1)*1+AB215</f>
        <v>123</v>
      </c>
      <c r="AC216" s="26" t="str">
        <f>VLOOKUP(AD216,'licencje PZTS'!$C$4:$K$524,9,FALSE)</f>
        <v>"UKS SOKOLIK Niemodlin"</v>
      </c>
      <c r="AD216" s="26" t="str">
        <f>INDEX($AA$2:$AA$900,MATCH(ROWS($Z$1:Z213),$AB$2:$AB$900,0))</f>
        <v>Romanowska Aleksandra</v>
      </c>
    </row>
    <row r="217" spans="1:30" hidden="1" x14ac:dyDescent="0.25">
      <c r="A217" s="26" t="e">
        <f>INDEX($D$24:$D$746,MATCH(ROWS($A$1:A194),$B$24:$B$741,0))</f>
        <v>#N/A</v>
      </c>
      <c r="B217" s="30">
        <f>(COUNTIF($D$24:D217,D217)=1)*1+B216</f>
        <v>18</v>
      </c>
      <c r="C217" s="37" t="str">
        <f t="shared" ref="C217:C280" si="38">IF(AND($E$3="Skrzat",OR(L217="Skrzat")),"Skrzat",IF(AND($E$3="Żak",OR(L217="Skrzat",M217="Żak")),"Żak",IF(AND($E$3="Młodzik",OR(L217="Skrzat",M217="Żak",N217="Młodzik")),"Młodzik",IF(AND($E$3="Kadet",OR(L217="Skrzat",M217="Żak",N217="Młodzik",O217="Kadet")),"Kadet",IF(AND($E$3="Junior",OR(L217="Skrzat",M217="Żak",N217="Młodzik",O217="Kadet",P217="Junior")),"Junior",IF(AND($E$3="Młodzieżowiec",OR(L217="Skrzat",M217="Żak",N217="Młodzik",O217="Kadet",P217="Junior",S217="Młodzieżowiec")),"Młodzieżowiec",IF(AND($E$3="Senior",OR(L217="Skrzat",M217="Żak",N217="Młodzik",O217="Kadet",P217="Junior",S217="Młodzieżowiec",Q217="Senior")),"Senior",IF(AND($E$3="Weteran",OR(L217="Nie",M217="Nie",N217="Nie",O217="Nie",P217="Nie",R217="Weteran")),"Weteran",""))))))))</f>
        <v/>
      </c>
      <c r="D217" s="30" t="str">
        <f>IF(C217="","",'licencje PZTS'!B197)</f>
        <v/>
      </c>
      <c r="E217" s="38" t="str">
        <f>IF(C217="","",VLOOKUP(F217,'licencje PZTS'!$G$3:$N$799,8,FALSE))</f>
        <v/>
      </c>
      <c r="F217" s="26">
        <f>'licencje PZTS'!G197</f>
        <v>47814</v>
      </c>
      <c r="G217" s="38" t="str">
        <f t="shared" ref="G217:G280" si="39">IF(AND($G$3="Skrzat",OR(L217="Skrzat")),"Skrzat",IF(AND($G$3="Żak",OR(L217="Skrzat",M217="Żak")),"Żak",IF(AND($G$3="Młodzik",OR(L217="Skrzat",M217="Żak",N217="Młodzik")),"Młodzik",IF(AND($G$3="Kadet",OR(L217="Skrzat",M217="Żak",N217="Młodzik",O217="Kadet")),"Kadet",IF(AND($G$3="Junior",OR(L217="Skrzat",M217="Żak",N217="Młodzik",O217="Kadet",P217="Junior")),"Junior",IF(AND($G$3="Młodzieżowiec",OR(L217="Skrzat",M217="Żak",N217="Młodzik",O217="Kadet",P217="Junior",S217="Młodzieżowiec")),"Młodzieżowiec",IF(AND($G$3="Senior",OR(L217="Skrzat",M217="Żak",N217="Młodzik",O217="Kadet",P217="Junior",S217="Młodzieżowiec",Q217="Senior")),"Senior",IF(AND($G$3="Weteran",OR(L217="Nie",M217="Nie",N217="Nie",O217="Nie",P217="Nie",R217="Weteran")),"Weteran",""))))))))</f>
        <v>Junior</v>
      </c>
      <c r="H217" s="38" t="str">
        <f>IF(G217="","",'licencje PZTS'!B197)</f>
        <v>"KTS KŁODNICA Kędzierzyn-Koźle"</v>
      </c>
      <c r="I217" s="26" t="str">
        <f>IF(G217="","",VLOOKUP(F217,'licencje PZTS'!$G$3:$N$799,8,FALSE))</f>
        <v>Kotowicz Bartosz</v>
      </c>
      <c r="J217" s="26" t="str">
        <f>IFERROR(VLOOKUP(F217,'licencje PZTS'!$G$3:$N$799,7,FALSE),"")</f>
        <v>M</v>
      </c>
      <c r="K217" s="38">
        <f>IFERROR(VLOOKUP(F217,'licencje PZTS'!$G$3:$N$1799,4,FALSE),"")</f>
        <v>2002</v>
      </c>
      <c r="L217" s="26" t="str">
        <f t="shared" ref="L217:L280" si="40">IFERROR(IF($G$1-K217&lt;=9,"Skrzat",IF($G$1-K217&gt;9,"Nie dotyczy")),"")</f>
        <v>Nie dotyczy</v>
      </c>
      <c r="M217" s="26" t="str">
        <f t="shared" ref="M217:M280" si="41">IFERROR(IF($G$1-K217&lt;=11,"Żak",IF($G$1-K217&gt;11,"Nie dotyczy")),"")</f>
        <v>Nie dotyczy</v>
      </c>
      <c r="N217" s="26" t="str">
        <f t="shared" ref="N217:N280" si="42">IFERROR(IF($G$1-K217&lt;=13,"Młodzik",IF($G$1-K217&gt;13,"Nie dotyczy")),"")</f>
        <v>Nie dotyczy</v>
      </c>
      <c r="O217" s="26" t="str">
        <f t="shared" ref="O217:O280" si="43">IFERROR(IF($G$1-K217&lt;=15,"Kadet",IF($G$1-K217&gt;15,"Nie dotyczy")),"")</f>
        <v>Nie dotyczy</v>
      </c>
      <c r="P217" s="26" t="str">
        <f t="shared" ref="P217:P280" si="44">IFERROR(IF($G$1-K217&lt;=18,"Junior",IF($G$1-K217&gt;18,"Nie dotyczy")),"")</f>
        <v>Junior</v>
      </c>
      <c r="Q217" s="26" t="str">
        <f t="shared" ref="Q217:Q280" si="45">IFERROR(IF($G$1-K217&gt;=10,"Senior",IF($G$1-K217&lt;10,"Nie dotyczy")),"")</f>
        <v>Senior</v>
      </c>
      <c r="R217" s="26" t="str">
        <f t="shared" ref="R217:R280" si="46">IFERROR(IF($G$1-K217&gt;=40,"Weteran",IF($G$1-K217&lt;40,"Nie dotyczy")),"Nie dotyczy")</f>
        <v>Nie dotyczy</v>
      </c>
      <c r="S217" s="26" t="str">
        <f t="shared" ref="S217:S280" si="47">IFERROR(IF($G$1-K217&lt;=21,"Młodzieżowiec",IF($G$1-K217&gt;21,"Nie dotyczy")),"")</f>
        <v>Młodzieżowiec</v>
      </c>
      <c r="V217" s="26" t="str">
        <f t="shared" si="36"/>
        <v>Kuska Rafał</v>
      </c>
      <c r="W217" s="26">
        <f>(COUNTIF($V$2:V217,V217)=1)*1+W216</f>
        <v>86</v>
      </c>
      <c r="X217" s="26" t="e">
        <f>VLOOKUP(Y217,'licencje PZTS'!$C$4:$K$1524,9,FALSE)</f>
        <v>#N/A</v>
      </c>
      <c r="Y217" s="26" t="e">
        <f>INDEX($V$4:$V$900,MATCH(ROWS($U$1:U214),$W$4:$W$900,0))</f>
        <v>#N/A</v>
      </c>
      <c r="AA217" s="26" t="str">
        <f t="shared" si="37"/>
        <v>Kunaszewski Leon</v>
      </c>
      <c r="AB217" s="26">
        <f>(COUNTIF($AA$2:AA217,AA217)=1)*1+AB216</f>
        <v>124</v>
      </c>
      <c r="AC217" s="26" t="str">
        <f>VLOOKUP(AD217,'licencje PZTS'!$C$4:$K$524,9,FALSE)</f>
        <v>"UKS SOKOLIK Niemodlin"</v>
      </c>
      <c r="AD217" s="26" t="str">
        <f>INDEX($AA$2:$AA$900,MATCH(ROWS($Z$1:Z214),$AB$2:$AB$900,0))</f>
        <v>Romanowska Magdalena</v>
      </c>
    </row>
    <row r="218" spans="1:30" hidden="1" x14ac:dyDescent="0.25">
      <c r="A218" s="26" t="e">
        <f>INDEX($D$24:$D$746,MATCH(ROWS($A$1:A195),$B$24:$B$741,0))</f>
        <v>#N/A</v>
      </c>
      <c r="B218" s="30">
        <f>(COUNTIF($D$24:D218,D218)=1)*1+B217</f>
        <v>18</v>
      </c>
      <c r="C218" s="37" t="str">
        <f t="shared" si="38"/>
        <v/>
      </c>
      <c r="D218" s="30" t="str">
        <f>IF(C218="","",'licencje PZTS'!B198)</f>
        <v/>
      </c>
      <c r="E218" s="38" t="str">
        <f>IF(C218="","",VLOOKUP(F218,'licencje PZTS'!$G$3:$N$799,8,FALSE))</f>
        <v/>
      </c>
      <c r="F218" s="26">
        <f>'licencje PZTS'!G198</f>
        <v>43136</v>
      </c>
      <c r="G218" s="38" t="str">
        <f t="shared" si="39"/>
        <v/>
      </c>
      <c r="H218" s="38" t="str">
        <f>IF(G218="","",'licencje PZTS'!B198)</f>
        <v/>
      </c>
      <c r="I218" s="26" t="str">
        <f>IF(G218="","",VLOOKUP(F218,'licencje PZTS'!$G$3:$N$799,8,FALSE))</f>
        <v/>
      </c>
      <c r="J218" s="26" t="str">
        <f>IFERROR(VLOOKUP(F218,'licencje PZTS'!$G$3:$N$799,7,FALSE),"")</f>
        <v>M</v>
      </c>
      <c r="K218" s="38">
        <f>IFERROR(VLOOKUP(F218,'licencje PZTS'!$G$3:$N$1799,4,FALSE),"")</f>
        <v>2001</v>
      </c>
      <c r="L218" s="26" t="str">
        <f t="shared" si="40"/>
        <v>Nie dotyczy</v>
      </c>
      <c r="M218" s="26" t="str">
        <f t="shared" si="41"/>
        <v>Nie dotyczy</v>
      </c>
      <c r="N218" s="26" t="str">
        <f t="shared" si="42"/>
        <v>Nie dotyczy</v>
      </c>
      <c r="O218" s="26" t="str">
        <f t="shared" si="43"/>
        <v>Nie dotyczy</v>
      </c>
      <c r="P218" s="26" t="str">
        <f t="shared" si="44"/>
        <v>Nie dotyczy</v>
      </c>
      <c r="Q218" s="26" t="str">
        <f t="shared" si="45"/>
        <v>Senior</v>
      </c>
      <c r="R218" s="26" t="str">
        <f t="shared" si="46"/>
        <v>Nie dotyczy</v>
      </c>
      <c r="S218" s="26" t="str">
        <f t="shared" si="47"/>
        <v>Młodzieżowiec</v>
      </c>
      <c r="V218" s="26" t="str">
        <f t="shared" si="36"/>
        <v>Kuska Rafał</v>
      </c>
      <c r="W218" s="26">
        <f>(COUNTIF($V$2:V218,V218)=1)*1+W217</f>
        <v>86</v>
      </c>
      <c r="X218" s="26" t="e">
        <f>VLOOKUP(Y218,'licencje PZTS'!$C$4:$K$1524,9,FALSE)</f>
        <v>#N/A</v>
      </c>
      <c r="Y218" s="26" t="e">
        <f>INDEX($V$4:$V$900,MATCH(ROWS($U$1:U215),$W$4:$W$900,0))</f>
        <v>#N/A</v>
      </c>
      <c r="AA218" s="26" t="str">
        <f t="shared" si="37"/>
        <v>Kunaszewski Leon</v>
      </c>
      <c r="AB218" s="26">
        <f>(COUNTIF($AA$2:AA218,AA218)=1)*1+AB217</f>
        <v>124</v>
      </c>
      <c r="AC218" s="26" t="str">
        <f>VLOOKUP(AD218,'licencje PZTS'!$C$4:$K$524,9,FALSE)</f>
        <v>"UKS SOKOLIK Niemodlin"</v>
      </c>
      <c r="AD218" s="26" t="str">
        <f>INDEX($AA$2:$AA$900,MATCH(ROWS($Z$1:Z215),$AB$2:$AB$900,0))</f>
        <v>Romanowski Paweł</v>
      </c>
    </row>
    <row r="219" spans="1:30" hidden="1" x14ac:dyDescent="0.25">
      <c r="A219" s="26" t="e">
        <f>INDEX($D$24:$D$746,MATCH(ROWS($A$1:A196),$B$24:$B$741,0))</f>
        <v>#N/A</v>
      </c>
      <c r="B219" s="30">
        <f>(COUNTIF($D$24:D219,D219)=1)*1+B218</f>
        <v>18</v>
      </c>
      <c r="C219" s="37" t="str">
        <f t="shared" si="38"/>
        <v/>
      </c>
      <c r="D219" s="30" t="str">
        <f>IF(C219="","",'licencje PZTS'!B199)</f>
        <v/>
      </c>
      <c r="E219" s="38" t="str">
        <f>IF(C219="","",VLOOKUP(F219,'licencje PZTS'!$G$3:$N$799,8,FALSE))</f>
        <v/>
      </c>
      <c r="F219" s="26">
        <f>'licencje PZTS'!G199</f>
        <v>29059</v>
      </c>
      <c r="G219" s="38" t="str">
        <f t="shared" si="39"/>
        <v/>
      </c>
      <c r="H219" s="38" t="str">
        <f>IF(G219="","",'licencje PZTS'!B199)</f>
        <v/>
      </c>
      <c r="I219" s="26" t="str">
        <f>IF(G219="","",VLOOKUP(F219,'licencje PZTS'!$G$3:$N$799,8,FALSE))</f>
        <v/>
      </c>
      <c r="J219" s="26" t="str">
        <f>IFERROR(VLOOKUP(F219,'licencje PZTS'!$G$3:$N$799,7,FALSE),"")</f>
        <v>K</v>
      </c>
      <c r="K219" s="38">
        <f>IFERROR(VLOOKUP(F219,'licencje PZTS'!$G$3:$N$1799,4,FALSE),"")</f>
        <v>1999</v>
      </c>
      <c r="L219" s="26" t="str">
        <f t="shared" si="40"/>
        <v>Nie dotyczy</v>
      </c>
      <c r="M219" s="26" t="str">
        <f t="shared" si="41"/>
        <v>Nie dotyczy</v>
      </c>
      <c r="N219" s="26" t="str">
        <f t="shared" si="42"/>
        <v>Nie dotyczy</v>
      </c>
      <c r="O219" s="26" t="str">
        <f t="shared" si="43"/>
        <v>Nie dotyczy</v>
      </c>
      <c r="P219" s="26" t="str">
        <f t="shared" si="44"/>
        <v>Nie dotyczy</v>
      </c>
      <c r="Q219" s="26" t="str">
        <f t="shared" si="45"/>
        <v>Senior</v>
      </c>
      <c r="R219" s="26" t="str">
        <f t="shared" si="46"/>
        <v>Nie dotyczy</v>
      </c>
      <c r="S219" s="26" t="str">
        <f t="shared" si="47"/>
        <v>Młodzieżowiec</v>
      </c>
      <c r="V219" s="26" t="str">
        <f t="shared" si="36"/>
        <v>Kuska Rafał</v>
      </c>
      <c r="W219" s="26">
        <f>(COUNTIF($V$2:V219,V219)=1)*1+W218</f>
        <v>86</v>
      </c>
      <c r="X219" s="26" t="e">
        <f>VLOOKUP(Y219,'licencje PZTS'!$C$4:$K$1524,9,FALSE)</f>
        <v>#N/A</v>
      </c>
      <c r="Y219" s="26" t="e">
        <f>INDEX($V$4:$V$900,MATCH(ROWS($U$1:U216),$W$4:$W$900,0))</f>
        <v>#N/A</v>
      </c>
      <c r="AA219" s="26" t="str">
        <f t="shared" si="37"/>
        <v>Kunaszewski Leon</v>
      </c>
      <c r="AB219" s="26">
        <f>(COUNTIF($AA$2:AA219,AA219)=1)*1+AB218</f>
        <v>124</v>
      </c>
      <c r="AC219" s="26" t="str">
        <f>VLOOKUP(AD219,'licencje PZTS'!$C$4:$K$524,9,FALSE)</f>
        <v>"KTS MOKSiR Zawadzkie"</v>
      </c>
      <c r="AD219" s="26" t="str">
        <f>INDEX($AA$2:$AA$900,MATCH(ROWS($Z$1:Z216),$AB$2:$AB$900,0))</f>
        <v>Rudzik Magdalena</v>
      </c>
    </row>
    <row r="220" spans="1:30" hidden="1" x14ac:dyDescent="0.25">
      <c r="A220" s="26" t="e">
        <f>INDEX($D$24:$D$746,MATCH(ROWS($A$1:A197),$B$24:$B$741,0))</f>
        <v>#N/A</v>
      </c>
      <c r="B220" s="30">
        <f>(COUNTIF($D$24:D220,D220)=1)*1+B219</f>
        <v>18</v>
      </c>
      <c r="C220" s="37" t="str">
        <f t="shared" si="38"/>
        <v/>
      </c>
      <c r="D220" s="30" t="str">
        <f>IF(C220="","",'licencje PZTS'!B200)</f>
        <v/>
      </c>
      <c r="E220" s="38" t="str">
        <f>IF(C220="","",VLOOKUP(F220,'licencje PZTS'!$G$3:$N$799,8,FALSE))</f>
        <v/>
      </c>
      <c r="F220" s="26">
        <f>'licencje PZTS'!G200</f>
        <v>39924</v>
      </c>
      <c r="G220" s="38" t="str">
        <f t="shared" si="39"/>
        <v/>
      </c>
      <c r="H220" s="38" t="str">
        <f>IF(G220="","",'licencje PZTS'!B200)</f>
        <v/>
      </c>
      <c r="I220" s="26" t="str">
        <f>IF(G220="","",VLOOKUP(F220,'licencje PZTS'!$G$3:$N$799,8,FALSE))</f>
        <v/>
      </c>
      <c r="J220" s="26" t="str">
        <f>IFERROR(VLOOKUP(F220,'licencje PZTS'!$G$3:$N$799,7,FALSE),"")</f>
        <v>M</v>
      </c>
      <c r="K220" s="38">
        <f>IFERROR(VLOOKUP(F220,'licencje PZTS'!$G$3:$N$1799,4,FALSE),"")</f>
        <v>1974</v>
      </c>
      <c r="L220" s="26" t="str">
        <f t="shared" si="40"/>
        <v>Nie dotyczy</v>
      </c>
      <c r="M220" s="26" t="str">
        <f t="shared" si="41"/>
        <v>Nie dotyczy</v>
      </c>
      <c r="N220" s="26" t="str">
        <f t="shared" si="42"/>
        <v>Nie dotyczy</v>
      </c>
      <c r="O220" s="26" t="str">
        <f t="shared" si="43"/>
        <v>Nie dotyczy</v>
      </c>
      <c r="P220" s="26" t="str">
        <f t="shared" si="44"/>
        <v>Nie dotyczy</v>
      </c>
      <c r="Q220" s="26" t="str">
        <f t="shared" si="45"/>
        <v>Senior</v>
      </c>
      <c r="R220" s="26" t="str">
        <f t="shared" si="46"/>
        <v>Weteran</v>
      </c>
      <c r="S220" s="26" t="str">
        <f t="shared" si="47"/>
        <v>Nie dotyczy</v>
      </c>
      <c r="V220" s="26" t="str">
        <f t="shared" si="36"/>
        <v>Kuska Rafał</v>
      </c>
      <c r="W220" s="26">
        <f>(COUNTIF($V$2:V220,V220)=1)*1+W219</f>
        <v>86</v>
      </c>
      <c r="X220" s="26" t="e">
        <f>VLOOKUP(Y220,'licencje PZTS'!$C$4:$K$1524,9,FALSE)</f>
        <v>#N/A</v>
      </c>
      <c r="Y220" s="26" t="e">
        <f>INDEX($V$4:$V$900,MATCH(ROWS($U$1:U217),$W$4:$W$900,0))</f>
        <v>#N/A</v>
      </c>
      <c r="AA220" s="26" t="str">
        <f t="shared" si="37"/>
        <v>Kurowski Jakub</v>
      </c>
      <c r="AB220" s="26">
        <f>(COUNTIF($AA$2:AA220,AA220)=1)*1+AB219</f>
        <v>125</v>
      </c>
      <c r="AC220" s="26" t="str">
        <f>VLOOKUP(AD220,'licencje PZTS'!$C$4:$K$524,9,FALSE)</f>
        <v>"KTS MOKSiR Zawadzkie"</v>
      </c>
      <c r="AD220" s="26" t="str">
        <f>INDEX($AA$2:$AA$900,MATCH(ROWS($Z$1:Z217),$AB$2:$AB$900,0))</f>
        <v>Rychlik Nadia</v>
      </c>
    </row>
    <row r="221" spans="1:30" hidden="1" x14ac:dyDescent="0.25">
      <c r="A221" s="26" t="e">
        <f>INDEX($D$24:$D$746,MATCH(ROWS($A$1:A198),$B$24:$B$741,0))</f>
        <v>#N/A</v>
      </c>
      <c r="B221" s="30">
        <f>(COUNTIF($D$24:D221,D221)=1)*1+B220</f>
        <v>18</v>
      </c>
      <c r="C221" s="37" t="str">
        <f t="shared" si="38"/>
        <v>Młodzik</v>
      </c>
      <c r="D221" s="30" t="str">
        <f>IF(C221="","",'licencje PZTS'!B201)</f>
        <v>"UKS SOKOLIK Niemodlin"</v>
      </c>
      <c r="E221" s="38" t="str">
        <f>IF(C221="","",VLOOKUP(F221,'licencje PZTS'!$G$3:$N$799,8,FALSE))</f>
        <v>Krawczyk Leon</v>
      </c>
      <c r="F221" s="26">
        <f>'licencje PZTS'!G201</f>
        <v>51734</v>
      </c>
      <c r="G221" s="38" t="str">
        <f t="shared" si="39"/>
        <v>Junior</v>
      </c>
      <c r="H221" s="38" t="str">
        <f>IF(G221="","",'licencje PZTS'!B201)</f>
        <v>"UKS SOKOLIK Niemodlin"</v>
      </c>
      <c r="I221" s="26" t="str">
        <f>IF(G221="","",VLOOKUP(F221,'licencje PZTS'!$G$3:$N$799,8,FALSE))</f>
        <v>Krawczyk Leon</v>
      </c>
      <c r="J221" s="26" t="str">
        <f>IFERROR(VLOOKUP(F221,'licencje PZTS'!$G$3:$N$799,7,FALSE),"")</f>
        <v>M</v>
      </c>
      <c r="K221" s="38">
        <f>IFERROR(VLOOKUP(F221,'licencje PZTS'!$G$3:$N$1799,4,FALSE),"")</f>
        <v>2011</v>
      </c>
      <c r="L221" s="26" t="str">
        <f t="shared" si="40"/>
        <v>Skrzat</v>
      </c>
      <c r="M221" s="26" t="str">
        <f t="shared" si="41"/>
        <v>Żak</v>
      </c>
      <c r="N221" s="26" t="str">
        <f t="shared" si="42"/>
        <v>Młodzik</v>
      </c>
      <c r="O221" s="26" t="str">
        <f t="shared" si="43"/>
        <v>Kadet</v>
      </c>
      <c r="P221" s="26" t="str">
        <f t="shared" si="44"/>
        <v>Junior</v>
      </c>
      <c r="Q221" s="26" t="str">
        <f t="shared" si="45"/>
        <v>Nie dotyczy</v>
      </c>
      <c r="R221" s="26" t="str">
        <f t="shared" si="46"/>
        <v>Nie dotyczy</v>
      </c>
      <c r="S221" s="26" t="str">
        <f t="shared" si="47"/>
        <v>Młodzieżowiec</v>
      </c>
      <c r="V221" s="26" t="str">
        <f t="shared" si="36"/>
        <v>Kuska Rafał</v>
      </c>
      <c r="W221" s="26">
        <f>(COUNTIF($V$2:V221,V221)=1)*1+W220</f>
        <v>86</v>
      </c>
      <c r="X221" s="26" t="e">
        <f>VLOOKUP(Y221,'licencje PZTS'!$C$4:$K$1524,9,FALSE)</f>
        <v>#N/A</v>
      </c>
      <c r="Y221" s="26" t="e">
        <f>INDEX($V$4:$V$900,MATCH(ROWS($U$1:U218),$W$4:$W$900,0))</f>
        <v>#N/A</v>
      </c>
      <c r="AA221" s="26" t="str">
        <f t="shared" si="37"/>
        <v>Kurtz Daniel</v>
      </c>
      <c r="AB221" s="26">
        <f>(COUNTIF($AA$2:AA221,AA221)=1)*1+AB220</f>
        <v>126</v>
      </c>
      <c r="AC221" s="26" t="str">
        <f>VLOOKUP(AD221,'licencje PZTS'!$C$4:$K$524,9,FALSE)</f>
        <v>"LZS Zakrzów"</v>
      </c>
      <c r="AD221" s="26" t="str">
        <f>INDEX($AA$2:$AA$900,MATCH(ROWS($Z$1:Z218),$AB$2:$AB$900,0))</f>
        <v>Rydzy Maria</v>
      </c>
    </row>
    <row r="222" spans="1:30" hidden="1" x14ac:dyDescent="0.25">
      <c r="A222" s="26" t="e">
        <f>INDEX($D$24:$D$746,MATCH(ROWS($A$1:A199),$B$24:$B$741,0))</f>
        <v>#N/A</v>
      </c>
      <c r="B222" s="30">
        <f>(COUNTIF($D$24:D222,D222)=1)*1+B221</f>
        <v>18</v>
      </c>
      <c r="C222" s="37" t="str">
        <f t="shared" si="38"/>
        <v/>
      </c>
      <c r="D222" s="30" t="str">
        <f>IF(C222="","",'licencje PZTS'!B202)</f>
        <v/>
      </c>
      <c r="E222" s="38" t="str">
        <f>IF(C222="","",VLOOKUP(F222,'licencje PZTS'!$G$3:$N$799,8,FALSE))</f>
        <v/>
      </c>
      <c r="F222" s="26">
        <f>'licencje PZTS'!G202</f>
        <v>44952</v>
      </c>
      <c r="G222" s="38" t="str">
        <f t="shared" si="39"/>
        <v>Junior</v>
      </c>
      <c r="H222" s="38" t="str">
        <f>IF(G222="","",'licencje PZTS'!B202)</f>
        <v>"UKS GOSDIM Turawa"</v>
      </c>
      <c r="I222" s="26" t="str">
        <f>IF(G222="","",VLOOKUP(F222,'licencje PZTS'!$G$3:$N$799,8,FALSE))</f>
        <v>Kreczmer Oliwier</v>
      </c>
      <c r="J222" s="26" t="str">
        <f>IFERROR(VLOOKUP(F222,'licencje PZTS'!$G$3:$N$799,7,FALSE),"")</f>
        <v>M</v>
      </c>
      <c r="K222" s="38">
        <f>IFERROR(VLOOKUP(F222,'licencje PZTS'!$G$3:$N$1799,4,FALSE),"")</f>
        <v>2005</v>
      </c>
      <c r="L222" s="26" t="str">
        <f t="shared" si="40"/>
        <v>Nie dotyczy</v>
      </c>
      <c r="M222" s="26" t="str">
        <f t="shared" si="41"/>
        <v>Nie dotyczy</v>
      </c>
      <c r="N222" s="26" t="str">
        <f t="shared" si="42"/>
        <v>Nie dotyczy</v>
      </c>
      <c r="O222" s="26" t="str">
        <f t="shared" si="43"/>
        <v>Kadet</v>
      </c>
      <c r="P222" s="26" t="str">
        <f t="shared" si="44"/>
        <v>Junior</v>
      </c>
      <c r="Q222" s="26" t="str">
        <f t="shared" si="45"/>
        <v>Senior</v>
      </c>
      <c r="R222" s="26" t="str">
        <f t="shared" si="46"/>
        <v>Nie dotyczy</v>
      </c>
      <c r="S222" s="26" t="str">
        <f t="shared" si="47"/>
        <v>Młodzieżowiec</v>
      </c>
      <c r="V222" s="26" t="str">
        <f t="shared" si="36"/>
        <v>Kuska Rafał</v>
      </c>
      <c r="W222" s="26">
        <f>(COUNTIF($V$2:V222,V222)=1)*1+W221</f>
        <v>86</v>
      </c>
      <c r="X222" s="26" t="e">
        <f>VLOOKUP(Y222,'licencje PZTS'!$C$4:$K$1524,9,FALSE)</f>
        <v>#N/A</v>
      </c>
      <c r="Y222" s="26" t="e">
        <f>INDEX($V$4:$V$900,MATCH(ROWS($U$1:U219),$W$4:$W$900,0))</f>
        <v>#N/A</v>
      </c>
      <c r="AA222" s="26" t="str">
        <f t="shared" si="37"/>
        <v>Kurtz Daniel</v>
      </c>
      <c r="AB222" s="26">
        <f>(COUNTIF($AA$2:AA222,AA222)=1)*1+AB221</f>
        <v>126</v>
      </c>
      <c r="AC222" s="26" t="str">
        <f>VLOOKUP(AD222,'licencje PZTS'!$C$4:$K$524,9,FALSE)</f>
        <v>"STS Brynica"</v>
      </c>
      <c r="AD222" s="26" t="str">
        <f>INDEX($AA$2:$AA$900,MATCH(ROWS($Z$1:Z219),$AB$2:$AB$900,0))</f>
        <v>Samson Zofia</v>
      </c>
    </row>
    <row r="223" spans="1:30" hidden="1" x14ac:dyDescent="0.25">
      <c r="A223" s="26" t="e">
        <f>INDEX($D$24:$D$746,MATCH(ROWS($A$1:A200),$B$24:$B$741,0))</f>
        <v>#N/A</v>
      </c>
      <c r="B223" s="30">
        <f>(COUNTIF($D$24:D223,D223)=1)*1+B222</f>
        <v>18</v>
      </c>
      <c r="C223" s="37" t="str">
        <f t="shared" si="38"/>
        <v>Młodzik</v>
      </c>
      <c r="D223" s="30" t="str">
        <f>IF(C223="","",'licencje PZTS'!B203)</f>
        <v>"UKS Cisek"</v>
      </c>
      <c r="E223" s="38" t="str">
        <f>IF(C223="","",VLOOKUP(F223,'licencje PZTS'!$G$3:$N$799,8,FALSE))</f>
        <v>Kroker Krzysztof</v>
      </c>
      <c r="F223" s="26">
        <f>'licencje PZTS'!G203</f>
        <v>54695</v>
      </c>
      <c r="G223" s="38" t="str">
        <f t="shared" si="39"/>
        <v>Junior</v>
      </c>
      <c r="H223" s="38" t="str">
        <f>IF(G223="","",'licencje PZTS'!B203)</f>
        <v>"UKS Cisek"</v>
      </c>
      <c r="I223" s="26" t="str">
        <f>IF(G223="","",VLOOKUP(F223,'licencje PZTS'!$G$3:$N$799,8,FALSE))</f>
        <v>Kroker Krzysztof</v>
      </c>
      <c r="J223" s="26" t="str">
        <f>IFERROR(VLOOKUP(F223,'licencje PZTS'!$G$3:$N$799,7,FALSE),"")</f>
        <v>M</v>
      </c>
      <c r="K223" s="38">
        <f>IFERROR(VLOOKUP(F223,'licencje PZTS'!$G$3:$N$1799,4,FALSE),"")</f>
        <v>2007</v>
      </c>
      <c r="L223" s="26" t="str">
        <f t="shared" si="40"/>
        <v>Nie dotyczy</v>
      </c>
      <c r="M223" s="26" t="str">
        <f t="shared" si="41"/>
        <v>Nie dotyczy</v>
      </c>
      <c r="N223" s="26" t="str">
        <f t="shared" si="42"/>
        <v>Młodzik</v>
      </c>
      <c r="O223" s="26" t="str">
        <f t="shared" si="43"/>
        <v>Kadet</v>
      </c>
      <c r="P223" s="26" t="str">
        <f t="shared" si="44"/>
        <v>Junior</v>
      </c>
      <c r="Q223" s="26" t="str">
        <f t="shared" si="45"/>
        <v>Senior</v>
      </c>
      <c r="R223" s="26" t="str">
        <f t="shared" si="46"/>
        <v>Nie dotyczy</v>
      </c>
      <c r="S223" s="26" t="str">
        <f t="shared" si="47"/>
        <v>Młodzieżowiec</v>
      </c>
      <c r="V223" s="26" t="str">
        <f t="shared" si="36"/>
        <v>Kuska Rafał</v>
      </c>
      <c r="W223" s="26">
        <f>(COUNTIF($V$2:V223,V223)=1)*1+W222</f>
        <v>86</v>
      </c>
      <c r="X223" s="26" t="e">
        <f>VLOOKUP(Y223,'licencje PZTS'!$C$4:$K$1524,9,FALSE)</f>
        <v>#N/A</v>
      </c>
      <c r="Y223" s="26" t="e">
        <f>INDEX($V$4:$V$900,MATCH(ROWS($U$1:U220),$W$4:$W$900,0))</f>
        <v>#N/A</v>
      </c>
      <c r="AA223" s="26" t="str">
        <f t="shared" si="37"/>
        <v>Kuska Rafał</v>
      </c>
      <c r="AB223" s="26">
        <f>(COUNTIF($AA$2:AA223,AA223)=1)*1+AB222</f>
        <v>127</v>
      </c>
      <c r="AC223" s="26" t="str">
        <f>VLOOKUP(AD223,'licencje PZTS'!$C$4:$K$524,9,FALSE)</f>
        <v>"LUKS Mańkowice-Piątkowice"</v>
      </c>
      <c r="AD223" s="26" t="str">
        <f>INDEX($AA$2:$AA$900,MATCH(ROWS($Z$1:Z220),$AB$2:$AB$900,0))</f>
        <v>Sewielski Kacper</v>
      </c>
    </row>
    <row r="224" spans="1:30" hidden="1" x14ac:dyDescent="0.25">
      <c r="A224" s="26" t="e">
        <f>INDEX($D$24:$D$746,MATCH(ROWS($A$1:A201),$B$24:$B$741,0))</f>
        <v>#N/A</v>
      </c>
      <c r="B224" s="30">
        <f>(COUNTIF($D$24:D224,D224)=1)*1+B223</f>
        <v>18</v>
      </c>
      <c r="C224" s="37" t="str">
        <f t="shared" si="38"/>
        <v>Młodzik</v>
      </c>
      <c r="D224" s="30" t="str">
        <f>IF(C224="","",'licencje PZTS'!B204)</f>
        <v>"UKS Cisek"</v>
      </c>
      <c r="E224" s="38" t="str">
        <f>IF(C224="","",VLOOKUP(F224,'licencje PZTS'!$G$3:$N$799,8,FALSE))</f>
        <v>Kroll Sandra</v>
      </c>
      <c r="F224" s="26">
        <f>'licencje PZTS'!G204</f>
        <v>50920</v>
      </c>
      <c r="G224" s="38" t="str">
        <f t="shared" si="39"/>
        <v>Junior</v>
      </c>
      <c r="H224" s="38" t="str">
        <f>IF(G224="","",'licencje PZTS'!B204)</f>
        <v>"UKS Cisek"</v>
      </c>
      <c r="I224" s="26" t="str">
        <f>IF(G224="","",VLOOKUP(F224,'licencje PZTS'!$G$3:$N$799,8,FALSE))</f>
        <v>Kroll Sandra</v>
      </c>
      <c r="J224" s="26" t="str">
        <f>IFERROR(VLOOKUP(F224,'licencje PZTS'!$G$3:$N$799,7,FALSE),"")</f>
        <v>K</v>
      </c>
      <c r="K224" s="38">
        <f>IFERROR(VLOOKUP(F224,'licencje PZTS'!$G$3:$N$1799,4,FALSE),"")</f>
        <v>2010</v>
      </c>
      <c r="L224" s="26" t="str">
        <f t="shared" si="40"/>
        <v>Nie dotyczy</v>
      </c>
      <c r="M224" s="26" t="str">
        <f t="shared" si="41"/>
        <v>Żak</v>
      </c>
      <c r="N224" s="26" t="str">
        <f t="shared" si="42"/>
        <v>Młodzik</v>
      </c>
      <c r="O224" s="26" t="str">
        <f t="shared" si="43"/>
        <v>Kadet</v>
      </c>
      <c r="P224" s="26" t="str">
        <f t="shared" si="44"/>
        <v>Junior</v>
      </c>
      <c r="Q224" s="26" t="str">
        <f t="shared" si="45"/>
        <v>Senior</v>
      </c>
      <c r="R224" s="26" t="str">
        <f t="shared" si="46"/>
        <v>Nie dotyczy</v>
      </c>
      <c r="S224" s="26" t="str">
        <f t="shared" si="47"/>
        <v>Młodzieżowiec</v>
      </c>
      <c r="V224" s="26" t="str">
        <f t="shared" si="36"/>
        <v>Kwarciński Tomasz</v>
      </c>
      <c r="W224" s="26">
        <f>(COUNTIF($V$2:V224,V224)=1)*1+W223</f>
        <v>87</v>
      </c>
      <c r="X224" s="26" t="e">
        <f>VLOOKUP(Y224,'licencje PZTS'!$C$4:$K$1524,9,FALSE)</f>
        <v>#N/A</v>
      </c>
      <c r="Y224" s="26" t="e">
        <f>INDEX($V$4:$V$900,MATCH(ROWS($U$1:U221),$W$4:$W$900,0))</f>
        <v>#N/A</v>
      </c>
      <c r="AA224" s="26" t="str">
        <f t="shared" si="37"/>
        <v>Kwarciński Tomasz</v>
      </c>
      <c r="AB224" s="26">
        <f>(COUNTIF($AA$2:AA224,AA224)=1)*1+AB223</f>
        <v>128</v>
      </c>
      <c r="AC224" s="26" t="str">
        <f>VLOOKUP(AD224,'licencje PZTS'!$C$4:$K$524,9,FALSE)</f>
        <v>"LZS Żywocice"</v>
      </c>
      <c r="AD224" s="26" t="str">
        <f>INDEX($AA$2:$AA$900,MATCH(ROWS($Z$1:Z221),$AB$2:$AB$900,0))</f>
        <v>Siekiera Dawid</v>
      </c>
    </row>
    <row r="225" spans="1:30" hidden="1" x14ac:dyDescent="0.25">
      <c r="A225" s="26" t="e">
        <f>INDEX($D$24:$D$746,MATCH(ROWS($A$1:A202),$B$24:$B$741,0))</f>
        <v>#N/A</v>
      </c>
      <c r="B225" s="30">
        <f>(COUNTIF($D$24:D225,D225)=1)*1+B224</f>
        <v>18</v>
      </c>
      <c r="C225" s="37" t="str">
        <f t="shared" si="38"/>
        <v>Młodzik</v>
      </c>
      <c r="D225" s="30" t="str">
        <f>IF(C225="","",'licencje PZTS'!B205)</f>
        <v>"LZS Żywocice"</v>
      </c>
      <c r="E225" s="38" t="str">
        <f>IF(C225="","",VLOOKUP(F225,'licencje PZTS'!$G$3:$N$799,8,FALSE))</f>
        <v>Król Paweł</v>
      </c>
      <c r="F225" s="26">
        <f>'licencje PZTS'!G205</f>
        <v>51544</v>
      </c>
      <c r="G225" s="38" t="str">
        <f t="shared" si="39"/>
        <v>Junior</v>
      </c>
      <c r="H225" s="38" t="str">
        <f>IF(G225="","",'licencje PZTS'!B205)</f>
        <v>"LZS Żywocice"</v>
      </c>
      <c r="I225" s="26" t="str">
        <f>IF(G225="","",VLOOKUP(F225,'licencje PZTS'!$G$3:$N$799,8,FALSE))</f>
        <v>Król Paweł</v>
      </c>
      <c r="J225" s="26" t="str">
        <f>IFERROR(VLOOKUP(F225,'licencje PZTS'!$G$3:$N$799,7,FALSE),"")</f>
        <v>M</v>
      </c>
      <c r="K225" s="38">
        <f>IFERROR(VLOOKUP(F225,'licencje PZTS'!$G$3:$N$1799,4,FALSE),"")</f>
        <v>2013</v>
      </c>
      <c r="L225" s="26" t="str">
        <f t="shared" si="40"/>
        <v>Skrzat</v>
      </c>
      <c r="M225" s="26" t="str">
        <f t="shared" si="41"/>
        <v>Żak</v>
      </c>
      <c r="N225" s="26" t="str">
        <f t="shared" si="42"/>
        <v>Młodzik</v>
      </c>
      <c r="O225" s="26" t="str">
        <f t="shared" si="43"/>
        <v>Kadet</v>
      </c>
      <c r="P225" s="26" t="str">
        <f t="shared" si="44"/>
        <v>Junior</v>
      </c>
      <c r="Q225" s="26" t="str">
        <f t="shared" si="45"/>
        <v>Nie dotyczy</v>
      </c>
      <c r="R225" s="26" t="str">
        <f t="shared" si="46"/>
        <v>Nie dotyczy</v>
      </c>
      <c r="S225" s="26" t="str">
        <f t="shared" si="47"/>
        <v>Młodzieżowiec</v>
      </c>
      <c r="V225" s="26" t="str">
        <f t="shared" si="36"/>
        <v>Kwarciński Tomasz</v>
      </c>
      <c r="W225" s="26">
        <f>(COUNTIF($V$2:V225,V225)=1)*1+W224</f>
        <v>87</v>
      </c>
      <c r="X225" s="26" t="e">
        <f>VLOOKUP(Y225,'licencje PZTS'!$C$4:$K$1524,9,FALSE)</f>
        <v>#N/A</v>
      </c>
      <c r="Y225" s="26" t="e">
        <f>INDEX($V$4:$V$900,MATCH(ROWS($U$1:U222),$W$4:$W$900,0))</f>
        <v>#N/A</v>
      </c>
      <c r="AA225" s="26" t="str">
        <f t="shared" si="37"/>
        <v>Kwarciński Tomasz</v>
      </c>
      <c r="AB225" s="26">
        <f>(COUNTIF($AA$2:AA225,AA225)=1)*1+AB224</f>
        <v>128</v>
      </c>
      <c r="AC225" s="26" t="str">
        <f>VLOOKUP(AD225,'licencje PZTS'!$C$4:$K$524,9,FALSE)</f>
        <v>"KTS MOKSiR Zawadzkie"</v>
      </c>
      <c r="AD225" s="26" t="str">
        <f>INDEX($AA$2:$AA$900,MATCH(ROWS($Z$1:Z222),$AB$2:$AB$900,0))</f>
        <v>Sier Bartosz</v>
      </c>
    </row>
    <row r="226" spans="1:30" hidden="1" x14ac:dyDescent="0.25">
      <c r="A226" s="26" t="e">
        <f>INDEX($D$24:$D$746,MATCH(ROWS($A$1:A203),$B$24:$B$741,0))</f>
        <v>#N/A</v>
      </c>
      <c r="B226" s="30">
        <f>(COUNTIF($D$24:D226,D226)=1)*1+B225</f>
        <v>18</v>
      </c>
      <c r="C226" s="37" t="str">
        <f t="shared" si="38"/>
        <v>Młodzik</v>
      </c>
      <c r="D226" s="30" t="str">
        <f>IF(C226="","",'licencje PZTS'!B206)</f>
        <v>"LZS Żywocice"</v>
      </c>
      <c r="E226" s="38" t="str">
        <f>IF(C226="","",VLOOKUP(F226,'licencje PZTS'!$G$3:$N$799,8,FALSE))</f>
        <v>Król Wiktoria</v>
      </c>
      <c r="F226" s="26">
        <f>'licencje PZTS'!G206</f>
        <v>51538</v>
      </c>
      <c r="G226" s="38" t="str">
        <f t="shared" si="39"/>
        <v>Junior</v>
      </c>
      <c r="H226" s="38" t="str">
        <f>IF(G226="","",'licencje PZTS'!B206)</f>
        <v>"LZS Żywocice"</v>
      </c>
      <c r="I226" s="26" t="str">
        <f>IF(G226="","",VLOOKUP(F226,'licencje PZTS'!$G$3:$N$799,8,FALSE))</f>
        <v>Król Wiktoria</v>
      </c>
      <c r="J226" s="26" t="str">
        <f>IFERROR(VLOOKUP(F226,'licencje PZTS'!$G$3:$N$799,7,FALSE),"")</f>
        <v>K</v>
      </c>
      <c r="K226" s="38">
        <f>IFERROR(VLOOKUP(F226,'licencje PZTS'!$G$3:$N$1799,4,FALSE),"")</f>
        <v>2009</v>
      </c>
      <c r="L226" s="26" t="str">
        <f t="shared" si="40"/>
        <v>Nie dotyczy</v>
      </c>
      <c r="M226" s="26" t="str">
        <f t="shared" si="41"/>
        <v>Żak</v>
      </c>
      <c r="N226" s="26" t="str">
        <f t="shared" si="42"/>
        <v>Młodzik</v>
      </c>
      <c r="O226" s="26" t="str">
        <f t="shared" si="43"/>
        <v>Kadet</v>
      </c>
      <c r="P226" s="26" t="str">
        <f t="shared" si="44"/>
        <v>Junior</v>
      </c>
      <c r="Q226" s="26" t="str">
        <f t="shared" si="45"/>
        <v>Senior</v>
      </c>
      <c r="R226" s="26" t="str">
        <f t="shared" si="46"/>
        <v>Nie dotyczy</v>
      </c>
      <c r="S226" s="26" t="str">
        <f t="shared" si="47"/>
        <v>Młodzieżowiec</v>
      </c>
      <c r="V226" s="26" t="str">
        <f t="shared" si="36"/>
        <v>Kwarciński Tomasz</v>
      </c>
      <c r="W226" s="26">
        <f>(COUNTIF($V$2:V226,V226)=1)*1+W225</f>
        <v>87</v>
      </c>
      <c r="X226" s="26" t="e">
        <f>VLOOKUP(Y226,'licencje PZTS'!$C$4:$K$1524,9,FALSE)</f>
        <v>#N/A</v>
      </c>
      <c r="Y226" s="26" t="e">
        <f>INDEX($V$4:$V$900,MATCH(ROWS($U$1:U223),$W$4:$W$900,0))</f>
        <v>#N/A</v>
      </c>
      <c r="AA226" s="26" t="str">
        <f t="shared" si="37"/>
        <v>Kwarciński Tomasz</v>
      </c>
      <c r="AB226" s="26">
        <f>(COUNTIF($AA$2:AA226,AA226)=1)*1+AB225</f>
        <v>128</v>
      </c>
      <c r="AC226" s="26" t="str">
        <f>VLOOKUP(AD226,'licencje PZTS'!$C$4:$K$524,9,FALSE)</f>
        <v>"KTS MOKSiR Zawadzkie"</v>
      </c>
      <c r="AD226" s="26" t="str">
        <f>INDEX($AA$2:$AA$900,MATCH(ROWS($Z$1:Z223),$AB$2:$AB$900,0))</f>
        <v>Sier Dawid</v>
      </c>
    </row>
    <row r="227" spans="1:30" hidden="1" x14ac:dyDescent="0.25">
      <c r="A227" s="26" t="e">
        <f>INDEX($D$24:$D$746,MATCH(ROWS($A$1:A204),$B$24:$B$741,0))</f>
        <v>#N/A</v>
      </c>
      <c r="B227" s="30">
        <f>(COUNTIF($D$24:D227,D227)=1)*1+B226</f>
        <v>18</v>
      </c>
      <c r="C227" s="37" t="str">
        <f t="shared" si="38"/>
        <v/>
      </c>
      <c r="D227" s="30" t="str">
        <f>IF(C227="","",'licencje PZTS'!B207)</f>
        <v/>
      </c>
      <c r="E227" s="38" t="str">
        <f>IF(C227="","",VLOOKUP(F227,'licencje PZTS'!$G$3:$N$799,8,FALSE))</f>
        <v/>
      </c>
      <c r="F227" s="26">
        <f>'licencje PZTS'!G207</f>
        <v>51010</v>
      </c>
      <c r="G227" s="38" t="str">
        <f t="shared" si="39"/>
        <v>Junior</v>
      </c>
      <c r="H227" s="38" t="str">
        <f>IF(G227="","",'licencje PZTS'!B207)</f>
        <v>"STS GMINA Strzelce Opolskie"</v>
      </c>
      <c r="I227" s="26" t="str">
        <f>IF(G227="","",VLOOKUP(F227,'licencje PZTS'!$G$3:$N$799,8,FALSE))</f>
        <v>Kryś Tomasz</v>
      </c>
      <c r="J227" s="26" t="str">
        <f>IFERROR(VLOOKUP(F227,'licencje PZTS'!$G$3:$N$799,7,FALSE),"")</f>
        <v>M</v>
      </c>
      <c r="K227" s="38">
        <f>IFERROR(VLOOKUP(F227,'licencje PZTS'!$G$3:$N$1799,4,FALSE),"")</f>
        <v>2006</v>
      </c>
      <c r="L227" s="26" t="str">
        <f t="shared" si="40"/>
        <v>Nie dotyczy</v>
      </c>
      <c r="M227" s="26" t="str">
        <f t="shared" si="41"/>
        <v>Nie dotyczy</v>
      </c>
      <c r="N227" s="26" t="str">
        <f t="shared" si="42"/>
        <v>Nie dotyczy</v>
      </c>
      <c r="O227" s="26" t="str">
        <f t="shared" si="43"/>
        <v>Kadet</v>
      </c>
      <c r="P227" s="26" t="str">
        <f t="shared" si="44"/>
        <v>Junior</v>
      </c>
      <c r="Q227" s="26" t="str">
        <f t="shared" si="45"/>
        <v>Senior</v>
      </c>
      <c r="R227" s="26" t="str">
        <f t="shared" si="46"/>
        <v>Nie dotyczy</v>
      </c>
      <c r="S227" s="26" t="str">
        <f t="shared" si="47"/>
        <v>Młodzieżowiec</v>
      </c>
      <c r="V227" s="26" t="str">
        <f t="shared" si="36"/>
        <v>Kwiatek Franciszek</v>
      </c>
      <c r="W227" s="26">
        <f>(COUNTIF($V$2:V227,V227)=1)*1+W226</f>
        <v>88</v>
      </c>
      <c r="X227" s="26" t="e">
        <f>VLOOKUP(Y227,'licencje PZTS'!$C$4:$K$1524,9,FALSE)</f>
        <v>#N/A</v>
      </c>
      <c r="Y227" s="26" t="e">
        <f>INDEX($V$4:$V$900,MATCH(ROWS($U$1:U224),$W$4:$W$900,0))</f>
        <v>#N/A</v>
      </c>
      <c r="AA227" s="26" t="str">
        <f t="shared" si="37"/>
        <v>Kwaśnicki Łukasz</v>
      </c>
      <c r="AB227" s="26">
        <f>(COUNTIF($AA$2:AA227,AA227)=1)*1+AB226</f>
        <v>129</v>
      </c>
      <c r="AC227" s="26" t="str">
        <f>VLOOKUP(AD227,'licencje PZTS'!$C$4:$K$524,9,FALSE)</f>
        <v>"KTS KŁODNICA Kędzierzyn-Koźle"</v>
      </c>
      <c r="AD227" s="26" t="str">
        <f>INDEX($AA$2:$AA$900,MATCH(ROWS($Z$1:Z224),$AB$2:$AB$900,0))</f>
        <v>Sikora Szymon</v>
      </c>
    </row>
    <row r="228" spans="1:30" hidden="1" x14ac:dyDescent="0.25">
      <c r="A228" s="26" t="e">
        <f>INDEX($D$24:$D$746,MATCH(ROWS($A$1:A205),$B$24:$B$741,0))</f>
        <v>#N/A</v>
      </c>
      <c r="B228" s="30">
        <f>(COUNTIF($D$24:D228,D228)=1)*1+B227</f>
        <v>18</v>
      </c>
      <c r="C228" s="37" t="str">
        <f t="shared" si="38"/>
        <v/>
      </c>
      <c r="D228" s="30" t="str">
        <f>IF(C228="","",'licencje PZTS'!B208)</f>
        <v/>
      </c>
      <c r="E228" s="38" t="str">
        <f>IF(C228="","",VLOOKUP(F228,'licencje PZTS'!$G$3:$N$799,8,FALSE))</f>
        <v/>
      </c>
      <c r="F228" s="26">
        <f>'licencje PZTS'!G208</f>
        <v>25328</v>
      </c>
      <c r="G228" s="38" t="str">
        <f t="shared" si="39"/>
        <v/>
      </c>
      <c r="H228" s="38" t="str">
        <f>IF(G228="","",'licencje PZTS'!B208)</f>
        <v/>
      </c>
      <c r="I228" s="26" t="str">
        <f>IF(G228="","",VLOOKUP(F228,'licencje PZTS'!$G$3:$N$799,8,FALSE))</f>
        <v/>
      </c>
      <c r="J228" s="26" t="str">
        <f>IFERROR(VLOOKUP(F228,'licencje PZTS'!$G$3:$N$799,7,FALSE),"")</f>
        <v>M</v>
      </c>
      <c r="K228" s="38">
        <f>IFERROR(VLOOKUP(F228,'licencje PZTS'!$G$3:$N$1799,4,FALSE),"")</f>
        <v>1991</v>
      </c>
      <c r="L228" s="26" t="str">
        <f t="shared" si="40"/>
        <v>Nie dotyczy</v>
      </c>
      <c r="M228" s="26" t="str">
        <f t="shared" si="41"/>
        <v>Nie dotyczy</v>
      </c>
      <c r="N228" s="26" t="str">
        <f t="shared" si="42"/>
        <v>Nie dotyczy</v>
      </c>
      <c r="O228" s="26" t="str">
        <f t="shared" si="43"/>
        <v>Nie dotyczy</v>
      </c>
      <c r="P228" s="26" t="str">
        <f t="shared" si="44"/>
        <v>Nie dotyczy</v>
      </c>
      <c r="Q228" s="26" t="str">
        <f t="shared" si="45"/>
        <v>Senior</v>
      </c>
      <c r="R228" s="26" t="str">
        <f t="shared" si="46"/>
        <v>Nie dotyczy</v>
      </c>
      <c r="S228" s="26" t="str">
        <f t="shared" si="47"/>
        <v>Nie dotyczy</v>
      </c>
      <c r="V228" s="26" t="str">
        <f t="shared" si="36"/>
        <v>Kwiatek Franciszek</v>
      </c>
      <c r="W228" s="26">
        <f>(COUNTIF($V$2:V228,V228)=1)*1+W227</f>
        <v>88</v>
      </c>
      <c r="X228" s="26" t="e">
        <f>VLOOKUP(Y228,'licencje PZTS'!$C$4:$K$1524,9,FALSE)</f>
        <v>#N/A</v>
      </c>
      <c r="Y228" s="26" t="e">
        <f>INDEX($V$4:$V$900,MATCH(ROWS($U$1:U225),$W$4:$W$900,0))</f>
        <v>#N/A</v>
      </c>
      <c r="AA228" s="26" t="str">
        <f t="shared" si="37"/>
        <v>Kwaśnicki Tomasz</v>
      </c>
      <c r="AB228" s="26">
        <f>(COUNTIF($AA$2:AA228,AA228)=1)*1+AB227</f>
        <v>130</v>
      </c>
      <c r="AC228" s="26" t="str">
        <f>VLOOKUP(AD228,'licencje PZTS'!$C$4:$K$524,9,FALSE)</f>
        <v>"GUKS Byczyna"</v>
      </c>
      <c r="AD228" s="26" t="str">
        <f>INDEX($AA$2:$AA$900,MATCH(ROWS($Z$1:Z225),$AB$2:$AB$900,0))</f>
        <v>Skotnik Szymon</v>
      </c>
    </row>
    <row r="229" spans="1:30" hidden="1" x14ac:dyDescent="0.25">
      <c r="A229" s="26" t="e">
        <f>INDEX($D$24:$D$746,MATCH(ROWS($A$1:A206),$B$24:$B$741,0))</f>
        <v>#N/A</v>
      </c>
      <c r="B229" s="30">
        <f>(COUNTIF($D$24:D229,D229)=1)*1+B228</f>
        <v>18</v>
      </c>
      <c r="C229" s="37" t="str">
        <f t="shared" si="38"/>
        <v>Młodzik</v>
      </c>
      <c r="D229" s="30" t="str">
        <f>IF(C229="","",'licencje PZTS'!B209)</f>
        <v>"LZS VICTORIA Chróścice"</v>
      </c>
      <c r="E229" s="38" t="str">
        <f>IF(C229="","",VLOOKUP(F229,'licencje PZTS'!$G$3:$N$799,8,FALSE))</f>
        <v>Księżyk Krystian</v>
      </c>
      <c r="F229" s="26">
        <f>'licencje PZTS'!G209</f>
        <v>53969</v>
      </c>
      <c r="G229" s="38" t="str">
        <f t="shared" si="39"/>
        <v>Junior</v>
      </c>
      <c r="H229" s="38" t="str">
        <f>IF(G229="","",'licencje PZTS'!B209)</f>
        <v>"LZS VICTORIA Chróścice"</v>
      </c>
      <c r="I229" s="26" t="str">
        <f>IF(G229="","",VLOOKUP(F229,'licencje PZTS'!$G$3:$N$799,8,FALSE))</f>
        <v>Księżyk Krystian</v>
      </c>
      <c r="J229" s="26" t="str">
        <f>IFERROR(VLOOKUP(F229,'licencje PZTS'!$G$3:$N$799,7,FALSE),"")</f>
        <v>M</v>
      </c>
      <c r="K229" s="38">
        <f>IFERROR(VLOOKUP(F229,'licencje PZTS'!$G$3:$N$1799,4,FALSE),"")</f>
        <v>2009</v>
      </c>
      <c r="L229" s="26" t="str">
        <f t="shared" si="40"/>
        <v>Nie dotyczy</v>
      </c>
      <c r="M229" s="26" t="str">
        <f t="shared" si="41"/>
        <v>Żak</v>
      </c>
      <c r="N229" s="26" t="str">
        <f t="shared" si="42"/>
        <v>Młodzik</v>
      </c>
      <c r="O229" s="26" t="str">
        <f t="shared" si="43"/>
        <v>Kadet</v>
      </c>
      <c r="P229" s="26" t="str">
        <f t="shared" si="44"/>
        <v>Junior</v>
      </c>
      <c r="Q229" s="26" t="str">
        <f t="shared" si="45"/>
        <v>Senior</v>
      </c>
      <c r="R229" s="26" t="str">
        <f t="shared" si="46"/>
        <v>Nie dotyczy</v>
      </c>
      <c r="S229" s="26" t="str">
        <f t="shared" si="47"/>
        <v>Młodzieżowiec</v>
      </c>
      <c r="V229" s="26" t="str">
        <f t="shared" si="36"/>
        <v>Kwiatek Franciszek</v>
      </c>
      <c r="W229" s="26">
        <f>(COUNTIF($V$2:V229,V229)=1)*1+W228</f>
        <v>88</v>
      </c>
      <c r="X229" s="26" t="e">
        <f>VLOOKUP(Y229,'licencje PZTS'!$C$4:$K$1524,9,FALSE)</f>
        <v>#N/A</v>
      </c>
      <c r="Y229" s="26" t="e">
        <f>INDEX($V$4:$V$900,MATCH(ROWS($U$1:U226),$W$4:$W$900,0))</f>
        <v>#N/A</v>
      </c>
      <c r="AA229" s="26" t="str">
        <f t="shared" si="37"/>
        <v>Kwiatek Franciszek</v>
      </c>
      <c r="AB229" s="26">
        <f>(COUNTIF($AA$2:AA229,AA229)=1)*1+AB228</f>
        <v>131</v>
      </c>
      <c r="AC229" s="26" t="str">
        <f>VLOOKUP(AD229,'licencje PZTS'!$C$4:$K$524,9,FALSE)</f>
        <v>"UKS GOSDIM Turawa"</v>
      </c>
      <c r="AD229" s="26" t="str">
        <f>INDEX($AA$2:$AA$900,MATCH(ROWS($Z$1:Z226),$AB$2:$AB$900,0))</f>
        <v>Sobkow Szymon</v>
      </c>
    </row>
    <row r="230" spans="1:30" hidden="1" x14ac:dyDescent="0.25">
      <c r="A230" s="26" t="e">
        <f>INDEX($D$24:$D$746,MATCH(ROWS($A$1:A207),$B$24:$B$741,0))</f>
        <v>#N/A</v>
      </c>
      <c r="B230" s="30">
        <f>(COUNTIF($D$24:D230,D230)=1)*1+B229</f>
        <v>18</v>
      </c>
      <c r="C230" s="37" t="str">
        <f t="shared" si="38"/>
        <v>Młodzik</v>
      </c>
      <c r="D230" s="30" t="str">
        <f>IF(C230="","",'licencje PZTS'!B210)</f>
        <v>"LZS Zakrzów"</v>
      </c>
      <c r="E230" s="38" t="str">
        <f>IF(C230="","",VLOOKUP(F230,'licencje PZTS'!$G$3:$N$799,8,FALSE))</f>
        <v>Księżyk Mateusz</v>
      </c>
      <c r="F230" s="26">
        <f>'licencje PZTS'!G210</f>
        <v>51512</v>
      </c>
      <c r="G230" s="38" t="str">
        <f t="shared" si="39"/>
        <v>Junior</v>
      </c>
      <c r="H230" s="38" t="str">
        <f>IF(G230="","",'licencje PZTS'!B210)</f>
        <v>"LZS Zakrzów"</v>
      </c>
      <c r="I230" s="26" t="str">
        <f>IF(G230="","",VLOOKUP(F230,'licencje PZTS'!$G$3:$N$799,8,FALSE))</f>
        <v>Księżyk Mateusz</v>
      </c>
      <c r="J230" s="26" t="str">
        <f>IFERROR(VLOOKUP(F230,'licencje PZTS'!$G$3:$N$799,7,FALSE),"")</f>
        <v>M</v>
      </c>
      <c r="K230" s="38">
        <f>IFERROR(VLOOKUP(F230,'licencje PZTS'!$G$3:$N$1799,4,FALSE),"")</f>
        <v>2008</v>
      </c>
      <c r="L230" s="26" t="str">
        <f t="shared" si="40"/>
        <v>Nie dotyczy</v>
      </c>
      <c r="M230" s="26" t="str">
        <f t="shared" si="41"/>
        <v>Nie dotyczy</v>
      </c>
      <c r="N230" s="26" t="str">
        <f t="shared" si="42"/>
        <v>Młodzik</v>
      </c>
      <c r="O230" s="26" t="str">
        <f t="shared" si="43"/>
        <v>Kadet</v>
      </c>
      <c r="P230" s="26" t="str">
        <f t="shared" si="44"/>
        <v>Junior</v>
      </c>
      <c r="Q230" s="26" t="str">
        <f t="shared" si="45"/>
        <v>Senior</v>
      </c>
      <c r="R230" s="26" t="str">
        <f t="shared" si="46"/>
        <v>Nie dotyczy</v>
      </c>
      <c r="S230" s="26" t="str">
        <f t="shared" si="47"/>
        <v>Młodzieżowiec</v>
      </c>
      <c r="V230" s="26" t="str">
        <f t="shared" si="36"/>
        <v>Kwiatek Franciszek</v>
      </c>
      <c r="W230" s="26">
        <f>(COUNTIF($V$2:V230,V230)=1)*1+W229</f>
        <v>88</v>
      </c>
      <c r="X230" s="26" t="e">
        <f>VLOOKUP(Y230,'licencje PZTS'!$C$4:$K$1524,9,FALSE)</f>
        <v>#N/A</v>
      </c>
      <c r="Y230" s="26" t="e">
        <f>INDEX($V$4:$V$900,MATCH(ROWS($U$1:U227),$W$4:$W$900,0))</f>
        <v>#N/A</v>
      </c>
      <c r="AA230" s="26" t="str">
        <f t="shared" si="37"/>
        <v>Kwiatek Franciszek</v>
      </c>
      <c r="AB230" s="26">
        <f>(COUNTIF($AA$2:AA230,AA230)=1)*1+AB229</f>
        <v>131</v>
      </c>
      <c r="AC230" s="26" t="str">
        <f>VLOOKUP(AD230,'licencje PZTS'!$C$4:$K$524,9,FALSE)</f>
        <v>"STS Brynica"</v>
      </c>
      <c r="AD230" s="26" t="str">
        <f>INDEX($AA$2:$AA$900,MATCH(ROWS($Z$1:Z227),$AB$2:$AB$900,0))</f>
        <v>Sochor Filip</v>
      </c>
    </row>
    <row r="231" spans="1:30" hidden="1" x14ac:dyDescent="0.25">
      <c r="A231" s="26" t="e">
        <f>INDEX($D$24:$D$746,MATCH(ROWS($A$1:A208),$B$24:$B$741,0))</f>
        <v>#N/A</v>
      </c>
      <c r="B231" s="30">
        <f>(COUNTIF($D$24:D231,D231)=1)*1+B230</f>
        <v>18</v>
      </c>
      <c r="C231" s="37" t="str">
        <f t="shared" si="38"/>
        <v>Młodzik</v>
      </c>
      <c r="D231" s="30" t="str">
        <f>IF(C231="","",'licencje PZTS'!B211)</f>
        <v>"LZS Zakrzów"</v>
      </c>
      <c r="E231" s="38" t="str">
        <f>IF(C231="","",VLOOKUP(F231,'licencje PZTS'!$G$3:$N$799,8,FALSE))</f>
        <v>Kubiak Aleksander</v>
      </c>
      <c r="F231" s="26">
        <f>'licencje PZTS'!G211</f>
        <v>51508</v>
      </c>
      <c r="G231" s="38" t="str">
        <f t="shared" si="39"/>
        <v>Junior</v>
      </c>
      <c r="H231" s="38" t="str">
        <f>IF(G231="","",'licencje PZTS'!B211)</f>
        <v>"LZS Zakrzów"</v>
      </c>
      <c r="I231" s="26" t="str">
        <f>IF(G231="","",VLOOKUP(F231,'licencje PZTS'!$G$3:$N$799,8,FALSE))</f>
        <v>Kubiak Aleksander</v>
      </c>
      <c r="J231" s="26" t="str">
        <f>IFERROR(VLOOKUP(F231,'licencje PZTS'!$G$3:$N$799,7,FALSE),"")</f>
        <v>M</v>
      </c>
      <c r="K231" s="38">
        <f>IFERROR(VLOOKUP(F231,'licencje PZTS'!$G$3:$N$1799,4,FALSE),"")</f>
        <v>2007</v>
      </c>
      <c r="L231" s="26" t="str">
        <f t="shared" si="40"/>
        <v>Nie dotyczy</v>
      </c>
      <c r="M231" s="26" t="str">
        <f t="shared" si="41"/>
        <v>Nie dotyczy</v>
      </c>
      <c r="N231" s="26" t="str">
        <f t="shared" si="42"/>
        <v>Młodzik</v>
      </c>
      <c r="O231" s="26" t="str">
        <f t="shared" si="43"/>
        <v>Kadet</v>
      </c>
      <c r="P231" s="26" t="str">
        <f t="shared" si="44"/>
        <v>Junior</v>
      </c>
      <c r="Q231" s="26" t="str">
        <f t="shared" si="45"/>
        <v>Senior</v>
      </c>
      <c r="R231" s="26" t="str">
        <f t="shared" si="46"/>
        <v>Nie dotyczy</v>
      </c>
      <c r="S231" s="26" t="str">
        <f t="shared" si="47"/>
        <v>Młodzieżowiec</v>
      </c>
      <c r="V231" s="26" t="str">
        <f t="shared" si="36"/>
        <v>Kwiatek Łucja</v>
      </c>
      <c r="W231" s="26">
        <f>(COUNTIF($V$2:V231,V231)=1)*1+W230</f>
        <v>89</v>
      </c>
      <c r="X231" s="26" t="e">
        <f>VLOOKUP(Y231,'licencje PZTS'!$C$4:$K$1524,9,FALSE)</f>
        <v>#N/A</v>
      </c>
      <c r="Y231" s="26" t="e">
        <f>INDEX($V$4:$V$900,MATCH(ROWS($U$1:U228),$W$4:$W$900,0))</f>
        <v>#N/A</v>
      </c>
      <c r="AA231" s="26" t="str">
        <f t="shared" si="37"/>
        <v>Kwiatek Karol</v>
      </c>
      <c r="AB231" s="26">
        <f>(COUNTIF($AA$2:AA231,AA231)=1)*1+AB230</f>
        <v>132</v>
      </c>
      <c r="AC231" s="26" t="str">
        <f>VLOOKUP(AD231,'licencje PZTS'!$C$4:$K$524,9,FALSE)</f>
        <v>"LUKS Mańkowice-Piątkowice"</v>
      </c>
      <c r="AD231" s="26" t="str">
        <f>INDEX($AA$2:$AA$900,MATCH(ROWS($Z$1:Z228),$AB$2:$AB$900,0))</f>
        <v>Soprych Jakub</v>
      </c>
    </row>
    <row r="232" spans="1:30" hidden="1" x14ac:dyDescent="0.25">
      <c r="A232" s="26" t="e">
        <f>INDEX($D$24:$D$746,MATCH(ROWS($A$1:A209),$B$24:$B$741,0))</f>
        <v>#N/A</v>
      </c>
      <c r="B232" s="30">
        <f>(COUNTIF($D$24:D232,D232)=1)*1+B231</f>
        <v>18</v>
      </c>
      <c r="C232" s="37" t="str">
        <f t="shared" si="38"/>
        <v/>
      </c>
      <c r="D232" s="30" t="str">
        <f>IF(C232="","",'licencje PZTS'!B212)</f>
        <v/>
      </c>
      <c r="E232" s="38" t="str">
        <f>IF(C232="","",VLOOKUP(F232,'licencje PZTS'!$G$3:$N$799,8,FALSE))</f>
        <v/>
      </c>
      <c r="F232" s="26">
        <f>'licencje PZTS'!G212</f>
        <v>51509</v>
      </c>
      <c r="G232" s="38" t="str">
        <f t="shared" si="39"/>
        <v>Junior</v>
      </c>
      <c r="H232" s="38" t="str">
        <f>IF(G232="","",'licencje PZTS'!B212)</f>
        <v>"LZS Zakrzów"</v>
      </c>
      <c r="I232" s="26" t="str">
        <f>IF(G232="","",VLOOKUP(F232,'licencje PZTS'!$G$3:$N$799,8,FALSE))</f>
        <v>Kubica Aleks</v>
      </c>
      <c r="J232" s="26" t="str">
        <f>IFERROR(VLOOKUP(F232,'licencje PZTS'!$G$3:$N$799,7,FALSE),"")</f>
        <v>M</v>
      </c>
      <c r="K232" s="38">
        <f>IFERROR(VLOOKUP(F232,'licencje PZTS'!$G$3:$N$1799,4,FALSE),"")</f>
        <v>2006</v>
      </c>
      <c r="L232" s="26" t="str">
        <f t="shared" si="40"/>
        <v>Nie dotyczy</v>
      </c>
      <c r="M232" s="26" t="str">
        <f t="shared" si="41"/>
        <v>Nie dotyczy</v>
      </c>
      <c r="N232" s="26" t="str">
        <f t="shared" si="42"/>
        <v>Nie dotyczy</v>
      </c>
      <c r="O232" s="26" t="str">
        <f t="shared" si="43"/>
        <v>Kadet</v>
      </c>
      <c r="P232" s="26" t="str">
        <f t="shared" si="44"/>
        <v>Junior</v>
      </c>
      <c r="Q232" s="26" t="str">
        <f t="shared" si="45"/>
        <v>Senior</v>
      </c>
      <c r="R232" s="26" t="str">
        <f t="shared" si="46"/>
        <v>Nie dotyczy</v>
      </c>
      <c r="S232" s="26" t="str">
        <f t="shared" si="47"/>
        <v>Młodzieżowiec</v>
      </c>
      <c r="V232" s="26" t="str">
        <f t="shared" si="36"/>
        <v>Kwiatek Łucja</v>
      </c>
      <c r="W232" s="26">
        <f>(COUNTIF($V$2:V232,V232)=1)*1+W231</f>
        <v>89</v>
      </c>
      <c r="X232" s="26" t="e">
        <f>VLOOKUP(Y232,'licencje PZTS'!$C$4:$K$1524,9,FALSE)</f>
        <v>#N/A</v>
      </c>
      <c r="Y232" s="26" t="e">
        <f>INDEX($V$4:$V$900,MATCH(ROWS($U$1:U229),$W$4:$W$900,0))</f>
        <v>#N/A</v>
      </c>
      <c r="AA232" s="26" t="str">
        <f t="shared" si="37"/>
        <v>Kwiatek Łucja</v>
      </c>
      <c r="AB232" s="26">
        <f>(COUNTIF($AA$2:AA232,AA232)=1)*1+AB231</f>
        <v>133</v>
      </c>
      <c r="AC232" s="26" t="str">
        <f>VLOOKUP(AD232,'licencje PZTS'!$C$4:$K$524,9,FALSE)</f>
        <v>"STS Brynica"</v>
      </c>
      <c r="AD232" s="26" t="str">
        <f>INDEX($AA$2:$AA$900,MATCH(ROWS($Z$1:Z229),$AB$2:$AB$900,0))</f>
        <v>Soszyński Bartosz</v>
      </c>
    </row>
    <row r="233" spans="1:30" hidden="1" x14ac:dyDescent="0.25">
      <c r="A233" s="26" t="e">
        <f>INDEX($D$24:$D$746,MATCH(ROWS($A$1:A210),$B$24:$B$741,0))</f>
        <v>#N/A</v>
      </c>
      <c r="B233" s="30">
        <f>(COUNTIF($D$24:D233,D233)=1)*1+B232</f>
        <v>18</v>
      </c>
      <c r="C233" s="37" t="str">
        <f t="shared" si="38"/>
        <v/>
      </c>
      <c r="D233" s="30" t="str">
        <f>IF(C233="","",'licencje PZTS'!B213)</f>
        <v/>
      </c>
      <c r="E233" s="38" t="str">
        <f>IF(C233="","",VLOOKUP(F233,'licencje PZTS'!$G$3:$N$799,8,FALSE))</f>
        <v/>
      </c>
      <c r="F233" s="26">
        <f>'licencje PZTS'!G213</f>
        <v>30265</v>
      </c>
      <c r="G233" s="38" t="str">
        <f t="shared" si="39"/>
        <v/>
      </c>
      <c r="H233" s="38" t="str">
        <f>IF(G233="","",'licencje PZTS'!B213)</f>
        <v/>
      </c>
      <c r="I233" s="26" t="str">
        <f>IF(G233="","",VLOOKUP(F233,'licencje PZTS'!$G$3:$N$799,8,FALSE))</f>
        <v/>
      </c>
      <c r="J233" s="26" t="str">
        <f>IFERROR(VLOOKUP(F233,'licencje PZTS'!$G$3:$N$799,7,FALSE),"")</f>
        <v>M</v>
      </c>
      <c r="K233" s="38">
        <f>IFERROR(VLOOKUP(F233,'licencje PZTS'!$G$3:$N$1799,4,FALSE),"")</f>
        <v>1973</v>
      </c>
      <c r="L233" s="26" t="str">
        <f t="shared" si="40"/>
        <v>Nie dotyczy</v>
      </c>
      <c r="M233" s="26" t="str">
        <f t="shared" si="41"/>
        <v>Nie dotyczy</v>
      </c>
      <c r="N233" s="26" t="str">
        <f t="shared" si="42"/>
        <v>Nie dotyczy</v>
      </c>
      <c r="O233" s="26" t="str">
        <f t="shared" si="43"/>
        <v>Nie dotyczy</v>
      </c>
      <c r="P233" s="26" t="str">
        <f t="shared" si="44"/>
        <v>Nie dotyczy</v>
      </c>
      <c r="Q233" s="26" t="str">
        <f t="shared" si="45"/>
        <v>Senior</v>
      </c>
      <c r="R233" s="26" t="str">
        <f t="shared" si="46"/>
        <v>Weteran</v>
      </c>
      <c r="S233" s="26" t="str">
        <f t="shared" si="47"/>
        <v>Nie dotyczy</v>
      </c>
      <c r="V233" s="26" t="str">
        <f t="shared" si="36"/>
        <v>Lasman Szymon</v>
      </c>
      <c r="W233" s="26">
        <f>(COUNTIF($V$2:V233,V233)=1)*1+W232</f>
        <v>90</v>
      </c>
      <c r="X233" s="26" t="e">
        <f>VLOOKUP(Y233,'licencje PZTS'!$C$4:$K$1524,9,FALSE)</f>
        <v>#N/A</v>
      </c>
      <c r="Y233" s="26" t="e">
        <f>INDEX($V$4:$V$900,MATCH(ROWS($U$1:U230),$W$4:$W$900,0))</f>
        <v>#N/A</v>
      </c>
      <c r="AA233" s="26" t="str">
        <f t="shared" si="37"/>
        <v>Kwiatkowski Bartosz</v>
      </c>
      <c r="AB233" s="26">
        <f>(COUNTIF($AA$2:AA233,AA233)=1)*1+AB232</f>
        <v>134</v>
      </c>
      <c r="AC233" s="26" t="str">
        <f>VLOOKUP(AD233,'licencje PZTS'!$C$4:$K$524,9,FALSE)</f>
        <v>"STS Brynica"</v>
      </c>
      <c r="AD233" s="26" t="str">
        <f>INDEX($AA$2:$AA$900,MATCH(ROWS($Z$1:Z230),$AB$2:$AB$900,0))</f>
        <v>Soszyński Jakub</v>
      </c>
    </row>
    <row r="234" spans="1:30" hidden="1" x14ac:dyDescent="0.25">
      <c r="A234" s="26" t="e">
        <f>INDEX($D$24:$D$746,MATCH(ROWS($A$1:A211),$B$24:$B$741,0))</f>
        <v>#N/A</v>
      </c>
      <c r="B234" s="30">
        <f>(COUNTIF($D$24:D234,D234)=1)*1+B233</f>
        <v>18</v>
      </c>
      <c r="C234" s="37" t="str">
        <f t="shared" si="38"/>
        <v/>
      </c>
      <c r="D234" s="30" t="str">
        <f>IF(C234="","",'licencje PZTS'!B214)</f>
        <v/>
      </c>
      <c r="E234" s="38" t="str">
        <f>IF(C234="","",VLOOKUP(F234,'licencje PZTS'!$G$3:$N$799,8,FALSE))</f>
        <v/>
      </c>
      <c r="F234" s="26">
        <f>'licencje PZTS'!G214</f>
        <v>30260</v>
      </c>
      <c r="G234" s="38" t="str">
        <f t="shared" si="39"/>
        <v/>
      </c>
      <c r="H234" s="38" t="str">
        <f>IF(G234="","",'licencje PZTS'!B214)</f>
        <v/>
      </c>
      <c r="I234" s="26" t="str">
        <f>IF(G234="","",VLOOKUP(F234,'licencje PZTS'!$G$3:$N$799,8,FALSE))</f>
        <v/>
      </c>
      <c r="J234" s="26" t="str">
        <f>IFERROR(VLOOKUP(F234,'licencje PZTS'!$G$3:$N$799,7,FALSE),"")</f>
        <v>M</v>
      </c>
      <c r="K234" s="38">
        <f>IFERROR(VLOOKUP(F234,'licencje PZTS'!$G$3:$N$1799,4,FALSE),"")</f>
        <v>1996</v>
      </c>
      <c r="L234" s="26" t="str">
        <f t="shared" si="40"/>
        <v>Nie dotyczy</v>
      </c>
      <c r="M234" s="26" t="str">
        <f t="shared" si="41"/>
        <v>Nie dotyczy</v>
      </c>
      <c r="N234" s="26" t="str">
        <f t="shared" si="42"/>
        <v>Nie dotyczy</v>
      </c>
      <c r="O234" s="26" t="str">
        <f t="shared" si="43"/>
        <v>Nie dotyczy</v>
      </c>
      <c r="P234" s="26" t="str">
        <f t="shared" si="44"/>
        <v>Nie dotyczy</v>
      </c>
      <c r="Q234" s="26" t="str">
        <f t="shared" si="45"/>
        <v>Senior</v>
      </c>
      <c r="R234" s="26" t="str">
        <f t="shared" si="46"/>
        <v>Nie dotyczy</v>
      </c>
      <c r="S234" s="26" t="str">
        <f t="shared" si="47"/>
        <v>Nie dotyczy</v>
      </c>
      <c r="V234" s="26" t="str">
        <f t="shared" si="36"/>
        <v>Lasman Szymon</v>
      </c>
      <c r="W234" s="26">
        <f>(COUNTIF($V$2:V234,V234)=1)*1+W233</f>
        <v>90</v>
      </c>
      <c r="X234" s="26" t="e">
        <f>VLOOKUP(Y234,'licencje PZTS'!$C$4:$K$1524,9,FALSE)</f>
        <v>#N/A</v>
      </c>
      <c r="Y234" s="26" t="e">
        <f>INDEX($V$4:$V$900,MATCH(ROWS($U$1:U231),$W$4:$W$900,0))</f>
        <v>#N/A</v>
      </c>
      <c r="AA234" s="26" t="str">
        <f t="shared" si="37"/>
        <v>Kwiatkowski Bartosz</v>
      </c>
      <c r="AB234" s="26">
        <f>(COUNTIF($AA$2:AA234,AA234)=1)*1+AB233</f>
        <v>134</v>
      </c>
      <c r="AC234" s="26" t="str">
        <f>VLOOKUP(AD234,'licencje PZTS'!$C$4:$K$524,9,FALSE)</f>
        <v>"STS GMINA Strzelce Opolskie"</v>
      </c>
      <c r="AD234" s="26" t="str">
        <f>INDEX($AA$2:$AA$900,MATCH(ROWS($Z$1:Z231),$AB$2:$AB$900,0))</f>
        <v>Sójka Alan</v>
      </c>
    </row>
    <row r="235" spans="1:30" hidden="1" x14ac:dyDescent="0.25">
      <c r="A235" s="26" t="e">
        <f>INDEX($D$24:$D$746,MATCH(ROWS($A$1:A212),$B$24:$B$741,0))</f>
        <v>#N/A</v>
      </c>
      <c r="B235" s="30">
        <f>(COUNTIF($D$24:D235,D235)=1)*1+B234</f>
        <v>18</v>
      </c>
      <c r="C235" s="37" t="str">
        <f t="shared" si="38"/>
        <v/>
      </c>
      <c r="D235" s="30" t="str">
        <f>IF(C235="","",'licencje PZTS'!B215)</f>
        <v/>
      </c>
      <c r="E235" s="38" t="str">
        <f>IF(C235="","",VLOOKUP(F235,'licencje PZTS'!$G$3:$N$799,8,FALSE))</f>
        <v/>
      </c>
      <c r="F235" s="26">
        <f>'licencje PZTS'!G215</f>
        <v>44387</v>
      </c>
      <c r="G235" s="38" t="str">
        <f t="shared" si="39"/>
        <v>Junior</v>
      </c>
      <c r="H235" s="38" t="str">
        <f>IF(G235="","",'licencje PZTS'!B215)</f>
        <v>"STS Brynica"</v>
      </c>
      <c r="I235" s="26" t="str">
        <f>IF(G235="","",VLOOKUP(F235,'licencje PZTS'!$G$3:$N$799,8,FALSE))</f>
        <v>Kuliczkowski Piotr</v>
      </c>
      <c r="J235" s="26" t="str">
        <f>IFERROR(VLOOKUP(F235,'licencje PZTS'!$G$3:$N$799,7,FALSE),"")</f>
        <v>M</v>
      </c>
      <c r="K235" s="38">
        <f>IFERROR(VLOOKUP(F235,'licencje PZTS'!$G$3:$N$1799,4,FALSE),"")</f>
        <v>2004</v>
      </c>
      <c r="L235" s="26" t="str">
        <f t="shared" si="40"/>
        <v>Nie dotyczy</v>
      </c>
      <c r="M235" s="26" t="str">
        <f t="shared" si="41"/>
        <v>Nie dotyczy</v>
      </c>
      <c r="N235" s="26" t="str">
        <f t="shared" si="42"/>
        <v>Nie dotyczy</v>
      </c>
      <c r="O235" s="26" t="str">
        <f t="shared" si="43"/>
        <v>Nie dotyczy</v>
      </c>
      <c r="P235" s="26" t="str">
        <f t="shared" si="44"/>
        <v>Junior</v>
      </c>
      <c r="Q235" s="26" t="str">
        <f t="shared" si="45"/>
        <v>Senior</v>
      </c>
      <c r="R235" s="26" t="str">
        <f t="shared" si="46"/>
        <v>Nie dotyczy</v>
      </c>
      <c r="S235" s="26" t="str">
        <f t="shared" si="47"/>
        <v>Młodzieżowiec</v>
      </c>
      <c r="V235" s="26" t="str">
        <f t="shared" si="36"/>
        <v>Lasman Szymon</v>
      </c>
      <c r="W235" s="26">
        <f>(COUNTIF($V$2:V235,V235)=1)*1+W234</f>
        <v>90</v>
      </c>
      <c r="X235" s="26" t="e">
        <f>VLOOKUP(Y235,'licencje PZTS'!$C$4:$K$1524,9,FALSE)</f>
        <v>#N/A</v>
      </c>
      <c r="Y235" s="26" t="e">
        <f>INDEX($V$4:$V$900,MATCH(ROWS($U$1:U232),$W$4:$W$900,0))</f>
        <v>#N/A</v>
      </c>
      <c r="AA235" s="26" t="str">
        <f t="shared" si="37"/>
        <v>Lang Dominik</v>
      </c>
      <c r="AB235" s="26">
        <f>(COUNTIF($AA$2:AA235,AA235)=1)*1+AB234</f>
        <v>135</v>
      </c>
      <c r="AC235" s="26" t="str">
        <f>VLOOKUP(AD235,'licencje PZTS'!$C$4:$K$524,9,FALSE)</f>
        <v>"KTS MOKSiR Zawadzkie"</v>
      </c>
      <c r="AD235" s="26" t="str">
        <f>INDEX($AA$2:$AA$900,MATCH(ROWS($Z$1:Z232),$AB$2:$AB$900,0))</f>
        <v>Spałek Olivier</v>
      </c>
    </row>
    <row r="236" spans="1:30" hidden="1" x14ac:dyDescent="0.25">
      <c r="A236" s="26" t="e">
        <f>INDEX($D$24:$D$746,MATCH(ROWS($A$1:A213),$B$24:$B$741,0))</f>
        <v>#N/A</v>
      </c>
      <c r="B236" s="30">
        <f>(COUNTIF($D$24:D236,D236)=1)*1+B235</f>
        <v>18</v>
      </c>
      <c r="C236" s="37" t="str">
        <f t="shared" si="38"/>
        <v/>
      </c>
      <c r="D236" s="30" t="str">
        <f>IF(C236="","",'licencje PZTS'!B216)</f>
        <v/>
      </c>
      <c r="E236" s="38" t="str">
        <f>IF(C236="","",VLOOKUP(F236,'licencje PZTS'!$G$3:$N$799,8,FALSE))</f>
        <v/>
      </c>
      <c r="F236" s="26">
        <f>'licencje PZTS'!G216</f>
        <v>26506</v>
      </c>
      <c r="G236" s="38" t="str">
        <f t="shared" si="39"/>
        <v/>
      </c>
      <c r="H236" s="38" t="str">
        <f>IF(G236="","",'licencje PZTS'!B216)</f>
        <v/>
      </c>
      <c r="I236" s="26" t="str">
        <f>IF(G236="","",VLOOKUP(F236,'licencje PZTS'!$G$3:$N$799,8,FALSE))</f>
        <v/>
      </c>
      <c r="J236" s="26" t="str">
        <f>IFERROR(VLOOKUP(F236,'licencje PZTS'!$G$3:$N$799,7,FALSE),"")</f>
        <v>M</v>
      </c>
      <c r="K236" s="38">
        <f>IFERROR(VLOOKUP(F236,'licencje PZTS'!$G$3:$N$1799,4,FALSE),"")</f>
        <v>1973</v>
      </c>
      <c r="L236" s="26" t="str">
        <f t="shared" si="40"/>
        <v>Nie dotyczy</v>
      </c>
      <c r="M236" s="26" t="str">
        <f t="shared" si="41"/>
        <v>Nie dotyczy</v>
      </c>
      <c r="N236" s="26" t="str">
        <f t="shared" si="42"/>
        <v>Nie dotyczy</v>
      </c>
      <c r="O236" s="26" t="str">
        <f t="shared" si="43"/>
        <v>Nie dotyczy</v>
      </c>
      <c r="P236" s="26" t="str">
        <f t="shared" si="44"/>
        <v>Nie dotyczy</v>
      </c>
      <c r="Q236" s="26" t="str">
        <f t="shared" si="45"/>
        <v>Senior</v>
      </c>
      <c r="R236" s="26" t="str">
        <f t="shared" si="46"/>
        <v>Weteran</v>
      </c>
      <c r="S236" s="26" t="str">
        <f t="shared" si="47"/>
        <v>Nie dotyczy</v>
      </c>
      <c r="V236" s="26" t="str">
        <f t="shared" si="36"/>
        <v>Lasman Szymon</v>
      </c>
      <c r="W236" s="26">
        <f>(COUNTIF($V$2:V236,V236)=1)*1+W235</f>
        <v>90</v>
      </c>
      <c r="X236" s="26" t="e">
        <f>VLOOKUP(Y236,'licencje PZTS'!$C$4:$K$1524,9,FALSE)</f>
        <v>#N/A</v>
      </c>
      <c r="Y236" s="26" t="e">
        <f>INDEX($V$4:$V$900,MATCH(ROWS($U$1:U233),$W$4:$W$900,0))</f>
        <v>#N/A</v>
      </c>
      <c r="AA236" s="26" t="str">
        <f t="shared" si="37"/>
        <v>Lasman Karolina</v>
      </c>
      <c r="AB236" s="26">
        <f>(COUNTIF($AA$2:AA236,AA236)=1)*1+AB235</f>
        <v>136</v>
      </c>
      <c r="AC236" s="26" t="str">
        <f>VLOOKUP(AD236,'licencje PZTS'!$C$4:$K$524,9,FALSE)</f>
        <v>"KTS MOKSiR Zawadzkie"</v>
      </c>
      <c r="AD236" s="26" t="str">
        <f>INDEX($AA$2:$AA$900,MATCH(ROWS($Z$1:Z233),$AB$2:$AB$900,0))</f>
        <v>Sporyszkiewicz Gloria</v>
      </c>
    </row>
    <row r="237" spans="1:30" hidden="1" x14ac:dyDescent="0.25">
      <c r="A237" s="26" t="e">
        <f>INDEX($D$24:$D$746,MATCH(ROWS($A$1:A214),$B$24:$B$741,0))</f>
        <v>#N/A</v>
      </c>
      <c r="B237" s="30">
        <f>(COUNTIF($D$24:D237,D237)=1)*1+B236</f>
        <v>18</v>
      </c>
      <c r="C237" s="37" t="str">
        <f t="shared" si="38"/>
        <v/>
      </c>
      <c r="D237" s="30" t="str">
        <f>IF(C237="","",'licencje PZTS'!B217)</f>
        <v/>
      </c>
      <c r="E237" s="38" t="str">
        <f>IF(C237="","",VLOOKUP(F237,'licencje PZTS'!$G$3:$N$799,8,FALSE))</f>
        <v/>
      </c>
      <c r="F237" s="26">
        <f>'licencje PZTS'!G217</f>
        <v>19692</v>
      </c>
      <c r="G237" s="38" t="str">
        <f t="shared" si="39"/>
        <v/>
      </c>
      <c r="H237" s="38" t="str">
        <f>IF(G237="","",'licencje PZTS'!B217)</f>
        <v/>
      </c>
      <c r="I237" s="26" t="str">
        <f>IF(G237="","",VLOOKUP(F237,'licencje PZTS'!$G$3:$N$799,8,FALSE))</f>
        <v/>
      </c>
      <c r="J237" s="26" t="str">
        <f>IFERROR(VLOOKUP(F237,'licencje PZTS'!$G$3:$N$799,7,FALSE),"")</f>
        <v>M</v>
      </c>
      <c r="K237" s="38">
        <f>IFERROR(VLOOKUP(F237,'licencje PZTS'!$G$3:$N$1799,4,FALSE),"")</f>
        <v>1968</v>
      </c>
      <c r="L237" s="26" t="str">
        <f t="shared" si="40"/>
        <v>Nie dotyczy</v>
      </c>
      <c r="M237" s="26" t="str">
        <f t="shared" si="41"/>
        <v>Nie dotyczy</v>
      </c>
      <c r="N237" s="26" t="str">
        <f t="shared" si="42"/>
        <v>Nie dotyczy</v>
      </c>
      <c r="O237" s="26" t="str">
        <f t="shared" si="43"/>
        <v>Nie dotyczy</v>
      </c>
      <c r="P237" s="26" t="str">
        <f t="shared" si="44"/>
        <v>Nie dotyczy</v>
      </c>
      <c r="Q237" s="26" t="str">
        <f t="shared" si="45"/>
        <v>Senior</v>
      </c>
      <c r="R237" s="26" t="str">
        <f t="shared" si="46"/>
        <v>Weteran</v>
      </c>
      <c r="S237" s="26" t="str">
        <f t="shared" si="47"/>
        <v>Nie dotyczy</v>
      </c>
      <c r="V237" s="26" t="str">
        <f t="shared" si="36"/>
        <v>Lasman Szymon</v>
      </c>
      <c r="W237" s="26">
        <f>(COUNTIF($V$2:V237,V237)=1)*1+W236</f>
        <v>90</v>
      </c>
      <c r="X237" s="26" t="e">
        <f>VLOOKUP(Y237,'licencje PZTS'!$C$4:$K$1524,9,FALSE)</f>
        <v>#N/A</v>
      </c>
      <c r="Y237" s="26" t="e">
        <f>INDEX($V$4:$V$900,MATCH(ROWS($U$1:U234),$W$4:$W$900,0))</f>
        <v>#N/A</v>
      </c>
      <c r="AA237" s="26" t="str">
        <f t="shared" si="37"/>
        <v>Lasman Szymon</v>
      </c>
      <c r="AB237" s="26">
        <f>(COUNTIF($AA$2:AA237,AA237)=1)*1+AB236</f>
        <v>137</v>
      </c>
      <c r="AC237" s="26" t="str">
        <f>VLOOKUP(AD237,'licencje PZTS'!$C$4:$K$524,9,FALSE)</f>
        <v>"STS GMINA Strzelce Opolskie"</v>
      </c>
      <c r="AD237" s="26" t="str">
        <f>INDEX($AA$2:$AA$900,MATCH(ROWS($Z$1:Z234),$AB$2:$AB$900,0))</f>
        <v>Sprancel Jan</v>
      </c>
    </row>
    <row r="238" spans="1:30" hidden="1" x14ac:dyDescent="0.25">
      <c r="A238" s="26" t="e">
        <f>INDEX($D$24:$D$746,MATCH(ROWS($A$1:A215),$B$24:$B$741,0))</f>
        <v>#N/A</v>
      </c>
      <c r="B238" s="30">
        <f>(COUNTIF($D$24:D238,D238)=1)*1+B237</f>
        <v>18</v>
      </c>
      <c r="C238" s="37" t="str">
        <f t="shared" si="38"/>
        <v/>
      </c>
      <c r="D238" s="30" t="str">
        <f>IF(C238="","",'licencje PZTS'!B218)</f>
        <v/>
      </c>
      <c r="E238" s="38" t="str">
        <f>IF(C238="","",VLOOKUP(F238,'licencje PZTS'!$G$3:$N$799,8,FALSE))</f>
        <v/>
      </c>
      <c r="F238" s="26">
        <f>'licencje PZTS'!G218</f>
        <v>37675</v>
      </c>
      <c r="G238" s="38" t="str">
        <f t="shared" si="39"/>
        <v>Junior</v>
      </c>
      <c r="H238" s="38" t="str">
        <f>IF(G238="","",'licencje PZTS'!B218)</f>
        <v>"KTS MOKSiR Zawadzkie"</v>
      </c>
      <c r="I238" s="26" t="str">
        <f>IF(G238="","",VLOOKUP(F238,'licencje PZTS'!$G$3:$N$799,8,FALSE))</f>
        <v>Kunaszewski Leon</v>
      </c>
      <c r="J238" s="26" t="str">
        <f>IFERROR(VLOOKUP(F238,'licencje PZTS'!$G$3:$N$799,7,FALSE),"")</f>
        <v>M</v>
      </c>
      <c r="K238" s="38">
        <f>IFERROR(VLOOKUP(F238,'licencje PZTS'!$G$3:$N$1799,4,FALSE),"")</f>
        <v>2002</v>
      </c>
      <c r="L238" s="26" t="str">
        <f t="shared" si="40"/>
        <v>Nie dotyczy</v>
      </c>
      <c r="M238" s="26" t="str">
        <f t="shared" si="41"/>
        <v>Nie dotyczy</v>
      </c>
      <c r="N238" s="26" t="str">
        <f t="shared" si="42"/>
        <v>Nie dotyczy</v>
      </c>
      <c r="O238" s="26" t="str">
        <f t="shared" si="43"/>
        <v>Nie dotyczy</v>
      </c>
      <c r="P238" s="26" t="str">
        <f t="shared" si="44"/>
        <v>Junior</v>
      </c>
      <c r="Q238" s="26" t="str">
        <f t="shared" si="45"/>
        <v>Senior</v>
      </c>
      <c r="R238" s="26" t="str">
        <f t="shared" si="46"/>
        <v>Nie dotyczy</v>
      </c>
      <c r="S238" s="26" t="str">
        <f t="shared" si="47"/>
        <v>Młodzieżowiec</v>
      </c>
      <c r="V238" s="26" t="str">
        <f t="shared" si="36"/>
        <v>Lepich David</v>
      </c>
      <c r="W238" s="26">
        <f>(COUNTIF($V$2:V238,V238)=1)*1+W237</f>
        <v>91</v>
      </c>
      <c r="X238" s="26" t="e">
        <f>VLOOKUP(Y238,'licencje PZTS'!$C$4:$K$1524,9,FALSE)</f>
        <v>#N/A</v>
      </c>
      <c r="Y238" s="26" t="e">
        <f>INDEX($V$4:$V$900,MATCH(ROWS($U$1:U235),$W$4:$W$900,0))</f>
        <v>#N/A</v>
      </c>
      <c r="AA238" s="26" t="str">
        <f t="shared" si="37"/>
        <v>Lepich David</v>
      </c>
      <c r="AB238" s="26">
        <f>(COUNTIF($AA$2:AA238,AA238)=1)*1+AB237</f>
        <v>138</v>
      </c>
      <c r="AC238" s="26" t="str">
        <f>VLOOKUP(AD238,'licencje PZTS'!$C$4:$K$524,9,FALSE)</f>
        <v>"UKS Cisek"</v>
      </c>
      <c r="AD238" s="26" t="str">
        <f>INDEX($AA$2:$AA$900,MATCH(ROWS($Z$1:Z235),$AB$2:$AB$900,0))</f>
        <v>Stania Daniel</v>
      </c>
    </row>
    <row r="239" spans="1:30" hidden="1" x14ac:dyDescent="0.25">
      <c r="A239" s="26" t="e">
        <f>INDEX($D$24:$D$746,MATCH(ROWS($A$1:A216),$B$24:$B$741,0))</f>
        <v>#N/A</v>
      </c>
      <c r="B239" s="30">
        <f>(COUNTIF($D$24:D239,D239)=1)*1+B238</f>
        <v>18</v>
      </c>
      <c r="C239" s="37" t="str">
        <f t="shared" si="38"/>
        <v/>
      </c>
      <c r="D239" s="30" t="str">
        <f>IF(C239="","",'licencje PZTS'!B219)</f>
        <v/>
      </c>
      <c r="E239" s="38" t="str">
        <f>IF(C239="","",VLOOKUP(F239,'licencje PZTS'!$G$3:$N$799,8,FALSE))</f>
        <v/>
      </c>
      <c r="F239" s="26">
        <f>'licencje PZTS'!G219</f>
        <v>42425</v>
      </c>
      <c r="G239" s="38" t="str">
        <f t="shared" si="39"/>
        <v>Junior</v>
      </c>
      <c r="H239" s="38" t="str">
        <f>IF(G239="","",'licencje PZTS'!B219)</f>
        <v>"AZS PWSZ Nysa"</v>
      </c>
      <c r="I239" s="26" t="str">
        <f>IF(G239="","",VLOOKUP(F239,'licencje PZTS'!$G$3:$N$799,8,FALSE))</f>
        <v>Kurowski Jakub</v>
      </c>
      <c r="J239" s="26" t="str">
        <f>IFERROR(VLOOKUP(F239,'licencje PZTS'!$G$3:$N$799,7,FALSE),"")</f>
        <v>M</v>
      </c>
      <c r="K239" s="38">
        <f>IFERROR(VLOOKUP(F239,'licencje PZTS'!$G$3:$N$1799,4,FALSE),"")</f>
        <v>2006</v>
      </c>
      <c r="L239" s="26" t="str">
        <f t="shared" si="40"/>
        <v>Nie dotyczy</v>
      </c>
      <c r="M239" s="26" t="str">
        <f t="shared" si="41"/>
        <v>Nie dotyczy</v>
      </c>
      <c r="N239" s="26" t="str">
        <f t="shared" si="42"/>
        <v>Nie dotyczy</v>
      </c>
      <c r="O239" s="26" t="str">
        <f t="shared" si="43"/>
        <v>Kadet</v>
      </c>
      <c r="P239" s="26" t="str">
        <f t="shared" si="44"/>
        <v>Junior</v>
      </c>
      <c r="Q239" s="26" t="str">
        <f t="shared" si="45"/>
        <v>Senior</v>
      </c>
      <c r="R239" s="26" t="str">
        <f t="shared" si="46"/>
        <v>Nie dotyczy</v>
      </c>
      <c r="S239" s="26" t="str">
        <f t="shared" si="47"/>
        <v>Młodzieżowiec</v>
      </c>
      <c r="V239" s="26" t="str">
        <f t="shared" si="36"/>
        <v>Lepich David</v>
      </c>
      <c r="W239" s="26">
        <f>(COUNTIF($V$2:V239,V239)=1)*1+W238</f>
        <v>91</v>
      </c>
      <c r="X239" s="26" t="e">
        <f>VLOOKUP(Y239,'licencje PZTS'!$C$4:$K$1524,9,FALSE)</f>
        <v>#N/A</v>
      </c>
      <c r="Y239" s="26" t="e">
        <f>INDEX($V$4:$V$900,MATCH(ROWS($U$1:U236),$W$4:$W$900,0))</f>
        <v>#N/A</v>
      </c>
      <c r="AA239" s="26" t="str">
        <f t="shared" si="37"/>
        <v>Lepich David</v>
      </c>
      <c r="AB239" s="26">
        <f>(COUNTIF($AA$2:AA239,AA239)=1)*1+AB238</f>
        <v>138</v>
      </c>
      <c r="AC239" s="26" t="str">
        <f>VLOOKUP(AD239,'licencje PZTS'!$C$4:$K$524,9,FALSE)</f>
        <v>"GUKS Byczyna"</v>
      </c>
      <c r="AD239" s="26" t="str">
        <f>INDEX($AA$2:$AA$900,MATCH(ROWS($Z$1:Z236),$AB$2:$AB$900,0))</f>
        <v>Stanikowski Marcel</v>
      </c>
    </row>
    <row r="240" spans="1:30" hidden="1" x14ac:dyDescent="0.25">
      <c r="A240" s="26" t="e">
        <f>INDEX($D$24:$D$746,MATCH(ROWS($A$1:A217),$B$24:$B$741,0))</f>
        <v>#N/A</v>
      </c>
      <c r="B240" s="30">
        <f>(COUNTIF($D$24:D240,D240)=1)*1+B239</f>
        <v>18</v>
      </c>
      <c r="C240" s="37" t="str">
        <f t="shared" si="38"/>
        <v/>
      </c>
      <c r="D240" s="30" t="str">
        <f>IF(C240="","",'licencje PZTS'!B220)</f>
        <v/>
      </c>
      <c r="E240" s="38" t="str">
        <f>IF(C240="","",VLOOKUP(F240,'licencje PZTS'!$G$3:$N$799,8,FALSE))</f>
        <v/>
      </c>
      <c r="F240" s="26">
        <f>'licencje PZTS'!G220</f>
        <v>38470</v>
      </c>
      <c r="G240" s="38" t="str">
        <f t="shared" si="39"/>
        <v/>
      </c>
      <c r="H240" s="38" t="str">
        <f>IF(G240="","",'licencje PZTS'!B220)</f>
        <v/>
      </c>
      <c r="I240" s="26" t="str">
        <f>IF(G240="","",VLOOKUP(F240,'licencje PZTS'!$G$3:$N$799,8,FALSE))</f>
        <v/>
      </c>
      <c r="J240" s="26" t="str">
        <f>IFERROR(VLOOKUP(F240,'licencje PZTS'!$G$3:$N$799,7,FALSE),"")</f>
        <v>M</v>
      </c>
      <c r="K240" s="38">
        <f>IFERROR(VLOOKUP(F240,'licencje PZTS'!$G$3:$N$1799,4,FALSE),"")</f>
        <v>1987</v>
      </c>
      <c r="L240" s="26" t="str">
        <f t="shared" si="40"/>
        <v>Nie dotyczy</v>
      </c>
      <c r="M240" s="26" t="str">
        <f t="shared" si="41"/>
        <v>Nie dotyczy</v>
      </c>
      <c r="N240" s="26" t="str">
        <f t="shared" si="42"/>
        <v>Nie dotyczy</v>
      </c>
      <c r="O240" s="26" t="str">
        <f t="shared" si="43"/>
        <v>Nie dotyczy</v>
      </c>
      <c r="P240" s="26" t="str">
        <f t="shared" si="44"/>
        <v>Nie dotyczy</v>
      </c>
      <c r="Q240" s="26" t="str">
        <f t="shared" si="45"/>
        <v>Senior</v>
      </c>
      <c r="R240" s="26" t="str">
        <f t="shared" si="46"/>
        <v>Nie dotyczy</v>
      </c>
      <c r="S240" s="26" t="str">
        <f t="shared" si="47"/>
        <v>Nie dotyczy</v>
      </c>
      <c r="V240" s="26" t="str">
        <f t="shared" si="36"/>
        <v>Linek Karol</v>
      </c>
      <c r="W240" s="26">
        <f>(COUNTIF($V$2:V240,V240)=1)*1+W239</f>
        <v>92</v>
      </c>
      <c r="X240" s="26" t="e">
        <f>VLOOKUP(Y240,'licencje PZTS'!$C$4:$K$1524,9,FALSE)</f>
        <v>#N/A</v>
      </c>
      <c r="Y240" s="26" t="e">
        <f>INDEX($V$4:$V$900,MATCH(ROWS($U$1:U237),$W$4:$W$900,0))</f>
        <v>#N/A</v>
      </c>
      <c r="AA240" s="26" t="str">
        <f t="shared" si="37"/>
        <v>Linek Adam</v>
      </c>
      <c r="AB240" s="26">
        <f>(COUNTIF($AA$2:AA240,AA240)=1)*1+AB239</f>
        <v>139</v>
      </c>
      <c r="AC240" s="26" t="str">
        <f>VLOOKUP(AD240,'licencje PZTS'!$C$4:$K$524,9,FALSE)</f>
        <v>"MMKS Kędzierzyn Koźle"</v>
      </c>
      <c r="AD240" s="26" t="str">
        <f>INDEX($AA$2:$AA$900,MATCH(ROWS($Z$1:Z237),$AB$2:$AB$900,0))</f>
        <v>Stankiewicz Jacob</v>
      </c>
    </row>
    <row r="241" spans="1:30" hidden="1" x14ac:dyDescent="0.25">
      <c r="A241" s="26" t="e">
        <f>INDEX($D$24:$D$746,MATCH(ROWS($A$1:A218),$B$24:$B$741,0))</f>
        <v>#N/A</v>
      </c>
      <c r="B241" s="30">
        <f>(COUNTIF($D$24:D241,D241)=1)*1+B240</f>
        <v>18</v>
      </c>
      <c r="C241" s="37" t="str">
        <f t="shared" si="38"/>
        <v/>
      </c>
      <c r="D241" s="30" t="str">
        <f>IF(C241="","",'licencje PZTS'!B221)</f>
        <v/>
      </c>
      <c r="E241" s="38" t="str">
        <f>IF(C241="","",VLOOKUP(F241,'licencje PZTS'!$G$3:$N$799,8,FALSE))</f>
        <v/>
      </c>
      <c r="F241" s="26">
        <f>'licencje PZTS'!G221</f>
        <v>41373</v>
      </c>
      <c r="G241" s="38" t="str">
        <f t="shared" si="39"/>
        <v>Junior</v>
      </c>
      <c r="H241" s="38" t="str">
        <f>IF(G241="","",'licencje PZTS'!B221)</f>
        <v>"LZS VICTORIA Chróścice"</v>
      </c>
      <c r="I241" s="26" t="str">
        <f>IF(G241="","",VLOOKUP(F241,'licencje PZTS'!$G$3:$N$799,8,FALSE))</f>
        <v>Kurtz Daniel</v>
      </c>
      <c r="J241" s="26" t="str">
        <f>IFERROR(VLOOKUP(F241,'licencje PZTS'!$G$3:$N$799,7,FALSE),"")</f>
        <v>M</v>
      </c>
      <c r="K241" s="38">
        <f>IFERROR(VLOOKUP(F241,'licencje PZTS'!$G$3:$N$1799,4,FALSE),"")</f>
        <v>2006</v>
      </c>
      <c r="L241" s="26" t="str">
        <f t="shared" si="40"/>
        <v>Nie dotyczy</v>
      </c>
      <c r="M241" s="26" t="str">
        <f t="shared" si="41"/>
        <v>Nie dotyczy</v>
      </c>
      <c r="N241" s="26" t="str">
        <f t="shared" si="42"/>
        <v>Nie dotyczy</v>
      </c>
      <c r="O241" s="26" t="str">
        <f t="shared" si="43"/>
        <v>Kadet</v>
      </c>
      <c r="P241" s="26" t="str">
        <f t="shared" si="44"/>
        <v>Junior</v>
      </c>
      <c r="Q241" s="26" t="str">
        <f t="shared" si="45"/>
        <v>Senior</v>
      </c>
      <c r="R241" s="26" t="str">
        <f t="shared" si="46"/>
        <v>Nie dotyczy</v>
      </c>
      <c r="S241" s="26" t="str">
        <f t="shared" si="47"/>
        <v>Młodzieżowiec</v>
      </c>
      <c r="V241" s="26" t="str">
        <f t="shared" si="36"/>
        <v>Linek Karol</v>
      </c>
      <c r="W241" s="26">
        <f>(COUNTIF($V$2:V241,V241)=1)*1+W240</f>
        <v>92</v>
      </c>
      <c r="X241" s="26" t="e">
        <f>VLOOKUP(Y241,'licencje PZTS'!$C$4:$K$1524,9,FALSE)</f>
        <v>#N/A</v>
      </c>
      <c r="Y241" s="26" t="e">
        <f>INDEX($V$4:$V$900,MATCH(ROWS($U$1:U238),$W$4:$W$900,0))</f>
        <v>#N/A</v>
      </c>
      <c r="AA241" s="26" t="str">
        <f t="shared" si="37"/>
        <v>Linek Adam</v>
      </c>
      <c r="AB241" s="26">
        <f>(COUNTIF($AA$2:AA241,AA241)=1)*1+AB240</f>
        <v>139</v>
      </c>
      <c r="AC241" s="26" t="str">
        <f>VLOOKUP(AD241,'licencje PZTS'!$C$4:$K$524,9,FALSE)</f>
        <v>"LUKS Mańkowice-Piątkowice"</v>
      </c>
      <c r="AD241" s="26" t="str">
        <f>INDEX($AA$2:$AA$900,MATCH(ROWS($Z$1:Z238),$AB$2:$AB$900,0))</f>
        <v>Starczyński Bartek</v>
      </c>
    </row>
    <row r="242" spans="1:30" hidden="1" x14ac:dyDescent="0.25">
      <c r="A242" s="26" t="e">
        <f>INDEX($D$24:$D$746,MATCH(ROWS($A$1:A219),$B$24:$B$741,0))</f>
        <v>#N/A</v>
      </c>
      <c r="B242" s="30">
        <f>(COUNTIF($D$24:D242,D242)=1)*1+B241</f>
        <v>18</v>
      </c>
      <c r="C242" s="37" t="str">
        <f t="shared" si="38"/>
        <v>Młodzik</v>
      </c>
      <c r="D242" s="30" t="str">
        <f>IF(C242="","",'licencje PZTS'!B222)</f>
        <v>"UKS Cisek"</v>
      </c>
      <c r="E242" s="38" t="str">
        <f>IF(C242="","",VLOOKUP(F242,'licencje PZTS'!$G$3:$N$799,8,FALSE))</f>
        <v>Kuska Rafał</v>
      </c>
      <c r="F242" s="26">
        <f>'licencje PZTS'!G222</f>
        <v>53559</v>
      </c>
      <c r="G242" s="38" t="str">
        <f t="shared" si="39"/>
        <v>Junior</v>
      </c>
      <c r="H242" s="38" t="str">
        <f>IF(G242="","",'licencje PZTS'!B222)</f>
        <v>"UKS Cisek"</v>
      </c>
      <c r="I242" s="26" t="str">
        <f>IF(G242="","",VLOOKUP(F242,'licencje PZTS'!$G$3:$N$799,8,FALSE))</f>
        <v>Kuska Rafał</v>
      </c>
      <c r="J242" s="26" t="str">
        <f>IFERROR(VLOOKUP(F242,'licencje PZTS'!$G$3:$N$799,7,FALSE),"")</f>
        <v>M</v>
      </c>
      <c r="K242" s="38">
        <f>IFERROR(VLOOKUP(F242,'licencje PZTS'!$G$3:$N$1799,4,FALSE),"")</f>
        <v>2007</v>
      </c>
      <c r="L242" s="26" t="str">
        <f t="shared" si="40"/>
        <v>Nie dotyczy</v>
      </c>
      <c r="M242" s="26" t="str">
        <f t="shared" si="41"/>
        <v>Nie dotyczy</v>
      </c>
      <c r="N242" s="26" t="str">
        <f t="shared" si="42"/>
        <v>Młodzik</v>
      </c>
      <c r="O242" s="26" t="str">
        <f t="shared" si="43"/>
        <v>Kadet</v>
      </c>
      <c r="P242" s="26" t="str">
        <f t="shared" si="44"/>
        <v>Junior</v>
      </c>
      <c r="Q242" s="26" t="str">
        <f t="shared" si="45"/>
        <v>Senior</v>
      </c>
      <c r="R242" s="26" t="str">
        <f t="shared" si="46"/>
        <v>Nie dotyczy</v>
      </c>
      <c r="S242" s="26" t="str">
        <f t="shared" si="47"/>
        <v>Młodzieżowiec</v>
      </c>
      <c r="V242" s="26" t="str">
        <f t="shared" si="36"/>
        <v>Linek Karol</v>
      </c>
      <c r="W242" s="26">
        <f>(COUNTIF($V$2:V242,V242)=1)*1+W241</f>
        <v>92</v>
      </c>
      <c r="X242" s="26" t="e">
        <f>VLOOKUP(Y242,'licencje PZTS'!$C$4:$K$1524,9,FALSE)</f>
        <v>#N/A</v>
      </c>
      <c r="Y242" s="26" t="e">
        <f>INDEX($V$4:$V$900,MATCH(ROWS($U$1:U239),$W$4:$W$900,0))</f>
        <v>#N/A</v>
      </c>
      <c r="AA242" s="26" t="str">
        <f t="shared" si="37"/>
        <v>Linek Karol</v>
      </c>
      <c r="AB242" s="26">
        <f>(COUNTIF($AA$2:AA242,AA242)=1)*1+AB241</f>
        <v>140</v>
      </c>
      <c r="AC242" s="26" t="str">
        <f>VLOOKUP(AD242,'licencje PZTS'!$C$4:$K$524,9,FALSE)</f>
        <v>"LUKS Mańkowice-Piątkowice"</v>
      </c>
      <c r="AD242" s="26" t="str">
        <f>INDEX($AA$2:$AA$900,MATCH(ROWS($Z$1:Z239),$AB$2:$AB$900,0))</f>
        <v>Starczyński Jakub</v>
      </c>
    </row>
    <row r="243" spans="1:30" hidden="1" x14ac:dyDescent="0.25">
      <c r="A243" s="26" t="e">
        <f>INDEX($D$24:$D$746,MATCH(ROWS($A$1:A220),$B$24:$B$741,0))</f>
        <v>#N/A</v>
      </c>
      <c r="B243" s="30">
        <f>(COUNTIF($D$24:D243,D243)=1)*1+B242</f>
        <v>18</v>
      </c>
      <c r="C243" s="37" t="str">
        <f t="shared" si="38"/>
        <v/>
      </c>
      <c r="D243" s="30" t="str">
        <f>IF(C243="","",'licencje PZTS'!B223)</f>
        <v/>
      </c>
      <c r="E243" s="38" t="str">
        <f>IF(C243="","",VLOOKUP(F243,'licencje PZTS'!$G$3:$N$799,8,FALSE))</f>
        <v/>
      </c>
      <c r="F243" s="26">
        <f>'licencje PZTS'!G223</f>
        <v>48008</v>
      </c>
      <c r="G243" s="38" t="str">
        <f t="shared" si="39"/>
        <v/>
      </c>
      <c r="H243" s="38" t="str">
        <f>IF(G243="","",'licencje PZTS'!B223)</f>
        <v/>
      </c>
      <c r="I243" s="26" t="str">
        <f>IF(G243="","",VLOOKUP(F243,'licencje PZTS'!$G$3:$N$799,8,FALSE))</f>
        <v/>
      </c>
      <c r="J243" s="26" t="str">
        <f>IFERROR(VLOOKUP(F243,'licencje PZTS'!$G$3:$N$799,7,FALSE),"")</f>
        <v>M</v>
      </c>
      <c r="K243" s="38">
        <f>IFERROR(VLOOKUP(F243,'licencje PZTS'!$G$3:$N$1799,4,FALSE),"")</f>
        <v>1961</v>
      </c>
      <c r="L243" s="26" t="str">
        <f t="shared" si="40"/>
        <v>Nie dotyczy</v>
      </c>
      <c r="M243" s="26" t="str">
        <f t="shared" si="41"/>
        <v>Nie dotyczy</v>
      </c>
      <c r="N243" s="26" t="str">
        <f t="shared" si="42"/>
        <v>Nie dotyczy</v>
      </c>
      <c r="O243" s="26" t="str">
        <f t="shared" si="43"/>
        <v>Nie dotyczy</v>
      </c>
      <c r="P243" s="26" t="str">
        <f t="shared" si="44"/>
        <v>Nie dotyczy</v>
      </c>
      <c r="Q243" s="26" t="str">
        <f t="shared" si="45"/>
        <v>Senior</v>
      </c>
      <c r="R243" s="26" t="str">
        <f t="shared" si="46"/>
        <v>Weteran</v>
      </c>
      <c r="S243" s="26" t="str">
        <f t="shared" si="47"/>
        <v>Nie dotyczy</v>
      </c>
      <c r="V243" s="26" t="str">
        <f t="shared" si="36"/>
        <v>Lukas Stefan</v>
      </c>
      <c r="W243" s="26">
        <f>(COUNTIF($V$2:V243,V243)=1)*1+W242</f>
        <v>93</v>
      </c>
      <c r="X243" s="26" t="e">
        <f>VLOOKUP(Y243,'licencje PZTS'!$C$4:$K$1524,9,FALSE)</f>
        <v>#N/A</v>
      </c>
      <c r="Y243" s="26" t="e">
        <f>INDEX($V$4:$V$900,MATCH(ROWS($U$1:U240),$W$4:$W$900,0))</f>
        <v>#N/A</v>
      </c>
      <c r="AA243" s="26" t="str">
        <f t="shared" si="37"/>
        <v>Lisowska Karolina</v>
      </c>
      <c r="AB243" s="26">
        <f>(COUNTIF($AA$2:AA243,AA243)=1)*1+AB242</f>
        <v>141</v>
      </c>
      <c r="AC243" s="26" t="str">
        <f>VLOOKUP(AD243,'licencje PZTS'!$C$4:$K$524,9,FALSE)</f>
        <v>"STS Brynica"</v>
      </c>
      <c r="AD243" s="26" t="str">
        <f>INDEX($AA$2:$AA$900,MATCH(ROWS($Z$1:Z240),$AB$2:$AB$900,0))</f>
        <v>Steckert Paweł</v>
      </c>
    </row>
    <row r="244" spans="1:30" hidden="1" x14ac:dyDescent="0.25">
      <c r="A244" s="26" t="e">
        <f>INDEX($D$24:$D$746,MATCH(ROWS($A$1:A221),$B$24:$B$741,0))</f>
        <v>#N/A</v>
      </c>
      <c r="B244" s="30">
        <f>(COUNTIF($D$24:D244,D244)=1)*1+B243</f>
        <v>18</v>
      </c>
      <c r="C244" s="37" t="str">
        <f t="shared" si="38"/>
        <v/>
      </c>
      <c r="D244" s="30" t="str">
        <f>IF(C244="","",'licencje PZTS'!B224)</f>
        <v/>
      </c>
      <c r="E244" s="38" t="str">
        <f>IF(C244="","",VLOOKUP(F244,'licencje PZTS'!$G$3:$N$799,8,FALSE))</f>
        <v/>
      </c>
      <c r="F244" s="26">
        <f>'licencje PZTS'!G224</f>
        <v>40525</v>
      </c>
      <c r="G244" s="38" t="str">
        <f t="shared" si="39"/>
        <v/>
      </c>
      <c r="H244" s="38" t="str">
        <f>IF(G244="","",'licencje PZTS'!B224)</f>
        <v/>
      </c>
      <c r="I244" s="26" t="str">
        <f>IF(G244="","",VLOOKUP(F244,'licencje PZTS'!$G$3:$N$799,8,FALSE))</f>
        <v/>
      </c>
      <c r="J244" s="26" t="str">
        <f>IFERROR(VLOOKUP(F244,'licencje PZTS'!$G$3:$N$799,7,FALSE),"")</f>
        <v>M</v>
      </c>
      <c r="K244" s="38">
        <f>IFERROR(VLOOKUP(F244,'licencje PZTS'!$G$3:$N$1799,4,FALSE),"")</f>
        <v>1977</v>
      </c>
      <c r="L244" s="26" t="str">
        <f t="shared" si="40"/>
        <v>Nie dotyczy</v>
      </c>
      <c r="M244" s="26" t="str">
        <f t="shared" si="41"/>
        <v>Nie dotyczy</v>
      </c>
      <c r="N244" s="26" t="str">
        <f t="shared" si="42"/>
        <v>Nie dotyczy</v>
      </c>
      <c r="O244" s="26" t="str">
        <f t="shared" si="43"/>
        <v>Nie dotyczy</v>
      </c>
      <c r="P244" s="26" t="str">
        <f t="shared" si="44"/>
        <v>Nie dotyczy</v>
      </c>
      <c r="Q244" s="26" t="str">
        <f t="shared" si="45"/>
        <v>Senior</v>
      </c>
      <c r="R244" s="26" t="str">
        <f t="shared" si="46"/>
        <v>Weteran</v>
      </c>
      <c r="S244" s="26" t="str">
        <f t="shared" si="47"/>
        <v>Nie dotyczy</v>
      </c>
      <c r="V244" s="26" t="str">
        <f t="shared" si="36"/>
        <v>Lukas Stefan</v>
      </c>
      <c r="W244" s="26">
        <f>(COUNTIF($V$2:V244,V244)=1)*1+W243</f>
        <v>93</v>
      </c>
      <c r="X244" s="26" t="e">
        <f>VLOOKUP(Y244,'licencje PZTS'!$C$4:$K$1524,9,FALSE)</f>
        <v>#N/A</v>
      </c>
      <c r="Y244" s="26" t="e">
        <f>INDEX($V$4:$V$900,MATCH(ROWS($U$1:U241),$W$4:$W$900,0))</f>
        <v>#N/A</v>
      </c>
      <c r="AA244" s="26" t="str">
        <f t="shared" si="37"/>
        <v>Lukas Stefan</v>
      </c>
      <c r="AB244" s="26">
        <f>(COUNTIF($AA$2:AA244,AA244)=1)*1+AB243</f>
        <v>142</v>
      </c>
      <c r="AC244" s="26" t="str">
        <f>VLOOKUP(AD244,'licencje PZTS'!$C$4:$K$524,9,FALSE)</f>
        <v>"STS GMINA Strzelce Opolskie"</v>
      </c>
      <c r="AD244" s="26" t="str">
        <f>INDEX($AA$2:$AA$900,MATCH(ROWS($Z$1:Z241),$AB$2:$AB$900,0))</f>
        <v>Stobierski Filip</v>
      </c>
    </row>
    <row r="245" spans="1:30" hidden="1" x14ac:dyDescent="0.25">
      <c r="A245" s="26" t="e">
        <f>INDEX($D$24:$D$746,MATCH(ROWS($A$1:A222),$B$24:$B$741,0))</f>
        <v>#N/A</v>
      </c>
      <c r="B245" s="30">
        <f>(COUNTIF($D$24:D245,D245)=1)*1+B244</f>
        <v>18</v>
      </c>
      <c r="C245" s="37" t="str">
        <f t="shared" si="38"/>
        <v>Młodzik</v>
      </c>
      <c r="D245" s="30" t="str">
        <f>IF(C245="","",'licencje PZTS'!B225)</f>
        <v>"LUKS Mańkowice-Piątkowice"</v>
      </c>
      <c r="E245" s="38" t="str">
        <f>IF(C245="","",VLOOKUP(F245,'licencje PZTS'!$G$3:$N$799,8,FALSE))</f>
        <v>Kwarciński Tomasz</v>
      </c>
      <c r="F245" s="26">
        <f>'licencje PZTS'!G225</f>
        <v>54559</v>
      </c>
      <c r="G245" s="38" t="str">
        <f t="shared" si="39"/>
        <v>Junior</v>
      </c>
      <c r="H245" s="38" t="str">
        <f>IF(G245="","",'licencje PZTS'!B225)</f>
        <v>"LUKS Mańkowice-Piątkowice"</v>
      </c>
      <c r="I245" s="26" t="str">
        <f>IF(G245="","",VLOOKUP(F245,'licencje PZTS'!$G$3:$N$799,8,FALSE))</f>
        <v>Kwarciński Tomasz</v>
      </c>
      <c r="J245" s="26" t="str">
        <f>IFERROR(VLOOKUP(F245,'licencje PZTS'!$G$3:$N$799,7,FALSE),"")</f>
        <v>M</v>
      </c>
      <c r="K245" s="38">
        <f>IFERROR(VLOOKUP(F245,'licencje PZTS'!$G$3:$N$1799,4,FALSE),"")</f>
        <v>2013</v>
      </c>
      <c r="L245" s="26" t="str">
        <f t="shared" si="40"/>
        <v>Skrzat</v>
      </c>
      <c r="M245" s="26" t="str">
        <f t="shared" si="41"/>
        <v>Żak</v>
      </c>
      <c r="N245" s="26" t="str">
        <f t="shared" si="42"/>
        <v>Młodzik</v>
      </c>
      <c r="O245" s="26" t="str">
        <f t="shared" si="43"/>
        <v>Kadet</v>
      </c>
      <c r="P245" s="26" t="str">
        <f t="shared" si="44"/>
        <v>Junior</v>
      </c>
      <c r="Q245" s="26" t="str">
        <f t="shared" si="45"/>
        <v>Nie dotyczy</v>
      </c>
      <c r="R245" s="26" t="str">
        <f t="shared" si="46"/>
        <v>Nie dotyczy</v>
      </c>
      <c r="S245" s="26" t="str">
        <f t="shared" si="47"/>
        <v>Młodzieżowiec</v>
      </c>
      <c r="V245" s="26" t="str">
        <f t="shared" si="36"/>
        <v>Łempicki Piotr</v>
      </c>
      <c r="W245" s="26">
        <f>(COUNTIF($V$2:V245,V245)=1)*1+W244</f>
        <v>94</v>
      </c>
      <c r="X245" s="26" t="e">
        <f>VLOOKUP(Y245,'licencje PZTS'!$C$4:$K$1524,9,FALSE)</f>
        <v>#N/A</v>
      </c>
      <c r="Y245" s="26" t="e">
        <f>INDEX($V$4:$V$900,MATCH(ROWS($U$1:U242),$W$4:$W$900,0))</f>
        <v>#N/A</v>
      </c>
      <c r="AA245" s="26" t="str">
        <f t="shared" si="37"/>
        <v>Łempicki Piotr</v>
      </c>
      <c r="AB245" s="26">
        <f>(COUNTIF($AA$2:AA245,AA245)=1)*1+AB244</f>
        <v>143</v>
      </c>
      <c r="AC245" s="26" t="str">
        <f>VLOOKUP(AD245,'licencje PZTS'!$C$4:$K$524,9,FALSE)</f>
        <v>"LUKS Mańkowice-Piątkowice"</v>
      </c>
      <c r="AD245" s="26" t="str">
        <f>INDEX($AA$2:$AA$900,MATCH(ROWS($Z$1:Z242),$AB$2:$AB$900,0))</f>
        <v>Sulikowski Bartosz</v>
      </c>
    </row>
    <row r="246" spans="1:30" hidden="1" x14ac:dyDescent="0.25">
      <c r="A246" s="26" t="e">
        <f>INDEX($D$24:$D$746,MATCH(ROWS($A$1:A223),$B$24:$B$741,0))</f>
        <v>#N/A</v>
      </c>
      <c r="B246" s="30">
        <f>(COUNTIF($D$24:D246,D246)=1)*1+B245</f>
        <v>18</v>
      </c>
      <c r="C246" s="37" t="str">
        <f t="shared" si="38"/>
        <v/>
      </c>
      <c r="D246" s="30" t="str">
        <f>IF(C246="","",'licencje PZTS'!B226)</f>
        <v/>
      </c>
      <c r="E246" s="38" t="str">
        <f>IF(C246="","",VLOOKUP(F246,'licencje PZTS'!$G$3:$N$799,8,FALSE))</f>
        <v/>
      </c>
      <c r="F246" s="26">
        <f>'licencje PZTS'!G226</f>
        <v>49802</v>
      </c>
      <c r="G246" s="38" t="str">
        <f t="shared" si="39"/>
        <v>Junior</v>
      </c>
      <c r="H246" s="38" t="str">
        <f>IF(G246="","",'licencje PZTS'!B226)</f>
        <v>"MKS Wołczyn"</v>
      </c>
      <c r="I246" s="26" t="str">
        <f>IF(G246="","",VLOOKUP(F246,'licencje PZTS'!$G$3:$N$799,8,FALSE))</f>
        <v>Kwaśnicki Łukasz</v>
      </c>
      <c r="J246" s="26" t="str">
        <f>IFERROR(VLOOKUP(F246,'licencje PZTS'!$G$3:$N$799,7,FALSE),"")</f>
        <v>M</v>
      </c>
      <c r="K246" s="38">
        <f>IFERROR(VLOOKUP(F246,'licencje PZTS'!$G$3:$N$1799,4,FALSE),"")</f>
        <v>2006</v>
      </c>
      <c r="L246" s="26" t="str">
        <f t="shared" si="40"/>
        <v>Nie dotyczy</v>
      </c>
      <c r="M246" s="26" t="str">
        <f t="shared" si="41"/>
        <v>Nie dotyczy</v>
      </c>
      <c r="N246" s="26" t="str">
        <f t="shared" si="42"/>
        <v>Nie dotyczy</v>
      </c>
      <c r="O246" s="26" t="str">
        <f t="shared" si="43"/>
        <v>Kadet</v>
      </c>
      <c r="P246" s="26" t="str">
        <f t="shared" si="44"/>
        <v>Junior</v>
      </c>
      <c r="Q246" s="26" t="str">
        <f t="shared" si="45"/>
        <v>Senior</v>
      </c>
      <c r="R246" s="26" t="str">
        <f t="shared" si="46"/>
        <v>Nie dotyczy</v>
      </c>
      <c r="S246" s="26" t="str">
        <f t="shared" si="47"/>
        <v>Młodzieżowiec</v>
      </c>
      <c r="V246" s="26" t="str">
        <f t="shared" si="36"/>
        <v>Makos Nikola</v>
      </c>
      <c r="W246" s="26">
        <f>(COUNTIF($V$2:V246,V246)=1)*1+W245</f>
        <v>95</v>
      </c>
      <c r="X246" s="26" t="e">
        <f>VLOOKUP(Y246,'licencje PZTS'!$C$4:$K$1524,9,FALSE)</f>
        <v>#N/A</v>
      </c>
      <c r="Y246" s="26" t="e">
        <f>INDEX($V$4:$V$900,MATCH(ROWS($U$1:U243),$W$4:$W$900,0))</f>
        <v>#N/A</v>
      </c>
      <c r="AA246" s="26" t="str">
        <f t="shared" si="37"/>
        <v>Maćczak Maksymilian</v>
      </c>
      <c r="AB246" s="26">
        <f>(COUNTIF($AA$2:AA246,AA246)=1)*1+AB245</f>
        <v>144</v>
      </c>
      <c r="AC246" s="26" t="str">
        <f>VLOOKUP(AD246,'licencje PZTS'!$C$4:$K$524,9,FALSE)</f>
        <v>"LZS Żywocice"</v>
      </c>
      <c r="AD246" s="26" t="str">
        <f>INDEX($AA$2:$AA$900,MATCH(ROWS($Z$1:Z243),$AB$2:$AB$900,0))</f>
        <v>Szczepanek Błażej</v>
      </c>
    </row>
    <row r="247" spans="1:30" hidden="1" x14ac:dyDescent="0.25">
      <c r="A247" s="26" t="e">
        <f>INDEX($D$24:$D$746,MATCH(ROWS($A$1:A224),$B$24:$B$741,0))</f>
        <v>#N/A</v>
      </c>
      <c r="B247" s="30">
        <f>(COUNTIF($D$24:D247,D247)=1)*1+B246</f>
        <v>18</v>
      </c>
      <c r="C247" s="37" t="str">
        <f t="shared" si="38"/>
        <v/>
      </c>
      <c r="D247" s="30" t="str">
        <f>IF(C247="","",'licencje PZTS'!B227)</f>
        <v/>
      </c>
      <c r="E247" s="38" t="str">
        <f>IF(C247="","",VLOOKUP(F247,'licencje PZTS'!$G$3:$N$799,8,FALSE))</f>
        <v/>
      </c>
      <c r="F247" s="26">
        <f>'licencje PZTS'!G227</f>
        <v>45977</v>
      </c>
      <c r="G247" s="38" t="str">
        <f t="shared" si="39"/>
        <v>Junior</v>
      </c>
      <c r="H247" s="38" t="str">
        <f>IF(G247="","",'licencje PZTS'!B227)</f>
        <v>"MKS Wołczyn"</v>
      </c>
      <c r="I247" s="26" t="str">
        <f>IF(G247="","",VLOOKUP(F247,'licencje PZTS'!$G$3:$N$799,8,FALSE))</f>
        <v>Kwaśnicki Tomasz</v>
      </c>
      <c r="J247" s="26" t="str">
        <f>IFERROR(VLOOKUP(F247,'licencje PZTS'!$G$3:$N$799,7,FALSE),"")</f>
        <v>M</v>
      </c>
      <c r="K247" s="38">
        <f>IFERROR(VLOOKUP(F247,'licencje PZTS'!$G$3:$N$1799,4,FALSE),"")</f>
        <v>2005</v>
      </c>
      <c r="L247" s="26" t="str">
        <f t="shared" si="40"/>
        <v>Nie dotyczy</v>
      </c>
      <c r="M247" s="26" t="str">
        <f t="shared" si="41"/>
        <v>Nie dotyczy</v>
      </c>
      <c r="N247" s="26" t="str">
        <f t="shared" si="42"/>
        <v>Nie dotyczy</v>
      </c>
      <c r="O247" s="26" t="str">
        <f t="shared" si="43"/>
        <v>Kadet</v>
      </c>
      <c r="P247" s="26" t="str">
        <f t="shared" si="44"/>
        <v>Junior</v>
      </c>
      <c r="Q247" s="26" t="str">
        <f t="shared" si="45"/>
        <v>Senior</v>
      </c>
      <c r="R247" s="26" t="str">
        <f t="shared" si="46"/>
        <v>Nie dotyczy</v>
      </c>
      <c r="S247" s="26" t="str">
        <f t="shared" si="47"/>
        <v>Młodzieżowiec</v>
      </c>
      <c r="V247" s="26" t="str">
        <f t="shared" si="36"/>
        <v>Makos Nikola</v>
      </c>
      <c r="W247" s="26">
        <f>(COUNTIF($V$2:V247,V247)=1)*1+W246</f>
        <v>95</v>
      </c>
      <c r="X247" s="26" t="e">
        <f>VLOOKUP(Y247,'licencje PZTS'!$C$4:$K$1524,9,FALSE)</f>
        <v>#N/A</v>
      </c>
      <c r="Y247" s="26" t="e">
        <f>INDEX($V$4:$V$900,MATCH(ROWS($U$1:U244),$W$4:$W$900,0))</f>
        <v>#N/A</v>
      </c>
      <c r="AA247" s="26" t="str">
        <f t="shared" si="37"/>
        <v>Maćczak Maksymilian</v>
      </c>
      <c r="AB247" s="26">
        <f>(COUNTIF($AA$2:AA247,AA247)=1)*1+AB246</f>
        <v>144</v>
      </c>
      <c r="AC247" s="26" t="str">
        <f>VLOOKUP(AD247,'licencje PZTS'!$C$4:$K$524,9,FALSE)</f>
        <v>"LZS Żywocice"</v>
      </c>
      <c r="AD247" s="26" t="str">
        <f>INDEX($AA$2:$AA$900,MATCH(ROWS($Z$1:Z244),$AB$2:$AB$900,0))</f>
        <v>Szczepanek Jan</v>
      </c>
    </row>
    <row r="248" spans="1:30" hidden="1" x14ac:dyDescent="0.25">
      <c r="A248" s="26" t="e">
        <f>INDEX($D$24:$D$746,MATCH(ROWS($A$1:A225),$B$24:$B$741,0))</f>
        <v>#N/A</v>
      </c>
      <c r="B248" s="30">
        <f>(COUNTIF($D$24:D248,D248)=1)*1+B247</f>
        <v>18</v>
      </c>
      <c r="C248" s="37" t="str">
        <f t="shared" si="38"/>
        <v/>
      </c>
      <c r="D248" s="30" t="str">
        <f>IF(C248="","",'licencje PZTS'!B228)</f>
        <v/>
      </c>
      <c r="E248" s="38" t="str">
        <f>IF(C248="","",VLOOKUP(F248,'licencje PZTS'!$G$3:$N$799,8,FALSE))</f>
        <v/>
      </c>
      <c r="F248" s="26">
        <f>'licencje PZTS'!G228</f>
        <v>43695</v>
      </c>
      <c r="G248" s="38" t="str">
        <f t="shared" si="39"/>
        <v/>
      </c>
      <c r="H248" s="38" t="str">
        <f>IF(G248="","",'licencje PZTS'!B228)</f>
        <v/>
      </c>
      <c r="I248" s="26" t="str">
        <f>IF(G248="","",VLOOKUP(F248,'licencje PZTS'!$G$3:$N$799,8,FALSE))</f>
        <v/>
      </c>
      <c r="J248" s="26" t="str">
        <f>IFERROR(VLOOKUP(F248,'licencje PZTS'!$G$3:$N$799,7,FALSE),"")</f>
        <v>M</v>
      </c>
      <c r="K248" s="38">
        <f>IFERROR(VLOOKUP(F248,'licencje PZTS'!$G$3:$N$1799,4,FALSE),"")</f>
        <v>2000</v>
      </c>
      <c r="L248" s="26" t="str">
        <f t="shared" si="40"/>
        <v>Nie dotyczy</v>
      </c>
      <c r="M248" s="26" t="str">
        <f t="shared" si="41"/>
        <v>Nie dotyczy</v>
      </c>
      <c r="N248" s="26" t="str">
        <f t="shared" si="42"/>
        <v>Nie dotyczy</v>
      </c>
      <c r="O248" s="26" t="str">
        <f t="shared" si="43"/>
        <v>Nie dotyczy</v>
      </c>
      <c r="P248" s="26" t="str">
        <f t="shared" si="44"/>
        <v>Nie dotyczy</v>
      </c>
      <c r="Q248" s="26" t="str">
        <f t="shared" si="45"/>
        <v>Senior</v>
      </c>
      <c r="R248" s="26" t="str">
        <f t="shared" si="46"/>
        <v>Nie dotyczy</v>
      </c>
      <c r="S248" s="26" t="str">
        <f t="shared" si="47"/>
        <v>Młodzieżowiec</v>
      </c>
      <c r="V248" s="26" t="str">
        <f t="shared" si="36"/>
        <v>Makos Nikola</v>
      </c>
      <c r="W248" s="26">
        <f>(COUNTIF($V$2:V248,V248)=1)*1+W247</f>
        <v>95</v>
      </c>
      <c r="X248" s="26" t="e">
        <f>VLOOKUP(Y248,'licencje PZTS'!$C$4:$K$1524,9,FALSE)</f>
        <v>#N/A</v>
      </c>
      <c r="Y248" s="26" t="e">
        <f>INDEX($V$4:$V$900,MATCH(ROWS($U$1:U245),$W$4:$W$900,0))</f>
        <v>#N/A</v>
      </c>
      <c r="AA248" s="26" t="str">
        <f t="shared" si="37"/>
        <v>Maćczak Maksymilian</v>
      </c>
      <c r="AB248" s="26">
        <f>(COUNTIF($AA$2:AA248,AA248)=1)*1+AB247</f>
        <v>144</v>
      </c>
      <c r="AC248" s="26" t="str">
        <f>VLOOKUP(AD248,'licencje PZTS'!$C$4:$K$524,9,FALSE)</f>
        <v>"LZS Żywocice"</v>
      </c>
      <c r="AD248" s="26" t="str">
        <f>INDEX($AA$2:$AA$900,MATCH(ROWS($Z$1:Z245),$AB$2:$AB$900,0))</f>
        <v>Szczepanek Paweł</v>
      </c>
    </row>
    <row r="249" spans="1:30" hidden="1" x14ac:dyDescent="0.25">
      <c r="A249" s="26" t="e">
        <f>INDEX($D$24:$D$746,MATCH(ROWS($A$1:A226),$B$24:$B$741,0))</f>
        <v>#N/A</v>
      </c>
      <c r="B249" s="30">
        <f>(COUNTIF($D$24:D249,D249)=1)*1+B248</f>
        <v>18</v>
      </c>
      <c r="C249" s="37" t="str">
        <f t="shared" si="38"/>
        <v>Młodzik</v>
      </c>
      <c r="D249" s="30" t="str">
        <f>IF(C249="","",'licencje PZTS'!B229)</f>
        <v>"KTS MOKSiR Zawadzkie"</v>
      </c>
      <c r="E249" s="38" t="str">
        <f>IF(C249="","",VLOOKUP(F249,'licencje PZTS'!$G$3:$N$799,8,FALSE))</f>
        <v>Kwiatek Franciszek</v>
      </c>
      <c r="F249" s="26">
        <f>'licencje PZTS'!G229</f>
        <v>54602</v>
      </c>
      <c r="G249" s="38" t="str">
        <f t="shared" si="39"/>
        <v>Junior</v>
      </c>
      <c r="H249" s="38" t="str">
        <f>IF(G249="","",'licencje PZTS'!B229)</f>
        <v>"KTS MOKSiR Zawadzkie"</v>
      </c>
      <c r="I249" s="26" t="str">
        <f>IF(G249="","",VLOOKUP(F249,'licencje PZTS'!$G$3:$N$799,8,FALSE))</f>
        <v>Kwiatek Franciszek</v>
      </c>
      <c r="J249" s="26" t="str">
        <f>IFERROR(VLOOKUP(F249,'licencje PZTS'!$G$3:$N$799,7,FALSE),"")</f>
        <v>M</v>
      </c>
      <c r="K249" s="38">
        <f>IFERROR(VLOOKUP(F249,'licencje PZTS'!$G$3:$N$1799,4,FALSE),"")</f>
        <v>2009</v>
      </c>
      <c r="L249" s="26" t="str">
        <f t="shared" si="40"/>
        <v>Nie dotyczy</v>
      </c>
      <c r="M249" s="26" t="str">
        <f t="shared" si="41"/>
        <v>Żak</v>
      </c>
      <c r="N249" s="26" t="str">
        <f t="shared" si="42"/>
        <v>Młodzik</v>
      </c>
      <c r="O249" s="26" t="str">
        <f t="shared" si="43"/>
        <v>Kadet</v>
      </c>
      <c r="P249" s="26" t="str">
        <f t="shared" si="44"/>
        <v>Junior</v>
      </c>
      <c r="Q249" s="26" t="str">
        <f t="shared" si="45"/>
        <v>Senior</v>
      </c>
      <c r="R249" s="26" t="str">
        <f t="shared" si="46"/>
        <v>Nie dotyczy</v>
      </c>
      <c r="S249" s="26" t="str">
        <f t="shared" si="47"/>
        <v>Młodzieżowiec</v>
      </c>
      <c r="V249" s="26" t="str">
        <f t="shared" si="36"/>
        <v>Makos Nikola</v>
      </c>
      <c r="W249" s="26">
        <f>(COUNTIF($V$2:V249,V249)=1)*1+W248</f>
        <v>95</v>
      </c>
      <c r="X249" s="26" t="e">
        <f>VLOOKUP(Y249,'licencje PZTS'!$C$4:$K$1524,9,FALSE)</f>
        <v>#N/A</v>
      </c>
      <c r="Y249" s="26" t="e">
        <f>INDEX($V$4:$V$900,MATCH(ROWS($U$1:U246),$W$4:$W$900,0))</f>
        <v>#N/A</v>
      </c>
      <c r="AA249" s="26" t="str">
        <f t="shared" si="37"/>
        <v>Maćczak Maksymilian</v>
      </c>
      <c r="AB249" s="26">
        <f>(COUNTIF($AA$2:AA249,AA249)=1)*1+AB248</f>
        <v>144</v>
      </c>
      <c r="AC249" s="26" t="str">
        <f>VLOOKUP(AD249,'licencje PZTS'!$C$4:$K$524,9,FALSE)</f>
        <v>"KTS KŁODNICA Kędzierzyn-Koźle"</v>
      </c>
      <c r="AD249" s="26" t="str">
        <f>INDEX($AA$2:$AA$900,MATCH(ROWS($Z$1:Z246),$AB$2:$AB$900,0))</f>
        <v>Szczurowski Adam</v>
      </c>
    </row>
    <row r="250" spans="1:30" hidden="1" x14ac:dyDescent="0.25">
      <c r="A250" s="26" t="e">
        <f>INDEX($D$24:$D$746,MATCH(ROWS($A$1:A227),$B$24:$B$741,0))</f>
        <v>#N/A</v>
      </c>
      <c r="B250" s="30">
        <f>(COUNTIF($D$24:D250,D250)=1)*1+B249</f>
        <v>18</v>
      </c>
      <c r="C250" s="37" t="str">
        <f t="shared" si="38"/>
        <v/>
      </c>
      <c r="D250" s="30" t="str">
        <f>IF(C250="","",'licencje PZTS'!B230)</f>
        <v/>
      </c>
      <c r="E250" s="38" t="str">
        <f>IF(C250="","",VLOOKUP(F250,'licencje PZTS'!$G$3:$N$799,8,FALSE))</f>
        <v/>
      </c>
      <c r="F250" s="26">
        <f>'licencje PZTS'!G230</f>
        <v>53674</v>
      </c>
      <c r="G250" s="38" t="str">
        <f t="shared" si="39"/>
        <v>Junior</v>
      </c>
      <c r="H250" s="38" t="str">
        <f>IF(G250="","",'licencje PZTS'!B230)</f>
        <v>"KTS MOKSiR Zawadzkie"</v>
      </c>
      <c r="I250" s="26" t="str">
        <f>IF(G250="","",VLOOKUP(F250,'licencje PZTS'!$G$3:$N$799,8,FALSE))</f>
        <v>Kwiatek Karol</v>
      </c>
      <c r="J250" s="26" t="str">
        <f>IFERROR(VLOOKUP(F250,'licencje PZTS'!$G$3:$N$799,7,FALSE),"")</f>
        <v>M</v>
      </c>
      <c r="K250" s="38">
        <f>IFERROR(VLOOKUP(F250,'licencje PZTS'!$G$3:$N$1799,4,FALSE),"")</f>
        <v>2006</v>
      </c>
      <c r="L250" s="26" t="str">
        <f t="shared" si="40"/>
        <v>Nie dotyczy</v>
      </c>
      <c r="M250" s="26" t="str">
        <f t="shared" si="41"/>
        <v>Nie dotyczy</v>
      </c>
      <c r="N250" s="26" t="str">
        <f t="shared" si="42"/>
        <v>Nie dotyczy</v>
      </c>
      <c r="O250" s="26" t="str">
        <f t="shared" si="43"/>
        <v>Kadet</v>
      </c>
      <c r="P250" s="26" t="str">
        <f t="shared" si="44"/>
        <v>Junior</v>
      </c>
      <c r="Q250" s="26" t="str">
        <f t="shared" si="45"/>
        <v>Senior</v>
      </c>
      <c r="R250" s="26" t="str">
        <f t="shared" si="46"/>
        <v>Nie dotyczy</v>
      </c>
      <c r="S250" s="26" t="str">
        <f t="shared" si="47"/>
        <v>Młodzieżowiec</v>
      </c>
      <c r="V250" s="26" t="str">
        <f t="shared" si="36"/>
        <v>Makos Nikola</v>
      </c>
      <c r="W250" s="26">
        <f>(COUNTIF($V$2:V250,V250)=1)*1+W249</f>
        <v>95</v>
      </c>
      <c r="X250" s="26" t="e">
        <f>VLOOKUP(Y250,'licencje PZTS'!$C$4:$K$1524,9,FALSE)</f>
        <v>#N/A</v>
      </c>
      <c r="Y250" s="26" t="e">
        <f>INDEX($V$4:$V$900,MATCH(ROWS($U$1:U247),$W$4:$W$900,0))</f>
        <v>#N/A</v>
      </c>
      <c r="AA250" s="26" t="str">
        <f t="shared" si="37"/>
        <v>Makos Nikola</v>
      </c>
      <c r="AB250" s="26">
        <f>(COUNTIF($AA$2:AA250,AA250)=1)*1+AB249</f>
        <v>145</v>
      </c>
      <c r="AC250" s="26" t="str">
        <f>VLOOKUP(AD250,'licencje PZTS'!$C$4:$K$524,9,FALSE)</f>
        <v>"LZS Zakrzów"</v>
      </c>
      <c r="AD250" s="26" t="str">
        <f>INDEX($AA$2:$AA$900,MATCH(ROWS($Z$1:Z247),$AB$2:$AB$900,0))</f>
        <v>Szewczyk Wojciech</v>
      </c>
    </row>
    <row r="251" spans="1:30" hidden="1" x14ac:dyDescent="0.25">
      <c r="A251" s="26" t="e">
        <f>INDEX($D$24:$D$746,MATCH(ROWS($A$1:A228),$B$24:$B$741,0))</f>
        <v>#N/A</v>
      </c>
      <c r="B251" s="30">
        <f>(COUNTIF($D$24:D251,D251)=1)*1+B250</f>
        <v>18</v>
      </c>
      <c r="C251" s="37" t="str">
        <f t="shared" si="38"/>
        <v>Młodzik</v>
      </c>
      <c r="D251" s="30" t="str">
        <f>IF(C251="","",'licencje PZTS'!B231)</f>
        <v>"KTS MOKSiR Zawadzkie"</v>
      </c>
      <c r="E251" s="38" t="str">
        <f>IF(C251="","",VLOOKUP(F251,'licencje PZTS'!$G$3:$N$799,8,FALSE))</f>
        <v>Kwiatek Łucja</v>
      </c>
      <c r="F251" s="26">
        <f>'licencje PZTS'!G231</f>
        <v>54604</v>
      </c>
      <c r="G251" s="38" t="str">
        <f t="shared" si="39"/>
        <v>Junior</v>
      </c>
      <c r="H251" s="38" t="str">
        <f>IF(G251="","",'licencje PZTS'!B231)</f>
        <v>"KTS MOKSiR Zawadzkie"</v>
      </c>
      <c r="I251" s="26" t="str">
        <f>IF(G251="","",VLOOKUP(F251,'licencje PZTS'!$G$3:$N$799,8,FALSE))</f>
        <v>Kwiatek Łucja</v>
      </c>
      <c r="J251" s="26" t="str">
        <f>IFERROR(VLOOKUP(F251,'licencje PZTS'!$G$3:$N$799,7,FALSE),"")</f>
        <v>K</v>
      </c>
      <c r="K251" s="38">
        <f>IFERROR(VLOOKUP(F251,'licencje PZTS'!$G$3:$N$1799,4,FALSE),"")</f>
        <v>2012</v>
      </c>
      <c r="L251" s="26" t="str">
        <f t="shared" si="40"/>
        <v>Skrzat</v>
      </c>
      <c r="M251" s="26" t="str">
        <f t="shared" si="41"/>
        <v>Żak</v>
      </c>
      <c r="N251" s="26" t="str">
        <f t="shared" si="42"/>
        <v>Młodzik</v>
      </c>
      <c r="O251" s="26" t="str">
        <f t="shared" si="43"/>
        <v>Kadet</v>
      </c>
      <c r="P251" s="26" t="str">
        <f t="shared" si="44"/>
        <v>Junior</v>
      </c>
      <c r="Q251" s="26" t="str">
        <f t="shared" si="45"/>
        <v>Nie dotyczy</v>
      </c>
      <c r="R251" s="26" t="str">
        <f t="shared" si="46"/>
        <v>Nie dotyczy</v>
      </c>
      <c r="S251" s="26" t="str">
        <f t="shared" si="47"/>
        <v>Młodzieżowiec</v>
      </c>
      <c r="V251" s="26" t="str">
        <f t="shared" si="36"/>
        <v>Malec Martyna</v>
      </c>
      <c r="W251" s="26">
        <f>(COUNTIF($V$2:V251,V251)=1)*1+W250</f>
        <v>96</v>
      </c>
      <c r="X251" s="26" t="e">
        <f>VLOOKUP(Y251,'licencje PZTS'!$C$4:$K$1524,9,FALSE)</f>
        <v>#N/A</v>
      </c>
      <c r="Y251" s="26" t="e">
        <f>INDEX($V$4:$V$900,MATCH(ROWS($U$1:U248),$W$4:$W$900,0))</f>
        <v>#N/A</v>
      </c>
      <c r="AA251" s="26" t="str">
        <f t="shared" si="37"/>
        <v>Makosz Oliwer</v>
      </c>
      <c r="AB251" s="26">
        <f>(COUNTIF($AA$2:AA251,AA251)=1)*1+AB250</f>
        <v>146</v>
      </c>
      <c r="AC251" s="26" t="str">
        <f>VLOOKUP(AD251,'licencje PZTS'!$C$4:$K$524,9,FALSE)</f>
        <v>"LZS Zakrzów"</v>
      </c>
      <c r="AD251" s="26" t="str">
        <f>INDEX($AA$2:$AA$900,MATCH(ROWS($Z$1:Z248),$AB$2:$AB$900,0))</f>
        <v>Szewior Nina</v>
      </c>
    </row>
    <row r="252" spans="1:30" hidden="1" x14ac:dyDescent="0.25">
      <c r="A252" s="26" t="e">
        <f>INDEX($D$24:$D$746,MATCH(ROWS($A$1:A229),$B$24:$B$741,0))</f>
        <v>#N/A</v>
      </c>
      <c r="B252" s="30">
        <f>(COUNTIF($D$24:D252,D252)=1)*1+B251</f>
        <v>18</v>
      </c>
      <c r="C252" s="37" t="str">
        <f t="shared" si="38"/>
        <v/>
      </c>
      <c r="D252" s="30" t="str">
        <f>IF(C252="","",'licencje PZTS'!B232)</f>
        <v/>
      </c>
      <c r="E252" s="38" t="str">
        <f>IF(C252="","",VLOOKUP(F252,'licencje PZTS'!$G$3:$N$799,8,FALSE))</f>
        <v/>
      </c>
      <c r="F252" s="26">
        <f>'licencje PZTS'!G232</f>
        <v>5986</v>
      </c>
      <c r="G252" s="38" t="str">
        <f t="shared" si="39"/>
        <v/>
      </c>
      <c r="H252" s="38" t="str">
        <f>IF(G252="","",'licencje PZTS'!B232)</f>
        <v/>
      </c>
      <c r="I252" s="26" t="str">
        <f>IF(G252="","",VLOOKUP(F252,'licencje PZTS'!$G$3:$N$799,8,FALSE))</f>
        <v/>
      </c>
      <c r="J252" s="26" t="str">
        <f>IFERROR(VLOOKUP(F252,'licencje PZTS'!$G$3:$N$799,7,FALSE),"")</f>
        <v>M</v>
      </c>
      <c r="K252" s="38">
        <f>IFERROR(VLOOKUP(F252,'licencje PZTS'!$G$3:$N$1799,4,FALSE),"")</f>
        <v>1976</v>
      </c>
      <c r="L252" s="26" t="str">
        <f t="shared" si="40"/>
        <v>Nie dotyczy</v>
      </c>
      <c r="M252" s="26" t="str">
        <f t="shared" si="41"/>
        <v>Nie dotyczy</v>
      </c>
      <c r="N252" s="26" t="str">
        <f t="shared" si="42"/>
        <v>Nie dotyczy</v>
      </c>
      <c r="O252" s="26" t="str">
        <f t="shared" si="43"/>
        <v>Nie dotyczy</v>
      </c>
      <c r="P252" s="26" t="str">
        <f t="shared" si="44"/>
        <v>Nie dotyczy</v>
      </c>
      <c r="Q252" s="26" t="str">
        <f t="shared" si="45"/>
        <v>Senior</v>
      </c>
      <c r="R252" s="26" t="str">
        <f t="shared" si="46"/>
        <v>Weteran</v>
      </c>
      <c r="S252" s="26" t="str">
        <f t="shared" si="47"/>
        <v>Nie dotyczy</v>
      </c>
      <c r="V252" s="26" t="str">
        <f t="shared" si="36"/>
        <v>Malec Martyna</v>
      </c>
      <c r="W252" s="26">
        <f>(COUNTIF($V$2:V252,V252)=1)*1+W251</f>
        <v>96</v>
      </c>
      <c r="X252" s="26" t="e">
        <f>VLOOKUP(Y252,'licencje PZTS'!$C$4:$K$1524,9,FALSE)</f>
        <v>#N/A</v>
      </c>
      <c r="Y252" s="26" t="e">
        <f>INDEX($V$4:$V$900,MATCH(ROWS($U$1:U249),$W$4:$W$900,0))</f>
        <v>#N/A</v>
      </c>
      <c r="AA252" s="26" t="str">
        <f t="shared" si="37"/>
        <v>Malec Martyna</v>
      </c>
      <c r="AB252" s="26">
        <f>(COUNTIF($AA$2:AA252,AA252)=1)*1+AB251</f>
        <v>147</v>
      </c>
      <c r="AC252" s="26" t="str">
        <f>VLOOKUP(AD252,'licencje PZTS'!$C$4:$K$524,9,FALSE)</f>
        <v>"UKS SOKOLIK Niemodlin"</v>
      </c>
      <c r="AD252" s="26" t="str">
        <f>INDEX($AA$2:$AA$900,MATCH(ROWS($Z$1:Z249),$AB$2:$AB$900,0))</f>
        <v>Szmitowicz Antoni</v>
      </c>
    </row>
    <row r="253" spans="1:30" hidden="1" x14ac:dyDescent="0.25">
      <c r="A253" s="26" t="e">
        <f>INDEX($D$24:$D$746,MATCH(ROWS($A$1:A230),$B$24:$B$741,0))</f>
        <v>#N/A</v>
      </c>
      <c r="B253" s="30">
        <f>(COUNTIF($D$24:D253,D253)=1)*1+B252</f>
        <v>18</v>
      </c>
      <c r="C253" s="37" t="str">
        <f t="shared" si="38"/>
        <v/>
      </c>
      <c r="D253" s="30" t="str">
        <f>IF(C253="","",'licencje PZTS'!B233)</f>
        <v/>
      </c>
      <c r="E253" s="38" t="str">
        <f>IF(C253="","",VLOOKUP(F253,'licencje PZTS'!$G$3:$N$799,8,FALSE))</f>
        <v/>
      </c>
      <c r="F253" s="26">
        <f>'licencje PZTS'!G233</f>
        <v>49544</v>
      </c>
      <c r="G253" s="38" t="str">
        <f t="shared" si="39"/>
        <v>Junior</v>
      </c>
      <c r="H253" s="38" t="str">
        <f>IF(G253="","",'licencje PZTS'!B233)</f>
        <v>"LZS VICTORIA Chróścice"</v>
      </c>
      <c r="I253" s="26" t="str">
        <f>IF(G253="","",VLOOKUP(F253,'licencje PZTS'!$G$3:$N$799,8,FALSE))</f>
        <v>Kwiatkowski Bartosz</v>
      </c>
      <c r="J253" s="26" t="str">
        <f>IFERROR(VLOOKUP(F253,'licencje PZTS'!$G$3:$N$799,7,FALSE),"")</f>
        <v>M</v>
      </c>
      <c r="K253" s="38">
        <f>IFERROR(VLOOKUP(F253,'licencje PZTS'!$G$3:$N$1799,4,FALSE),"")</f>
        <v>2006</v>
      </c>
      <c r="L253" s="26" t="str">
        <f t="shared" si="40"/>
        <v>Nie dotyczy</v>
      </c>
      <c r="M253" s="26" t="str">
        <f t="shared" si="41"/>
        <v>Nie dotyczy</v>
      </c>
      <c r="N253" s="26" t="str">
        <f t="shared" si="42"/>
        <v>Nie dotyczy</v>
      </c>
      <c r="O253" s="26" t="str">
        <f t="shared" si="43"/>
        <v>Kadet</v>
      </c>
      <c r="P253" s="26" t="str">
        <f t="shared" si="44"/>
        <v>Junior</v>
      </c>
      <c r="Q253" s="26" t="str">
        <f t="shared" si="45"/>
        <v>Senior</v>
      </c>
      <c r="R253" s="26" t="str">
        <f t="shared" si="46"/>
        <v>Nie dotyczy</v>
      </c>
      <c r="S253" s="26" t="str">
        <f t="shared" si="47"/>
        <v>Młodzieżowiec</v>
      </c>
      <c r="V253" s="26" t="str">
        <f t="shared" si="36"/>
        <v>Malon Julia</v>
      </c>
      <c r="W253" s="26">
        <f>(COUNTIF($V$2:V253,V253)=1)*1+W252</f>
        <v>97</v>
      </c>
      <c r="X253" s="26" t="e">
        <f>VLOOKUP(Y253,'licencje PZTS'!$C$4:$K$1524,9,FALSE)</f>
        <v>#N/A</v>
      </c>
      <c r="Y253" s="26" t="e">
        <f>INDEX($V$4:$V$900,MATCH(ROWS($U$1:U250),$W$4:$W$900,0))</f>
        <v>#N/A</v>
      </c>
      <c r="AA253" s="26" t="str">
        <f t="shared" si="37"/>
        <v>Malon Julia</v>
      </c>
      <c r="AB253" s="26">
        <f>(COUNTIF($AA$2:AA253,AA253)=1)*1+AB252</f>
        <v>148</v>
      </c>
      <c r="AC253" s="26" t="str">
        <f>VLOOKUP(AD253,'licencje PZTS'!$C$4:$K$524,9,FALSE)</f>
        <v>"STS GMINA Strzelce Opolskie"</v>
      </c>
      <c r="AD253" s="26" t="str">
        <f>INDEX($AA$2:$AA$900,MATCH(ROWS($Z$1:Z250),$AB$2:$AB$900,0))</f>
        <v>Szproch Wojciech</v>
      </c>
    </row>
    <row r="254" spans="1:30" hidden="1" x14ac:dyDescent="0.25">
      <c r="A254" s="26" t="e">
        <f>INDEX($D$24:$D$746,MATCH(ROWS($A$1:A231),$B$24:$B$741,0))</f>
        <v>#N/A</v>
      </c>
      <c r="B254" s="30">
        <f>(COUNTIF($D$24:D254,D254)=1)*1+B253</f>
        <v>18</v>
      </c>
      <c r="C254" s="37" t="str">
        <f t="shared" si="38"/>
        <v/>
      </c>
      <c r="D254" s="30" t="str">
        <f>IF(C254="","",'licencje PZTS'!B234)</f>
        <v/>
      </c>
      <c r="E254" s="38" t="str">
        <f>IF(C254="","",VLOOKUP(F254,'licencje PZTS'!$G$3:$N$799,8,FALSE))</f>
        <v/>
      </c>
      <c r="F254" s="26">
        <f>'licencje PZTS'!G234</f>
        <v>32261</v>
      </c>
      <c r="G254" s="38" t="str">
        <f t="shared" si="39"/>
        <v>Junior</v>
      </c>
      <c r="H254" s="38" t="str">
        <f>IF(G254="","",'licencje PZTS'!B234)</f>
        <v>"KTS KŁODNICA Kędzierzyn-Koźle"</v>
      </c>
      <c r="I254" s="26" t="str">
        <f>IF(G254="","",VLOOKUP(F254,'licencje PZTS'!$G$3:$N$799,8,FALSE))</f>
        <v>Lang Dominik</v>
      </c>
      <c r="J254" s="26" t="str">
        <f>IFERROR(VLOOKUP(F254,'licencje PZTS'!$G$3:$N$799,7,FALSE),"")</f>
        <v>M</v>
      </c>
      <c r="K254" s="38">
        <f>IFERROR(VLOOKUP(F254,'licencje PZTS'!$G$3:$N$1799,4,FALSE),"")</f>
        <v>2002</v>
      </c>
      <c r="L254" s="26" t="str">
        <f t="shared" si="40"/>
        <v>Nie dotyczy</v>
      </c>
      <c r="M254" s="26" t="str">
        <f t="shared" si="41"/>
        <v>Nie dotyczy</v>
      </c>
      <c r="N254" s="26" t="str">
        <f t="shared" si="42"/>
        <v>Nie dotyczy</v>
      </c>
      <c r="O254" s="26" t="str">
        <f t="shared" si="43"/>
        <v>Nie dotyczy</v>
      </c>
      <c r="P254" s="26" t="str">
        <f t="shared" si="44"/>
        <v>Junior</v>
      </c>
      <c r="Q254" s="26" t="str">
        <f t="shared" si="45"/>
        <v>Senior</v>
      </c>
      <c r="R254" s="26" t="str">
        <f t="shared" si="46"/>
        <v>Nie dotyczy</v>
      </c>
      <c r="S254" s="26" t="str">
        <f t="shared" si="47"/>
        <v>Młodzieżowiec</v>
      </c>
      <c r="V254" s="26" t="str">
        <f t="shared" si="36"/>
        <v>Malon Julia</v>
      </c>
      <c r="W254" s="26">
        <f>(COUNTIF($V$2:V254,V254)=1)*1+W253</f>
        <v>97</v>
      </c>
      <c r="X254" s="26" t="e">
        <f>VLOOKUP(Y254,'licencje PZTS'!$C$4:$K$1524,9,FALSE)</f>
        <v>#N/A</v>
      </c>
      <c r="Y254" s="26" t="e">
        <f>INDEX($V$4:$V$900,MATCH(ROWS($U$1:U251),$W$4:$W$900,0))</f>
        <v>#N/A</v>
      </c>
      <c r="AA254" s="26" t="str">
        <f t="shared" si="37"/>
        <v>Malon Julia</v>
      </c>
      <c r="AB254" s="26">
        <f>(COUNTIF($AA$2:AA254,AA254)=1)*1+AB253</f>
        <v>148</v>
      </c>
      <c r="AC254" s="26" t="str">
        <f>VLOOKUP(AD254,'licencje PZTS'!$C$4:$K$524,9,FALSE)</f>
        <v>"LUKS MGOKSIR Korfantów"</v>
      </c>
      <c r="AD254" s="26" t="str">
        <f>INDEX($AA$2:$AA$900,MATCH(ROWS($Z$1:Z251),$AB$2:$AB$900,0))</f>
        <v>Szubińska Angelika</v>
      </c>
    </row>
    <row r="255" spans="1:30" hidden="1" x14ac:dyDescent="0.25">
      <c r="A255" s="26" t="e">
        <f>INDEX($D$24:$D$746,MATCH(ROWS($A$1:A232),$B$24:$B$741,0))</f>
        <v>#N/A</v>
      </c>
      <c r="B255" s="30">
        <f>(COUNTIF($D$24:D255,D255)=1)*1+B254</f>
        <v>18</v>
      </c>
      <c r="C255" s="37" t="str">
        <f t="shared" si="38"/>
        <v/>
      </c>
      <c r="D255" s="30" t="str">
        <f>IF(C255="","",'licencje PZTS'!B235)</f>
        <v/>
      </c>
      <c r="E255" s="38" t="str">
        <f>IF(C255="","",VLOOKUP(F255,'licencje PZTS'!$G$3:$N$799,8,FALSE))</f>
        <v/>
      </c>
      <c r="F255" s="26">
        <f>'licencje PZTS'!G235</f>
        <v>50311</v>
      </c>
      <c r="G255" s="38" t="str">
        <f t="shared" si="39"/>
        <v>Junior</v>
      </c>
      <c r="H255" s="38" t="str">
        <f>IF(G255="","",'licencje PZTS'!B235)</f>
        <v>"UKS SOKOLIK Niemodlin"</v>
      </c>
      <c r="I255" s="26" t="str">
        <f>IF(G255="","",VLOOKUP(F255,'licencje PZTS'!$G$3:$N$799,8,FALSE))</f>
        <v>Lasman Karolina</v>
      </c>
      <c r="J255" s="26" t="str">
        <f>IFERROR(VLOOKUP(F255,'licencje PZTS'!$G$3:$N$799,7,FALSE),"")</f>
        <v>K</v>
      </c>
      <c r="K255" s="38">
        <f>IFERROR(VLOOKUP(F255,'licencje PZTS'!$G$3:$N$1799,4,FALSE),"")</f>
        <v>2005</v>
      </c>
      <c r="L255" s="26" t="str">
        <f t="shared" si="40"/>
        <v>Nie dotyczy</v>
      </c>
      <c r="M255" s="26" t="str">
        <f t="shared" si="41"/>
        <v>Nie dotyczy</v>
      </c>
      <c r="N255" s="26" t="str">
        <f t="shared" si="42"/>
        <v>Nie dotyczy</v>
      </c>
      <c r="O255" s="26" t="str">
        <f t="shared" si="43"/>
        <v>Kadet</v>
      </c>
      <c r="P255" s="26" t="str">
        <f t="shared" si="44"/>
        <v>Junior</v>
      </c>
      <c r="Q255" s="26" t="str">
        <f t="shared" si="45"/>
        <v>Senior</v>
      </c>
      <c r="R255" s="26" t="str">
        <f t="shared" si="46"/>
        <v>Nie dotyczy</v>
      </c>
      <c r="S255" s="26" t="str">
        <f t="shared" si="47"/>
        <v>Młodzieżowiec</v>
      </c>
      <c r="V255" s="26" t="str">
        <f t="shared" si="36"/>
        <v>Malon Natalia</v>
      </c>
      <c r="W255" s="26">
        <f>(COUNTIF($V$2:V255,V255)=1)*1+W254</f>
        <v>98</v>
      </c>
      <c r="X255" s="26" t="e">
        <f>VLOOKUP(Y255,'licencje PZTS'!$C$4:$K$1524,9,FALSE)</f>
        <v>#N/A</v>
      </c>
      <c r="Y255" s="26" t="e">
        <f>INDEX($V$4:$V$900,MATCH(ROWS($U$1:U252),$W$4:$W$900,0))</f>
        <v>#N/A</v>
      </c>
      <c r="AA255" s="26" t="str">
        <f t="shared" si="37"/>
        <v>Malon Natalia</v>
      </c>
      <c r="AB255" s="26">
        <f>(COUNTIF($AA$2:AA255,AA255)=1)*1+AB254</f>
        <v>149</v>
      </c>
      <c r="AC255" s="26" t="str">
        <f>VLOOKUP(AD255,'licencje PZTS'!$C$4:$K$524,9,FALSE)</f>
        <v>"KTS LEW Głubczyce"</v>
      </c>
      <c r="AD255" s="26" t="str">
        <f>INDEX($AA$2:$AA$900,MATCH(ROWS($Z$1:Z252),$AB$2:$AB$900,0))</f>
        <v>Ślosarczyk Paweł</v>
      </c>
    </row>
    <row r="256" spans="1:30" hidden="1" x14ac:dyDescent="0.25">
      <c r="A256" s="26" t="e">
        <f>INDEX($D$24:$D$746,MATCH(ROWS($A$1:A233),$B$24:$B$741,0))</f>
        <v>#N/A</v>
      </c>
      <c r="B256" s="30">
        <f>(COUNTIF($D$24:D256,D256)=1)*1+B255</f>
        <v>18</v>
      </c>
      <c r="C256" s="37" t="str">
        <f t="shared" si="38"/>
        <v>Młodzik</v>
      </c>
      <c r="D256" s="30" t="str">
        <f>IF(C256="","",'licencje PZTS'!B236)</f>
        <v>"UKS SOKOLIK Niemodlin"</v>
      </c>
      <c r="E256" s="38" t="str">
        <f>IF(C256="","",VLOOKUP(F256,'licencje PZTS'!$G$3:$N$799,8,FALSE))</f>
        <v>Lasman Szymon</v>
      </c>
      <c r="F256" s="26">
        <f>'licencje PZTS'!G236</f>
        <v>54154</v>
      </c>
      <c r="G256" s="38" t="str">
        <f t="shared" si="39"/>
        <v>Junior</v>
      </c>
      <c r="H256" s="38" t="str">
        <f>IF(G256="","",'licencje PZTS'!B236)</f>
        <v>"UKS SOKOLIK Niemodlin"</v>
      </c>
      <c r="I256" s="26" t="str">
        <f>IF(G256="","",VLOOKUP(F256,'licencje PZTS'!$G$3:$N$799,8,FALSE))</f>
        <v>Lasman Szymon</v>
      </c>
      <c r="J256" s="26" t="str">
        <f>IFERROR(VLOOKUP(F256,'licencje PZTS'!$G$3:$N$799,7,FALSE),"")</f>
        <v>M</v>
      </c>
      <c r="K256" s="38">
        <f>IFERROR(VLOOKUP(F256,'licencje PZTS'!$G$3:$N$1799,4,FALSE),"")</f>
        <v>2010</v>
      </c>
      <c r="L256" s="26" t="str">
        <f t="shared" si="40"/>
        <v>Nie dotyczy</v>
      </c>
      <c r="M256" s="26" t="str">
        <f t="shared" si="41"/>
        <v>Żak</v>
      </c>
      <c r="N256" s="26" t="str">
        <f t="shared" si="42"/>
        <v>Młodzik</v>
      </c>
      <c r="O256" s="26" t="str">
        <f t="shared" si="43"/>
        <v>Kadet</v>
      </c>
      <c r="P256" s="26" t="str">
        <f t="shared" si="44"/>
        <v>Junior</v>
      </c>
      <c r="Q256" s="26" t="str">
        <f t="shared" si="45"/>
        <v>Senior</v>
      </c>
      <c r="R256" s="26" t="str">
        <f t="shared" si="46"/>
        <v>Nie dotyczy</v>
      </c>
      <c r="S256" s="26" t="str">
        <f t="shared" si="47"/>
        <v>Młodzieżowiec</v>
      </c>
      <c r="V256" s="26" t="str">
        <f t="shared" si="36"/>
        <v>Mandok Jakub</v>
      </c>
      <c r="W256" s="26">
        <f>(COUNTIF($V$2:V256,V256)=1)*1+W255</f>
        <v>99</v>
      </c>
      <c r="X256" s="26" t="e">
        <f>VLOOKUP(Y256,'licencje PZTS'!$C$4:$K$1524,9,FALSE)</f>
        <v>#N/A</v>
      </c>
      <c r="Y256" s="26" t="e">
        <f>INDEX($V$4:$V$900,MATCH(ROWS($U$1:U253),$W$4:$W$900,0))</f>
        <v>#N/A</v>
      </c>
      <c r="AA256" s="26" t="str">
        <f t="shared" si="37"/>
        <v>Mandok Jakub</v>
      </c>
      <c r="AB256" s="26">
        <f>(COUNTIF($AA$2:AA256,AA256)=1)*1+AB255</f>
        <v>150</v>
      </c>
      <c r="AC256" s="26" t="str">
        <f>VLOOKUP(AD256,'licencje PZTS'!$C$4:$K$524,9,FALSE)</f>
        <v>"KTS KŁODNICA Kędzierzyn-Koźle"</v>
      </c>
      <c r="AD256" s="26" t="str">
        <f>INDEX($AA$2:$AA$900,MATCH(ROWS($Z$1:Z253),$AB$2:$AB$900,0))</f>
        <v>Taraszkiewicz Alicja</v>
      </c>
    </row>
    <row r="257" spans="1:30" hidden="1" x14ac:dyDescent="0.25">
      <c r="A257" s="26" t="e">
        <f>INDEX($D$24:$D$746,MATCH(ROWS($A$1:A234),$B$24:$B$741,0))</f>
        <v>#N/A</v>
      </c>
      <c r="B257" s="30">
        <f>(COUNTIF($D$24:D257,D257)=1)*1+B256</f>
        <v>18</v>
      </c>
      <c r="C257" s="37" t="str">
        <f t="shared" si="38"/>
        <v/>
      </c>
      <c r="D257" s="30" t="str">
        <f>IF(C257="","",'licencje PZTS'!B237)</f>
        <v/>
      </c>
      <c r="E257" s="38" t="str">
        <f>IF(C257="","",VLOOKUP(F257,'licencje PZTS'!$G$3:$N$799,8,FALSE))</f>
        <v/>
      </c>
      <c r="F257" s="26">
        <f>'licencje PZTS'!G237</f>
        <v>39687</v>
      </c>
      <c r="G257" s="38" t="str">
        <f t="shared" si="39"/>
        <v/>
      </c>
      <c r="H257" s="38" t="str">
        <f>IF(G257="","",'licencje PZTS'!B237)</f>
        <v/>
      </c>
      <c r="I257" s="26" t="str">
        <f>IF(G257="","",VLOOKUP(F257,'licencje PZTS'!$G$3:$N$799,8,FALSE))</f>
        <v/>
      </c>
      <c r="J257" s="26" t="str">
        <f>IFERROR(VLOOKUP(F257,'licencje PZTS'!$G$3:$N$799,7,FALSE),"")</f>
        <v>M</v>
      </c>
      <c r="K257" s="38">
        <f>IFERROR(VLOOKUP(F257,'licencje PZTS'!$G$3:$N$1799,4,FALSE),"")</f>
        <v>1961</v>
      </c>
      <c r="L257" s="26" t="str">
        <f t="shared" si="40"/>
        <v>Nie dotyczy</v>
      </c>
      <c r="M257" s="26" t="str">
        <f t="shared" si="41"/>
        <v>Nie dotyczy</v>
      </c>
      <c r="N257" s="26" t="str">
        <f t="shared" si="42"/>
        <v>Nie dotyczy</v>
      </c>
      <c r="O257" s="26" t="str">
        <f t="shared" si="43"/>
        <v>Nie dotyczy</v>
      </c>
      <c r="P257" s="26" t="str">
        <f t="shared" si="44"/>
        <v>Nie dotyczy</v>
      </c>
      <c r="Q257" s="26" t="str">
        <f t="shared" si="45"/>
        <v>Senior</v>
      </c>
      <c r="R257" s="26" t="str">
        <f t="shared" si="46"/>
        <v>Weteran</v>
      </c>
      <c r="S257" s="26" t="str">
        <f t="shared" si="47"/>
        <v>Nie dotyczy</v>
      </c>
      <c r="V257" s="26" t="str">
        <f t="shared" si="36"/>
        <v>Mandok Jakub</v>
      </c>
      <c r="W257" s="26">
        <f>(COUNTIF($V$2:V257,V257)=1)*1+W256</f>
        <v>99</v>
      </c>
      <c r="X257" s="26" t="e">
        <f>VLOOKUP(Y257,'licencje PZTS'!$C$4:$K$1524,9,FALSE)</f>
        <v>#N/A</v>
      </c>
      <c r="Y257" s="26" t="e">
        <f>INDEX($V$4:$V$900,MATCH(ROWS($U$1:U254),$W$4:$W$900,0))</f>
        <v>#N/A</v>
      </c>
      <c r="AA257" s="26" t="str">
        <f t="shared" si="37"/>
        <v>Mandok Jakub</v>
      </c>
      <c r="AB257" s="26">
        <f>(COUNTIF($AA$2:AA257,AA257)=1)*1+AB256</f>
        <v>150</v>
      </c>
      <c r="AC257" s="26" t="str">
        <f>VLOOKUP(AD257,'licencje PZTS'!$C$4:$K$524,9,FALSE)</f>
        <v>"LUKS Mańkowice-Piątkowice"</v>
      </c>
      <c r="AD257" s="26" t="str">
        <f>INDEX($AA$2:$AA$900,MATCH(ROWS($Z$1:Z254),$AB$2:$AB$900,0))</f>
        <v>Trajdos Filip</v>
      </c>
    </row>
    <row r="258" spans="1:30" hidden="1" x14ac:dyDescent="0.25">
      <c r="A258" s="26" t="e">
        <f>INDEX($D$24:$D$746,MATCH(ROWS($A$1:A235),$B$24:$B$741,0))</f>
        <v>#N/A</v>
      </c>
      <c r="B258" s="30">
        <f>(COUNTIF($D$24:D258,D258)=1)*1+B257</f>
        <v>18</v>
      </c>
      <c r="C258" s="37" t="str">
        <f t="shared" si="38"/>
        <v>Młodzik</v>
      </c>
      <c r="D258" s="30" t="str">
        <f>IF(C258="","",'licencje PZTS'!B238)</f>
        <v>"LZS Żywocice"</v>
      </c>
      <c r="E258" s="38" t="str">
        <f>IF(C258="","",VLOOKUP(F258,'licencje PZTS'!$G$3:$N$799,8,FALSE))</f>
        <v>Lepich David</v>
      </c>
      <c r="F258" s="26">
        <f>'licencje PZTS'!G238</f>
        <v>49398</v>
      </c>
      <c r="G258" s="38" t="str">
        <f t="shared" si="39"/>
        <v>Junior</v>
      </c>
      <c r="H258" s="38" t="str">
        <f>IF(G258="","",'licencje PZTS'!B238)</f>
        <v>"LZS Żywocice"</v>
      </c>
      <c r="I258" s="26" t="str">
        <f>IF(G258="","",VLOOKUP(F258,'licencje PZTS'!$G$3:$N$799,8,FALSE))</f>
        <v>Lepich David</v>
      </c>
      <c r="J258" s="26" t="str">
        <f>IFERROR(VLOOKUP(F258,'licencje PZTS'!$G$3:$N$799,7,FALSE),"")</f>
        <v>M</v>
      </c>
      <c r="K258" s="38">
        <f>IFERROR(VLOOKUP(F258,'licencje PZTS'!$G$3:$N$1799,4,FALSE),"")</f>
        <v>2011</v>
      </c>
      <c r="L258" s="26" t="str">
        <f t="shared" si="40"/>
        <v>Skrzat</v>
      </c>
      <c r="M258" s="26" t="str">
        <f t="shared" si="41"/>
        <v>Żak</v>
      </c>
      <c r="N258" s="26" t="str">
        <f t="shared" si="42"/>
        <v>Młodzik</v>
      </c>
      <c r="O258" s="26" t="str">
        <f t="shared" si="43"/>
        <v>Kadet</v>
      </c>
      <c r="P258" s="26" t="str">
        <f t="shared" si="44"/>
        <v>Junior</v>
      </c>
      <c r="Q258" s="26" t="str">
        <f t="shared" si="45"/>
        <v>Nie dotyczy</v>
      </c>
      <c r="R258" s="26" t="str">
        <f t="shared" si="46"/>
        <v>Nie dotyczy</v>
      </c>
      <c r="S258" s="26" t="str">
        <f t="shared" si="47"/>
        <v>Młodzieżowiec</v>
      </c>
      <c r="V258" s="26" t="str">
        <f t="shared" si="36"/>
        <v>Mandok Jakub</v>
      </c>
      <c r="W258" s="26">
        <f>(COUNTIF($V$2:V258,V258)=1)*1+W257</f>
        <v>99</v>
      </c>
      <c r="X258" s="26" t="e">
        <f>VLOOKUP(Y258,'licencje PZTS'!$C$4:$K$1524,9,FALSE)</f>
        <v>#N/A</v>
      </c>
      <c r="Y258" s="26" t="e">
        <f>INDEX($V$4:$V$900,MATCH(ROWS($U$1:U255),$W$4:$W$900,0))</f>
        <v>#N/A</v>
      </c>
      <c r="AA258" s="26" t="str">
        <f t="shared" si="37"/>
        <v>Mandok Jakub</v>
      </c>
      <c r="AB258" s="26">
        <f>(COUNTIF($AA$2:AA258,AA258)=1)*1+AB257</f>
        <v>150</v>
      </c>
      <c r="AC258" s="26" t="str">
        <f>VLOOKUP(AD258,'licencje PZTS'!$C$4:$K$524,9,FALSE)</f>
        <v>"MMKS Kędzierzyn Koźle"</v>
      </c>
      <c r="AD258" s="26" t="str">
        <f>INDEX($AA$2:$AA$900,MATCH(ROWS($Z$1:Z255),$AB$2:$AB$900,0))</f>
        <v>Trojnar Jakub</v>
      </c>
    </row>
    <row r="259" spans="1:30" hidden="1" x14ac:dyDescent="0.25">
      <c r="A259" s="26" t="e">
        <f>INDEX($D$24:$D$746,MATCH(ROWS($A$1:A236),$B$24:$B$741,0))</f>
        <v>#N/A</v>
      </c>
      <c r="B259" s="30">
        <f>(COUNTIF($D$24:D259,D259)=1)*1+B258</f>
        <v>18</v>
      </c>
      <c r="C259" s="37" t="str">
        <f t="shared" si="38"/>
        <v/>
      </c>
      <c r="D259" s="30" t="str">
        <f>IF(C259="","",'licencje PZTS'!B239)</f>
        <v/>
      </c>
      <c r="E259" s="38" t="str">
        <f>IF(C259="","",VLOOKUP(F259,'licencje PZTS'!$G$3:$N$799,8,FALSE))</f>
        <v/>
      </c>
      <c r="F259" s="26">
        <f>'licencje PZTS'!G239</f>
        <v>40650</v>
      </c>
      <c r="G259" s="38" t="str">
        <f t="shared" si="39"/>
        <v/>
      </c>
      <c r="H259" s="38" t="str">
        <f>IF(G259="","",'licencje PZTS'!B239)</f>
        <v/>
      </c>
      <c r="I259" s="26" t="str">
        <f>IF(G259="","",VLOOKUP(F259,'licencje PZTS'!$G$3:$N$799,8,FALSE))</f>
        <v/>
      </c>
      <c r="J259" s="26" t="str">
        <f>IFERROR(VLOOKUP(F259,'licencje PZTS'!$G$3:$N$799,7,FALSE),"")</f>
        <v>M</v>
      </c>
      <c r="K259" s="38">
        <f>IFERROR(VLOOKUP(F259,'licencje PZTS'!$G$3:$N$1799,4,FALSE),"")</f>
        <v>1973</v>
      </c>
      <c r="L259" s="26" t="str">
        <f t="shared" si="40"/>
        <v>Nie dotyczy</v>
      </c>
      <c r="M259" s="26" t="str">
        <f t="shared" si="41"/>
        <v>Nie dotyczy</v>
      </c>
      <c r="N259" s="26" t="str">
        <f t="shared" si="42"/>
        <v>Nie dotyczy</v>
      </c>
      <c r="O259" s="26" t="str">
        <f t="shared" si="43"/>
        <v>Nie dotyczy</v>
      </c>
      <c r="P259" s="26" t="str">
        <f t="shared" si="44"/>
        <v>Nie dotyczy</v>
      </c>
      <c r="Q259" s="26" t="str">
        <f t="shared" si="45"/>
        <v>Senior</v>
      </c>
      <c r="R259" s="26" t="str">
        <f t="shared" si="46"/>
        <v>Weteran</v>
      </c>
      <c r="S259" s="26" t="str">
        <f t="shared" si="47"/>
        <v>Nie dotyczy</v>
      </c>
      <c r="V259" s="26" t="str">
        <f t="shared" si="36"/>
        <v>Mandok Jakub</v>
      </c>
      <c r="W259" s="26">
        <f>(COUNTIF($V$2:V259,V259)=1)*1+W258</f>
        <v>99</v>
      </c>
      <c r="X259" s="26" t="e">
        <f>VLOOKUP(Y259,'licencje PZTS'!$C$4:$K$1524,9,FALSE)</f>
        <v>#N/A</v>
      </c>
      <c r="Y259" s="26" t="e">
        <f>INDEX($V$4:$V$900,MATCH(ROWS($U$1:U256),$W$4:$W$900,0))</f>
        <v>#N/A</v>
      </c>
      <c r="AA259" s="26" t="str">
        <f t="shared" si="37"/>
        <v>Mandok Jakub</v>
      </c>
      <c r="AB259" s="26">
        <f>(COUNTIF($AA$2:AA259,AA259)=1)*1+AB258</f>
        <v>150</v>
      </c>
      <c r="AC259" s="26" t="str">
        <f>VLOOKUP(AD259,'licencje PZTS'!$C$4:$K$524,9,FALSE)</f>
        <v>"KTS LEW Głubczyce"</v>
      </c>
      <c r="AD259" s="26" t="str">
        <f>INDEX($AA$2:$AA$900,MATCH(ROWS($Z$1:Z256),$AB$2:$AB$900,0))</f>
        <v>Uhryn Tomasz</v>
      </c>
    </row>
    <row r="260" spans="1:30" hidden="1" x14ac:dyDescent="0.25">
      <c r="A260" s="26" t="e">
        <f>INDEX($D$24:$D$746,MATCH(ROWS($A$1:A237),$B$24:$B$741,0))</f>
        <v>#N/A</v>
      </c>
      <c r="B260" s="30">
        <f>(COUNTIF($D$24:D260,D260)=1)*1+B259</f>
        <v>18</v>
      </c>
      <c r="C260" s="37" t="str">
        <f t="shared" si="38"/>
        <v/>
      </c>
      <c r="D260" s="30" t="str">
        <f>IF(C260="","",'licencje PZTS'!B240)</f>
        <v/>
      </c>
      <c r="E260" s="38" t="str">
        <f>IF(C260="","",VLOOKUP(F260,'licencje PZTS'!$G$3:$N$799,8,FALSE))</f>
        <v/>
      </c>
      <c r="F260" s="26">
        <f>'licencje PZTS'!G240</f>
        <v>41866</v>
      </c>
      <c r="G260" s="38" t="str">
        <f t="shared" si="39"/>
        <v>Junior</v>
      </c>
      <c r="H260" s="38" t="str">
        <f>IF(G260="","",'licencje PZTS'!B240)</f>
        <v>"LZS Żywocice"</v>
      </c>
      <c r="I260" s="26" t="str">
        <f>IF(G260="","",VLOOKUP(F260,'licencje PZTS'!$G$3:$N$799,8,FALSE))</f>
        <v>Linek Adam</v>
      </c>
      <c r="J260" s="26" t="str">
        <f>IFERROR(VLOOKUP(F260,'licencje PZTS'!$G$3:$N$799,7,FALSE),"")</f>
        <v>M</v>
      </c>
      <c r="K260" s="38">
        <f>IFERROR(VLOOKUP(F260,'licencje PZTS'!$G$3:$N$1799,4,FALSE),"")</f>
        <v>2004</v>
      </c>
      <c r="L260" s="26" t="str">
        <f t="shared" si="40"/>
        <v>Nie dotyczy</v>
      </c>
      <c r="M260" s="26" t="str">
        <f t="shared" si="41"/>
        <v>Nie dotyczy</v>
      </c>
      <c r="N260" s="26" t="str">
        <f t="shared" si="42"/>
        <v>Nie dotyczy</v>
      </c>
      <c r="O260" s="26" t="str">
        <f t="shared" si="43"/>
        <v>Nie dotyczy</v>
      </c>
      <c r="P260" s="26" t="str">
        <f t="shared" si="44"/>
        <v>Junior</v>
      </c>
      <c r="Q260" s="26" t="str">
        <f t="shared" si="45"/>
        <v>Senior</v>
      </c>
      <c r="R260" s="26" t="str">
        <f t="shared" si="46"/>
        <v>Nie dotyczy</v>
      </c>
      <c r="S260" s="26" t="str">
        <f t="shared" si="47"/>
        <v>Młodzieżowiec</v>
      </c>
      <c r="V260" s="26" t="str">
        <f t="shared" ref="V260:V323" si="48">VLOOKUP($E$3,$C279:$F1721,3,FALSE)</f>
        <v>Mandok Marcel</v>
      </c>
      <c r="W260" s="26">
        <f>(COUNTIF($V$2:V260,V260)=1)*1+W259</f>
        <v>100</v>
      </c>
      <c r="X260" s="26" t="e">
        <f>VLOOKUP(Y260,'licencje PZTS'!$C$4:$K$1524,9,FALSE)</f>
        <v>#N/A</v>
      </c>
      <c r="Y260" s="26" t="e">
        <f>INDEX($V$4:$V$900,MATCH(ROWS($U$1:U257),$W$4:$W$900,0))</f>
        <v>#N/A</v>
      </c>
      <c r="AA260" s="26" t="str">
        <f t="shared" ref="AA260:AA323" si="49">VLOOKUP($G$3,$G279:$I721,3,FALSE)</f>
        <v>Mandok Marcel</v>
      </c>
      <c r="AB260" s="26">
        <f>(COUNTIF($AA$2:AA260,AA260)=1)*1+AB259</f>
        <v>151</v>
      </c>
      <c r="AC260" s="26" t="str">
        <f>VLOOKUP(AD260,'licencje PZTS'!$C$4:$K$524,9,FALSE)</f>
        <v>"LUKS MGOKSIR Korfantów"</v>
      </c>
      <c r="AD260" s="26" t="str">
        <f>INDEX($AA$2:$AA$900,MATCH(ROWS($Z$1:Z257),$AB$2:$AB$900,0))</f>
        <v>Ulmaniec Marcin</v>
      </c>
    </row>
    <row r="261" spans="1:30" hidden="1" x14ac:dyDescent="0.25">
      <c r="A261" s="26" t="e">
        <f>INDEX($D$24:$D$746,MATCH(ROWS($A$1:A238),$B$24:$B$741,0))</f>
        <v>#N/A</v>
      </c>
      <c r="B261" s="30">
        <f>(COUNTIF($D$24:D261,D261)=1)*1+B260</f>
        <v>18</v>
      </c>
      <c r="C261" s="37" t="str">
        <f t="shared" si="38"/>
        <v>Młodzik</v>
      </c>
      <c r="D261" s="30" t="str">
        <f>IF(C261="","",'licencje PZTS'!B241)</f>
        <v>"LZS Żywocice"</v>
      </c>
      <c r="E261" s="38" t="str">
        <f>IF(C261="","",VLOOKUP(F261,'licencje PZTS'!$G$3:$N$799,8,FALSE))</f>
        <v>Linek Karol</v>
      </c>
      <c r="F261" s="26">
        <f>'licencje PZTS'!G241</f>
        <v>54094</v>
      </c>
      <c r="G261" s="38" t="str">
        <f t="shared" si="39"/>
        <v>Junior</v>
      </c>
      <c r="H261" s="38" t="str">
        <f>IF(G261="","",'licencje PZTS'!B241)</f>
        <v>"LZS Żywocice"</v>
      </c>
      <c r="I261" s="26" t="str">
        <f>IF(G261="","",VLOOKUP(F261,'licencje PZTS'!$G$3:$N$799,8,FALSE))</f>
        <v>Linek Karol</v>
      </c>
      <c r="J261" s="26" t="str">
        <f>IFERROR(VLOOKUP(F261,'licencje PZTS'!$G$3:$N$799,7,FALSE),"")</f>
        <v>M</v>
      </c>
      <c r="K261" s="38">
        <f>IFERROR(VLOOKUP(F261,'licencje PZTS'!$G$3:$N$1799,4,FALSE),"")</f>
        <v>2012</v>
      </c>
      <c r="L261" s="26" t="str">
        <f t="shared" si="40"/>
        <v>Skrzat</v>
      </c>
      <c r="M261" s="26" t="str">
        <f t="shared" si="41"/>
        <v>Żak</v>
      </c>
      <c r="N261" s="26" t="str">
        <f t="shared" si="42"/>
        <v>Młodzik</v>
      </c>
      <c r="O261" s="26" t="str">
        <f t="shared" si="43"/>
        <v>Kadet</v>
      </c>
      <c r="P261" s="26" t="str">
        <f t="shared" si="44"/>
        <v>Junior</v>
      </c>
      <c r="Q261" s="26" t="str">
        <f t="shared" si="45"/>
        <v>Nie dotyczy</v>
      </c>
      <c r="R261" s="26" t="str">
        <f t="shared" si="46"/>
        <v>Nie dotyczy</v>
      </c>
      <c r="S261" s="26" t="str">
        <f t="shared" si="47"/>
        <v>Młodzieżowiec</v>
      </c>
      <c r="V261" s="26" t="str">
        <f t="shared" si="48"/>
        <v>Marzec Agata</v>
      </c>
      <c r="W261" s="26">
        <f>(COUNTIF($V$2:V261,V261)=1)*1+W260</f>
        <v>101</v>
      </c>
      <c r="X261" s="26" t="e">
        <f>VLOOKUP(Y261,'licencje PZTS'!$C$4:$K$1524,9,FALSE)</f>
        <v>#N/A</v>
      </c>
      <c r="Y261" s="26" t="e">
        <f>INDEX($V$4:$V$900,MATCH(ROWS($U$1:U258),$W$4:$W$900,0))</f>
        <v>#N/A</v>
      </c>
      <c r="AA261" s="26" t="str">
        <f t="shared" si="49"/>
        <v>Marzec Agata</v>
      </c>
      <c r="AB261" s="26">
        <f>(COUNTIF($AA$2:AA261,AA261)=1)*1+AB260</f>
        <v>152</v>
      </c>
      <c r="AC261" s="26" t="str">
        <f>VLOOKUP(AD261,'licencje PZTS'!$C$4:$K$524,9,FALSE)</f>
        <v>"STS Brynica"</v>
      </c>
      <c r="AD261" s="26" t="str">
        <f>INDEX($AA$2:$AA$900,MATCH(ROWS($Z$1:Z258),$AB$2:$AB$900,0))</f>
        <v>Wenzke Emilia</v>
      </c>
    </row>
    <row r="262" spans="1:30" hidden="1" x14ac:dyDescent="0.25">
      <c r="A262" s="26" t="e">
        <f>INDEX($D$24:$D$746,MATCH(ROWS($A$1:A239),$B$24:$B$741,0))</f>
        <v>#N/A</v>
      </c>
      <c r="B262" s="30">
        <f>(COUNTIF($D$24:D262,D262)=1)*1+B261</f>
        <v>18</v>
      </c>
      <c r="C262" s="37" t="str">
        <f t="shared" si="38"/>
        <v/>
      </c>
      <c r="D262" s="30" t="str">
        <f>IF(C262="","",'licencje PZTS'!B242)</f>
        <v/>
      </c>
      <c r="E262" s="38" t="str">
        <f>IF(C262="","",VLOOKUP(F262,'licencje PZTS'!$G$3:$N$799,8,FALSE))</f>
        <v/>
      </c>
      <c r="F262" s="26">
        <f>'licencje PZTS'!G242</f>
        <v>46909</v>
      </c>
      <c r="G262" s="38" t="str">
        <f t="shared" si="39"/>
        <v>Junior</v>
      </c>
      <c r="H262" s="38" t="str">
        <f>IF(G262="","",'licencje PZTS'!B242)</f>
        <v>"STS Brynica"</v>
      </c>
      <c r="I262" s="26" t="str">
        <f>IF(G262="","",VLOOKUP(F262,'licencje PZTS'!$G$3:$N$799,8,FALSE))</f>
        <v>Lisowska Karolina</v>
      </c>
      <c r="J262" s="26" t="str">
        <f>IFERROR(VLOOKUP(F262,'licencje PZTS'!$G$3:$N$799,7,FALSE),"")</f>
        <v>K</v>
      </c>
      <c r="K262" s="38">
        <f>IFERROR(VLOOKUP(F262,'licencje PZTS'!$G$3:$N$1799,4,FALSE),"")</f>
        <v>2006</v>
      </c>
      <c r="L262" s="26" t="str">
        <f t="shared" si="40"/>
        <v>Nie dotyczy</v>
      </c>
      <c r="M262" s="26" t="str">
        <f t="shared" si="41"/>
        <v>Nie dotyczy</v>
      </c>
      <c r="N262" s="26" t="str">
        <f t="shared" si="42"/>
        <v>Nie dotyczy</v>
      </c>
      <c r="O262" s="26" t="str">
        <f t="shared" si="43"/>
        <v>Kadet</v>
      </c>
      <c r="P262" s="26" t="str">
        <f t="shared" si="44"/>
        <v>Junior</v>
      </c>
      <c r="Q262" s="26" t="str">
        <f t="shared" si="45"/>
        <v>Senior</v>
      </c>
      <c r="R262" s="26" t="str">
        <f t="shared" si="46"/>
        <v>Nie dotyczy</v>
      </c>
      <c r="S262" s="26" t="str">
        <f t="shared" si="47"/>
        <v>Młodzieżowiec</v>
      </c>
      <c r="V262" s="26" t="str">
        <f t="shared" si="48"/>
        <v>Marzec Agata</v>
      </c>
      <c r="W262" s="26">
        <f>(COUNTIF($V$2:V262,V262)=1)*1+W261</f>
        <v>101</v>
      </c>
      <c r="X262" s="26" t="e">
        <f>VLOOKUP(Y262,'licencje PZTS'!$C$4:$K$1524,9,FALSE)</f>
        <v>#N/A</v>
      </c>
      <c r="Y262" s="26" t="e">
        <f>INDEX($V$4:$V$900,MATCH(ROWS($U$1:U259),$W$4:$W$900,0))</f>
        <v>#N/A</v>
      </c>
      <c r="AA262" s="26" t="str">
        <f t="shared" si="49"/>
        <v>Marzec Agata</v>
      </c>
      <c r="AB262" s="26">
        <f>(COUNTIF($AA$2:AA262,AA262)=1)*1+AB261</f>
        <v>152</v>
      </c>
      <c r="AC262" s="26" t="e">
        <f>VLOOKUP(AD262,'licencje PZTS'!$C$4:$K$524,9,FALSE)</f>
        <v>#N/A</v>
      </c>
      <c r="AD262" s="26" t="e">
        <f>INDEX($AA$2:$AA$900,MATCH(ROWS($Z$1:Z259),$AB$2:$AB$900,0))</f>
        <v>#N/A</v>
      </c>
    </row>
    <row r="263" spans="1:30" hidden="1" x14ac:dyDescent="0.25">
      <c r="A263" s="26" t="e">
        <f>INDEX($D$24:$D$746,MATCH(ROWS($A$1:A240),$B$24:$B$741,0))</f>
        <v>#N/A</v>
      </c>
      <c r="B263" s="30">
        <f>(COUNTIF($D$24:D263,D263)=1)*1+B262</f>
        <v>18</v>
      </c>
      <c r="C263" s="37" t="str">
        <f t="shared" si="38"/>
        <v>Młodzik</v>
      </c>
      <c r="D263" s="30" t="str">
        <f>IF(C263="","",'licencje PZTS'!B243)</f>
        <v>"LUKS Mańkowice-Piątkowice"</v>
      </c>
      <c r="E263" s="38" t="str">
        <f>IF(C263="","",VLOOKUP(F263,'licencje PZTS'!$G$3:$N$799,8,FALSE))</f>
        <v>Lukas Stefan</v>
      </c>
      <c r="F263" s="26">
        <f>'licencje PZTS'!G243</f>
        <v>54555</v>
      </c>
      <c r="G263" s="38" t="str">
        <f t="shared" si="39"/>
        <v>Junior</v>
      </c>
      <c r="H263" s="38" t="str">
        <f>IF(G263="","",'licencje PZTS'!B243)</f>
        <v>"LUKS Mańkowice-Piątkowice"</v>
      </c>
      <c r="I263" s="26" t="str">
        <f>IF(G263="","",VLOOKUP(F263,'licencje PZTS'!$G$3:$N$799,8,FALSE))</f>
        <v>Lukas Stefan</v>
      </c>
      <c r="J263" s="26" t="str">
        <f>IFERROR(VLOOKUP(F263,'licencje PZTS'!$G$3:$N$799,7,FALSE),"")</f>
        <v>M</v>
      </c>
      <c r="K263" s="38">
        <f>IFERROR(VLOOKUP(F263,'licencje PZTS'!$G$3:$N$1799,4,FALSE),"")</f>
        <v>2010</v>
      </c>
      <c r="L263" s="26" t="str">
        <f t="shared" si="40"/>
        <v>Nie dotyczy</v>
      </c>
      <c r="M263" s="26" t="str">
        <f t="shared" si="41"/>
        <v>Żak</v>
      </c>
      <c r="N263" s="26" t="str">
        <f t="shared" si="42"/>
        <v>Młodzik</v>
      </c>
      <c r="O263" s="26" t="str">
        <f t="shared" si="43"/>
        <v>Kadet</v>
      </c>
      <c r="P263" s="26" t="str">
        <f t="shared" si="44"/>
        <v>Junior</v>
      </c>
      <c r="Q263" s="26" t="str">
        <f t="shared" si="45"/>
        <v>Senior</v>
      </c>
      <c r="R263" s="26" t="str">
        <f t="shared" si="46"/>
        <v>Nie dotyczy</v>
      </c>
      <c r="S263" s="26" t="str">
        <f t="shared" si="47"/>
        <v>Młodzieżowiec</v>
      </c>
      <c r="V263" s="26" t="str">
        <f t="shared" si="48"/>
        <v>Marzec Agata</v>
      </c>
      <c r="W263" s="26">
        <f>(COUNTIF($V$2:V263,V263)=1)*1+W262</f>
        <v>101</v>
      </c>
      <c r="X263" s="26" t="e">
        <f>VLOOKUP(Y263,'licencje PZTS'!$C$4:$K$1524,9,FALSE)</f>
        <v>#N/A</v>
      </c>
      <c r="Y263" s="26" t="e">
        <f>INDEX($V$4:$V$900,MATCH(ROWS($U$1:U260),$W$4:$W$900,0))</f>
        <v>#N/A</v>
      </c>
      <c r="AA263" s="26" t="str">
        <f t="shared" si="49"/>
        <v>Marzec Agata</v>
      </c>
      <c r="AB263" s="26">
        <f>(COUNTIF($AA$2:AA263,AA263)=1)*1+AB262</f>
        <v>152</v>
      </c>
      <c r="AC263" s="26" t="e">
        <f>VLOOKUP(AD263,'licencje PZTS'!$C$4:$K$524,9,FALSE)</f>
        <v>#N/A</v>
      </c>
      <c r="AD263" s="26" t="e">
        <f>INDEX($AA$2:$AA$900,MATCH(ROWS($Z$1:Z260),$AB$2:$AB$900,0))</f>
        <v>#N/A</v>
      </c>
    </row>
    <row r="264" spans="1:30" hidden="1" x14ac:dyDescent="0.25">
      <c r="A264" s="26" t="e">
        <f>INDEX($D$24:$D$746,MATCH(ROWS($A$1:A241),$B$24:$B$741,0))</f>
        <v>#N/A</v>
      </c>
      <c r="B264" s="30">
        <f>(COUNTIF($D$24:D264,D264)=1)*1+B263</f>
        <v>18</v>
      </c>
      <c r="C264" s="37" t="str">
        <f t="shared" si="38"/>
        <v>Młodzik</v>
      </c>
      <c r="D264" s="30" t="str">
        <f>IF(C264="","",'licencje PZTS'!B244)</f>
        <v>"MMKS Kędzierzyn Koźle"</v>
      </c>
      <c r="E264" s="38" t="str">
        <f>IF(C264="","",VLOOKUP(F264,'licencje PZTS'!$G$3:$N$799,8,FALSE))</f>
        <v>Łempicki Piotr</v>
      </c>
      <c r="F264" s="26">
        <f>'licencje PZTS'!G244</f>
        <v>56776</v>
      </c>
      <c r="G264" s="38" t="str">
        <f t="shared" si="39"/>
        <v>Junior</v>
      </c>
      <c r="H264" s="38" t="str">
        <f>IF(G264="","",'licencje PZTS'!B244)</f>
        <v>"MMKS Kędzierzyn Koźle"</v>
      </c>
      <c r="I264" s="26" t="str">
        <f>IF(G264="","",VLOOKUP(F264,'licencje PZTS'!$G$3:$N$799,8,FALSE))</f>
        <v>Łempicki Piotr</v>
      </c>
      <c r="J264" s="26" t="str">
        <f>IFERROR(VLOOKUP(F264,'licencje PZTS'!$G$3:$N$799,7,FALSE),"")</f>
        <v>M</v>
      </c>
      <c r="K264" s="38">
        <f>IFERROR(VLOOKUP(F264,'licencje PZTS'!$G$3:$N$1799,4,FALSE),"")</f>
        <v>2013</v>
      </c>
      <c r="L264" s="26" t="str">
        <f t="shared" si="40"/>
        <v>Skrzat</v>
      </c>
      <c r="M264" s="26" t="str">
        <f t="shared" si="41"/>
        <v>Żak</v>
      </c>
      <c r="N264" s="26" t="str">
        <f t="shared" si="42"/>
        <v>Młodzik</v>
      </c>
      <c r="O264" s="26" t="str">
        <f t="shared" si="43"/>
        <v>Kadet</v>
      </c>
      <c r="P264" s="26" t="str">
        <f t="shared" si="44"/>
        <v>Junior</v>
      </c>
      <c r="Q264" s="26" t="str">
        <f t="shared" si="45"/>
        <v>Nie dotyczy</v>
      </c>
      <c r="R264" s="26" t="str">
        <f t="shared" si="46"/>
        <v>Nie dotyczy</v>
      </c>
      <c r="S264" s="26" t="str">
        <f t="shared" si="47"/>
        <v>Młodzieżowiec</v>
      </c>
      <c r="V264" s="26" t="str">
        <f t="shared" si="48"/>
        <v>Masiarz Maciej</v>
      </c>
      <c r="W264" s="26">
        <f>(COUNTIF($V$2:V264,V264)=1)*1+W263</f>
        <v>102</v>
      </c>
      <c r="X264" s="26" t="e">
        <f>VLOOKUP(Y264,'licencje PZTS'!$C$4:$K$1524,9,FALSE)</f>
        <v>#N/A</v>
      </c>
      <c r="Y264" s="26" t="e">
        <f>INDEX($V$4:$V$900,MATCH(ROWS($U$1:U261),$W$4:$W$900,0))</f>
        <v>#N/A</v>
      </c>
      <c r="AA264" s="26" t="str">
        <f t="shared" si="49"/>
        <v>Masiarz Maciej</v>
      </c>
      <c r="AB264" s="26">
        <f>(COUNTIF($AA$2:AA264,AA264)=1)*1+AB263</f>
        <v>153</v>
      </c>
      <c r="AC264" s="26" t="e">
        <f>VLOOKUP(AD264,'licencje PZTS'!$C$4:$K$524,9,FALSE)</f>
        <v>#N/A</v>
      </c>
      <c r="AD264" s="26" t="e">
        <f>INDEX($AA$2:$AA$900,MATCH(ROWS($Z$1:Z261),$AB$2:$AB$900,0))</f>
        <v>#N/A</v>
      </c>
    </row>
    <row r="265" spans="1:30" hidden="1" x14ac:dyDescent="0.25">
      <c r="A265" s="26" t="e">
        <f>INDEX($D$24:$D$746,MATCH(ROWS($A$1:A242),$B$24:$B$741,0))</f>
        <v>#N/A</v>
      </c>
      <c r="B265" s="30">
        <f>(COUNTIF($D$24:D265,D265)=1)*1+B264</f>
        <v>18</v>
      </c>
      <c r="C265" s="37" t="str">
        <f t="shared" si="38"/>
        <v/>
      </c>
      <c r="D265" s="30" t="str">
        <f>IF(C265="","",'licencje PZTS'!B245)</f>
        <v/>
      </c>
      <c r="E265" s="38" t="str">
        <f>IF(C265="","",VLOOKUP(F265,'licencje PZTS'!$G$3:$N$799,8,FALSE))</f>
        <v/>
      </c>
      <c r="F265" s="26">
        <f>'licencje PZTS'!G245</f>
        <v>27745</v>
      </c>
      <c r="G265" s="38" t="str">
        <f t="shared" si="39"/>
        <v/>
      </c>
      <c r="H265" s="38" t="str">
        <f>IF(G265="","",'licencje PZTS'!B245)</f>
        <v/>
      </c>
      <c r="I265" s="26" t="str">
        <f>IF(G265="","",VLOOKUP(F265,'licencje PZTS'!$G$3:$N$799,8,FALSE))</f>
        <v/>
      </c>
      <c r="J265" s="26" t="str">
        <f>IFERROR(VLOOKUP(F265,'licencje PZTS'!$G$3:$N$799,7,FALSE),"")</f>
        <v>M</v>
      </c>
      <c r="K265" s="38">
        <f>IFERROR(VLOOKUP(F265,'licencje PZTS'!$G$3:$N$1799,4,FALSE),"")</f>
        <v>1959</v>
      </c>
      <c r="L265" s="26" t="str">
        <f t="shared" si="40"/>
        <v>Nie dotyczy</v>
      </c>
      <c r="M265" s="26" t="str">
        <f t="shared" si="41"/>
        <v>Nie dotyczy</v>
      </c>
      <c r="N265" s="26" t="str">
        <f t="shared" si="42"/>
        <v>Nie dotyczy</v>
      </c>
      <c r="O265" s="26" t="str">
        <f t="shared" si="43"/>
        <v>Nie dotyczy</v>
      </c>
      <c r="P265" s="26" t="str">
        <f t="shared" si="44"/>
        <v>Nie dotyczy</v>
      </c>
      <c r="Q265" s="26" t="str">
        <f t="shared" si="45"/>
        <v>Senior</v>
      </c>
      <c r="R265" s="26" t="str">
        <f t="shared" si="46"/>
        <v>Weteran</v>
      </c>
      <c r="S265" s="26" t="str">
        <f t="shared" si="47"/>
        <v>Nie dotyczy</v>
      </c>
      <c r="V265" s="26" t="str">
        <f t="shared" si="48"/>
        <v>Matros Izabela</v>
      </c>
      <c r="W265" s="26">
        <f>(COUNTIF($V$2:V265,V265)=1)*1+W264</f>
        <v>103</v>
      </c>
      <c r="X265" s="26" t="e">
        <f>VLOOKUP(Y265,'licencje PZTS'!$C$4:$K$1524,9,FALSE)</f>
        <v>#N/A</v>
      </c>
      <c r="Y265" s="26" t="e">
        <f>INDEX($V$4:$V$900,MATCH(ROWS($U$1:U262),$W$4:$W$900,0))</f>
        <v>#N/A</v>
      </c>
      <c r="AA265" s="26" t="str">
        <f t="shared" si="49"/>
        <v>Mastalerz Nataniel</v>
      </c>
      <c r="AB265" s="26">
        <f>(COUNTIF($AA$2:AA265,AA265)=1)*1+AB264</f>
        <v>154</v>
      </c>
      <c r="AC265" s="26" t="e">
        <f>VLOOKUP(AD265,'licencje PZTS'!$C$4:$K$524,9,FALSE)</f>
        <v>#N/A</v>
      </c>
      <c r="AD265" s="26" t="e">
        <f>INDEX($AA$2:$AA$900,MATCH(ROWS($Z$1:Z262),$AB$2:$AB$900,0))</f>
        <v>#N/A</v>
      </c>
    </row>
    <row r="266" spans="1:30" hidden="1" x14ac:dyDescent="0.25">
      <c r="A266" s="26" t="e">
        <f>INDEX($D$24:$D$746,MATCH(ROWS($A$1:A243),$B$24:$B$741,0))</f>
        <v>#N/A</v>
      </c>
      <c r="B266" s="30">
        <f>(COUNTIF($D$24:D266,D266)=1)*1+B265</f>
        <v>18</v>
      </c>
      <c r="C266" s="37" t="str">
        <f t="shared" si="38"/>
        <v/>
      </c>
      <c r="D266" s="30" t="str">
        <f>IF(C266="","",'licencje PZTS'!B246)</f>
        <v/>
      </c>
      <c r="E266" s="38" t="str">
        <f>IF(C266="","",VLOOKUP(F266,'licencje PZTS'!$G$3:$N$799,8,FALSE))</f>
        <v/>
      </c>
      <c r="F266" s="26">
        <f>'licencje PZTS'!G246</f>
        <v>39616</v>
      </c>
      <c r="G266" s="38" t="str">
        <f t="shared" si="39"/>
        <v/>
      </c>
      <c r="H266" s="38" t="str">
        <f>IF(G266="","",'licencje PZTS'!B246)</f>
        <v/>
      </c>
      <c r="I266" s="26" t="str">
        <f>IF(G266="","",VLOOKUP(F266,'licencje PZTS'!$G$3:$N$799,8,FALSE))</f>
        <v/>
      </c>
      <c r="J266" s="26" t="str">
        <f>IFERROR(VLOOKUP(F266,'licencje PZTS'!$G$3:$N$799,7,FALSE),"")</f>
        <v>M</v>
      </c>
      <c r="K266" s="38">
        <f>IFERROR(VLOOKUP(F266,'licencje PZTS'!$G$3:$N$1799,4,FALSE),"")</f>
        <v>1981</v>
      </c>
      <c r="L266" s="26" t="str">
        <f t="shared" si="40"/>
        <v>Nie dotyczy</v>
      </c>
      <c r="M266" s="26" t="str">
        <f t="shared" si="41"/>
        <v>Nie dotyczy</v>
      </c>
      <c r="N266" s="26" t="str">
        <f t="shared" si="42"/>
        <v>Nie dotyczy</v>
      </c>
      <c r="O266" s="26" t="str">
        <f t="shared" si="43"/>
        <v>Nie dotyczy</v>
      </c>
      <c r="P266" s="26" t="str">
        <f t="shared" si="44"/>
        <v>Nie dotyczy</v>
      </c>
      <c r="Q266" s="26" t="str">
        <f t="shared" si="45"/>
        <v>Senior</v>
      </c>
      <c r="R266" s="26" t="str">
        <f t="shared" si="46"/>
        <v>Nie dotyczy</v>
      </c>
      <c r="S266" s="26" t="str">
        <f t="shared" si="47"/>
        <v>Nie dotyczy</v>
      </c>
      <c r="V266" s="26" t="str">
        <f t="shared" si="48"/>
        <v>Matros Izabela</v>
      </c>
      <c r="W266" s="26">
        <f>(COUNTIF($V$2:V266,V266)=1)*1+W265</f>
        <v>103</v>
      </c>
      <c r="X266" s="26" t="e">
        <f>VLOOKUP(Y266,'licencje PZTS'!$C$4:$K$1524,9,FALSE)</f>
        <v>#N/A</v>
      </c>
      <c r="Y266" s="26" t="e">
        <f>INDEX($V$4:$V$900,MATCH(ROWS($U$1:U263),$W$4:$W$900,0))</f>
        <v>#N/A</v>
      </c>
      <c r="AA266" s="26" t="str">
        <f t="shared" si="49"/>
        <v>Matros Izabela</v>
      </c>
      <c r="AB266" s="26">
        <f>(COUNTIF($AA$2:AA266,AA266)=1)*1+AB265</f>
        <v>155</v>
      </c>
      <c r="AC266" s="26" t="e">
        <f>VLOOKUP(AD266,'licencje PZTS'!$C$4:$K$524,9,FALSE)</f>
        <v>#N/A</v>
      </c>
      <c r="AD266" s="26" t="e">
        <f>INDEX($AA$2:$AA$900,MATCH(ROWS($Z$1:Z263),$AB$2:$AB$900,0))</f>
        <v>#N/A</v>
      </c>
    </row>
    <row r="267" spans="1:30" hidden="1" x14ac:dyDescent="0.25">
      <c r="A267" s="26" t="e">
        <f>INDEX($D$24:$D$746,MATCH(ROWS($A$1:A244),$B$24:$B$741,0))</f>
        <v>#N/A</v>
      </c>
      <c r="B267" s="30">
        <f>(COUNTIF($D$24:D267,D267)=1)*1+B266</f>
        <v>18</v>
      </c>
      <c r="C267" s="37" t="str">
        <f t="shared" si="38"/>
        <v/>
      </c>
      <c r="D267" s="30" t="str">
        <f>IF(C267="","",'licencje PZTS'!B247)</f>
        <v/>
      </c>
      <c r="E267" s="38" t="str">
        <f>IF(C267="","",VLOOKUP(F267,'licencje PZTS'!$G$3:$N$799,8,FALSE))</f>
        <v/>
      </c>
      <c r="F267" s="26">
        <f>'licencje PZTS'!G247</f>
        <v>39615</v>
      </c>
      <c r="G267" s="38" t="str">
        <f t="shared" si="39"/>
        <v/>
      </c>
      <c r="H267" s="38" t="str">
        <f>IF(G267="","",'licencje PZTS'!B247)</f>
        <v/>
      </c>
      <c r="I267" s="26" t="str">
        <f>IF(G267="","",VLOOKUP(F267,'licencje PZTS'!$G$3:$N$799,8,FALSE))</f>
        <v/>
      </c>
      <c r="J267" s="26" t="str">
        <f>IFERROR(VLOOKUP(F267,'licencje PZTS'!$G$3:$N$799,7,FALSE),"")</f>
        <v>M</v>
      </c>
      <c r="K267" s="38">
        <f>IFERROR(VLOOKUP(F267,'licencje PZTS'!$G$3:$N$1799,4,FALSE),"")</f>
        <v>1997</v>
      </c>
      <c r="L267" s="26" t="str">
        <f t="shared" si="40"/>
        <v>Nie dotyczy</v>
      </c>
      <c r="M267" s="26" t="str">
        <f t="shared" si="41"/>
        <v>Nie dotyczy</v>
      </c>
      <c r="N267" s="26" t="str">
        <f t="shared" si="42"/>
        <v>Nie dotyczy</v>
      </c>
      <c r="O267" s="26" t="str">
        <f t="shared" si="43"/>
        <v>Nie dotyczy</v>
      </c>
      <c r="P267" s="26" t="str">
        <f t="shared" si="44"/>
        <v>Nie dotyczy</v>
      </c>
      <c r="Q267" s="26" t="str">
        <f t="shared" si="45"/>
        <v>Senior</v>
      </c>
      <c r="R267" s="26" t="str">
        <f t="shared" si="46"/>
        <v>Nie dotyczy</v>
      </c>
      <c r="S267" s="26" t="str">
        <f t="shared" si="47"/>
        <v>Nie dotyczy</v>
      </c>
      <c r="V267" s="26" t="str">
        <f t="shared" si="48"/>
        <v>Mencel Tomasz</v>
      </c>
      <c r="W267" s="26">
        <f>(COUNTIF($V$2:V267,V267)=1)*1+W266</f>
        <v>104</v>
      </c>
      <c r="X267" s="26" t="e">
        <f>VLOOKUP(Y267,'licencje PZTS'!$C$4:$K$1524,9,FALSE)</f>
        <v>#N/A</v>
      </c>
      <c r="Y267" s="26" t="e">
        <f>INDEX($V$4:$V$900,MATCH(ROWS($U$1:U264),$W$4:$W$900,0))</f>
        <v>#N/A</v>
      </c>
      <c r="AA267" s="26" t="str">
        <f t="shared" si="49"/>
        <v>Medelnik Kinga</v>
      </c>
      <c r="AB267" s="26">
        <f>(COUNTIF($AA$2:AA267,AA267)=1)*1+AB266</f>
        <v>156</v>
      </c>
      <c r="AC267" s="26" t="e">
        <f>VLOOKUP(AD267,'licencje PZTS'!$C$4:$K$524,9,FALSE)</f>
        <v>#N/A</v>
      </c>
      <c r="AD267" s="26" t="e">
        <f>INDEX($AA$2:$AA$900,MATCH(ROWS($Z$1:Z264),$AB$2:$AB$900,0))</f>
        <v>#N/A</v>
      </c>
    </row>
    <row r="268" spans="1:30" hidden="1" x14ac:dyDescent="0.25">
      <c r="A268" s="26" t="e">
        <f>INDEX($D$24:$D$746,MATCH(ROWS($A$1:A245),$B$24:$B$741,0))</f>
        <v>#N/A</v>
      </c>
      <c r="B268" s="30">
        <f>(COUNTIF($D$24:D268,D268)=1)*1+B267</f>
        <v>18</v>
      </c>
      <c r="C268" s="37" t="str">
        <f t="shared" si="38"/>
        <v/>
      </c>
      <c r="D268" s="30" t="str">
        <f>IF(C268="","",'licencje PZTS'!B248)</f>
        <v/>
      </c>
      <c r="E268" s="38" t="str">
        <f>IF(C268="","",VLOOKUP(F268,'licencje PZTS'!$G$3:$N$799,8,FALSE))</f>
        <v/>
      </c>
      <c r="F268" s="26">
        <f>'licencje PZTS'!G248</f>
        <v>52025</v>
      </c>
      <c r="G268" s="38" t="str">
        <f t="shared" si="39"/>
        <v>Junior</v>
      </c>
      <c r="H268" s="38" t="str">
        <f>IF(G268="","",'licencje PZTS'!B248)</f>
        <v>"OKS Olesno"</v>
      </c>
      <c r="I268" s="26" t="str">
        <f>IF(G268="","",VLOOKUP(F268,'licencje PZTS'!$G$3:$N$799,8,FALSE))</f>
        <v>Maćczak Maksymilian</v>
      </c>
      <c r="J268" s="26" t="str">
        <f>IFERROR(VLOOKUP(F268,'licencje PZTS'!$G$3:$N$799,7,FALSE),"")</f>
        <v>M</v>
      </c>
      <c r="K268" s="38">
        <f>IFERROR(VLOOKUP(F268,'licencje PZTS'!$G$3:$N$1799,4,FALSE),"")</f>
        <v>2006</v>
      </c>
      <c r="L268" s="26" t="str">
        <f t="shared" si="40"/>
        <v>Nie dotyczy</v>
      </c>
      <c r="M268" s="26" t="str">
        <f t="shared" si="41"/>
        <v>Nie dotyczy</v>
      </c>
      <c r="N268" s="26" t="str">
        <f t="shared" si="42"/>
        <v>Nie dotyczy</v>
      </c>
      <c r="O268" s="26" t="str">
        <f t="shared" si="43"/>
        <v>Kadet</v>
      </c>
      <c r="P268" s="26" t="str">
        <f t="shared" si="44"/>
        <v>Junior</v>
      </c>
      <c r="Q268" s="26" t="str">
        <f t="shared" si="45"/>
        <v>Senior</v>
      </c>
      <c r="R268" s="26" t="str">
        <f t="shared" si="46"/>
        <v>Nie dotyczy</v>
      </c>
      <c r="S268" s="26" t="str">
        <f t="shared" si="47"/>
        <v>Młodzieżowiec</v>
      </c>
      <c r="V268" s="26" t="str">
        <f t="shared" si="48"/>
        <v>Mencel Tomasz</v>
      </c>
      <c r="W268" s="26">
        <f>(COUNTIF($V$2:V268,V268)=1)*1+W267</f>
        <v>104</v>
      </c>
      <c r="X268" s="26" t="e">
        <f>VLOOKUP(Y268,'licencje PZTS'!$C$4:$K$1524,9,FALSE)</f>
        <v>#N/A</v>
      </c>
      <c r="Y268" s="26" t="e">
        <f>INDEX($V$4:$V$900,MATCH(ROWS($U$1:U265),$W$4:$W$900,0))</f>
        <v>#N/A</v>
      </c>
      <c r="AA268" s="26" t="str">
        <f t="shared" si="49"/>
        <v>Mencel Tomasz</v>
      </c>
      <c r="AB268" s="26">
        <f>(COUNTIF($AA$2:AA268,AA268)=1)*1+AB267</f>
        <v>157</v>
      </c>
      <c r="AC268" s="26" t="e">
        <f>VLOOKUP(AD268,'licencje PZTS'!$C$4:$K$524,9,FALSE)</f>
        <v>#N/A</v>
      </c>
      <c r="AD268" s="26" t="e">
        <f>INDEX($AA$2:$AA$900,MATCH(ROWS($Z$1:Z265),$AB$2:$AB$900,0))</f>
        <v>#N/A</v>
      </c>
    </row>
    <row r="269" spans="1:30" hidden="1" x14ac:dyDescent="0.25">
      <c r="A269" s="26" t="e">
        <f>INDEX($D$24:$D$746,MATCH(ROWS($A$1:A246),$B$24:$B$741,0))</f>
        <v>#N/A</v>
      </c>
      <c r="B269" s="30">
        <f>(COUNTIF($D$24:D269,D269)=1)*1+B268</f>
        <v>18</v>
      </c>
      <c r="C269" s="37" t="str">
        <f t="shared" si="38"/>
        <v>Młodzik</v>
      </c>
      <c r="D269" s="30" t="str">
        <f>IF(C269="","",'licencje PZTS'!B249)</f>
        <v>"MGOK Gorzów Śląski"</v>
      </c>
      <c r="E269" s="38" t="str">
        <f>IF(C269="","",VLOOKUP(F269,'licencje PZTS'!$G$3:$N$799,8,FALSE))</f>
        <v>Makos Nikola</v>
      </c>
      <c r="F269" s="26">
        <f>'licencje PZTS'!G249</f>
        <v>44948</v>
      </c>
      <c r="G269" s="38" t="str">
        <f t="shared" si="39"/>
        <v>Junior</v>
      </c>
      <c r="H269" s="38" t="str">
        <f>IF(G269="","",'licencje PZTS'!B249)</f>
        <v>"MGOK Gorzów Śląski"</v>
      </c>
      <c r="I269" s="26" t="str">
        <f>IF(G269="","",VLOOKUP(F269,'licencje PZTS'!$G$3:$N$799,8,FALSE))</f>
        <v>Makos Nikola</v>
      </c>
      <c r="J269" s="26" t="str">
        <f>IFERROR(VLOOKUP(F269,'licencje PZTS'!$G$3:$N$799,7,FALSE),"")</f>
        <v>K</v>
      </c>
      <c r="K269" s="38">
        <f>IFERROR(VLOOKUP(F269,'licencje PZTS'!$G$3:$N$1799,4,FALSE),"")</f>
        <v>2007</v>
      </c>
      <c r="L269" s="26" t="str">
        <f t="shared" si="40"/>
        <v>Nie dotyczy</v>
      </c>
      <c r="M269" s="26" t="str">
        <f t="shared" si="41"/>
        <v>Nie dotyczy</v>
      </c>
      <c r="N269" s="26" t="str">
        <f t="shared" si="42"/>
        <v>Młodzik</v>
      </c>
      <c r="O269" s="26" t="str">
        <f t="shared" si="43"/>
        <v>Kadet</v>
      </c>
      <c r="P269" s="26" t="str">
        <f t="shared" si="44"/>
        <v>Junior</v>
      </c>
      <c r="Q269" s="26" t="str">
        <f t="shared" si="45"/>
        <v>Senior</v>
      </c>
      <c r="R269" s="26" t="str">
        <f t="shared" si="46"/>
        <v>Nie dotyczy</v>
      </c>
      <c r="S269" s="26" t="str">
        <f t="shared" si="47"/>
        <v>Młodzieżowiec</v>
      </c>
      <c r="V269" s="26" t="str">
        <f t="shared" si="48"/>
        <v>Mencel Tomasz</v>
      </c>
      <c r="W269" s="26">
        <f>(COUNTIF($V$2:V269,V269)=1)*1+W268</f>
        <v>104</v>
      </c>
      <c r="X269" s="26" t="e">
        <f>VLOOKUP(Y269,'licencje PZTS'!$C$4:$K$1524,9,FALSE)</f>
        <v>#N/A</v>
      </c>
      <c r="Y269" s="26" t="e">
        <f>INDEX($V$4:$V$900,MATCH(ROWS($U$1:U266),$W$4:$W$900,0))</f>
        <v>#N/A</v>
      </c>
      <c r="AA269" s="26" t="str">
        <f t="shared" si="49"/>
        <v>Mencel Tomasz</v>
      </c>
      <c r="AB269" s="26">
        <f>(COUNTIF($AA$2:AA269,AA269)=1)*1+AB268</f>
        <v>157</v>
      </c>
      <c r="AC269" s="26" t="e">
        <f>VLOOKUP(AD269,'licencje PZTS'!$C$4:$K$524,9,FALSE)</f>
        <v>#N/A</v>
      </c>
      <c r="AD269" s="26" t="e">
        <f>INDEX($AA$2:$AA$900,MATCH(ROWS($Z$1:Z266),$AB$2:$AB$900,0))</f>
        <v>#N/A</v>
      </c>
    </row>
    <row r="270" spans="1:30" hidden="1" x14ac:dyDescent="0.25">
      <c r="A270" s="26" t="e">
        <f>INDEX($D$24:$D$746,MATCH(ROWS($A$1:A247),$B$24:$B$741,0))</f>
        <v>#N/A</v>
      </c>
      <c r="B270" s="30">
        <f>(COUNTIF($D$24:D270,D270)=1)*1+B269</f>
        <v>18</v>
      </c>
      <c r="C270" s="37" t="str">
        <f t="shared" si="38"/>
        <v/>
      </c>
      <c r="D270" s="30" t="str">
        <f>IF(C270="","",'licencje PZTS'!B250)</f>
        <v/>
      </c>
      <c r="E270" s="38" t="str">
        <f>IF(C270="","",VLOOKUP(F270,'licencje PZTS'!$G$3:$N$799,8,FALSE))</f>
        <v/>
      </c>
      <c r="F270" s="26">
        <f>'licencje PZTS'!G250</f>
        <v>51543</v>
      </c>
      <c r="G270" s="38" t="str">
        <f t="shared" si="39"/>
        <v>Junior</v>
      </c>
      <c r="H270" s="38" t="str">
        <f>IF(G270="","",'licencje PZTS'!B250)</f>
        <v>"LZS Żywocice"</v>
      </c>
      <c r="I270" s="26" t="str">
        <f>IF(G270="","",VLOOKUP(F270,'licencje PZTS'!$G$3:$N$799,8,FALSE))</f>
        <v>Makosz Oliwer</v>
      </c>
      <c r="J270" s="26" t="str">
        <f>IFERROR(VLOOKUP(F270,'licencje PZTS'!$G$3:$N$799,7,FALSE),"")</f>
        <v>M</v>
      </c>
      <c r="K270" s="38">
        <f>IFERROR(VLOOKUP(F270,'licencje PZTS'!$G$3:$N$1799,4,FALSE),"")</f>
        <v>2006</v>
      </c>
      <c r="L270" s="26" t="str">
        <f t="shared" si="40"/>
        <v>Nie dotyczy</v>
      </c>
      <c r="M270" s="26" t="str">
        <f t="shared" si="41"/>
        <v>Nie dotyczy</v>
      </c>
      <c r="N270" s="26" t="str">
        <f t="shared" si="42"/>
        <v>Nie dotyczy</v>
      </c>
      <c r="O270" s="26" t="str">
        <f t="shared" si="43"/>
        <v>Kadet</v>
      </c>
      <c r="P270" s="26" t="str">
        <f t="shared" si="44"/>
        <v>Junior</v>
      </c>
      <c r="Q270" s="26" t="str">
        <f t="shared" si="45"/>
        <v>Senior</v>
      </c>
      <c r="R270" s="26" t="str">
        <f t="shared" si="46"/>
        <v>Nie dotyczy</v>
      </c>
      <c r="S270" s="26" t="str">
        <f t="shared" si="47"/>
        <v>Młodzieżowiec</v>
      </c>
      <c r="V270" s="26" t="str">
        <f t="shared" si="48"/>
        <v>Michno Mateusz</v>
      </c>
      <c r="W270" s="26">
        <f>(COUNTIF($V$2:V270,V270)=1)*1+W269</f>
        <v>105</v>
      </c>
      <c r="X270" s="26" t="e">
        <f>VLOOKUP(Y270,'licencje PZTS'!$C$4:$K$1524,9,FALSE)</f>
        <v>#N/A</v>
      </c>
      <c r="Y270" s="26" t="e">
        <f>INDEX($V$4:$V$900,MATCH(ROWS($U$1:U267),$W$4:$W$900,0))</f>
        <v>#N/A</v>
      </c>
      <c r="AA270" s="26" t="str">
        <f t="shared" si="49"/>
        <v>Michno Mateusz</v>
      </c>
      <c r="AB270" s="26">
        <f>(COUNTIF($AA$2:AA270,AA270)=1)*1+AB269</f>
        <v>158</v>
      </c>
      <c r="AC270" s="26" t="e">
        <f>VLOOKUP(AD270,'licencje PZTS'!$C$4:$K$524,9,FALSE)</f>
        <v>#N/A</v>
      </c>
      <c r="AD270" s="26" t="e">
        <f>INDEX($AA$2:$AA$900,MATCH(ROWS($Z$1:Z267),$AB$2:$AB$900,0))</f>
        <v>#N/A</v>
      </c>
    </row>
    <row r="271" spans="1:30" hidden="1" x14ac:dyDescent="0.25">
      <c r="A271" s="26" t="e">
        <f>INDEX($D$24:$D$746,MATCH(ROWS($A$1:A248),$B$24:$B$741,0))</f>
        <v>#N/A</v>
      </c>
      <c r="B271" s="30">
        <f>(COUNTIF($D$24:D271,D271)=1)*1+B270</f>
        <v>19</v>
      </c>
      <c r="C271" s="37" t="str">
        <f t="shared" si="38"/>
        <v>Młodzik</v>
      </c>
      <c r="D271" s="30" t="str">
        <f>IF(C271="","",'licencje PZTS'!B251)</f>
        <v>"SKS LUKS Nysa"</v>
      </c>
      <c r="E271" s="38" t="str">
        <f>IF(C271="","",VLOOKUP(F271,'licencje PZTS'!$G$3:$N$799,8,FALSE))</f>
        <v>Malec Martyna</v>
      </c>
      <c r="F271" s="26">
        <f>'licencje PZTS'!G251</f>
        <v>48951</v>
      </c>
      <c r="G271" s="38" t="str">
        <f t="shared" si="39"/>
        <v>Junior</v>
      </c>
      <c r="H271" s="38" t="str">
        <f>IF(G271="","",'licencje PZTS'!B251)</f>
        <v>"SKS LUKS Nysa"</v>
      </c>
      <c r="I271" s="26" t="str">
        <f>IF(G271="","",VLOOKUP(F271,'licencje PZTS'!$G$3:$N$799,8,FALSE))</f>
        <v>Malec Martyna</v>
      </c>
      <c r="J271" s="26" t="str">
        <f>IFERROR(VLOOKUP(F271,'licencje PZTS'!$G$3:$N$799,7,FALSE),"")</f>
        <v>K</v>
      </c>
      <c r="K271" s="38">
        <f>IFERROR(VLOOKUP(F271,'licencje PZTS'!$G$3:$N$1799,4,FALSE),"")</f>
        <v>2010</v>
      </c>
      <c r="L271" s="26" t="str">
        <f t="shared" si="40"/>
        <v>Nie dotyczy</v>
      </c>
      <c r="M271" s="26" t="str">
        <f t="shared" si="41"/>
        <v>Żak</v>
      </c>
      <c r="N271" s="26" t="str">
        <f t="shared" si="42"/>
        <v>Młodzik</v>
      </c>
      <c r="O271" s="26" t="str">
        <f t="shared" si="43"/>
        <v>Kadet</v>
      </c>
      <c r="P271" s="26" t="str">
        <f t="shared" si="44"/>
        <v>Junior</v>
      </c>
      <c r="Q271" s="26" t="str">
        <f t="shared" si="45"/>
        <v>Senior</v>
      </c>
      <c r="R271" s="26" t="str">
        <f t="shared" si="46"/>
        <v>Nie dotyczy</v>
      </c>
      <c r="S271" s="26" t="str">
        <f t="shared" si="47"/>
        <v>Młodzieżowiec</v>
      </c>
      <c r="V271" s="26" t="str">
        <f t="shared" si="48"/>
        <v>Michno Mateusz</v>
      </c>
      <c r="W271" s="26">
        <f>(COUNTIF($V$2:V271,V271)=1)*1+W270</f>
        <v>105</v>
      </c>
      <c r="X271" s="26" t="e">
        <f>VLOOKUP(Y271,'licencje PZTS'!$C$4:$K$1524,9,FALSE)</f>
        <v>#N/A</v>
      </c>
      <c r="Y271" s="26" t="e">
        <f>INDEX($V$4:$V$900,MATCH(ROWS($U$1:U268),$W$4:$W$900,0))</f>
        <v>#N/A</v>
      </c>
      <c r="AA271" s="26" t="str">
        <f t="shared" si="49"/>
        <v>Michno Mateusz</v>
      </c>
      <c r="AB271" s="26">
        <f>(COUNTIF($AA$2:AA271,AA271)=1)*1+AB270</f>
        <v>158</v>
      </c>
      <c r="AC271" s="26" t="e">
        <f>VLOOKUP(AD271,'licencje PZTS'!$C$4:$K$524,9,FALSE)</f>
        <v>#N/A</v>
      </c>
      <c r="AD271" s="26" t="e">
        <f>INDEX($AA$2:$AA$900,MATCH(ROWS($Z$1:Z268),$AB$2:$AB$900,0))</f>
        <v>#N/A</v>
      </c>
    </row>
    <row r="272" spans="1:30" hidden="1" x14ac:dyDescent="0.25">
      <c r="A272" s="26" t="e">
        <f>INDEX($D$24:$D$746,MATCH(ROWS($A$1:A249),$B$24:$B$741,0))</f>
        <v>#N/A</v>
      </c>
      <c r="B272" s="30">
        <f>(COUNTIF($D$24:D272,D272)=1)*1+B271</f>
        <v>19</v>
      </c>
      <c r="C272" s="37" t="str">
        <f t="shared" si="38"/>
        <v/>
      </c>
      <c r="D272" s="30" t="str">
        <f>IF(C272="","",'licencje PZTS'!B252)</f>
        <v/>
      </c>
      <c r="E272" s="38" t="str">
        <f>IF(C272="","",VLOOKUP(F272,'licencje PZTS'!$G$3:$N$799,8,FALSE))</f>
        <v/>
      </c>
      <c r="F272" s="26">
        <f>'licencje PZTS'!G252</f>
        <v>37670</v>
      </c>
      <c r="G272" s="38" t="str">
        <f t="shared" si="39"/>
        <v/>
      </c>
      <c r="H272" s="38" t="str">
        <f>IF(G272="","",'licencje PZTS'!B252)</f>
        <v/>
      </c>
      <c r="I272" s="26" t="str">
        <f>IF(G272="","",VLOOKUP(F272,'licencje PZTS'!$G$3:$N$799,8,FALSE))</f>
        <v/>
      </c>
      <c r="J272" s="26" t="str">
        <f>IFERROR(VLOOKUP(F272,'licencje PZTS'!$G$3:$N$799,7,FALSE),"")</f>
        <v>M</v>
      </c>
      <c r="K272" s="38">
        <f>IFERROR(VLOOKUP(F272,'licencje PZTS'!$G$3:$N$1799,4,FALSE),"")</f>
        <v>2001</v>
      </c>
      <c r="L272" s="26" t="str">
        <f t="shared" si="40"/>
        <v>Nie dotyczy</v>
      </c>
      <c r="M272" s="26" t="str">
        <f t="shared" si="41"/>
        <v>Nie dotyczy</v>
      </c>
      <c r="N272" s="26" t="str">
        <f t="shared" si="42"/>
        <v>Nie dotyczy</v>
      </c>
      <c r="O272" s="26" t="str">
        <f t="shared" si="43"/>
        <v>Nie dotyczy</v>
      </c>
      <c r="P272" s="26" t="str">
        <f t="shared" si="44"/>
        <v>Nie dotyczy</v>
      </c>
      <c r="Q272" s="26" t="str">
        <f t="shared" si="45"/>
        <v>Senior</v>
      </c>
      <c r="R272" s="26" t="str">
        <f t="shared" si="46"/>
        <v>Nie dotyczy</v>
      </c>
      <c r="S272" s="26" t="str">
        <f t="shared" si="47"/>
        <v>Młodzieżowiec</v>
      </c>
      <c r="V272" s="26" t="str">
        <f t="shared" si="48"/>
        <v>Milde Dawid</v>
      </c>
      <c r="W272" s="26">
        <f>(COUNTIF($V$2:V272,V272)=1)*1+W271</f>
        <v>106</v>
      </c>
      <c r="X272" s="26" t="e">
        <f>VLOOKUP(Y272,'licencje PZTS'!$C$4:$K$1524,9,FALSE)</f>
        <v>#N/A</v>
      </c>
      <c r="Y272" s="26" t="e">
        <f>INDEX($V$4:$V$900,MATCH(ROWS($U$1:U269),$W$4:$W$900,0))</f>
        <v>#N/A</v>
      </c>
      <c r="AA272" s="26" t="str">
        <f t="shared" si="49"/>
        <v>Mielnik Jakub</v>
      </c>
      <c r="AB272" s="26">
        <f>(COUNTIF($AA$2:AA272,AA272)=1)*1+AB271</f>
        <v>159</v>
      </c>
      <c r="AC272" s="26" t="e">
        <f>VLOOKUP(AD272,'licencje PZTS'!$C$4:$K$524,9,FALSE)</f>
        <v>#N/A</v>
      </c>
      <c r="AD272" s="26" t="e">
        <f>INDEX($AA$2:$AA$900,MATCH(ROWS($Z$1:Z269),$AB$2:$AB$900,0))</f>
        <v>#N/A</v>
      </c>
    </row>
    <row r="273" spans="1:30" hidden="1" x14ac:dyDescent="0.25">
      <c r="A273" s="26" t="e">
        <f>INDEX($D$24:$D$746,MATCH(ROWS($A$1:A250),$B$24:$B$741,0))</f>
        <v>#N/A</v>
      </c>
      <c r="B273" s="30">
        <f>(COUNTIF($D$24:D273,D273)=1)*1+B272</f>
        <v>19</v>
      </c>
      <c r="C273" s="37" t="str">
        <f t="shared" si="38"/>
        <v>Młodzik</v>
      </c>
      <c r="D273" s="30" t="str">
        <f>IF(C273="","",'licencje PZTS'!B253)</f>
        <v>"STS GMINA Strzelce Opolskie"</v>
      </c>
      <c r="E273" s="38" t="str">
        <f>IF(C273="","",VLOOKUP(F273,'licencje PZTS'!$G$3:$N$799,8,FALSE))</f>
        <v>Malon Julia</v>
      </c>
      <c r="F273" s="26">
        <f>'licencje PZTS'!G253</f>
        <v>53637</v>
      </c>
      <c r="G273" s="38" t="str">
        <f t="shared" si="39"/>
        <v>Junior</v>
      </c>
      <c r="H273" s="38" t="str">
        <f>IF(G273="","",'licencje PZTS'!B253)</f>
        <v>"STS GMINA Strzelce Opolskie"</v>
      </c>
      <c r="I273" s="26" t="str">
        <f>IF(G273="","",VLOOKUP(F273,'licencje PZTS'!$G$3:$N$799,8,FALSE))</f>
        <v>Malon Julia</v>
      </c>
      <c r="J273" s="26" t="str">
        <f>IFERROR(VLOOKUP(F273,'licencje PZTS'!$G$3:$N$799,7,FALSE),"")</f>
        <v>K</v>
      </c>
      <c r="K273" s="38">
        <f>IFERROR(VLOOKUP(F273,'licencje PZTS'!$G$3:$N$1799,4,FALSE),"")</f>
        <v>2011</v>
      </c>
      <c r="L273" s="26" t="str">
        <f t="shared" si="40"/>
        <v>Skrzat</v>
      </c>
      <c r="M273" s="26" t="str">
        <f t="shared" si="41"/>
        <v>Żak</v>
      </c>
      <c r="N273" s="26" t="str">
        <f t="shared" si="42"/>
        <v>Młodzik</v>
      </c>
      <c r="O273" s="26" t="str">
        <f t="shared" si="43"/>
        <v>Kadet</v>
      </c>
      <c r="P273" s="26" t="str">
        <f t="shared" si="44"/>
        <v>Junior</v>
      </c>
      <c r="Q273" s="26" t="str">
        <f t="shared" si="45"/>
        <v>Nie dotyczy</v>
      </c>
      <c r="R273" s="26" t="str">
        <f t="shared" si="46"/>
        <v>Nie dotyczy</v>
      </c>
      <c r="S273" s="26" t="str">
        <f t="shared" si="47"/>
        <v>Młodzieżowiec</v>
      </c>
      <c r="V273" s="26" t="str">
        <f t="shared" si="48"/>
        <v>Milde Dawid</v>
      </c>
      <c r="W273" s="26">
        <f>(COUNTIF($V$2:V273,V273)=1)*1+W272</f>
        <v>106</v>
      </c>
      <c r="X273" s="26" t="e">
        <f>VLOOKUP(Y273,'licencje PZTS'!$C$4:$K$1524,9,FALSE)</f>
        <v>#N/A</v>
      </c>
      <c r="Y273" s="26" t="e">
        <f>INDEX($V$4:$V$900,MATCH(ROWS($U$1:U270),$W$4:$W$900,0))</f>
        <v>#N/A</v>
      </c>
      <c r="AA273" s="26" t="str">
        <f t="shared" si="49"/>
        <v>Mikoś Zuzanna</v>
      </c>
      <c r="AB273" s="26">
        <f>(COUNTIF($AA$2:AA273,AA273)=1)*1+AB272</f>
        <v>160</v>
      </c>
      <c r="AC273" s="26" t="e">
        <f>VLOOKUP(AD273,'licencje PZTS'!$C$4:$K$524,9,FALSE)</f>
        <v>#N/A</v>
      </c>
      <c r="AD273" s="26" t="e">
        <f>INDEX($AA$2:$AA$900,MATCH(ROWS($Z$1:Z270),$AB$2:$AB$900,0))</f>
        <v>#N/A</v>
      </c>
    </row>
    <row r="274" spans="1:30" hidden="1" x14ac:dyDescent="0.25">
      <c r="A274" s="26" t="e">
        <f>INDEX($D$24:$D$746,MATCH(ROWS($A$1:A251),$B$24:$B$741,0))</f>
        <v>#N/A</v>
      </c>
      <c r="B274" s="30">
        <f>(COUNTIF($D$24:D274,D274)=1)*1+B273</f>
        <v>19</v>
      </c>
      <c r="C274" s="37" t="str">
        <f t="shared" si="38"/>
        <v>Młodzik</v>
      </c>
      <c r="D274" s="30" t="str">
        <f>IF(C274="","",'licencje PZTS'!B254)</f>
        <v>"STS GMINA Strzelce Opolskie"</v>
      </c>
      <c r="E274" s="38" t="str">
        <f>IF(C274="","",VLOOKUP(F274,'licencje PZTS'!$G$3:$N$799,8,FALSE))</f>
        <v>Malon Natalia</v>
      </c>
      <c r="F274" s="26">
        <f>'licencje PZTS'!G254</f>
        <v>55513</v>
      </c>
      <c r="G274" s="38" t="str">
        <f t="shared" si="39"/>
        <v>Junior</v>
      </c>
      <c r="H274" s="38" t="str">
        <f>IF(G274="","",'licencje PZTS'!B254)</f>
        <v>"STS GMINA Strzelce Opolskie"</v>
      </c>
      <c r="I274" s="26" t="str">
        <f>IF(G274="","",VLOOKUP(F274,'licencje PZTS'!$G$3:$N$799,8,FALSE))</f>
        <v>Malon Natalia</v>
      </c>
      <c r="J274" s="26" t="str">
        <f>IFERROR(VLOOKUP(F274,'licencje PZTS'!$G$3:$N$799,7,FALSE),"")</f>
        <v>K</v>
      </c>
      <c r="K274" s="38">
        <f>IFERROR(VLOOKUP(F274,'licencje PZTS'!$G$3:$N$1799,4,FALSE),"")</f>
        <v>2009</v>
      </c>
      <c r="L274" s="26" t="str">
        <f t="shared" si="40"/>
        <v>Nie dotyczy</v>
      </c>
      <c r="M274" s="26" t="str">
        <f t="shared" si="41"/>
        <v>Żak</v>
      </c>
      <c r="N274" s="26" t="str">
        <f t="shared" si="42"/>
        <v>Młodzik</v>
      </c>
      <c r="O274" s="26" t="str">
        <f t="shared" si="43"/>
        <v>Kadet</v>
      </c>
      <c r="P274" s="26" t="str">
        <f t="shared" si="44"/>
        <v>Junior</v>
      </c>
      <c r="Q274" s="26" t="str">
        <f t="shared" si="45"/>
        <v>Senior</v>
      </c>
      <c r="R274" s="26" t="str">
        <f t="shared" si="46"/>
        <v>Nie dotyczy</v>
      </c>
      <c r="S274" s="26" t="str">
        <f t="shared" si="47"/>
        <v>Młodzieżowiec</v>
      </c>
      <c r="V274" s="26" t="str">
        <f t="shared" si="48"/>
        <v>Milde Dawid</v>
      </c>
      <c r="W274" s="26">
        <f>(COUNTIF($V$2:V274,V274)=1)*1+W273</f>
        <v>106</v>
      </c>
      <c r="X274" s="26" t="e">
        <f>VLOOKUP(Y274,'licencje PZTS'!$C$4:$K$1524,9,FALSE)</f>
        <v>#N/A</v>
      </c>
      <c r="Y274" s="26" t="e">
        <f>INDEX($V$4:$V$900,MATCH(ROWS($U$1:U271),$W$4:$W$900,0))</f>
        <v>#N/A</v>
      </c>
      <c r="AA274" s="26" t="str">
        <f t="shared" si="49"/>
        <v>Milde Dawid</v>
      </c>
      <c r="AB274" s="26">
        <f>(COUNTIF($AA$2:AA274,AA274)=1)*1+AB273</f>
        <v>161</v>
      </c>
      <c r="AC274" s="26" t="e">
        <f>VLOOKUP(AD274,'licencje PZTS'!$C$4:$K$524,9,FALSE)</f>
        <v>#N/A</v>
      </c>
      <c r="AD274" s="26" t="e">
        <f>INDEX($AA$2:$AA$900,MATCH(ROWS($Z$1:Z271),$AB$2:$AB$900,0))</f>
        <v>#N/A</v>
      </c>
    </row>
    <row r="275" spans="1:30" hidden="1" x14ac:dyDescent="0.25">
      <c r="A275" s="26" t="e">
        <f>INDEX($D$24:$D$746,MATCH(ROWS($A$1:A252),$B$24:$B$741,0))</f>
        <v>#N/A</v>
      </c>
      <c r="B275" s="30">
        <f>(COUNTIF($D$24:D275,D275)=1)*1+B274</f>
        <v>19</v>
      </c>
      <c r="C275" s="37" t="str">
        <f t="shared" si="38"/>
        <v/>
      </c>
      <c r="D275" s="30" t="str">
        <f>IF(C275="","",'licencje PZTS'!B255)</f>
        <v/>
      </c>
      <c r="E275" s="38" t="str">
        <f>IF(C275="","",VLOOKUP(F275,'licencje PZTS'!$G$3:$N$799,8,FALSE))</f>
        <v/>
      </c>
      <c r="F275" s="26">
        <f>'licencje PZTS'!G255</f>
        <v>22890</v>
      </c>
      <c r="G275" s="38" t="str">
        <f t="shared" si="39"/>
        <v/>
      </c>
      <c r="H275" s="38" t="str">
        <f>IF(G275="","",'licencje PZTS'!B255)</f>
        <v/>
      </c>
      <c r="I275" s="26" t="str">
        <f>IF(G275="","",VLOOKUP(F275,'licencje PZTS'!$G$3:$N$799,8,FALSE))</f>
        <v/>
      </c>
      <c r="J275" s="26" t="str">
        <f>IFERROR(VLOOKUP(F275,'licencje PZTS'!$G$3:$N$799,7,FALSE),"")</f>
        <v>M</v>
      </c>
      <c r="K275" s="38">
        <f>IFERROR(VLOOKUP(F275,'licencje PZTS'!$G$3:$N$1799,4,FALSE),"")</f>
        <v>1959</v>
      </c>
      <c r="L275" s="26" t="str">
        <f t="shared" si="40"/>
        <v>Nie dotyczy</v>
      </c>
      <c r="M275" s="26" t="str">
        <f t="shared" si="41"/>
        <v>Nie dotyczy</v>
      </c>
      <c r="N275" s="26" t="str">
        <f t="shared" si="42"/>
        <v>Nie dotyczy</v>
      </c>
      <c r="O275" s="26" t="str">
        <f t="shared" si="43"/>
        <v>Nie dotyczy</v>
      </c>
      <c r="P275" s="26" t="str">
        <f t="shared" si="44"/>
        <v>Nie dotyczy</v>
      </c>
      <c r="Q275" s="26" t="str">
        <f t="shared" si="45"/>
        <v>Senior</v>
      </c>
      <c r="R275" s="26" t="str">
        <f t="shared" si="46"/>
        <v>Weteran</v>
      </c>
      <c r="S275" s="26" t="str">
        <f t="shared" si="47"/>
        <v>Nie dotyczy</v>
      </c>
      <c r="V275" s="26" t="str">
        <f t="shared" si="48"/>
        <v>Milde Dawid</v>
      </c>
      <c r="W275" s="26">
        <f>(COUNTIF($V$2:V275,V275)=1)*1+W274</f>
        <v>106</v>
      </c>
      <c r="X275" s="26" t="e">
        <f>VLOOKUP(Y275,'licencje PZTS'!$C$4:$K$1524,9,FALSE)</f>
        <v>#N/A</v>
      </c>
      <c r="Y275" s="26" t="e">
        <f>INDEX($V$4:$V$900,MATCH(ROWS($U$1:U272),$W$4:$W$900,0))</f>
        <v>#N/A</v>
      </c>
      <c r="AA275" s="26" t="str">
        <f t="shared" si="49"/>
        <v>Milde Dawid</v>
      </c>
      <c r="AB275" s="26">
        <f>(COUNTIF($AA$2:AA275,AA275)=1)*1+AB274</f>
        <v>161</v>
      </c>
      <c r="AC275" s="26" t="e">
        <f>VLOOKUP(AD275,'licencje PZTS'!$C$4:$K$524,9,FALSE)</f>
        <v>#N/A</v>
      </c>
      <c r="AD275" s="26" t="e">
        <f>INDEX($AA$2:$AA$900,MATCH(ROWS($Z$1:Z272),$AB$2:$AB$900,0))</f>
        <v>#N/A</v>
      </c>
    </row>
    <row r="276" spans="1:30" hidden="1" x14ac:dyDescent="0.25">
      <c r="A276" s="26" t="e">
        <f>INDEX($D$24:$D$746,MATCH(ROWS($A$1:A253),$B$24:$B$741,0))</f>
        <v>#N/A</v>
      </c>
      <c r="B276" s="30">
        <f>(COUNTIF($D$24:D276,D276)=1)*1+B275</f>
        <v>19</v>
      </c>
      <c r="C276" s="37" t="str">
        <f t="shared" si="38"/>
        <v/>
      </c>
      <c r="D276" s="30" t="str">
        <f>IF(C276="","",'licencje PZTS'!B256)</f>
        <v/>
      </c>
      <c r="E276" s="38" t="str">
        <f>IF(C276="","",VLOOKUP(F276,'licencje PZTS'!$G$3:$N$799,8,FALSE))</f>
        <v/>
      </c>
      <c r="F276" s="26">
        <f>'licencje PZTS'!G256</f>
        <v>37677</v>
      </c>
      <c r="G276" s="38" t="str">
        <f t="shared" si="39"/>
        <v/>
      </c>
      <c r="H276" s="38" t="str">
        <f>IF(G276="","",'licencje PZTS'!B256)</f>
        <v/>
      </c>
      <c r="I276" s="26" t="str">
        <f>IF(G276="","",VLOOKUP(F276,'licencje PZTS'!$G$3:$N$799,8,FALSE))</f>
        <v/>
      </c>
      <c r="J276" s="26" t="str">
        <f>IFERROR(VLOOKUP(F276,'licencje PZTS'!$G$3:$N$799,7,FALSE),"")</f>
        <v>K</v>
      </c>
      <c r="K276" s="38">
        <f>IFERROR(VLOOKUP(F276,'licencje PZTS'!$G$3:$N$1799,4,FALSE),"")</f>
        <v>2001</v>
      </c>
      <c r="L276" s="26" t="str">
        <f t="shared" si="40"/>
        <v>Nie dotyczy</v>
      </c>
      <c r="M276" s="26" t="str">
        <f t="shared" si="41"/>
        <v>Nie dotyczy</v>
      </c>
      <c r="N276" s="26" t="str">
        <f t="shared" si="42"/>
        <v>Nie dotyczy</v>
      </c>
      <c r="O276" s="26" t="str">
        <f t="shared" si="43"/>
        <v>Nie dotyczy</v>
      </c>
      <c r="P276" s="26" t="str">
        <f t="shared" si="44"/>
        <v>Nie dotyczy</v>
      </c>
      <c r="Q276" s="26" t="str">
        <f t="shared" si="45"/>
        <v>Senior</v>
      </c>
      <c r="R276" s="26" t="str">
        <f t="shared" si="46"/>
        <v>Nie dotyczy</v>
      </c>
      <c r="S276" s="26" t="str">
        <f t="shared" si="47"/>
        <v>Młodzieżowiec</v>
      </c>
      <c r="V276" s="26" t="str">
        <f t="shared" si="48"/>
        <v>Molawka Jan</v>
      </c>
      <c r="W276" s="26">
        <f>(COUNTIF($V$2:V276,V276)=1)*1+W275</f>
        <v>107</v>
      </c>
      <c r="X276" s="26" t="e">
        <f>VLOOKUP(Y276,'licencje PZTS'!$C$4:$K$1524,9,FALSE)</f>
        <v>#N/A</v>
      </c>
      <c r="Y276" s="26" t="e">
        <f>INDEX($V$4:$V$900,MATCH(ROWS($U$1:U273),$W$4:$W$900,0))</f>
        <v>#N/A</v>
      </c>
      <c r="AA276" s="26" t="str">
        <f t="shared" si="49"/>
        <v>Misz Mateusz</v>
      </c>
      <c r="AB276" s="26">
        <f>(COUNTIF($AA$2:AA276,AA276)=1)*1+AB275</f>
        <v>162</v>
      </c>
      <c r="AC276" s="26" t="e">
        <f>VLOOKUP(AD276,'licencje PZTS'!$C$4:$K$524,9,FALSE)</f>
        <v>#N/A</v>
      </c>
      <c r="AD276" s="26" t="e">
        <f>INDEX($AA$2:$AA$900,MATCH(ROWS($Z$1:Z273),$AB$2:$AB$900,0))</f>
        <v>#N/A</v>
      </c>
    </row>
    <row r="277" spans="1:30" hidden="1" x14ac:dyDescent="0.25">
      <c r="A277" s="26" t="e">
        <f>INDEX($D$24:$D$746,MATCH(ROWS($A$1:A254),$B$24:$B$741,0))</f>
        <v>#N/A</v>
      </c>
      <c r="B277" s="30">
        <f>(COUNTIF($D$24:D277,D277)=1)*1+B276</f>
        <v>19</v>
      </c>
      <c r="C277" s="37" t="str">
        <f t="shared" si="38"/>
        <v/>
      </c>
      <c r="D277" s="30" t="str">
        <f>IF(C277="","",'licencje PZTS'!B257)</f>
        <v/>
      </c>
      <c r="E277" s="38" t="str">
        <f>IF(C277="","",VLOOKUP(F277,'licencje PZTS'!$G$3:$N$799,8,FALSE))</f>
        <v/>
      </c>
      <c r="F277" s="26">
        <f>'licencje PZTS'!G257</f>
        <v>29043</v>
      </c>
      <c r="G277" s="38" t="str">
        <f t="shared" si="39"/>
        <v/>
      </c>
      <c r="H277" s="38" t="str">
        <f>IF(G277="","",'licencje PZTS'!B257)</f>
        <v/>
      </c>
      <c r="I277" s="26" t="str">
        <f>IF(G277="","",VLOOKUP(F277,'licencje PZTS'!$G$3:$N$799,8,FALSE))</f>
        <v/>
      </c>
      <c r="J277" s="26" t="str">
        <f>IFERROR(VLOOKUP(F277,'licencje PZTS'!$G$3:$N$799,7,FALSE),"")</f>
        <v>M</v>
      </c>
      <c r="K277" s="38">
        <f>IFERROR(VLOOKUP(F277,'licencje PZTS'!$G$3:$N$1799,4,FALSE),"")</f>
        <v>1961</v>
      </c>
      <c r="L277" s="26" t="str">
        <f t="shared" si="40"/>
        <v>Nie dotyczy</v>
      </c>
      <c r="M277" s="26" t="str">
        <f t="shared" si="41"/>
        <v>Nie dotyczy</v>
      </c>
      <c r="N277" s="26" t="str">
        <f t="shared" si="42"/>
        <v>Nie dotyczy</v>
      </c>
      <c r="O277" s="26" t="str">
        <f t="shared" si="43"/>
        <v>Nie dotyczy</v>
      </c>
      <c r="P277" s="26" t="str">
        <f t="shared" si="44"/>
        <v>Nie dotyczy</v>
      </c>
      <c r="Q277" s="26" t="str">
        <f t="shared" si="45"/>
        <v>Senior</v>
      </c>
      <c r="R277" s="26" t="str">
        <f t="shared" si="46"/>
        <v>Weteran</v>
      </c>
      <c r="S277" s="26" t="str">
        <f t="shared" si="47"/>
        <v>Nie dotyczy</v>
      </c>
      <c r="V277" s="26" t="str">
        <f t="shared" si="48"/>
        <v>Molawka Jan</v>
      </c>
      <c r="W277" s="26">
        <f>(COUNTIF($V$2:V277,V277)=1)*1+W276</f>
        <v>107</v>
      </c>
      <c r="X277" s="26" t="e">
        <f>VLOOKUP(Y277,'licencje PZTS'!$C$4:$K$1524,9,FALSE)</f>
        <v>#N/A</v>
      </c>
      <c r="Y277" s="26" t="e">
        <f>INDEX($V$4:$V$900,MATCH(ROWS($U$1:U274),$W$4:$W$900,0))</f>
        <v>#N/A</v>
      </c>
      <c r="AA277" s="26" t="str">
        <f t="shared" si="49"/>
        <v>Mleczko Magdalena</v>
      </c>
      <c r="AB277" s="26">
        <f>(COUNTIF($AA$2:AA277,AA277)=1)*1+AB276</f>
        <v>163</v>
      </c>
      <c r="AC277" s="26" t="e">
        <f>VLOOKUP(AD277,'licencje PZTS'!$C$4:$K$524,9,FALSE)</f>
        <v>#N/A</v>
      </c>
      <c r="AD277" s="26" t="e">
        <f>INDEX($AA$2:$AA$900,MATCH(ROWS($Z$1:Z274),$AB$2:$AB$900,0))</f>
        <v>#N/A</v>
      </c>
    </row>
    <row r="278" spans="1:30" hidden="1" x14ac:dyDescent="0.25">
      <c r="A278" s="26" t="e">
        <f>INDEX($D$24:$D$746,MATCH(ROWS($A$1:A255),$B$24:$B$741,0))</f>
        <v>#N/A</v>
      </c>
      <c r="B278" s="30">
        <f>(COUNTIF($D$24:D278,D278)=1)*1+B277</f>
        <v>19</v>
      </c>
      <c r="C278" s="37" t="str">
        <f t="shared" si="38"/>
        <v>Młodzik</v>
      </c>
      <c r="D278" s="30" t="str">
        <f>IF(C278="","",'licencje PZTS'!B258)</f>
        <v>"STS GMINA Strzelce Opolskie"</v>
      </c>
      <c r="E278" s="38" t="str">
        <f>IF(C278="","",VLOOKUP(F278,'licencje PZTS'!$G$3:$N$799,8,FALSE))</f>
        <v>Mandok Jakub</v>
      </c>
      <c r="F278" s="26">
        <f>'licencje PZTS'!G258</f>
        <v>53634</v>
      </c>
      <c r="G278" s="38" t="str">
        <f t="shared" si="39"/>
        <v>Junior</v>
      </c>
      <c r="H278" s="38" t="str">
        <f>IF(G278="","",'licencje PZTS'!B258)</f>
        <v>"STS GMINA Strzelce Opolskie"</v>
      </c>
      <c r="I278" s="26" t="str">
        <f>IF(G278="","",VLOOKUP(F278,'licencje PZTS'!$G$3:$N$799,8,FALSE))</f>
        <v>Mandok Jakub</v>
      </c>
      <c r="J278" s="26" t="str">
        <f>IFERROR(VLOOKUP(F278,'licencje PZTS'!$G$3:$N$799,7,FALSE),"")</f>
        <v>M</v>
      </c>
      <c r="K278" s="38">
        <f>IFERROR(VLOOKUP(F278,'licencje PZTS'!$G$3:$N$1799,4,FALSE),"")</f>
        <v>2011</v>
      </c>
      <c r="L278" s="26" t="str">
        <f t="shared" si="40"/>
        <v>Skrzat</v>
      </c>
      <c r="M278" s="26" t="str">
        <f t="shared" si="41"/>
        <v>Żak</v>
      </c>
      <c r="N278" s="26" t="str">
        <f t="shared" si="42"/>
        <v>Młodzik</v>
      </c>
      <c r="O278" s="26" t="str">
        <f t="shared" si="43"/>
        <v>Kadet</v>
      </c>
      <c r="P278" s="26" t="str">
        <f t="shared" si="44"/>
        <v>Junior</v>
      </c>
      <c r="Q278" s="26" t="str">
        <f t="shared" si="45"/>
        <v>Nie dotyczy</v>
      </c>
      <c r="R278" s="26" t="str">
        <f t="shared" si="46"/>
        <v>Nie dotyczy</v>
      </c>
      <c r="S278" s="26" t="str">
        <f t="shared" si="47"/>
        <v>Młodzieżowiec</v>
      </c>
      <c r="V278" s="26" t="str">
        <f t="shared" si="48"/>
        <v>Molawka Jan</v>
      </c>
      <c r="W278" s="26">
        <f>(COUNTIF($V$2:V278,V278)=1)*1+W277</f>
        <v>107</v>
      </c>
      <c r="X278" s="26" t="e">
        <f>VLOOKUP(Y278,'licencje PZTS'!$C$4:$K$1524,9,FALSE)</f>
        <v>#N/A</v>
      </c>
      <c r="Y278" s="26" t="e">
        <f>INDEX($V$4:$V$900,MATCH(ROWS($U$1:U275),$W$4:$W$900,0))</f>
        <v>#N/A</v>
      </c>
      <c r="AA278" s="26" t="str">
        <f t="shared" si="49"/>
        <v>Mojzyk Maciej</v>
      </c>
      <c r="AB278" s="26">
        <f>(COUNTIF($AA$2:AA278,AA278)=1)*1+AB277</f>
        <v>164</v>
      </c>
      <c r="AC278" s="26" t="e">
        <f>VLOOKUP(AD278,'licencje PZTS'!$C$4:$K$524,9,FALSE)</f>
        <v>#N/A</v>
      </c>
      <c r="AD278" s="26" t="e">
        <f>INDEX($AA$2:$AA$900,MATCH(ROWS($Z$1:Z275),$AB$2:$AB$900,0))</f>
        <v>#N/A</v>
      </c>
    </row>
    <row r="279" spans="1:30" hidden="1" x14ac:dyDescent="0.25">
      <c r="A279" s="26" t="e">
        <f>INDEX($D$24:$D$746,MATCH(ROWS($A$1:A256),$B$24:$B$741,0))</f>
        <v>#N/A</v>
      </c>
      <c r="B279" s="30">
        <f>(COUNTIF($D$24:D279,D279)=1)*1+B278</f>
        <v>19</v>
      </c>
      <c r="C279" s="37" t="str">
        <f t="shared" si="38"/>
        <v>Młodzik</v>
      </c>
      <c r="D279" s="30" t="str">
        <f>IF(C279="","",'licencje PZTS'!B259)</f>
        <v>"STS GMINA Strzelce Opolskie"</v>
      </c>
      <c r="E279" s="38" t="str">
        <f>IF(C279="","",VLOOKUP(F279,'licencje PZTS'!$G$3:$N$799,8,FALSE))</f>
        <v>Mandok Marcel</v>
      </c>
      <c r="F279" s="26">
        <f>'licencje PZTS'!G259</f>
        <v>50213</v>
      </c>
      <c r="G279" s="38" t="str">
        <f t="shared" si="39"/>
        <v>Junior</v>
      </c>
      <c r="H279" s="38" t="str">
        <f>IF(G279="","",'licencje PZTS'!B259)</f>
        <v>"STS GMINA Strzelce Opolskie"</v>
      </c>
      <c r="I279" s="26" t="str">
        <f>IF(G279="","",VLOOKUP(F279,'licencje PZTS'!$G$3:$N$799,8,FALSE))</f>
        <v>Mandok Marcel</v>
      </c>
      <c r="J279" s="26" t="str">
        <f>IFERROR(VLOOKUP(F279,'licencje PZTS'!$G$3:$N$799,7,FALSE),"")</f>
        <v>M</v>
      </c>
      <c r="K279" s="38">
        <f>IFERROR(VLOOKUP(F279,'licencje PZTS'!$G$3:$N$1799,4,FALSE),"")</f>
        <v>2010</v>
      </c>
      <c r="L279" s="26" t="str">
        <f t="shared" si="40"/>
        <v>Nie dotyczy</v>
      </c>
      <c r="M279" s="26" t="str">
        <f t="shared" si="41"/>
        <v>Żak</v>
      </c>
      <c r="N279" s="26" t="str">
        <f t="shared" si="42"/>
        <v>Młodzik</v>
      </c>
      <c r="O279" s="26" t="str">
        <f t="shared" si="43"/>
        <v>Kadet</v>
      </c>
      <c r="P279" s="26" t="str">
        <f t="shared" si="44"/>
        <v>Junior</v>
      </c>
      <c r="Q279" s="26" t="str">
        <f t="shared" si="45"/>
        <v>Senior</v>
      </c>
      <c r="R279" s="26" t="str">
        <f t="shared" si="46"/>
        <v>Nie dotyczy</v>
      </c>
      <c r="S279" s="26" t="str">
        <f t="shared" si="47"/>
        <v>Młodzieżowiec</v>
      </c>
      <c r="V279" s="26" t="str">
        <f t="shared" si="48"/>
        <v>Molawka Jan</v>
      </c>
      <c r="W279" s="26">
        <f>(COUNTIF($V$2:V279,V279)=1)*1+W278</f>
        <v>107</v>
      </c>
      <c r="X279" s="26" t="e">
        <f>VLOOKUP(Y279,'licencje PZTS'!$C$4:$K$1524,9,FALSE)</f>
        <v>#N/A</v>
      </c>
      <c r="Y279" s="26" t="e">
        <f>INDEX($V$4:$V$900,MATCH(ROWS($U$1:U276),$W$4:$W$900,0))</f>
        <v>#N/A</v>
      </c>
      <c r="AA279" s="26" t="str">
        <f t="shared" si="49"/>
        <v>Mojzyk Maciej</v>
      </c>
      <c r="AB279" s="26">
        <f>(COUNTIF($AA$2:AA279,AA279)=1)*1+AB278</f>
        <v>164</v>
      </c>
      <c r="AC279" s="26" t="e">
        <f>VLOOKUP(AD279,'licencje PZTS'!$C$4:$K$524,9,FALSE)</f>
        <v>#N/A</v>
      </c>
      <c r="AD279" s="26" t="e">
        <f>INDEX($AA$2:$AA$900,MATCH(ROWS($Z$1:Z276),$AB$2:$AB$900,0))</f>
        <v>#N/A</v>
      </c>
    </row>
    <row r="280" spans="1:30" hidden="1" x14ac:dyDescent="0.25">
      <c r="A280" s="26" t="e">
        <f>INDEX($D$24:$D$746,MATCH(ROWS($A$1:A257),$B$24:$B$741,0))</f>
        <v>#N/A</v>
      </c>
      <c r="B280" s="30">
        <f>(COUNTIF($D$24:D280,D280)=1)*1+B279</f>
        <v>19</v>
      </c>
      <c r="C280" s="37" t="str">
        <f t="shared" si="38"/>
        <v/>
      </c>
      <c r="D280" s="30" t="str">
        <f>IF(C280="","",'licencje PZTS'!B260)</f>
        <v/>
      </c>
      <c r="E280" s="38" t="str">
        <f>IF(C280="","",VLOOKUP(F280,'licencje PZTS'!$G$3:$N$799,8,FALSE))</f>
        <v/>
      </c>
      <c r="F280" s="26">
        <f>'licencje PZTS'!G260</f>
        <v>26328</v>
      </c>
      <c r="G280" s="38" t="str">
        <f t="shared" si="39"/>
        <v/>
      </c>
      <c r="H280" s="38" t="str">
        <f>IF(G280="","",'licencje PZTS'!B260)</f>
        <v/>
      </c>
      <c r="I280" s="26" t="str">
        <f>IF(G280="","",VLOOKUP(F280,'licencje PZTS'!$G$3:$N$799,8,FALSE))</f>
        <v/>
      </c>
      <c r="J280" s="26" t="str">
        <f>IFERROR(VLOOKUP(F280,'licencje PZTS'!$G$3:$N$799,7,FALSE),"")</f>
        <v>K</v>
      </c>
      <c r="K280" s="38">
        <f>IFERROR(VLOOKUP(F280,'licencje PZTS'!$G$3:$N$1799,4,FALSE),"")</f>
        <v>1999</v>
      </c>
      <c r="L280" s="26" t="str">
        <f t="shared" si="40"/>
        <v>Nie dotyczy</v>
      </c>
      <c r="M280" s="26" t="str">
        <f t="shared" si="41"/>
        <v>Nie dotyczy</v>
      </c>
      <c r="N280" s="26" t="str">
        <f t="shared" si="42"/>
        <v>Nie dotyczy</v>
      </c>
      <c r="O280" s="26" t="str">
        <f t="shared" si="43"/>
        <v>Nie dotyczy</v>
      </c>
      <c r="P280" s="26" t="str">
        <f t="shared" si="44"/>
        <v>Nie dotyczy</v>
      </c>
      <c r="Q280" s="26" t="str">
        <f t="shared" si="45"/>
        <v>Senior</v>
      </c>
      <c r="R280" s="26" t="str">
        <f t="shared" si="46"/>
        <v>Nie dotyczy</v>
      </c>
      <c r="S280" s="26" t="str">
        <f t="shared" si="47"/>
        <v>Młodzieżowiec</v>
      </c>
      <c r="V280" s="26" t="str">
        <f t="shared" si="48"/>
        <v>Molawka Jan</v>
      </c>
      <c r="W280" s="26">
        <f>(COUNTIF($V$2:V280,V280)=1)*1+W279</f>
        <v>107</v>
      </c>
      <c r="X280" s="26" t="e">
        <f>VLOOKUP(Y280,'licencje PZTS'!$C$4:$K$1524,9,FALSE)</f>
        <v>#N/A</v>
      </c>
      <c r="Y280" s="26" t="e">
        <f>INDEX($V$4:$V$900,MATCH(ROWS($U$1:U277),$W$4:$W$900,0))</f>
        <v>#N/A</v>
      </c>
      <c r="AA280" s="26" t="str">
        <f t="shared" si="49"/>
        <v>Molawka Jan</v>
      </c>
      <c r="AB280" s="26">
        <f>(COUNTIF($AA$2:AA280,AA280)=1)*1+AB279</f>
        <v>165</v>
      </c>
      <c r="AC280" s="26" t="e">
        <f>VLOOKUP(AD280,'licencje PZTS'!$C$4:$K$524,9,FALSE)</f>
        <v>#N/A</v>
      </c>
      <c r="AD280" s="26" t="e">
        <f>INDEX($AA$2:$AA$900,MATCH(ROWS($Z$1:Z277),$AB$2:$AB$900,0))</f>
        <v>#N/A</v>
      </c>
    </row>
    <row r="281" spans="1:30" hidden="1" x14ac:dyDescent="0.25">
      <c r="A281" s="26" t="e">
        <f>INDEX($D$24:$D$746,MATCH(ROWS($A$1:A258),$B$24:$B$741,0))</f>
        <v>#N/A</v>
      </c>
      <c r="B281" s="30">
        <f>(COUNTIF($D$24:D281,D281)=1)*1+B280</f>
        <v>19</v>
      </c>
      <c r="C281" s="37" t="str">
        <f t="shared" ref="C281:C344" si="50">IF(AND($E$3="Skrzat",OR(L281="Skrzat")),"Skrzat",IF(AND($E$3="Żak",OR(L281="Skrzat",M281="Żak")),"Żak",IF(AND($E$3="Młodzik",OR(L281="Skrzat",M281="Żak",N281="Młodzik")),"Młodzik",IF(AND($E$3="Kadet",OR(L281="Skrzat",M281="Żak",N281="Młodzik",O281="Kadet")),"Kadet",IF(AND($E$3="Junior",OR(L281="Skrzat",M281="Żak",N281="Młodzik",O281="Kadet",P281="Junior")),"Junior",IF(AND($E$3="Młodzieżowiec",OR(L281="Skrzat",M281="Żak",N281="Młodzik",O281="Kadet",P281="Junior",S281="Młodzieżowiec")),"Młodzieżowiec",IF(AND($E$3="Senior",OR(L281="Skrzat",M281="Żak",N281="Młodzik",O281="Kadet",P281="Junior",S281="Młodzieżowiec",Q281="Senior")),"Senior",IF(AND($E$3="Weteran",OR(L281="Nie",M281="Nie",N281="Nie",O281="Nie",P281="Nie",R281="Weteran")),"Weteran",""))))))))</f>
        <v/>
      </c>
      <c r="D281" s="30" t="str">
        <f>IF(C281="","",'licencje PZTS'!B261)</f>
        <v/>
      </c>
      <c r="E281" s="38" t="str">
        <f>IF(C281="","",VLOOKUP(F281,'licencje PZTS'!$G$3:$N$799,8,FALSE))</f>
        <v/>
      </c>
      <c r="F281" s="26">
        <f>'licencje PZTS'!G261</f>
        <v>35435</v>
      </c>
      <c r="G281" s="38" t="str">
        <f t="shared" ref="G281:G344" si="51">IF(AND($G$3="Skrzat",OR(L281="Skrzat")),"Skrzat",IF(AND($G$3="Żak",OR(L281="Skrzat",M281="Żak")),"Żak",IF(AND($G$3="Młodzik",OR(L281="Skrzat",M281="Żak",N281="Młodzik")),"Młodzik",IF(AND($G$3="Kadet",OR(L281="Skrzat",M281="Żak",N281="Młodzik",O281="Kadet")),"Kadet",IF(AND($G$3="Junior",OR(L281="Skrzat",M281="Żak",N281="Młodzik",O281="Kadet",P281="Junior")),"Junior",IF(AND($G$3="Młodzieżowiec",OR(L281="Skrzat",M281="Żak",N281="Młodzik",O281="Kadet",P281="Junior",S281="Młodzieżowiec")),"Młodzieżowiec",IF(AND($G$3="Senior",OR(L281="Skrzat",M281="Żak",N281="Młodzik",O281="Kadet",P281="Junior",S281="Młodzieżowiec",Q281="Senior")),"Senior",IF(AND($G$3="Weteran",OR(L281="Nie",M281="Nie",N281="Nie",O281="Nie",P281="Nie",R281="Weteran")),"Weteran",""))))))))</f>
        <v/>
      </c>
      <c r="H281" s="38" t="str">
        <f>IF(G281="","",'licencje PZTS'!B261)</f>
        <v/>
      </c>
      <c r="I281" s="26" t="str">
        <f>IF(G281="","",VLOOKUP(F281,'licencje PZTS'!$G$3:$N$799,8,FALSE))</f>
        <v/>
      </c>
      <c r="J281" s="26" t="str">
        <f>IFERROR(VLOOKUP(F281,'licencje PZTS'!$G$3:$N$799,7,FALSE),"")</f>
        <v>K</v>
      </c>
      <c r="K281" s="38">
        <f>IFERROR(VLOOKUP(F281,'licencje PZTS'!$G$3:$N$1799,4,FALSE),"")</f>
        <v>2001</v>
      </c>
      <c r="L281" s="26" t="str">
        <f t="shared" ref="L281:L344" si="52">IFERROR(IF($G$1-K281&lt;=9,"Skrzat",IF($G$1-K281&gt;9,"Nie dotyczy")),"")</f>
        <v>Nie dotyczy</v>
      </c>
      <c r="M281" s="26" t="str">
        <f t="shared" ref="M281:M344" si="53">IFERROR(IF($G$1-K281&lt;=11,"Żak",IF($G$1-K281&gt;11,"Nie dotyczy")),"")</f>
        <v>Nie dotyczy</v>
      </c>
      <c r="N281" s="26" t="str">
        <f t="shared" ref="N281:N344" si="54">IFERROR(IF($G$1-K281&lt;=13,"Młodzik",IF($G$1-K281&gt;13,"Nie dotyczy")),"")</f>
        <v>Nie dotyczy</v>
      </c>
      <c r="O281" s="26" t="str">
        <f t="shared" ref="O281:O344" si="55">IFERROR(IF($G$1-K281&lt;=15,"Kadet",IF($G$1-K281&gt;15,"Nie dotyczy")),"")</f>
        <v>Nie dotyczy</v>
      </c>
      <c r="P281" s="26" t="str">
        <f t="shared" ref="P281:P344" si="56">IFERROR(IF($G$1-K281&lt;=18,"Junior",IF($G$1-K281&gt;18,"Nie dotyczy")),"")</f>
        <v>Nie dotyczy</v>
      </c>
      <c r="Q281" s="26" t="str">
        <f t="shared" ref="Q281:Q344" si="57">IFERROR(IF($G$1-K281&gt;=10,"Senior",IF($G$1-K281&lt;10,"Nie dotyczy")),"")</f>
        <v>Senior</v>
      </c>
      <c r="R281" s="26" t="str">
        <f t="shared" ref="R281:R344" si="58">IFERROR(IF($G$1-K281&gt;=40,"Weteran",IF($G$1-K281&lt;40,"Nie dotyczy")),"Nie dotyczy")</f>
        <v>Nie dotyczy</v>
      </c>
      <c r="S281" s="26" t="str">
        <f t="shared" ref="S281:S344" si="59">IFERROR(IF($G$1-K281&lt;=21,"Młodzieżowiec",IF($G$1-K281&gt;21,"Nie dotyczy")),"")</f>
        <v>Młodzieżowiec</v>
      </c>
      <c r="V281" s="26" t="str">
        <f t="shared" si="48"/>
        <v>Nanko Łukasz</v>
      </c>
      <c r="W281" s="26">
        <f>(COUNTIF($V$2:V281,V281)=1)*1+W280</f>
        <v>108</v>
      </c>
      <c r="X281" s="26" t="e">
        <f>VLOOKUP(Y281,'licencje PZTS'!$C$4:$K$1524,9,FALSE)</f>
        <v>#N/A</v>
      </c>
      <c r="Y281" s="26" t="e">
        <f>INDEX($V$4:$V$900,MATCH(ROWS($U$1:U278),$W$4:$W$900,0))</f>
        <v>#N/A</v>
      </c>
      <c r="AA281" s="26" t="str">
        <f t="shared" si="49"/>
        <v>Nanko Łukasz</v>
      </c>
      <c r="AB281" s="26">
        <f>(COUNTIF($AA$2:AA281,AA281)=1)*1+AB280</f>
        <v>166</v>
      </c>
      <c r="AC281" s="26" t="e">
        <f>VLOOKUP(AD281,'licencje PZTS'!$C$4:$K$524,9,FALSE)</f>
        <v>#N/A</v>
      </c>
      <c r="AD281" s="26" t="e">
        <f>INDEX($AA$2:$AA$900,MATCH(ROWS($Z$1:Z278),$AB$2:$AB$900,0))</f>
        <v>#N/A</v>
      </c>
    </row>
    <row r="282" spans="1:30" hidden="1" x14ac:dyDescent="0.25">
      <c r="A282" s="26" t="e">
        <f>INDEX($D$24:$D$746,MATCH(ROWS($A$1:A259),$B$24:$B$741,0))</f>
        <v>#N/A</v>
      </c>
      <c r="B282" s="30">
        <f>(COUNTIF($D$24:D282,D282)=1)*1+B281</f>
        <v>19</v>
      </c>
      <c r="C282" s="37" t="str">
        <f t="shared" si="50"/>
        <v>Młodzik</v>
      </c>
      <c r="D282" s="30" t="str">
        <f>IF(C282="","",'licencje PZTS'!B262)</f>
        <v>"LZS Zakrzów"</v>
      </c>
      <c r="E282" s="38" t="str">
        <f>IF(C282="","",VLOOKUP(F282,'licencje PZTS'!$G$3:$N$799,8,FALSE))</f>
        <v>Marzec Agata</v>
      </c>
      <c r="F282" s="26">
        <f>'licencje PZTS'!G262</f>
        <v>51515</v>
      </c>
      <c r="G282" s="38" t="str">
        <f t="shared" si="51"/>
        <v>Junior</v>
      </c>
      <c r="H282" s="38" t="str">
        <f>IF(G282="","",'licencje PZTS'!B262)</f>
        <v>"LZS Zakrzów"</v>
      </c>
      <c r="I282" s="26" t="str">
        <f>IF(G282="","",VLOOKUP(F282,'licencje PZTS'!$G$3:$N$799,8,FALSE))</f>
        <v>Marzec Agata</v>
      </c>
      <c r="J282" s="26" t="str">
        <f>IFERROR(VLOOKUP(F282,'licencje PZTS'!$G$3:$N$799,7,FALSE),"")</f>
        <v>K</v>
      </c>
      <c r="K282" s="38">
        <f>IFERROR(VLOOKUP(F282,'licencje PZTS'!$G$3:$N$1799,4,FALSE),"")</f>
        <v>2009</v>
      </c>
      <c r="L282" s="26" t="str">
        <f t="shared" si="52"/>
        <v>Nie dotyczy</v>
      </c>
      <c r="M282" s="26" t="str">
        <f t="shared" si="53"/>
        <v>Żak</v>
      </c>
      <c r="N282" s="26" t="str">
        <f t="shared" si="54"/>
        <v>Młodzik</v>
      </c>
      <c r="O282" s="26" t="str">
        <f t="shared" si="55"/>
        <v>Kadet</v>
      </c>
      <c r="P282" s="26" t="str">
        <f t="shared" si="56"/>
        <v>Junior</v>
      </c>
      <c r="Q282" s="26" t="str">
        <f t="shared" si="57"/>
        <v>Senior</v>
      </c>
      <c r="R282" s="26" t="str">
        <f t="shared" si="58"/>
        <v>Nie dotyczy</v>
      </c>
      <c r="S282" s="26" t="str">
        <f t="shared" si="59"/>
        <v>Młodzieżowiec</v>
      </c>
      <c r="V282" s="26" t="str">
        <f t="shared" si="48"/>
        <v>Nanko Łukasz</v>
      </c>
      <c r="W282" s="26">
        <f>(COUNTIF($V$2:V282,V282)=1)*1+W281</f>
        <v>108</v>
      </c>
      <c r="X282" s="26" t="e">
        <f>VLOOKUP(Y282,'licencje PZTS'!$C$4:$K$1524,9,FALSE)</f>
        <v>#N/A</v>
      </c>
      <c r="Y282" s="26" t="e">
        <f>INDEX($V$4:$V$900,MATCH(ROWS($U$1:U279),$W$4:$W$900,0))</f>
        <v>#N/A</v>
      </c>
      <c r="AA282" s="26" t="str">
        <f t="shared" si="49"/>
        <v>Nanko Łukasz</v>
      </c>
      <c r="AB282" s="26">
        <f>(COUNTIF($AA$2:AA282,AA282)=1)*1+AB281</f>
        <v>166</v>
      </c>
      <c r="AC282" s="26" t="e">
        <f>VLOOKUP(AD282,'licencje PZTS'!$C$4:$K$524,9,FALSE)</f>
        <v>#N/A</v>
      </c>
      <c r="AD282" s="26" t="e">
        <f>INDEX($AA$2:$AA$900,MATCH(ROWS($Z$1:Z279),$AB$2:$AB$900,0))</f>
        <v>#N/A</v>
      </c>
    </row>
    <row r="283" spans="1:30" hidden="1" x14ac:dyDescent="0.25">
      <c r="A283" s="26" t="e">
        <f>INDEX($D$24:$D$746,MATCH(ROWS($A$1:A260),$B$24:$B$741,0))</f>
        <v>#N/A</v>
      </c>
      <c r="B283" s="30">
        <f>(COUNTIF($D$24:D283,D283)=1)*1+B282</f>
        <v>20</v>
      </c>
      <c r="C283" s="37" t="str">
        <f t="shared" si="50"/>
        <v>Młodzik</v>
      </c>
      <c r="D283" s="30" t="str">
        <f>IF(C283="","",'licencje PZTS'!B263)</f>
        <v>"GUKS Byczyna"</v>
      </c>
      <c r="E283" s="38" t="str">
        <f>IF(C283="","",VLOOKUP(F283,'licencje PZTS'!$G$3:$N$799,8,FALSE))</f>
        <v>Masiarz Maciej</v>
      </c>
      <c r="F283" s="26">
        <f>'licencje PZTS'!G263</f>
        <v>53967</v>
      </c>
      <c r="G283" s="38" t="str">
        <f t="shared" si="51"/>
        <v>Junior</v>
      </c>
      <c r="H283" s="38" t="str">
        <f>IF(G283="","",'licencje PZTS'!B263)</f>
        <v>"GUKS Byczyna"</v>
      </c>
      <c r="I283" s="26" t="str">
        <f>IF(G283="","",VLOOKUP(F283,'licencje PZTS'!$G$3:$N$799,8,FALSE))</f>
        <v>Masiarz Maciej</v>
      </c>
      <c r="J283" s="26" t="str">
        <f>IFERROR(VLOOKUP(F283,'licencje PZTS'!$G$3:$N$799,7,FALSE),"")</f>
        <v>M</v>
      </c>
      <c r="K283" s="38">
        <f>IFERROR(VLOOKUP(F283,'licencje PZTS'!$G$3:$N$1799,4,FALSE),"")</f>
        <v>2007</v>
      </c>
      <c r="L283" s="26" t="str">
        <f t="shared" si="52"/>
        <v>Nie dotyczy</v>
      </c>
      <c r="M283" s="26" t="str">
        <f t="shared" si="53"/>
        <v>Nie dotyczy</v>
      </c>
      <c r="N283" s="26" t="str">
        <f t="shared" si="54"/>
        <v>Młodzik</v>
      </c>
      <c r="O283" s="26" t="str">
        <f t="shared" si="55"/>
        <v>Kadet</v>
      </c>
      <c r="P283" s="26" t="str">
        <f t="shared" si="56"/>
        <v>Junior</v>
      </c>
      <c r="Q283" s="26" t="str">
        <f t="shared" si="57"/>
        <v>Senior</v>
      </c>
      <c r="R283" s="26" t="str">
        <f t="shared" si="58"/>
        <v>Nie dotyczy</v>
      </c>
      <c r="S283" s="26" t="str">
        <f t="shared" si="59"/>
        <v>Młodzieżowiec</v>
      </c>
      <c r="V283" s="26" t="str">
        <f t="shared" si="48"/>
        <v>Nanko Łukasz</v>
      </c>
      <c r="W283" s="26">
        <f>(COUNTIF($V$2:V283,V283)=1)*1+W282</f>
        <v>108</v>
      </c>
      <c r="X283" s="26" t="e">
        <f>VLOOKUP(Y283,'licencje PZTS'!$C$4:$K$1524,9,FALSE)</f>
        <v>#N/A</v>
      </c>
      <c r="Y283" s="26" t="e">
        <f>INDEX($V$4:$V$900,MATCH(ROWS($U$1:U280),$W$4:$W$900,0))</f>
        <v>#N/A</v>
      </c>
      <c r="AA283" s="26" t="str">
        <f t="shared" si="49"/>
        <v>Nanko Łukasz</v>
      </c>
      <c r="AB283" s="26">
        <f>(COUNTIF($AA$2:AA283,AA283)=1)*1+AB282</f>
        <v>166</v>
      </c>
      <c r="AC283" s="26" t="e">
        <f>VLOOKUP(AD283,'licencje PZTS'!$C$4:$K$524,9,FALSE)</f>
        <v>#N/A</v>
      </c>
      <c r="AD283" s="26" t="e">
        <f>INDEX($AA$2:$AA$900,MATCH(ROWS($Z$1:Z280),$AB$2:$AB$900,0))</f>
        <v>#N/A</v>
      </c>
    </row>
    <row r="284" spans="1:30" hidden="1" x14ac:dyDescent="0.25">
      <c r="A284" s="26" t="e">
        <f>INDEX($D$24:$D$746,MATCH(ROWS($A$1:A261),$B$24:$B$741,0))</f>
        <v>#N/A</v>
      </c>
      <c r="B284" s="30">
        <f>(COUNTIF($D$24:D284,D284)=1)*1+B283</f>
        <v>20</v>
      </c>
      <c r="C284" s="37" t="str">
        <f t="shared" si="50"/>
        <v/>
      </c>
      <c r="D284" s="30" t="str">
        <f>IF(C284="","",'licencje PZTS'!B264)</f>
        <v/>
      </c>
      <c r="E284" s="38" t="str">
        <f>IF(C284="","",VLOOKUP(F284,'licencje PZTS'!$G$3:$N$799,8,FALSE))</f>
        <v/>
      </c>
      <c r="F284" s="26">
        <f>'licencje PZTS'!G264</f>
        <v>54486</v>
      </c>
      <c r="G284" s="38" t="str">
        <f t="shared" si="51"/>
        <v>Junior</v>
      </c>
      <c r="H284" s="38" t="str">
        <f>IF(G284="","",'licencje PZTS'!B264)</f>
        <v>"SKS LUKS Nysa"</v>
      </c>
      <c r="I284" s="26" t="str">
        <f>IF(G284="","",VLOOKUP(F284,'licencje PZTS'!$G$3:$N$799,8,FALSE))</f>
        <v>Mastalerz Nataniel</v>
      </c>
      <c r="J284" s="26" t="str">
        <f>IFERROR(VLOOKUP(F284,'licencje PZTS'!$G$3:$N$799,7,FALSE),"")</f>
        <v>M</v>
      </c>
      <c r="K284" s="38">
        <f>IFERROR(VLOOKUP(F284,'licencje PZTS'!$G$3:$N$1799,4,FALSE),"")</f>
        <v>2005</v>
      </c>
      <c r="L284" s="26" t="str">
        <f t="shared" si="52"/>
        <v>Nie dotyczy</v>
      </c>
      <c r="M284" s="26" t="str">
        <f t="shared" si="53"/>
        <v>Nie dotyczy</v>
      </c>
      <c r="N284" s="26" t="str">
        <f t="shared" si="54"/>
        <v>Nie dotyczy</v>
      </c>
      <c r="O284" s="26" t="str">
        <f t="shared" si="55"/>
        <v>Kadet</v>
      </c>
      <c r="P284" s="26" t="str">
        <f t="shared" si="56"/>
        <v>Junior</v>
      </c>
      <c r="Q284" s="26" t="str">
        <f t="shared" si="57"/>
        <v>Senior</v>
      </c>
      <c r="R284" s="26" t="str">
        <f t="shared" si="58"/>
        <v>Nie dotyczy</v>
      </c>
      <c r="S284" s="26" t="str">
        <f t="shared" si="59"/>
        <v>Młodzieżowiec</v>
      </c>
      <c r="V284" s="26" t="str">
        <f t="shared" si="48"/>
        <v>Nanko Łukasz</v>
      </c>
      <c r="W284" s="26">
        <f>(COUNTIF($V$2:V284,V284)=1)*1+W283</f>
        <v>108</v>
      </c>
      <c r="X284" s="26" t="e">
        <f>VLOOKUP(Y284,'licencje PZTS'!$C$4:$K$1524,9,FALSE)</f>
        <v>#N/A</v>
      </c>
      <c r="Y284" s="26" t="e">
        <f>INDEX($V$4:$V$900,MATCH(ROWS($U$1:U281),$W$4:$W$900,0))</f>
        <v>#N/A</v>
      </c>
      <c r="AA284" s="26" t="str">
        <f t="shared" si="49"/>
        <v>Nanko Łukasz</v>
      </c>
      <c r="AB284" s="26">
        <f>(COUNTIF($AA$2:AA284,AA284)=1)*1+AB283</f>
        <v>166</v>
      </c>
      <c r="AC284" s="26" t="e">
        <f>VLOOKUP(AD284,'licencje PZTS'!$C$4:$K$524,9,FALSE)</f>
        <v>#N/A</v>
      </c>
      <c r="AD284" s="26" t="e">
        <f>INDEX($AA$2:$AA$900,MATCH(ROWS($Z$1:Z281),$AB$2:$AB$900,0))</f>
        <v>#N/A</v>
      </c>
    </row>
    <row r="285" spans="1:30" hidden="1" x14ac:dyDescent="0.25">
      <c r="A285" s="26" t="e">
        <f>INDEX($D$24:$D$746,MATCH(ROWS($A$1:A262),$B$24:$B$741,0))</f>
        <v>#N/A</v>
      </c>
      <c r="B285" s="30">
        <f>(COUNTIF($D$24:D285,D285)=1)*1+B284</f>
        <v>20</v>
      </c>
      <c r="C285" s="37" t="str">
        <f t="shared" si="50"/>
        <v>Młodzik</v>
      </c>
      <c r="D285" s="30" t="str">
        <f>IF(C285="","",'licencje PZTS'!B265)</f>
        <v>"LZS VICTORIA Chróścice"</v>
      </c>
      <c r="E285" s="38" t="str">
        <f>IF(C285="","",VLOOKUP(F285,'licencje PZTS'!$G$3:$N$799,8,FALSE))</f>
        <v>Matros Izabela</v>
      </c>
      <c r="F285" s="26">
        <f>'licencje PZTS'!G265</f>
        <v>45144</v>
      </c>
      <c r="G285" s="38" t="str">
        <f t="shared" si="51"/>
        <v>Junior</v>
      </c>
      <c r="H285" s="38" t="str">
        <f>IF(G285="","",'licencje PZTS'!B265)</f>
        <v>"LZS VICTORIA Chróścice"</v>
      </c>
      <c r="I285" s="26" t="str">
        <f>IF(G285="","",VLOOKUP(F285,'licencje PZTS'!$G$3:$N$799,8,FALSE))</f>
        <v>Matros Izabela</v>
      </c>
      <c r="J285" s="26" t="str">
        <f>IFERROR(VLOOKUP(F285,'licencje PZTS'!$G$3:$N$799,7,FALSE),"")</f>
        <v>K</v>
      </c>
      <c r="K285" s="38">
        <f>IFERROR(VLOOKUP(F285,'licencje PZTS'!$G$3:$N$1799,4,FALSE),"")</f>
        <v>2007</v>
      </c>
      <c r="L285" s="26" t="str">
        <f t="shared" si="52"/>
        <v>Nie dotyczy</v>
      </c>
      <c r="M285" s="26" t="str">
        <f t="shared" si="53"/>
        <v>Nie dotyczy</v>
      </c>
      <c r="N285" s="26" t="str">
        <f t="shared" si="54"/>
        <v>Młodzik</v>
      </c>
      <c r="O285" s="26" t="str">
        <f t="shared" si="55"/>
        <v>Kadet</v>
      </c>
      <c r="P285" s="26" t="str">
        <f t="shared" si="56"/>
        <v>Junior</v>
      </c>
      <c r="Q285" s="26" t="str">
        <f t="shared" si="57"/>
        <v>Senior</v>
      </c>
      <c r="R285" s="26" t="str">
        <f t="shared" si="58"/>
        <v>Nie dotyczy</v>
      </c>
      <c r="S285" s="26" t="str">
        <f t="shared" si="59"/>
        <v>Młodzieżowiec</v>
      </c>
      <c r="V285" s="26" t="str">
        <f t="shared" si="48"/>
        <v>Napieraj Oliwier</v>
      </c>
      <c r="W285" s="26">
        <f>(COUNTIF($V$2:V285,V285)=1)*1+W284</f>
        <v>109</v>
      </c>
      <c r="X285" s="26" t="e">
        <f>VLOOKUP(Y285,'licencje PZTS'!$C$4:$K$1524,9,FALSE)</f>
        <v>#N/A</v>
      </c>
      <c r="Y285" s="26" t="e">
        <f>INDEX($V$4:$V$900,MATCH(ROWS($U$1:U282),$W$4:$W$900,0))</f>
        <v>#N/A</v>
      </c>
      <c r="AA285" s="26" t="str">
        <f t="shared" si="49"/>
        <v>Napieraj Oliwier</v>
      </c>
      <c r="AB285" s="26">
        <f>(COUNTIF($AA$2:AA285,AA285)=1)*1+AB284</f>
        <v>167</v>
      </c>
      <c r="AC285" s="26" t="e">
        <f>VLOOKUP(AD285,'licencje PZTS'!$C$4:$K$524,9,FALSE)</f>
        <v>#N/A</v>
      </c>
      <c r="AD285" s="26" t="e">
        <f>INDEX($AA$2:$AA$900,MATCH(ROWS($Z$1:Z282),$AB$2:$AB$900,0))</f>
        <v>#N/A</v>
      </c>
    </row>
    <row r="286" spans="1:30" hidden="1" x14ac:dyDescent="0.25">
      <c r="A286" s="26" t="e">
        <f>INDEX($D$24:$D$746,MATCH(ROWS($A$1:A263),$B$24:$B$741,0))</f>
        <v>#N/A</v>
      </c>
      <c r="B286" s="30">
        <f>(COUNTIF($D$24:D286,D286)=1)*1+B285</f>
        <v>20</v>
      </c>
      <c r="C286" s="37" t="str">
        <f t="shared" si="50"/>
        <v/>
      </c>
      <c r="D286" s="30" t="str">
        <f>IF(C286="","",'licencje PZTS'!B266)</f>
        <v/>
      </c>
      <c r="E286" s="38" t="str">
        <f>IF(C286="","",VLOOKUP(F286,'licencje PZTS'!$G$3:$N$799,8,FALSE))</f>
        <v/>
      </c>
      <c r="F286" s="26">
        <f>'licencje PZTS'!G266</f>
        <v>53881</v>
      </c>
      <c r="G286" s="38" t="str">
        <f t="shared" si="51"/>
        <v>Junior</v>
      </c>
      <c r="H286" s="38" t="str">
        <f>IF(G286="","",'licencje PZTS'!B266)</f>
        <v>"STS Brynica"</v>
      </c>
      <c r="I286" s="26" t="str">
        <f>IF(G286="","",VLOOKUP(F286,'licencje PZTS'!$G$3:$N$799,8,FALSE))</f>
        <v>Medelnik Kinga</v>
      </c>
      <c r="J286" s="26" t="str">
        <f>IFERROR(VLOOKUP(F286,'licencje PZTS'!$G$3:$N$799,7,FALSE),"")</f>
        <v>K</v>
      </c>
      <c r="K286" s="38">
        <f>IFERROR(VLOOKUP(F286,'licencje PZTS'!$G$3:$N$1799,4,FALSE),"")</f>
        <v>2005</v>
      </c>
      <c r="L286" s="26" t="str">
        <f t="shared" si="52"/>
        <v>Nie dotyczy</v>
      </c>
      <c r="M286" s="26" t="str">
        <f t="shared" si="53"/>
        <v>Nie dotyczy</v>
      </c>
      <c r="N286" s="26" t="str">
        <f t="shared" si="54"/>
        <v>Nie dotyczy</v>
      </c>
      <c r="O286" s="26" t="str">
        <f t="shared" si="55"/>
        <v>Kadet</v>
      </c>
      <c r="P286" s="26" t="str">
        <f t="shared" si="56"/>
        <v>Junior</v>
      </c>
      <c r="Q286" s="26" t="str">
        <f t="shared" si="57"/>
        <v>Senior</v>
      </c>
      <c r="R286" s="26" t="str">
        <f t="shared" si="58"/>
        <v>Nie dotyczy</v>
      </c>
      <c r="S286" s="26" t="str">
        <f t="shared" si="59"/>
        <v>Młodzieżowiec</v>
      </c>
      <c r="V286" s="26" t="str">
        <f t="shared" si="48"/>
        <v>Napieraj Wiktor</v>
      </c>
      <c r="W286" s="26">
        <f>(COUNTIF($V$2:V286,V286)=1)*1+W285</f>
        <v>110</v>
      </c>
      <c r="X286" s="26" t="e">
        <f>VLOOKUP(Y286,'licencje PZTS'!$C$4:$K$1524,9,FALSE)</f>
        <v>#N/A</v>
      </c>
      <c r="Y286" s="26" t="e">
        <f>INDEX($V$4:$V$900,MATCH(ROWS($U$1:U283),$W$4:$W$900,0))</f>
        <v>#N/A</v>
      </c>
      <c r="AA286" s="26" t="str">
        <f t="shared" si="49"/>
        <v>Napieraj Wiktor</v>
      </c>
      <c r="AB286" s="26">
        <f>(COUNTIF($AA$2:AA286,AA286)=1)*1+AB285</f>
        <v>168</v>
      </c>
      <c r="AC286" s="26" t="e">
        <f>VLOOKUP(AD286,'licencje PZTS'!$C$4:$K$524,9,FALSE)</f>
        <v>#N/A</v>
      </c>
      <c r="AD286" s="26" t="e">
        <f>INDEX($AA$2:$AA$900,MATCH(ROWS($Z$1:Z283),$AB$2:$AB$900,0))</f>
        <v>#N/A</v>
      </c>
    </row>
    <row r="287" spans="1:30" hidden="1" x14ac:dyDescent="0.25">
      <c r="A287" s="26" t="e">
        <f>INDEX($D$24:$D$746,MATCH(ROWS($A$1:A264),$B$24:$B$741,0))</f>
        <v>#N/A</v>
      </c>
      <c r="B287" s="30">
        <f>(COUNTIF($D$24:D287,D287)=1)*1+B286</f>
        <v>20</v>
      </c>
      <c r="C287" s="37" t="str">
        <f t="shared" si="50"/>
        <v/>
      </c>
      <c r="D287" s="30" t="str">
        <f>IF(C287="","",'licencje PZTS'!B267)</f>
        <v/>
      </c>
      <c r="E287" s="38" t="str">
        <f>IF(C287="","",VLOOKUP(F287,'licencje PZTS'!$G$3:$N$799,8,FALSE))</f>
        <v/>
      </c>
      <c r="F287" s="26">
        <f>'licencje PZTS'!G267</f>
        <v>25385</v>
      </c>
      <c r="G287" s="38" t="str">
        <f t="shared" si="51"/>
        <v/>
      </c>
      <c r="H287" s="38" t="str">
        <f>IF(G287="","",'licencje PZTS'!B267)</f>
        <v/>
      </c>
      <c r="I287" s="26" t="str">
        <f>IF(G287="","",VLOOKUP(F287,'licencje PZTS'!$G$3:$N$799,8,FALSE))</f>
        <v/>
      </c>
      <c r="J287" s="26" t="str">
        <f>IFERROR(VLOOKUP(F287,'licencje PZTS'!$G$3:$N$799,7,FALSE),"")</f>
        <v>M</v>
      </c>
      <c r="K287" s="38">
        <f>IFERROR(VLOOKUP(F287,'licencje PZTS'!$G$3:$N$1799,4,FALSE),"")</f>
        <v>1969</v>
      </c>
      <c r="L287" s="26" t="str">
        <f t="shared" si="52"/>
        <v>Nie dotyczy</v>
      </c>
      <c r="M287" s="26" t="str">
        <f t="shared" si="53"/>
        <v>Nie dotyczy</v>
      </c>
      <c r="N287" s="26" t="str">
        <f t="shared" si="54"/>
        <v>Nie dotyczy</v>
      </c>
      <c r="O287" s="26" t="str">
        <f t="shared" si="55"/>
        <v>Nie dotyczy</v>
      </c>
      <c r="P287" s="26" t="str">
        <f t="shared" si="56"/>
        <v>Nie dotyczy</v>
      </c>
      <c r="Q287" s="26" t="str">
        <f t="shared" si="57"/>
        <v>Senior</v>
      </c>
      <c r="R287" s="26" t="str">
        <f t="shared" si="58"/>
        <v>Weteran</v>
      </c>
      <c r="S287" s="26" t="str">
        <f t="shared" si="59"/>
        <v>Nie dotyczy</v>
      </c>
      <c r="V287" s="26" t="str">
        <f t="shared" si="48"/>
        <v>Napieraj Wiktor</v>
      </c>
      <c r="W287" s="26">
        <f>(COUNTIF($V$2:V287,V287)=1)*1+W286</f>
        <v>110</v>
      </c>
      <c r="X287" s="26" t="e">
        <f>VLOOKUP(Y287,'licencje PZTS'!$C$4:$K$1524,9,FALSE)</f>
        <v>#N/A</v>
      </c>
      <c r="Y287" s="26" t="e">
        <f>INDEX($V$4:$V$900,MATCH(ROWS($U$1:U284),$W$4:$W$900,0))</f>
        <v>#N/A</v>
      </c>
      <c r="AA287" s="26" t="str">
        <f t="shared" si="49"/>
        <v>Napieraj Wiktor</v>
      </c>
      <c r="AB287" s="26">
        <f>(COUNTIF($AA$2:AA287,AA287)=1)*1+AB286</f>
        <v>168</v>
      </c>
      <c r="AC287" s="26" t="e">
        <f>VLOOKUP(AD287,'licencje PZTS'!$C$4:$K$524,9,FALSE)</f>
        <v>#N/A</v>
      </c>
      <c r="AD287" s="26" t="e">
        <f>INDEX($AA$2:$AA$900,MATCH(ROWS($Z$1:Z284),$AB$2:$AB$900,0))</f>
        <v>#N/A</v>
      </c>
    </row>
    <row r="288" spans="1:30" hidden="1" x14ac:dyDescent="0.25">
      <c r="A288" s="26" t="e">
        <f>INDEX($D$24:$D$746,MATCH(ROWS($A$1:A265),$B$24:$B$741,0))</f>
        <v>#N/A</v>
      </c>
      <c r="B288" s="30">
        <f>(COUNTIF($D$24:D288,D288)=1)*1+B287</f>
        <v>21</v>
      </c>
      <c r="C288" s="37" t="str">
        <f t="shared" si="50"/>
        <v>Młodzik</v>
      </c>
      <c r="D288" s="30" t="str">
        <f>IF(C288="","",'licencje PZTS'!B268)</f>
        <v>"OKS Olesno"</v>
      </c>
      <c r="E288" s="38" t="str">
        <f>IF(C288="","",VLOOKUP(F288,'licencje PZTS'!$G$3:$N$799,8,FALSE))</f>
        <v>Mencel Tomasz</v>
      </c>
      <c r="F288" s="26">
        <f>'licencje PZTS'!G268</f>
        <v>45784</v>
      </c>
      <c r="G288" s="38" t="str">
        <f t="shared" si="51"/>
        <v>Junior</v>
      </c>
      <c r="H288" s="38" t="str">
        <f>IF(G288="","",'licencje PZTS'!B268)</f>
        <v>"OKS Olesno"</v>
      </c>
      <c r="I288" s="26" t="str">
        <f>IF(G288="","",VLOOKUP(F288,'licencje PZTS'!$G$3:$N$799,8,FALSE))</f>
        <v>Mencel Tomasz</v>
      </c>
      <c r="J288" s="26" t="str">
        <f>IFERROR(VLOOKUP(F288,'licencje PZTS'!$G$3:$N$799,7,FALSE),"")</f>
        <v>M</v>
      </c>
      <c r="K288" s="38">
        <f>IFERROR(VLOOKUP(F288,'licencje PZTS'!$G$3:$N$1799,4,FALSE),"")</f>
        <v>2009</v>
      </c>
      <c r="L288" s="26" t="str">
        <f t="shared" si="52"/>
        <v>Nie dotyczy</v>
      </c>
      <c r="M288" s="26" t="str">
        <f t="shared" si="53"/>
        <v>Żak</v>
      </c>
      <c r="N288" s="26" t="str">
        <f t="shared" si="54"/>
        <v>Młodzik</v>
      </c>
      <c r="O288" s="26" t="str">
        <f t="shared" si="55"/>
        <v>Kadet</v>
      </c>
      <c r="P288" s="26" t="str">
        <f t="shared" si="56"/>
        <v>Junior</v>
      </c>
      <c r="Q288" s="26" t="str">
        <f t="shared" si="57"/>
        <v>Senior</v>
      </c>
      <c r="R288" s="26" t="str">
        <f t="shared" si="58"/>
        <v>Nie dotyczy</v>
      </c>
      <c r="S288" s="26" t="str">
        <f t="shared" si="59"/>
        <v>Młodzieżowiec</v>
      </c>
      <c r="V288" s="26" t="str">
        <f t="shared" si="48"/>
        <v>Nawrot Anna</v>
      </c>
      <c r="W288" s="26">
        <f>(COUNTIF($V$2:V288,V288)=1)*1+W287</f>
        <v>111</v>
      </c>
      <c r="X288" s="26" t="e">
        <f>VLOOKUP(Y288,'licencje PZTS'!$C$4:$K$1524,9,FALSE)</f>
        <v>#N/A</v>
      </c>
      <c r="Y288" s="26" t="e">
        <f>INDEX($V$4:$V$900,MATCH(ROWS($U$1:U285),$W$4:$W$900,0))</f>
        <v>#N/A</v>
      </c>
      <c r="AA288" s="26" t="str">
        <f t="shared" si="49"/>
        <v>Nawrot Anna</v>
      </c>
      <c r="AB288" s="26">
        <f>(COUNTIF($AA$2:AA288,AA288)=1)*1+AB287</f>
        <v>169</v>
      </c>
      <c r="AC288" s="26" t="e">
        <f>VLOOKUP(AD288,'licencje PZTS'!$C$4:$K$524,9,FALSE)</f>
        <v>#N/A</v>
      </c>
      <c r="AD288" s="26" t="e">
        <f>INDEX($AA$2:$AA$900,MATCH(ROWS($Z$1:Z285),$AB$2:$AB$900,0))</f>
        <v>#N/A</v>
      </c>
    </row>
    <row r="289" spans="1:30" hidden="1" x14ac:dyDescent="0.25">
      <c r="A289" s="26" t="e">
        <f>INDEX($D$24:$D$746,MATCH(ROWS($A$1:A266),$B$24:$B$741,0))</f>
        <v>#N/A</v>
      </c>
      <c r="B289" s="30">
        <f>(COUNTIF($D$24:D289,D289)=1)*1+B288</f>
        <v>21</v>
      </c>
      <c r="C289" s="37" t="str">
        <f t="shared" si="50"/>
        <v/>
      </c>
      <c r="D289" s="30" t="str">
        <f>IF(C289="","",'licencje PZTS'!B269)</f>
        <v/>
      </c>
      <c r="E289" s="38" t="str">
        <f>IF(C289="","",VLOOKUP(F289,'licencje PZTS'!$G$3:$N$799,8,FALSE))</f>
        <v/>
      </c>
      <c r="F289" s="26">
        <f>'licencje PZTS'!G269</f>
        <v>25330</v>
      </c>
      <c r="G289" s="38" t="str">
        <f t="shared" si="51"/>
        <v/>
      </c>
      <c r="H289" s="38" t="str">
        <f>IF(G289="","",'licencje PZTS'!B269)</f>
        <v/>
      </c>
      <c r="I289" s="26" t="str">
        <f>IF(G289="","",VLOOKUP(F289,'licencje PZTS'!$G$3:$N$799,8,FALSE))</f>
        <v/>
      </c>
      <c r="J289" s="26" t="str">
        <f>IFERROR(VLOOKUP(F289,'licencje PZTS'!$G$3:$N$799,7,FALSE),"")</f>
        <v>M</v>
      </c>
      <c r="K289" s="38">
        <f>IFERROR(VLOOKUP(F289,'licencje PZTS'!$G$3:$N$1799,4,FALSE),"")</f>
        <v>1989</v>
      </c>
      <c r="L289" s="26" t="str">
        <f t="shared" si="52"/>
        <v>Nie dotyczy</v>
      </c>
      <c r="M289" s="26" t="str">
        <f t="shared" si="53"/>
        <v>Nie dotyczy</v>
      </c>
      <c r="N289" s="26" t="str">
        <f t="shared" si="54"/>
        <v>Nie dotyczy</v>
      </c>
      <c r="O289" s="26" t="str">
        <f t="shared" si="55"/>
        <v>Nie dotyczy</v>
      </c>
      <c r="P289" s="26" t="str">
        <f t="shared" si="56"/>
        <v>Nie dotyczy</v>
      </c>
      <c r="Q289" s="26" t="str">
        <f t="shared" si="57"/>
        <v>Senior</v>
      </c>
      <c r="R289" s="26" t="str">
        <f t="shared" si="58"/>
        <v>Nie dotyczy</v>
      </c>
      <c r="S289" s="26" t="str">
        <f t="shared" si="59"/>
        <v>Nie dotyczy</v>
      </c>
      <c r="V289" s="26" t="str">
        <f t="shared" si="48"/>
        <v>Nenner Jacob</v>
      </c>
      <c r="W289" s="26">
        <f>(COUNTIF($V$2:V289,V289)=1)*1+W288</f>
        <v>112</v>
      </c>
      <c r="X289" s="26" t="e">
        <f>VLOOKUP(Y289,'licencje PZTS'!$C$4:$K$1524,9,FALSE)</f>
        <v>#N/A</v>
      </c>
      <c r="Y289" s="26" t="e">
        <f>INDEX($V$4:$V$900,MATCH(ROWS($U$1:U286),$W$4:$W$900,0))</f>
        <v>#N/A</v>
      </c>
      <c r="AA289" s="26" t="str">
        <f t="shared" si="49"/>
        <v>Nenner Jacob</v>
      </c>
      <c r="AB289" s="26">
        <f>(COUNTIF($AA$2:AA289,AA289)=1)*1+AB288</f>
        <v>170</v>
      </c>
      <c r="AC289" s="26" t="e">
        <f>VLOOKUP(AD289,'licencje PZTS'!$C$4:$K$524,9,FALSE)</f>
        <v>#N/A</v>
      </c>
      <c r="AD289" s="26" t="e">
        <f>INDEX($AA$2:$AA$900,MATCH(ROWS($Z$1:Z286),$AB$2:$AB$900,0))</f>
        <v>#N/A</v>
      </c>
    </row>
    <row r="290" spans="1:30" hidden="1" x14ac:dyDescent="0.25">
      <c r="A290" s="26" t="e">
        <f>INDEX($D$24:$D$746,MATCH(ROWS($A$1:A267),$B$24:$B$741,0))</f>
        <v>#N/A</v>
      </c>
      <c r="B290" s="30">
        <f>(COUNTIF($D$24:D290,D290)=1)*1+B289</f>
        <v>21</v>
      </c>
      <c r="C290" s="37" t="str">
        <f t="shared" si="50"/>
        <v>Młodzik</v>
      </c>
      <c r="D290" s="30" t="str">
        <f>IF(C290="","",'licencje PZTS'!B270)</f>
        <v>"LZS VICTORIA Chróścice"</v>
      </c>
      <c r="E290" s="38" t="str">
        <f>IF(C290="","",VLOOKUP(F290,'licencje PZTS'!$G$3:$N$799,8,FALSE))</f>
        <v>Michno Mateusz</v>
      </c>
      <c r="F290" s="26">
        <f>'licencje PZTS'!G270</f>
        <v>53968</v>
      </c>
      <c r="G290" s="38" t="str">
        <f t="shared" si="51"/>
        <v>Junior</v>
      </c>
      <c r="H290" s="38" t="str">
        <f>IF(G290="","",'licencje PZTS'!B270)</f>
        <v>"LZS VICTORIA Chróścice"</v>
      </c>
      <c r="I290" s="26" t="str">
        <f>IF(G290="","",VLOOKUP(F290,'licencje PZTS'!$G$3:$N$799,8,FALSE))</f>
        <v>Michno Mateusz</v>
      </c>
      <c r="J290" s="26" t="str">
        <f>IFERROR(VLOOKUP(F290,'licencje PZTS'!$G$3:$N$799,7,FALSE),"")</f>
        <v>M</v>
      </c>
      <c r="K290" s="38">
        <f>IFERROR(VLOOKUP(F290,'licencje PZTS'!$G$3:$N$1799,4,FALSE),"")</f>
        <v>2009</v>
      </c>
      <c r="L290" s="26" t="str">
        <f t="shared" si="52"/>
        <v>Nie dotyczy</v>
      </c>
      <c r="M290" s="26" t="str">
        <f t="shared" si="53"/>
        <v>Żak</v>
      </c>
      <c r="N290" s="26" t="str">
        <f t="shared" si="54"/>
        <v>Młodzik</v>
      </c>
      <c r="O290" s="26" t="str">
        <f t="shared" si="55"/>
        <v>Kadet</v>
      </c>
      <c r="P290" s="26" t="str">
        <f t="shared" si="56"/>
        <v>Junior</v>
      </c>
      <c r="Q290" s="26" t="str">
        <f t="shared" si="57"/>
        <v>Senior</v>
      </c>
      <c r="R290" s="26" t="str">
        <f t="shared" si="58"/>
        <v>Nie dotyczy</v>
      </c>
      <c r="S290" s="26" t="str">
        <f t="shared" si="59"/>
        <v>Młodzieżowiec</v>
      </c>
      <c r="V290" s="26" t="str">
        <f t="shared" si="48"/>
        <v>Nenner Jacob</v>
      </c>
      <c r="W290" s="26">
        <f>(COUNTIF($V$2:V290,V290)=1)*1+W289</f>
        <v>112</v>
      </c>
      <c r="X290" s="26" t="e">
        <f>VLOOKUP(Y290,'licencje PZTS'!$C$4:$K$1524,9,FALSE)</f>
        <v>#N/A</v>
      </c>
      <c r="Y290" s="26" t="e">
        <f>INDEX($V$4:$V$900,MATCH(ROWS($U$1:U287),$W$4:$W$900,0))</f>
        <v>#N/A</v>
      </c>
      <c r="AA290" s="26" t="str">
        <f t="shared" si="49"/>
        <v>Nenner Jacob</v>
      </c>
      <c r="AB290" s="26">
        <f>(COUNTIF($AA$2:AA290,AA290)=1)*1+AB289</f>
        <v>170</v>
      </c>
      <c r="AC290" s="26" t="e">
        <f>VLOOKUP(AD290,'licencje PZTS'!$C$4:$K$524,9,FALSE)</f>
        <v>#N/A</v>
      </c>
      <c r="AD290" s="26" t="e">
        <f>INDEX($AA$2:$AA$900,MATCH(ROWS($Z$1:Z287),$AB$2:$AB$900,0))</f>
        <v>#N/A</v>
      </c>
    </row>
    <row r="291" spans="1:30" hidden="1" x14ac:dyDescent="0.25">
      <c r="A291" s="26" t="e">
        <f>INDEX($D$24:$D$746,MATCH(ROWS($A$1:A268),$B$24:$B$741,0))</f>
        <v>#N/A</v>
      </c>
      <c r="B291" s="30">
        <f>(COUNTIF($D$24:D291,D291)=1)*1+B290</f>
        <v>21</v>
      </c>
      <c r="C291" s="37" t="str">
        <f t="shared" si="50"/>
        <v/>
      </c>
      <c r="D291" s="30" t="str">
        <f>IF(C291="","",'licencje PZTS'!B271)</f>
        <v/>
      </c>
      <c r="E291" s="38" t="str">
        <f>IF(C291="","",VLOOKUP(F291,'licencje PZTS'!$G$3:$N$799,8,FALSE))</f>
        <v/>
      </c>
      <c r="F291" s="26">
        <f>'licencje PZTS'!G271</f>
        <v>45952</v>
      </c>
      <c r="G291" s="38" t="str">
        <f t="shared" si="51"/>
        <v>Junior</v>
      </c>
      <c r="H291" s="38" t="str">
        <f>IF(G291="","",'licencje PZTS'!B271)</f>
        <v>"KTS LEW Głubczyce"</v>
      </c>
      <c r="I291" s="26" t="str">
        <f>IF(G291="","",VLOOKUP(F291,'licencje PZTS'!$G$3:$N$799,8,FALSE))</f>
        <v>Mielnik Jakub</v>
      </c>
      <c r="J291" s="26" t="str">
        <f>IFERROR(VLOOKUP(F291,'licencje PZTS'!$G$3:$N$799,7,FALSE),"")</f>
        <v>M</v>
      </c>
      <c r="K291" s="38">
        <f>IFERROR(VLOOKUP(F291,'licencje PZTS'!$G$3:$N$1799,4,FALSE),"")</f>
        <v>2002</v>
      </c>
      <c r="L291" s="26" t="str">
        <f t="shared" si="52"/>
        <v>Nie dotyczy</v>
      </c>
      <c r="M291" s="26" t="str">
        <f t="shared" si="53"/>
        <v>Nie dotyczy</v>
      </c>
      <c r="N291" s="26" t="str">
        <f t="shared" si="54"/>
        <v>Nie dotyczy</v>
      </c>
      <c r="O291" s="26" t="str">
        <f t="shared" si="55"/>
        <v>Nie dotyczy</v>
      </c>
      <c r="P291" s="26" t="str">
        <f t="shared" si="56"/>
        <v>Junior</v>
      </c>
      <c r="Q291" s="26" t="str">
        <f t="shared" si="57"/>
        <v>Senior</v>
      </c>
      <c r="R291" s="26" t="str">
        <f t="shared" si="58"/>
        <v>Nie dotyczy</v>
      </c>
      <c r="S291" s="26" t="str">
        <f t="shared" si="59"/>
        <v>Młodzieżowiec</v>
      </c>
      <c r="V291" s="26" t="str">
        <f t="shared" si="48"/>
        <v>Niesler Daniel</v>
      </c>
      <c r="W291" s="26">
        <f>(COUNTIF($V$2:V291,V291)=1)*1+W290</f>
        <v>113</v>
      </c>
      <c r="X291" s="26" t="e">
        <f>VLOOKUP(Y291,'licencje PZTS'!$C$4:$K$1524,9,FALSE)</f>
        <v>#N/A</v>
      </c>
      <c r="Y291" s="26" t="e">
        <f>INDEX($V$4:$V$900,MATCH(ROWS($U$1:U288),$W$4:$W$900,0))</f>
        <v>#N/A</v>
      </c>
      <c r="AA291" s="26" t="str">
        <f t="shared" si="49"/>
        <v>Niedworok Patryk</v>
      </c>
      <c r="AB291" s="26">
        <f>(COUNTIF($AA$2:AA291,AA291)=1)*1+AB290</f>
        <v>171</v>
      </c>
      <c r="AC291" s="26" t="e">
        <f>VLOOKUP(AD291,'licencje PZTS'!$C$4:$K$524,9,FALSE)</f>
        <v>#N/A</v>
      </c>
      <c r="AD291" s="26" t="e">
        <f>INDEX($AA$2:$AA$900,MATCH(ROWS($Z$1:Z288),$AB$2:$AB$900,0))</f>
        <v>#N/A</v>
      </c>
    </row>
    <row r="292" spans="1:30" hidden="1" x14ac:dyDescent="0.25">
      <c r="A292" s="26" t="e">
        <f>INDEX($D$24:$D$746,MATCH(ROWS($A$1:A269),$B$24:$B$741,0))</f>
        <v>#N/A</v>
      </c>
      <c r="B292" s="30">
        <f>(COUNTIF($D$24:D292,D292)=1)*1+B291</f>
        <v>21</v>
      </c>
      <c r="C292" s="37" t="str">
        <f t="shared" si="50"/>
        <v/>
      </c>
      <c r="D292" s="30" t="str">
        <f>IF(C292="","",'licencje PZTS'!B272)</f>
        <v/>
      </c>
      <c r="E292" s="38" t="str">
        <f>IF(C292="","",VLOOKUP(F292,'licencje PZTS'!$G$3:$N$799,8,FALSE))</f>
        <v/>
      </c>
      <c r="F292" s="26">
        <f>'licencje PZTS'!G272</f>
        <v>44940</v>
      </c>
      <c r="G292" s="38" t="str">
        <f t="shared" si="51"/>
        <v>Junior</v>
      </c>
      <c r="H292" s="38" t="str">
        <f>IF(G292="","",'licencje PZTS'!B272)</f>
        <v>"STS Brynica"</v>
      </c>
      <c r="I292" s="26" t="str">
        <f>IF(G292="","",VLOOKUP(F292,'licencje PZTS'!$G$3:$N$799,8,FALSE))</f>
        <v>Mikoś Zuzanna</v>
      </c>
      <c r="J292" s="26" t="str">
        <f>IFERROR(VLOOKUP(F292,'licencje PZTS'!$G$3:$N$799,7,FALSE),"")</f>
        <v>K</v>
      </c>
      <c r="K292" s="38">
        <f>IFERROR(VLOOKUP(F292,'licencje PZTS'!$G$3:$N$1799,4,FALSE),"")</f>
        <v>2003</v>
      </c>
      <c r="L292" s="26" t="str">
        <f t="shared" si="52"/>
        <v>Nie dotyczy</v>
      </c>
      <c r="M292" s="26" t="str">
        <f t="shared" si="53"/>
        <v>Nie dotyczy</v>
      </c>
      <c r="N292" s="26" t="str">
        <f t="shared" si="54"/>
        <v>Nie dotyczy</v>
      </c>
      <c r="O292" s="26" t="str">
        <f t="shared" si="55"/>
        <v>Nie dotyczy</v>
      </c>
      <c r="P292" s="26" t="str">
        <f t="shared" si="56"/>
        <v>Junior</v>
      </c>
      <c r="Q292" s="26" t="str">
        <f t="shared" si="57"/>
        <v>Senior</v>
      </c>
      <c r="R292" s="26" t="str">
        <f t="shared" si="58"/>
        <v>Nie dotyczy</v>
      </c>
      <c r="S292" s="26" t="str">
        <f t="shared" si="59"/>
        <v>Młodzieżowiec</v>
      </c>
      <c r="V292" s="26" t="str">
        <f t="shared" si="48"/>
        <v>Niesler Daniel</v>
      </c>
      <c r="W292" s="26">
        <f>(COUNTIF($V$2:V292,V292)=1)*1+W291</f>
        <v>113</v>
      </c>
      <c r="X292" s="26" t="e">
        <f>VLOOKUP(Y292,'licencje PZTS'!$C$4:$K$1524,9,FALSE)</f>
        <v>#N/A</v>
      </c>
      <c r="Y292" s="26" t="e">
        <f>INDEX($V$4:$V$900,MATCH(ROWS($U$1:U289),$W$4:$W$900,0))</f>
        <v>#N/A</v>
      </c>
      <c r="AA292" s="26" t="str">
        <f t="shared" si="49"/>
        <v>Niedźwiecka Dominika</v>
      </c>
      <c r="AB292" s="26">
        <f>(COUNTIF($AA$2:AA292,AA292)=1)*1+AB291</f>
        <v>172</v>
      </c>
      <c r="AC292" s="26" t="e">
        <f>VLOOKUP(AD292,'licencje PZTS'!$C$4:$K$524,9,FALSE)</f>
        <v>#N/A</v>
      </c>
      <c r="AD292" s="26" t="e">
        <f>INDEX($AA$2:$AA$900,MATCH(ROWS($Z$1:Z289),$AB$2:$AB$900,0))</f>
        <v>#N/A</v>
      </c>
    </row>
    <row r="293" spans="1:30" hidden="1" x14ac:dyDescent="0.25">
      <c r="A293" s="26" t="e">
        <f>INDEX($D$24:$D$746,MATCH(ROWS($A$1:A270),$B$24:$B$741,0))</f>
        <v>#N/A</v>
      </c>
      <c r="B293" s="30">
        <f>(COUNTIF($D$24:D293,D293)=1)*1+B292</f>
        <v>21</v>
      </c>
      <c r="C293" s="37" t="str">
        <f t="shared" si="50"/>
        <v/>
      </c>
      <c r="D293" s="30" t="str">
        <f>IF(C293="","",'licencje PZTS'!B273)</f>
        <v/>
      </c>
      <c r="E293" s="38" t="str">
        <f>IF(C293="","",VLOOKUP(F293,'licencje PZTS'!$G$3:$N$799,8,FALSE))</f>
        <v/>
      </c>
      <c r="F293" s="26">
        <f>'licencje PZTS'!G273</f>
        <v>26651</v>
      </c>
      <c r="G293" s="38" t="str">
        <f t="shared" si="51"/>
        <v/>
      </c>
      <c r="H293" s="38" t="str">
        <f>IF(G293="","",'licencje PZTS'!B273)</f>
        <v/>
      </c>
      <c r="I293" s="26" t="str">
        <f>IF(G293="","",VLOOKUP(F293,'licencje PZTS'!$G$3:$N$799,8,FALSE))</f>
        <v/>
      </c>
      <c r="J293" s="26" t="str">
        <f>IFERROR(VLOOKUP(F293,'licencje PZTS'!$G$3:$N$799,7,FALSE),"")</f>
        <v>M</v>
      </c>
      <c r="K293" s="38">
        <f>IFERROR(VLOOKUP(F293,'licencje PZTS'!$G$3:$N$1799,4,FALSE),"")</f>
        <v>1981</v>
      </c>
      <c r="L293" s="26" t="str">
        <f t="shared" si="52"/>
        <v>Nie dotyczy</v>
      </c>
      <c r="M293" s="26" t="str">
        <f t="shared" si="53"/>
        <v>Nie dotyczy</v>
      </c>
      <c r="N293" s="26" t="str">
        <f t="shared" si="54"/>
        <v>Nie dotyczy</v>
      </c>
      <c r="O293" s="26" t="str">
        <f t="shared" si="55"/>
        <v>Nie dotyczy</v>
      </c>
      <c r="P293" s="26" t="str">
        <f t="shared" si="56"/>
        <v>Nie dotyczy</v>
      </c>
      <c r="Q293" s="26" t="str">
        <f t="shared" si="57"/>
        <v>Senior</v>
      </c>
      <c r="R293" s="26" t="str">
        <f t="shared" si="58"/>
        <v>Nie dotyczy</v>
      </c>
      <c r="S293" s="26" t="str">
        <f t="shared" si="59"/>
        <v>Nie dotyczy</v>
      </c>
      <c r="V293" s="26" t="str">
        <f t="shared" si="48"/>
        <v>Niesler Daniel</v>
      </c>
      <c r="W293" s="26">
        <f>(COUNTIF($V$2:V293,V293)=1)*1+W292</f>
        <v>113</v>
      </c>
      <c r="X293" s="26" t="e">
        <f>VLOOKUP(Y293,'licencje PZTS'!$C$4:$K$1524,9,FALSE)</f>
        <v>#N/A</v>
      </c>
      <c r="Y293" s="26" t="e">
        <f>INDEX($V$4:$V$900,MATCH(ROWS($U$1:U290),$W$4:$W$900,0))</f>
        <v>#N/A</v>
      </c>
      <c r="AA293" s="26" t="str">
        <f t="shared" si="49"/>
        <v>Niesler Daniel</v>
      </c>
      <c r="AB293" s="26">
        <f>(COUNTIF($AA$2:AA293,AA293)=1)*1+AB292</f>
        <v>173</v>
      </c>
      <c r="AC293" s="26" t="e">
        <f>VLOOKUP(AD293,'licencje PZTS'!$C$4:$K$524,9,FALSE)</f>
        <v>#N/A</v>
      </c>
      <c r="AD293" s="26" t="e">
        <f>INDEX($AA$2:$AA$900,MATCH(ROWS($Z$1:Z290),$AB$2:$AB$900,0))</f>
        <v>#N/A</v>
      </c>
    </row>
    <row r="294" spans="1:30" hidden="1" x14ac:dyDescent="0.25">
      <c r="A294" s="26" t="e">
        <f>INDEX($D$24:$D$746,MATCH(ROWS($A$1:A271),$B$24:$B$741,0))</f>
        <v>#N/A</v>
      </c>
      <c r="B294" s="30">
        <f>(COUNTIF($D$24:D294,D294)=1)*1+B293</f>
        <v>21</v>
      </c>
      <c r="C294" s="37" t="str">
        <f t="shared" si="50"/>
        <v>Młodzik</v>
      </c>
      <c r="D294" s="30" t="str">
        <f>IF(C294="","",'licencje PZTS'!B274)</f>
        <v>"MGOK Gorzów Śląski"</v>
      </c>
      <c r="E294" s="38" t="str">
        <f>IF(C294="","",VLOOKUP(F294,'licencje PZTS'!$G$3:$N$799,8,FALSE))</f>
        <v>Milde Dawid</v>
      </c>
      <c r="F294" s="26">
        <f>'licencje PZTS'!G274</f>
        <v>54786</v>
      </c>
      <c r="G294" s="38" t="str">
        <f t="shared" si="51"/>
        <v>Junior</v>
      </c>
      <c r="H294" s="38" t="str">
        <f>IF(G294="","",'licencje PZTS'!B274)</f>
        <v>"MGOK Gorzów Śląski"</v>
      </c>
      <c r="I294" s="26" t="str">
        <f>IF(G294="","",VLOOKUP(F294,'licencje PZTS'!$G$3:$N$799,8,FALSE))</f>
        <v>Milde Dawid</v>
      </c>
      <c r="J294" s="26" t="str">
        <f>IFERROR(VLOOKUP(F294,'licencje PZTS'!$G$3:$N$799,7,FALSE),"")</f>
        <v>M</v>
      </c>
      <c r="K294" s="38">
        <f>IFERROR(VLOOKUP(F294,'licencje PZTS'!$G$3:$N$1799,4,FALSE),"")</f>
        <v>2011</v>
      </c>
      <c r="L294" s="26" t="str">
        <f t="shared" si="52"/>
        <v>Skrzat</v>
      </c>
      <c r="M294" s="26" t="str">
        <f t="shared" si="53"/>
        <v>Żak</v>
      </c>
      <c r="N294" s="26" t="str">
        <f t="shared" si="54"/>
        <v>Młodzik</v>
      </c>
      <c r="O294" s="26" t="str">
        <f t="shared" si="55"/>
        <v>Kadet</v>
      </c>
      <c r="P294" s="26" t="str">
        <f t="shared" si="56"/>
        <v>Junior</v>
      </c>
      <c r="Q294" s="26" t="str">
        <f t="shared" si="57"/>
        <v>Nie dotyczy</v>
      </c>
      <c r="R294" s="26" t="str">
        <f t="shared" si="58"/>
        <v>Nie dotyczy</v>
      </c>
      <c r="S294" s="26" t="str">
        <f t="shared" si="59"/>
        <v>Młodzieżowiec</v>
      </c>
      <c r="V294" s="26" t="str">
        <f t="shared" si="48"/>
        <v>Nocoń Magdalena</v>
      </c>
      <c r="W294" s="26">
        <f>(COUNTIF($V$2:V294,V294)=1)*1+W293</f>
        <v>114</v>
      </c>
      <c r="X294" s="26" t="e">
        <f>VLOOKUP(Y294,'licencje PZTS'!$C$4:$K$1524,9,FALSE)</f>
        <v>#N/A</v>
      </c>
      <c r="Y294" s="26" t="e">
        <f>INDEX($V$4:$V$900,MATCH(ROWS($U$1:U291),$W$4:$W$900,0))</f>
        <v>#N/A</v>
      </c>
      <c r="AA294" s="26" t="str">
        <f t="shared" si="49"/>
        <v>Nocoń Magdalena</v>
      </c>
      <c r="AB294" s="26">
        <f>(COUNTIF($AA$2:AA294,AA294)=1)*1+AB293</f>
        <v>174</v>
      </c>
      <c r="AC294" s="26" t="e">
        <f>VLOOKUP(AD294,'licencje PZTS'!$C$4:$K$524,9,FALSE)</f>
        <v>#N/A</v>
      </c>
      <c r="AD294" s="26" t="e">
        <f>INDEX($AA$2:$AA$900,MATCH(ROWS($Z$1:Z291),$AB$2:$AB$900,0))</f>
        <v>#N/A</v>
      </c>
    </row>
    <row r="295" spans="1:30" hidden="1" x14ac:dyDescent="0.25">
      <c r="A295" s="26" t="e">
        <f>INDEX($D$24:$D$746,MATCH(ROWS($A$1:A272),$B$24:$B$741,0))</f>
        <v>#N/A</v>
      </c>
      <c r="B295" s="30">
        <f>(COUNTIF($D$24:D295,D295)=1)*1+B294</f>
        <v>21</v>
      </c>
      <c r="C295" s="37" t="str">
        <f t="shared" si="50"/>
        <v/>
      </c>
      <c r="D295" s="30" t="str">
        <f>IF(C295="","",'licencje PZTS'!B275)</f>
        <v/>
      </c>
      <c r="E295" s="38" t="str">
        <f>IF(C295="","",VLOOKUP(F295,'licencje PZTS'!$G$3:$N$799,8,FALSE))</f>
        <v/>
      </c>
      <c r="F295" s="26">
        <f>'licencje PZTS'!G275</f>
        <v>50732</v>
      </c>
      <c r="G295" s="38" t="str">
        <f t="shared" si="51"/>
        <v>Junior</v>
      </c>
      <c r="H295" s="38" t="str">
        <f>IF(G295="","",'licencje PZTS'!B275)</f>
        <v>"LUKS Mańkowice-Piątkowice"</v>
      </c>
      <c r="I295" s="26" t="str">
        <f>IF(G295="","",VLOOKUP(F295,'licencje PZTS'!$G$3:$N$799,8,FALSE))</f>
        <v>Misz Mateusz</v>
      </c>
      <c r="J295" s="26" t="str">
        <f>IFERROR(VLOOKUP(F295,'licencje PZTS'!$G$3:$N$799,7,FALSE),"")</f>
        <v>M</v>
      </c>
      <c r="K295" s="38">
        <f>IFERROR(VLOOKUP(F295,'licencje PZTS'!$G$3:$N$1799,4,FALSE),"")</f>
        <v>2004</v>
      </c>
      <c r="L295" s="26" t="str">
        <f t="shared" si="52"/>
        <v>Nie dotyczy</v>
      </c>
      <c r="M295" s="26" t="str">
        <f t="shared" si="53"/>
        <v>Nie dotyczy</v>
      </c>
      <c r="N295" s="26" t="str">
        <f t="shared" si="54"/>
        <v>Nie dotyczy</v>
      </c>
      <c r="O295" s="26" t="str">
        <f t="shared" si="55"/>
        <v>Nie dotyczy</v>
      </c>
      <c r="P295" s="26" t="str">
        <f t="shared" si="56"/>
        <v>Junior</v>
      </c>
      <c r="Q295" s="26" t="str">
        <f t="shared" si="57"/>
        <v>Senior</v>
      </c>
      <c r="R295" s="26" t="str">
        <f t="shared" si="58"/>
        <v>Nie dotyczy</v>
      </c>
      <c r="S295" s="26" t="str">
        <f t="shared" si="59"/>
        <v>Młodzieżowiec</v>
      </c>
      <c r="V295" s="26" t="str">
        <f t="shared" si="48"/>
        <v>Ochwat Grzegorz</v>
      </c>
      <c r="W295" s="26">
        <f>(COUNTIF($V$2:V295,V295)=1)*1+W294</f>
        <v>115</v>
      </c>
      <c r="X295" s="26" t="e">
        <f>VLOOKUP(Y295,'licencje PZTS'!$C$4:$K$1524,9,FALSE)</f>
        <v>#N/A</v>
      </c>
      <c r="Y295" s="26" t="e">
        <f>INDEX($V$4:$V$900,MATCH(ROWS($U$1:U292),$W$4:$W$900,0))</f>
        <v>#N/A</v>
      </c>
      <c r="AA295" s="26" t="str">
        <f t="shared" si="49"/>
        <v>Nowak Łukasz</v>
      </c>
      <c r="AB295" s="26">
        <f>(COUNTIF($AA$2:AA295,AA295)=1)*1+AB294</f>
        <v>175</v>
      </c>
      <c r="AC295" s="26" t="e">
        <f>VLOOKUP(AD295,'licencje PZTS'!$C$4:$K$524,9,FALSE)</f>
        <v>#N/A</v>
      </c>
      <c r="AD295" s="26" t="e">
        <f>INDEX($AA$2:$AA$900,MATCH(ROWS($Z$1:Z292),$AB$2:$AB$900,0))</f>
        <v>#N/A</v>
      </c>
    </row>
    <row r="296" spans="1:30" hidden="1" x14ac:dyDescent="0.25">
      <c r="A296" s="26" t="e">
        <f>INDEX($D$24:$D$746,MATCH(ROWS($A$1:A273),$B$24:$B$741,0))</f>
        <v>#N/A</v>
      </c>
      <c r="B296" s="30">
        <f>(COUNTIF($D$24:D296,D296)=1)*1+B295</f>
        <v>21</v>
      </c>
      <c r="C296" s="37" t="str">
        <f t="shared" si="50"/>
        <v/>
      </c>
      <c r="D296" s="30" t="str">
        <f>IF(C296="","",'licencje PZTS'!B276)</f>
        <v/>
      </c>
      <c r="E296" s="38" t="str">
        <f>IF(C296="","",VLOOKUP(F296,'licencje PZTS'!$G$3:$N$799,8,FALSE))</f>
        <v/>
      </c>
      <c r="F296" s="26">
        <f>'licencje PZTS'!G276</f>
        <v>54240</v>
      </c>
      <c r="G296" s="38" t="str">
        <f t="shared" si="51"/>
        <v>Junior</v>
      </c>
      <c r="H296" s="38" t="str">
        <f>IF(G296="","",'licencje PZTS'!B276)</f>
        <v>"LZS Zakrzów"</v>
      </c>
      <c r="I296" s="26" t="str">
        <f>IF(G296="","",VLOOKUP(F296,'licencje PZTS'!$G$3:$N$799,8,FALSE))</f>
        <v>Mleczko Magdalena</v>
      </c>
      <c r="J296" s="26" t="str">
        <f>IFERROR(VLOOKUP(F296,'licencje PZTS'!$G$3:$N$799,7,FALSE),"")</f>
        <v>K</v>
      </c>
      <c r="K296" s="38">
        <f>IFERROR(VLOOKUP(F296,'licencje PZTS'!$G$3:$N$1799,4,FALSE),"")</f>
        <v>2005</v>
      </c>
      <c r="L296" s="26" t="str">
        <f t="shared" si="52"/>
        <v>Nie dotyczy</v>
      </c>
      <c r="M296" s="26" t="str">
        <f t="shared" si="53"/>
        <v>Nie dotyczy</v>
      </c>
      <c r="N296" s="26" t="str">
        <f t="shared" si="54"/>
        <v>Nie dotyczy</v>
      </c>
      <c r="O296" s="26" t="str">
        <f t="shared" si="55"/>
        <v>Kadet</v>
      </c>
      <c r="P296" s="26" t="str">
        <f t="shared" si="56"/>
        <v>Junior</v>
      </c>
      <c r="Q296" s="26" t="str">
        <f t="shared" si="57"/>
        <v>Senior</v>
      </c>
      <c r="R296" s="26" t="str">
        <f t="shared" si="58"/>
        <v>Nie dotyczy</v>
      </c>
      <c r="S296" s="26" t="str">
        <f t="shared" si="59"/>
        <v>Młodzieżowiec</v>
      </c>
      <c r="V296" s="26" t="str">
        <f t="shared" si="48"/>
        <v>Ochwat Grzegorz</v>
      </c>
      <c r="W296" s="26">
        <f>(COUNTIF($V$2:V296,V296)=1)*1+W295</f>
        <v>115</v>
      </c>
      <c r="X296" s="26" t="e">
        <f>VLOOKUP(Y296,'licencje PZTS'!$C$4:$K$1524,9,FALSE)</f>
        <v>#N/A</v>
      </c>
      <c r="Y296" s="26" t="e">
        <f>INDEX($V$4:$V$900,MATCH(ROWS($U$1:U293),$W$4:$W$900,0))</f>
        <v>#N/A</v>
      </c>
      <c r="AA296" s="26" t="str">
        <f t="shared" si="49"/>
        <v>Nowak Łukasz</v>
      </c>
      <c r="AB296" s="26">
        <f>(COUNTIF($AA$2:AA296,AA296)=1)*1+AB295</f>
        <v>175</v>
      </c>
      <c r="AC296" s="26" t="e">
        <f>VLOOKUP(AD296,'licencje PZTS'!$C$4:$K$524,9,FALSE)</f>
        <v>#N/A</v>
      </c>
      <c r="AD296" s="26" t="e">
        <f>INDEX($AA$2:$AA$900,MATCH(ROWS($Z$1:Z293),$AB$2:$AB$900,0))</f>
        <v>#N/A</v>
      </c>
    </row>
    <row r="297" spans="1:30" hidden="1" x14ac:dyDescent="0.25">
      <c r="A297" s="26" t="e">
        <f>INDEX($D$24:$D$746,MATCH(ROWS($A$1:A274),$B$24:$B$741,0))</f>
        <v>#N/A</v>
      </c>
      <c r="B297" s="30">
        <f>(COUNTIF($D$24:D297,D297)=1)*1+B296</f>
        <v>21</v>
      </c>
      <c r="C297" s="37" t="str">
        <f t="shared" si="50"/>
        <v/>
      </c>
      <c r="D297" s="30" t="str">
        <f>IF(C297="","",'licencje PZTS'!B277)</f>
        <v/>
      </c>
      <c r="E297" s="38" t="str">
        <f>IF(C297="","",VLOOKUP(F297,'licencje PZTS'!$G$3:$N$799,8,FALSE))</f>
        <v/>
      </c>
      <c r="F297" s="26">
        <f>'licencje PZTS'!G277</f>
        <v>40789</v>
      </c>
      <c r="G297" s="38" t="str">
        <f t="shared" si="51"/>
        <v/>
      </c>
      <c r="H297" s="38" t="str">
        <f>IF(G297="","",'licencje PZTS'!B277)</f>
        <v/>
      </c>
      <c r="I297" s="26" t="str">
        <f>IF(G297="","",VLOOKUP(F297,'licencje PZTS'!$G$3:$N$799,8,FALSE))</f>
        <v/>
      </c>
      <c r="J297" s="26" t="str">
        <f>IFERROR(VLOOKUP(F297,'licencje PZTS'!$G$3:$N$799,7,FALSE),"")</f>
        <v>M</v>
      </c>
      <c r="K297" s="38">
        <f>IFERROR(VLOOKUP(F297,'licencje PZTS'!$G$3:$N$1799,4,FALSE),"")</f>
        <v>1997</v>
      </c>
      <c r="L297" s="26" t="str">
        <f t="shared" si="52"/>
        <v>Nie dotyczy</v>
      </c>
      <c r="M297" s="26" t="str">
        <f t="shared" si="53"/>
        <v>Nie dotyczy</v>
      </c>
      <c r="N297" s="26" t="str">
        <f t="shared" si="54"/>
        <v>Nie dotyczy</v>
      </c>
      <c r="O297" s="26" t="str">
        <f t="shared" si="55"/>
        <v>Nie dotyczy</v>
      </c>
      <c r="P297" s="26" t="str">
        <f t="shared" si="56"/>
        <v>Nie dotyczy</v>
      </c>
      <c r="Q297" s="26" t="str">
        <f t="shared" si="57"/>
        <v>Senior</v>
      </c>
      <c r="R297" s="26" t="str">
        <f t="shared" si="58"/>
        <v>Nie dotyczy</v>
      </c>
      <c r="S297" s="26" t="str">
        <f t="shared" si="59"/>
        <v>Nie dotyczy</v>
      </c>
      <c r="V297" s="26" t="str">
        <f t="shared" si="48"/>
        <v>Ochwat Grzegorz</v>
      </c>
      <c r="W297" s="26">
        <f>(COUNTIF($V$2:V297,V297)=1)*1+W296</f>
        <v>115</v>
      </c>
      <c r="X297" s="26" t="e">
        <f>VLOOKUP(Y297,'licencje PZTS'!$C$4:$K$1524,9,FALSE)</f>
        <v>#N/A</v>
      </c>
      <c r="Y297" s="26" t="e">
        <f>INDEX($V$4:$V$900,MATCH(ROWS($U$1:U294),$W$4:$W$900,0))</f>
        <v>#N/A</v>
      </c>
      <c r="AA297" s="26" t="str">
        <f t="shared" si="49"/>
        <v>Oberamajer Bartosz</v>
      </c>
      <c r="AB297" s="26">
        <f>(COUNTIF($AA$2:AA297,AA297)=1)*1+AB296</f>
        <v>176</v>
      </c>
      <c r="AC297" s="26" t="e">
        <f>VLOOKUP(AD297,'licencje PZTS'!$C$4:$K$524,9,FALSE)</f>
        <v>#N/A</v>
      </c>
      <c r="AD297" s="26" t="e">
        <f>INDEX($AA$2:$AA$900,MATCH(ROWS($Z$1:Z294),$AB$2:$AB$900,0))</f>
        <v>#N/A</v>
      </c>
    </row>
    <row r="298" spans="1:30" hidden="1" x14ac:dyDescent="0.25">
      <c r="A298" s="26" t="e">
        <f>INDEX($D$24:$D$746,MATCH(ROWS($A$1:A275),$B$24:$B$741,0))</f>
        <v>#N/A</v>
      </c>
      <c r="B298" s="30">
        <f>(COUNTIF($D$24:D298,D298)=1)*1+B297</f>
        <v>21</v>
      </c>
      <c r="C298" s="37" t="str">
        <f t="shared" si="50"/>
        <v/>
      </c>
      <c r="D298" s="30" t="str">
        <f>IF(C298="","",'licencje PZTS'!B278)</f>
        <v/>
      </c>
      <c r="E298" s="38" t="str">
        <f>IF(C298="","",VLOOKUP(F298,'licencje PZTS'!$G$3:$N$799,8,FALSE))</f>
        <v/>
      </c>
      <c r="F298" s="26">
        <f>'licencje PZTS'!G278</f>
        <v>44810</v>
      </c>
      <c r="G298" s="38" t="str">
        <f t="shared" si="51"/>
        <v>Junior</v>
      </c>
      <c r="H298" s="38" t="str">
        <f>IF(G298="","",'licencje PZTS'!B278)</f>
        <v>"KTS KŁODNICA Kędzierzyn-Koźle"</v>
      </c>
      <c r="I298" s="26" t="str">
        <f>IF(G298="","",VLOOKUP(F298,'licencje PZTS'!$G$3:$N$799,8,FALSE))</f>
        <v>Mojzyk Maciej</v>
      </c>
      <c r="J298" s="26" t="str">
        <f>IFERROR(VLOOKUP(F298,'licencje PZTS'!$G$3:$N$799,7,FALSE),"")</f>
        <v>M</v>
      </c>
      <c r="K298" s="38">
        <f>IFERROR(VLOOKUP(F298,'licencje PZTS'!$G$3:$N$1799,4,FALSE),"")</f>
        <v>2003</v>
      </c>
      <c r="L298" s="26" t="str">
        <f t="shared" si="52"/>
        <v>Nie dotyczy</v>
      </c>
      <c r="M298" s="26" t="str">
        <f t="shared" si="53"/>
        <v>Nie dotyczy</v>
      </c>
      <c r="N298" s="26" t="str">
        <f t="shared" si="54"/>
        <v>Nie dotyczy</v>
      </c>
      <c r="O298" s="26" t="str">
        <f t="shared" si="55"/>
        <v>Nie dotyczy</v>
      </c>
      <c r="P298" s="26" t="str">
        <f t="shared" si="56"/>
        <v>Junior</v>
      </c>
      <c r="Q298" s="26" t="str">
        <f t="shared" si="57"/>
        <v>Senior</v>
      </c>
      <c r="R298" s="26" t="str">
        <f t="shared" si="58"/>
        <v>Nie dotyczy</v>
      </c>
      <c r="S298" s="26" t="str">
        <f t="shared" si="59"/>
        <v>Młodzieżowiec</v>
      </c>
      <c r="V298" s="26" t="str">
        <f t="shared" si="48"/>
        <v>Ochwat Grzegorz</v>
      </c>
      <c r="W298" s="26">
        <f>(COUNTIF($V$2:V298,V298)=1)*1+W297</f>
        <v>115</v>
      </c>
      <c r="X298" s="26" t="e">
        <f>VLOOKUP(Y298,'licencje PZTS'!$C$4:$K$1524,9,FALSE)</f>
        <v>#N/A</v>
      </c>
      <c r="Y298" s="26" t="e">
        <f>INDEX($V$4:$V$900,MATCH(ROWS($U$1:U295),$W$4:$W$900,0))</f>
        <v>#N/A</v>
      </c>
      <c r="AA298" s="26" t="str">
        <f t="shared" si="49"/>
        <v>Ochwat Grzegorz</v>
      </c>
      <c r="AB298" s="26">
        <f>(COUNTIF($AA$2:AA298,AA298)=1)*1+AB297</f>
        <v>177</v>
      </c>
      <c r="AC298" s="26" t="e">
        <f>VLOOKUP(AD298,'licencje PZTS'!$C$4:$K$524,9,FALSE)</f>
        <v>#N/A</v>
      </c>
      <c r="AD298" s="26" t="e">
        <f>INDEX($AA$2:$AA$900,MATCH(ROWS($Z$1:Z295),$AB$2:$AB$900,0))</f>
        <v>#N/A</v>
      </c>
    </row>
    <row r="299" spans="1:30" hidden="1" x14ac:dyDescent="0.25">
      <c r="A299" s="26" t="e">
        <f>INDEX($D$24:$D$746,MATCH(ROWS($A$1:A276),$B$24:$B$741,0))</f>
        <v>#N/A</v>
      </c>
      <c r="B299" s="30">
        <f>(COUNTIF($D$24:D299,D299)=1)*1+B298</f>
        <v>21</v>
      </c>
      <c r="C299" s="37" t="str">
        <f t="shared" si="50"/>
        <v>Młodzik</v>
      </c>
      <c r="D299" s="30" t="str">
        <f>IF(C299="","",'licencje PZTS'!B279)</f>
        <v>"STS GMINA Strzelce Opolskie"</v>
      </c>
      <c r="E299" s="38" t="str">
        <f>IF(C299="","",VLOOKUP(F299,'licencje PZTS'!$G$3:$N$799,8,FALSE))</f>
        <v>Molawka Jan</v>
      </c>
      <c r="F299" s="26">
        <f>'licencje PZTS'!G279</f>
        <v>53932</v>
      </c>
      <c r="G299" s="38" t="str">
        <f t="shared" si="51"/>
        <v>Junior</v>
      </c>
      <c r="H299" s="38" t="str">
        <f>IF(G299="","",'licencje PZTS'!B279)</f>
        <v>"STS GMINA Strzelce Opolskie"</v>
      </c>
      <c r="I299" s="26" t="str">
        <f>IF(G299="","",VLOOKUP(F299,'licencje PZTS'!$G$3:$N$799,8,FALSE))</f>
        <v>Molawka Jan</v>
      </c>
      <c r="J299" s="26" t="str">
        <f>IFERROR(VLOOKUP(F299,'licencje PZTS'!$G$3:$N$799,7,FALSE),"")</f>
        <v>M</v>
      </c>
      <c r="K299" s="38">
        <f>IFERROR(VLOOKUP(F299,'licencje PZTS'!$G$3:$N$1799,4,FALSE),"")</f>
        <v>2012</v>
      </c>
      <c r="L299" s="26" t="str">
        <f t="shared" si="52"/>
        <v>Skrzat</v>
      </c>
      <c r="M299" s="26" t="str">
        <f t="shared" si="53"/>
        <v>Żak</v>
      </c>
      <c r="N299" s="26" t="str">
        <f t="shared" si="54"/>
        <v>Młodzik</v>
      </c>
      <c r="O299" s="26" t="str">
        <f t="shared" si="55"/>
        <v>Kadet</v>
      </c>
      <c r="P299" s="26" t="str">
        <f t="shared" si="56"/>
        <v>Junior</v>
      </c>
      <c r="Q299" s="26" t="str">
        <f t="shared" si="57"/>
        <v>Nie dotyczy</v>
      </c>
      <c r="R299" s="26" t="str">
        <f t="shared" si="58"/>
        <v>Nie dotyczy</v>
      </c>
      <c r="S299" s="26" t="str">
        <f t="shared" si="59"/>
        <v>Młodzieżowiec</v>
      </c>
      <c r="V299" s="26" t="str">
        <f t="shared" si="48"/>
        <v>Ochwat Grzegorz</v>
      </c>
      <c r="W299" s="26">
        <f>(COUNTIF($V$2:V299,V299)=1)*1+W298</f>
        <v>115</v>
      </c>
      <c r="X299" s="26" t="e">
        <f>VLOOKUP(Y299,'licencje PZTS'!$C$4:$K$1524,9,FALSE)</f>
        <v>#N/A</v>
      </c>
      <c r="Y299" s="26" t="e">
        <f>INDEX($V$4:$V$900,MATCH(ROWS($U$1:U296),$W$4:$W$900,0))</f>
        <v>#N/A</v>
      </c>
      <c r="AA299" s="26" t="str">
        <f t="shared" si="49"/>
        <v>Ochwat Grzegorz</v>
      </c>
      <c r="AB299" s="26">
        <f>(COUNTIF($AA$2:AA299,AA299)=1)*1+AB298</f>
        <v>177</v>
      </c>
      <c r="AC299" s="26" t="e">
        <f>VLOOKUP(AD299,'licencje PZTS'!$C$4:$K$524,9,FALSE)</f>
        <v>#N/A</v>
      </c>
      <c r="AD299" s="26" t="e">
        <f>INDEX($AA$2:$AA$900,MATCH(ROWS($Z$1:Z296),$AB$2:$AB$900,0))</f>
        <v>#N/A</v>
      </c>
    </row>
    <row r="300" spans="1:30" hidden="1" x14ac:dyDescent="0.25">
      <c r="A300" s="26" t="e">
        <f>INDEX($D$24:$D$746,MATCH(ROWS($A$1:A277),$B$24:$B$741,0))</f>
        <v>#N/A</v>
      </c>
      <c r="B300" s="30">
        <f>(COUNTIF($D$24:D300,D300)=1)*1+B299</f>
        <v>21</v>
      </c>
      <c r="C300" s="37" t="str">
        <f t="shared" si="50"/>
        <v/>
      </c>
      <c r="D300" s="30" t="str">
        <f>IF(C300="","",'licencje PZTS'!B280)</f>
        <v/>
      </c>
      <c r="E300" s="38" t="str">
        <f>IF(C300="","",VLOOKUP(F300,'licencje PZTS'!$G$3:$N$799,8,FALSE))</f>
        <v/>
      </c>
      <c r="F300" s="26">
        <f>'licencje PZTS'!G280</f>
        <v>34629</v>
      </c>
      <c r="G300" s="38" t="str">
        <f t="shared" si="51"/>
        <v/>
      </c>
      <c r="H300" s="38" t="str">
        <f>IF(G300="","",'licencje PZTS'!B280)</f>
        <v/>
      </c>
      <c r="I300" s="26" t="str">
        <f>IF(G300="","",VLOOKUP(F300,'licencje PZTS'!$G$3:$N$799,8,FALSE))</f>
        <v/>
      </c>
      <c r="J300" s="26" t="str">
        <f>IFERROR(VLOOKUP(F300,'licencje PZTS'!$G$3:$N$799,7,FALSE),"")</f>
        <v>M</v>
      </c>
      <c r="K300" s="38">
        <f>IFERROR(VLOOKUP(F300,'licencje PZTS'!$G$3:$N$1799,4,FALSE),"")</f>
        <v>1998</v>
      </c>
      <c r="L300" s="26" t="str">
        <f t="shared" si="52"/>
        <v>Nie dotyczy</v>
      </c>
      <c r="M300" s="26" t="str">
        <f t="shared" si="53"/>
        <v>Nie dotyczy</v>
      </c>
      <c r="N300" s="26" t="str">
        <f t="shared" si="54"/>
        <v>Nie dotyczy</v>
      </c>
      <c r="O300" s="26" t="str">
        <f t="shared" si="55"/>
        <v>Nie dotyczy</v>
      </c>
      <c r="P300" s="26" t="str">
        <f t="shared" si="56"/>
        <v>Nie dotyczy</v>
      </c>
      <c r="Q300" s="26" t="str">
        <f t="shared" si="57"/>
        <v>Senior</v>
      </c>
      <c r="R300" s="26" t="str">
        <f t="shared" si="58"/>
        <v>Nie dotyczy</v>
      </c>
      <c r="S300" s="26" t="str">
        <f t="shared" si="59"/>
        <v>Nie dotyczy</v>
      </c>
      <c r="V300" s="26" t="str">
        <f t="shared" si="48"/>
        <v>Ogrodnik Nikola</v>
      </c>
      <c r="W300" s="26">
        <f>(COUNTIF($V$2:V300,V300)=1)*1+W299</f>
        <v>116</v>
      </c>
      <c r="X300" s="26" t="e">
        <f>VLOOKUP(Y300,'licencje PZTS'!$C$4:$K$1524,9,FALSE)</f>
        <v>#N/A</v>
      </c>
      <c r="Y300" s="26" t="e">
        <f>INDEX($V$4:$V$900,MATCH(ROWS($U$1:U297),$W$4:$W$900,0))</f>
        <v>#N/A</v>
      </c>
      <c r="AA300" s="26" t="str">
        <f t="shared" si="49"/>
        <v>Ogrodnik Nikola</v>
      </c>
      <c r="AB300" s="26">
        <f>(COUNTIF($AA$2:AA300,AA300)=1)*1+AB299</f>
        <v>178</v>
      </c>
      <c r="AC300" s="26" t="e">
        <f>VLOOKUP(AD300,'licencje PZTS'!$C$4:$K$524,9,FALSE)</f>
        <v>#N/A</v>
      </c>
      <c r="AD300" s="26" t="e">
        <f>INDEX($AA$2:$AA$900,MATCH(ROWS($Z$1:Z297),$AB$2:$AB$900,0))</f>
        <v>#N/A</v>
      </c>
    </row>
    <row r="301" spans="1:30" hidden="1" x14ac:dyDescent="0.25">
      <c r="A301" s="26" t="e">
        <f>INDEX($D$24:$D$746,MATCH(ROWS($A$1:A278),$B$24:$B$741,0))</f>
        <v>#N/A</v>
      </c>
      <c r="B301" s="30">
        <f>(COUNTIF($D$24:D301,D301)=1)*1+B300</f>
        <v>21</v>
      </c>
      <c r="C301" s="37" t="str">
        <f t="shared" si="50"/>
        <v/>
      </c>
      <c r="D301" s="30" t="str">
        <f>IF(C301="","",'licencje PZTS'!B281)</f>
        <v/>
      </c>
      <c r="E301" s="38" t="str">
        <f>IF(C301="","",VLOOKUP(F301,'licencje PZTS'!$G$3:$N$799,8,FALSE))</f>
        <v/>
      </c>
      <c r="F301" s="26">
        <f>'licencje PZTS'!G281</f>
        <v>33869</v>
      </c>
      <c r="G301" s="38" t="str">
        <f t="shared" si="51"/>
        <v/>
      </c>
      <c r="H301" s="38" t="str">
        <f>IF(G301="","",'licencje PZTS'!B281)</f>
        <v/>
      </c>
      <c r="I301" s="26" t="str">
        <f>IF(G301="","",VLOOKUP(F301,'licencje PZTS'!$G$3:$N$799,8,FALSE))</f>
        <v/>
      </c>
      <c r="J301" s="26" t="str">
        <f>IFERROR(VLOOKUP(F301,'licencje PZTS'!$G$3:$N$799,7,FALSE),"")</f>
        <v>M</v>
      </c>
      <c r="K301" s="38">
        <f>IFERROR(VLOOKUP(F301,'licencje PZTS'!$G$3:$N$1799,4,FALSE),"")</f>
        <v>1971</v>
      </c>
      <c r="L301" s="26" t="str">
        <f t="shared" si="52"/>
        <v>Nie dotyczy</v>
      </c>
      <c r="M301" s="26" t="str">
        <f t="shared" si="53"/>
        <v>Nie dotyczy</v>
      </c>
      <c r="N301" s="26" t="str">
        <f t="shared" si="54"/>
        <v>Nie dotyczy</v>
      </c>
      <c r="O301" s="26" t="str">
        <f t="shared" si="55"/>
        <v>Nie dotyczy</v>
      </c>
      <c r="P301" s="26" t="str">
        <f t="shared" si="56"/>
        <v>Nie dotyczy</v>
      </c>
      <c r="Q301" s="26" t="str">
        <f t="shared" si="57"/>
        <v>Senior</v>
      </c>
      <c r="R301" s="26" t="str">
        <f t="shared" si="58"/>
        <v>Weteran</v>
      </c>
      <c r="S301" s="26" t="str">
        <f t="shared" si="59"/>
        <v>Nie dotyczy</v>
      </c>
      <c r="V301" s="26" t="str">
        <f t="shared" si="48"/>
        <v>Ogrodnik Olivier</v>
      </c>
      <c r="W301" s="26">
        <f>(COUNTIF($V$2:V301,V301)=1)*1+W300</f>
        <v>117</v>
      </c>
      <c r="X301" s="26" t="e">
        <f>VLOOKUP(Y301,'licencje PZTS'!$C$4:$K$1524,9,FALSE)</f>
        <v>#N/A</v>
      </c>
      <c r="Y301" s="26" t="e">
        <f>INDEX($V$4:$V$900,MATCH(ROWS($U$1:U298),$W$4:$W$900,0))</f>
        <v>#N/A</v>
      </c>
      <c r="AA301" s="26" t="str">
        <f t="shared" si="49"/>
        <v>Ogrodnik Olivier</v>
      </c>
      <c r="AB301" s="26">
        <f>(COUNTIF($AA$2:AA301,AA301)=1)*1+AB300</f>
        <v>179</v>
      </c>
      <c r="AC301" s="26" t="e">
        <f>VLOOKUP(AD301,'licencje PZTS'!$C$4:$K$524,9,FALSE)</f>
        <v>#N/A</v>
      </c>
      <c r="AD301" s="26" t="e">
        <f>INDEX($AA$2:$AA$900,MATCH(ROWS($Z$1:Z298),$AB$2:$AB$900,0))</f>
        <v>#N/A</v>
      </c>
    </row>
    <row r="302" spans="1:30" hidden="1" x14ac:dyDescent="0.25">
      <c r="A302" s="26" t="e">
        <f>INDEX($D$24:$D$746,MATCH(ROWS($A$1:A279),$B$24:$B$741,0))</f>
        <v>#N/A</v>
      </c>
      <c r="B302" s="30">
        <f>(COUNTIF($D$24:D302,D302)=1)*1+B301</f>
        <v>21</v>
      </c>
      <c r="C302" s="37" t="str">
        <f t="shared" si="50"/>
        <v/>
      </c>
      <c r="D302" s="30" t="str">
        <f>IF(C302="","",'licencje PZTS'!B282)</f>
        <v/>
      </c>
      <c r="E302" s="38" t="str">
        <f>IF(C302="","",VLOOKUP(F302,'licencje PZTS'!$G$3:$N$799,8,FALSE))</f>
        <v/>
      </c>
      <c r="F302" s="26">
        <f>'licencje PZTS'!G282</f>
        <v>27741</v>
      </c>
      <c r="G302" s="38" t="str">
        <f t="shared" si="51"/>
        <v/>
      </c>
      <c r="H302" s="38" t="str">
        <f>IF(G302="","",'licencje PZTS'!B282)</f>
        <v/>
      </c>
      <c r="I302" s="26" t="str">
        <f>IF(G302="","",VLOOKUP(F302,'licencje PZTS'!$G$3:$N$799,8,FALSE))</f>
        <v/>
      </c>
      <c r="J302" s="26" t="str">
        <f>IFERROR(VLOOKUP(F302,'licencje PZTS'!$G$3:$N$799,7,FALSE),"")</f>
        <v>M</v>
      </c>
      <c r="K302" s="38">
        <f>IFERROR(VLOOKUP(F302,'licencje PZTS'!$G$3:$N$1799,4,FALSE),"")</f>
        <v>1969</v>
      </c>
      <c r="L302" s="26" t="str">
        <f t="shared" si="52"/>
        <v>Nie dotyczy</v>
      </c>
      <c r="M302" s="26" t="str">
        <f t="shared" si="53"/>
        <v>Nie dotyczy</v>
      </c>
      <c r="N302" s="26" t="str">
        <f t="shared" si="54"/>
        <v>Nie dotyczy</v>
      </c>
      <c r="O302" s="26" t="str">
        <f t="shared" si="55"/>
        <v>Nie dotyczy</v>
      </c>
      <c r="P302" s="26" t="str">
        <f t="shared" si="56"/>
        <v>Nie dotyczy</v>
      </c>
      <c r="Q302" s="26" t="str">
        <f t="shared" si="57"/>
        <v>Senior</v>
      </c>
      <c r="R302" s="26" t="str">
        <f t="shared" si="58"/>
        <v>Weteran</v>
      </c>
      <c r="S302" s="26" t="str">
        <f t="shared" si="59"/>
        <v>Nie dotyczy</v>
      </c>
      <c r="V302" s="26" t="str">
        <f t="shared" si="48"/>
        <v>Olejnik Michał</v>
      </c>
      <c r="W302" s="26">
        <f>(COUNTIF($V$2:V302,V302)=1)*1+W301</f>
        <v>118</v>
      </c>
      <c r="X302" s="26" t="e">
        <f>VLOOKUP(Y302,'licencje PZTS'!$C$4:$K$1524,9,FALSE)</f>
        <v>#N/A</v>
      </c>
      <c r="Y302" s="26" t="e">
        <f>INDEX($V$4:$V$900,MATCH(ROWS($U$1:U299),$W$4:$W$900,0))</f>
        <v>#N/A</v>
      </c>
      <c r="AA302" s="26" t="str">
        <f t="shared" si="49"/>
        <v>Olczyk Izabella</v>
      </c>
      <c r="AB302" s="26">
        <f>(COUNTIF($AA$2:AA302,AA302)=1)*1+AB301</f>
        <v>180</v>
      </c>
      <c r="AC302" s="26" t="e">
        <f>VLOOKUP(AD302,'licencje PZTS'!$C$4:$K$524,9,FALSE)</f>
        <v>#N/A</v>
      </c>
      <c r="AD302" s="26" t="e">
        <f>INDEX($AA$2:$AA$900,MATCH(ROWS($Z$1:Z299),$AB$2:$AB$900,0))</f>
        <v>#N/A</v>
      </c>
    </row>
    <row r="303" spans="1:30" hidden="1" x14ac:dyDescent="0.25">
      <c r="A303" s="26" t="e">
        <f>INDEX($D$24:$D$746,MATCH(ROWS($A$1:A280),$B$24:$B$741,0))</f>
        <v>#N/A</v>
      </c>
      <c r="B303" s="30">
        <f>(COUNTIF($D$24:D303,D303)=1)*1+B302</f>
        <v>21</v>
      </c>
      <c r="C303" s="37" t="str">
        <f t="shared" si="50"/>
        <v>Młodzik</v>
      </c>
      <c r="D303" s="30" t="str">
        <f>IF(C303="","",'licencje PZTS'!B283)</f>
        <v>"STS Brynica"</v>
      </c>
      <c r="E303" s="38" t="str">
        <f>IF(C303="","",VLOOKUP(F303,'licencje PZTS'!$G$3:$N$799,8,FALSE))</f>
        <v>Nanko Łukasz</v>
      </c>
      <c r="F303" s="26">
        <f>'licencje PZTS'!G283</f>
        <v>54368</v>
      </c>
      <c r="G303" s="38" t="str">
        <f t="shared" si="51"/>
        <v>Junior</v>
      </c>
      <c r="H303" s="38" t="str">
        <f>IF(G303="","",'licencje PZTS'!B283)</f>
        <v>"STS Brynica"</v>
      </c>
      <c r="I303" s="26" t="str">
        <f>IF(G303="","",VLOOKUP(F303,'licencje PZTS'!$G$3:$N$799,8,FALSE))</f>
        <v>Nanko Łukasz</v>
      </c>
      <c r="J303" s="26" t="str">
        <f>IFERROR(VLOOKUP(F303,'licencje PZTS'!$G$3:$N$799,7,FALSE),"")</f>
        <v>M</v>
      </c>
      <c r="K303" s="38">
        <f>IFERROR(VLOOKUP(F303,'licencje PZTS'!$G$3:$N$1799,4,FALSE),"")</f>
        <v>2014</v>
      </c>
      <c r="L303" s="26" t="str">
        <f t="shared" si="52"/>
        <v>Skrzat</v>
      </c>
      <c r="M303" s="26" t="str">
        <f t="shared" si="53"/>
        <v>Żak</v>
      </c>
      <c r="N303" s="26" t="str">
        <f t="shared" si="54"/>
        <v>Młodzik</v>
      </c>
      <c r="O303" s="26" t="str">
        <f t="shared" si="55"/>
        <v>Kadet</v>
      </c>
      <c r="P303" s="26" t="str">
        <f t="shared" si="56"/>
        <v>Junior</v>
      </c>
      <c r="Q303" s="26" t="str">
        <f t="shared" si="57"/>
        <v>Nie dotyczy</v>
      </c>
      <c r="R303" s="26" t="str">
        <f t="shared" si="58"/>
        <v>Nie dotyczy</v>
      </c>
      <c r="S303" s="26" t="str">
        <f t="shared" si="59"/>
        <v>Młodzieżowiec</v>
      </c>
      <c r="V303" s="26" t="str">
        <f t="shared" si="48"/>
        <v>Olejnik Michał</v>
      </c>
      <c r="W303" s="26">
        <f>(COUNTIF($V$2:V303,V303)=1)*1+W302</f>
        <v>118</v>
      </c>
      <c r="X303" s="26" t="e">
        <f>VLOOKUP(Y303,'licencje PZTS'!$C$4:$K$1524,9,FALSE)</f>
        <v>#N/A</v>
      </c>
      <c r="Y303" s="26" t="e">
        <f>INDEX($V$4:$V$900,MATCH(ROWS($U$1:U300),$W$4:$W$900,0))</f>
        <v>#N/A</v>
      </c>
      <c r="AA303" s="26" t="str">
        <f t="shared" si="49"/>
        <v>Olczyk Michał</v>
      </c>
      <c r="AB303" s="26">
        <f>(COUNTIF($AA$2:AA303,AA303)=1)*1+AB302</f>
        <v>181</v>
      </c>
      <c r="AC303" s="26" t="e">
        <f>VLOOKUP(AD303,'licencje PZTS'!$C$4:$K$524,9,FALSE)</f>
        <v>#N/A</v>
      </c>
      <c r="AD303" s="26" t="e">
        <f>INDEX($AA$2:$AA$900,MATCH(ROWS($Z$1:Z300),$AB$2:$AB$900,0))</f>
        <v>#N/A</v>
      </c>
    </row>
    <row r="304" spans="1:30" hidden="1" x14ac:dyDescent="0.25">
      <c r="A304" s="26" t="e">
        <f>INDEX($D$24:$D$746,MATCH(ROWS($A$1:A281),$B$24:$B$741,0))</f>
        <v>#N/A</v>
      </c>
      <c r="B304" s="30">
        <f>(COUNTIF($D$24:D304,D304)=1)*1+B303</f>
        <v>21</v>
      </c>
      <c r="C304" s="37" t="str">
        <f t="shared" si="50"/>
        <v>Młodzik</v>
      </c>
      <c r="D304" s="30" t="str">
        <f>IF(C304="","",'licencje PZTS'!B284)</f>
        <v>"MGOK Gorzów Śląski"</v>
      </c>
      <c r="E304" s="38" t="str">
        <f>IF(C304="","",VLOOKUP(F304,'licencje PZTS'!$G$3:$N$799,8,FALSE))</f>
        <v>Napieraj Oliwier</v>
      </c>
      <c r="F304" s="26">
        <f>'licencje PZTS'!G284</f>
        <v>55688</v>
      </c>
      <c r="G304" s="38" t="str">
        <f t="shared" si="51"/>
        <v>Junior</v>
      </c>
      <c r="H304" s="38" t="str">
        <f>IF(G304="","",'licencje PZTS'!B284)</f>
        <v>"MGOK Gorzów Śląski"</v>
      </c>
      <c r="I304" s="26" t="str">
        <f>IF(G304="","",VLOOKUP(F304,'licencje PZTS'!$G$3:$N$799,8,FALSE))</f>
        <v>Napieraj Oliwier</v>
      </c>
      <c r="J304" s="26" t="str">
        <f>IFERROR(VLOOKUP(F304,'licencje PZTS'!$G$3:$N$799,7,FALSE),"")</f>
        <v>M</v>
      </c>
      <c r="K304" s="38">
        <f>IFERROR(VLOOKUP(F304,'licencje PZTS'!$G$3:$N$1799,4,FALSE),"")</f>
        <v>2009</v>
      </c>
      <c r="L304" s="26" t="str">
        <f t="shared" si="52"/>
        <v>Nie dotyczy</v>
      </c>
      <c r="M304" s="26" t="str">
        <f t="shared" si="53"/>
        <v>Żak</v>
      </c>
      <c r="N304" s="26" t="str">
        <f t="shared" si="54"/>
        <v>Młodzik</v>
      </c>
      <c r="O304" s="26" t="str">
        <f t="shared" si="55"/>
        <v>Kadet</v>
      </c>
      <c r="P304" s="26" t="str">
        <f t="shared" si="56"/>
        <v>Junior</v>
      </c>
      <c r="Q304" s="26" t="str">
        <f t="shared" si="57"/>
        <v>Senior</v>
      </c>
      <c r="R304" s="26" t="str">
        <f t="shared" si="58"/>
        <v>Nie dotyczy</v>
      </c>
      <c r="S304" s="26" t="str">
        <f t="shared" si="59"/>
        <v>Młodzieżowiec</v>
      </c>
      <c r="V304" s="26" t="str">
        <f t="shared" si="48"/>
        <v>Olejnik Michał</v>
      </c>
      <c r="W304" s="26">
        <f>(COUNTIF($V$2:V304,V304)=1)*1+W303</f>
        <v>118</v>
      </c>
      <c r="X304" s="26" t="e">
        <f>VLOOKUP(Y304,'licencje PZTS'!$C$4:$K$1524,9,FALSE)</f>
        <v>#N/A</v>
      </c>
      <c r="Y304" s="26" t="e">
        <f>INDEX($V$4:$V$900,MATCH(ROWS($U$1:U301),$W$4:$W$900,0))</f>
        <v>#N/A</v>
      </c>
      <c r="AA304" s="26" t="str">
        <f t="shared" si="49"/>
        <v>Olejnik Michał</v>
      </c>
      <c r="AB304" s="26">
        <f>(COUNTIF($AA$2:AA304,AA304)=1)*1+AB303</f>
        <v>182</v>
      </c>
      <c r="AC304" s="26" t="e">
        <f>VLOOKUP(AD304,'licencje PZTS'!$C$4:$K$524,9,FALSE)</f>
        <v>#N/A</v>
      </c>
      <c r="AD304" s="26" t="e">
        <f>INDEX($AA$2:$AA$900,MATCH(ROWS($Z$1:Z301),$AB$2:$AB$900,0))</f>
        <v>#N/A</v>
      </c>
    </row>
    <row r="305" spans="1:30" hidden="1" x14ac:dyDescent="0.25">
      <c r="A305" s="26" t="e">
        <f>INDEX($D$24:$D$746,MATCH(ROWS($A$1:A282),$B$24:$B$741,0))</f>
        <v>#N/A</v>
      </c>
      <c r="B305" s="30">
        <f>(COUNTIF($D$24:D305,D305)=1)*1+B304</f>
        <v>21</v>
      </c>
      <c r="C305" s="37" t="str">
        <f t="shared" si="50"/>
        <v/>
      </c>
      <c r="D305" s="30" t="str">
        <f>IF(C305="","",'licencje PZTS'!B285)</f>
        <v/>
      </c>
      <c r="E305" s="38" t="str">
        <f>IF(C305="","",VLOOKUP(F305,'licencje PZTS'!$G$3:$N$799,8,FALSE))</f>
        <v/>
      </c>
      <c r="F305" s="26">
        <f>'licencje PZTS'!G285</f>
        <v>52196</v>
      </c>
      <c r="G305" s="38" t="str">
        <f t="shared" si="51"/>
        <v/>
      </c>
      <c r="H305" s="38" t="str">
        <f>IF(G305="","",'licencje PZTS'!B285)</f>
        <v/>
      </c>
      <c r="I305" s="26" t="str">
        <f>IF(G305="","",VLOOKUP(F305,'licencje PZTS'!$G$3:$N$799,8,FALSE))</f>
        <v/>
      </c>
      <c r="J305" s="26" t="str">
        <f>IFERROR(VLOOKUP(F305,'licencje PZTS'!$G$3:$N$799,7,FALSE),"")</f>
        <v>M</v>
      </c>
      <c r="K305" s="38">
        <f>IFERROR(VLOOKUP(F305,'licencje PZTS'!$G$3:$N$1799,4,FALSE),"")</f>
        <v>1990</v>
      </c>
      <c r="L305" s="26" t="str">
        <f t="shared" si="52"/>
        <v>Nie dotyczy</v>
      </c>
      <c r="M305" s="26" t="str">
        <f t="shared" si="53"/>
        <v>Nie dotyczy</v>
      </c>
      <c r="N305" s="26" t="str">
        <f t="shared" si="54"/>
        <v>Nie dotyczy</v>
      </c>
      <c r="O305" s="26" t="str">
        <f t="shared" si="55"/>
        <v>Nie dotyczy</v>
      </c>
      <c r="P305" s="26" t="str">
        <f t="shared" si="56"/>
        <v>Nie dotyczy</v>
      </c>
      <c r="Q305" s="26" t="str">
        <f t="shared" si="57"/>
        <v>Senior</v>
      </c>
      <c r="R305" s="26" t="str">
        <f t="shared" si="58"/>
        <v>Nie dotyczy</v>
      </c>
      <c r="S305" s="26" t="str">
        <f t="shared" si="59"/>
        <v>Nie dotyczy</v>
      </c>
      <c r="V305" s="26" t="str">
        <f t="shared" si="48"/>
        <v>Olszowska Amelia</v>
      </c>
      <c r="W305" s="26">
        <f>(COUNTIF($V$2:V305,V305)=1)*1+W304</f>
        <v>119</v>
      </c>
      <c r="X305" s="26" t="e">
        <f>VLOOKUP(Y305,'licencje PZTS'!$C$4:$K$1524,9,FALSE)</f>
        <v>#N/A</v>
      </c>
      <c r="Y305" s="26" t="e">
        <f>INDEX($V$4:$V$900,MATCH(ROWS($U$1:U302),$W$4:$W$900,0))</f>
        <v>#N/A</v>
      </c>
      <c r="AA305" s="26" t="str">
        <f t="shared" si="49"/>
        <v>Olszowa Dominika</v>
      </c>
      <c r="AB305" s="26">
        <f>(COUNTIF($AA$2:AA305,AA305)=1)*1+AB304</f>
        <v>183</v>
      </c>
      <c r="AC305" s="26" t="e">
        <f>VLOOKUP(AD305,'licencje PZTS'!$C$4:$K$524,9,FALSE)</f>
        <v>#N/A</v>
      </c>
      <c r="AD305" s="26" t="e">
        <f>INDEX($AA$2:$AA$900,MATCH(ROWS($Z$1:Z302),$AB$2:$AB$900,0))</f>
        <v>#N/A</v>
      </c>
    </row>
    <row r="306" spans="1:30" hidden="1" x14ac:dyDescent="0.25">
      <c r="A306" s="26" t="e">
        <f>INDEX($D$24:$D$746,MATCH(ROWS($A$1:A283),$B$24:$B$741,0))</f>
        <v>#N/A</v>
      </c>
      <c r="B306" s="30">
        <f>(COUNTIF($D$24:D306,D306)=1)*1+B305</f>
        <v>21</v>
      </c>
      <c r="C306" s="37" t="str">
        <f t="shared" si="50"/>
        <v>Młodzik</v>
      </c>
      <c r="D306" s="30" t="str">
        <f>IF(C306="","",'licencje PZTS'!B286)</f>
        <v>"MGOK Gorzów Śląski"</v>
      </c>
      <c r="E306" s="38" t="str">
        <f>IF(C306="","",VLOOKUP(F306,'licencje PZTS'!$G$3:$N$799,8,FALSE))</f>
        <v>Napieraj Wiktor</v>
      </c>
      <c r="F306" s="26">
        <f>'licencje PZTS'!G286</f>
        <v>54784</v>
      </c>
      <c r="G306" s="38" t="str">
        <f t="shared" si="51"/>
        <v>Junior</v>
      </c>
      <c r="H306" s="38" t="str">
        <f>IF(G306="","",'licencje PZTS'!B286)</f>
        <v>"MGOK Gorzów Śląski"</v>
      </c>
      <c r="I306" s="26" t="str">
        <f>IF(G306="","",VLOOKUP(F306,'licencje PZTS'!$G$3:$N$799,8,FALSE))</f>
        <v>Napieraj Wiktor</v>
      </c>
      <c r="J306" s="26" t="str">
        <f>IFERROR(VLOOKUP(F306,'licencje PZTS'!$G$3:$N$799,7,FALSE),"")</f>
        <v>M</v>
      </c>
      <c r="K306" s="38">
        <f>IFERROR(VLOOKUP(F306,'licencje PZTS'!$G$3:$N$1799,4,FALSE),"")</f>
        <v>2009</v>
      </c>
      <c r="L306" s="26" t="str">
        <f t="shared" si="52"/>
        <v>Nie dotyczy</v>
      </c>
      <c r="M306" s="26" t="str">
        <f t="shared" si="53"/>
        <v>Żak</v>
      </c>
      <c r="N306" s="26" t="str">
        <f t="shared" si="54"/>
        <v>Młodzik</v>
      </c>
      <c r="O306" s="26" t="str">
        <f t="shared" si="55"/>
        <v>Kadet</v>
      </c>
      <c r="P306" s="26" t="str">
        <f t="shared" si="56"/>
        <v>Junior</v>
      </c>
      <c r="Q306" s="26" t="str">
        <f t="shared" si="57"/>
        <v>Senior</v>
      </c>
      <c r="R306" s="26" t="str">
        <f t="shared" si="58"/>
        <v>Nie dotyczy</v>
      </c>
      <c r="S306" s="26" t="str">
        <f t="shared" si="59"/>
        <v>Młodzieżowiec</v>
      </c>
      <c r="V306" s="26" t="str">
        <f t="shared" si="48"/>
        <v>Olszowska Amelia</v>
      </c>
      <c r="W306" s="26">
        <f>(COUNTIF($V$2:V306,V306)=1)*1+W305</f>
        <v>119</v>
      </c>
      <c r="X306" s="26" t="e">
        <f>VLOOKUP(Y306,'licencje PZTS'!$C$4:$K$1524,9,FALSE)</f>
        <v>#N/A</v>
      </c>
      <c r="Y306" s="26" t="e">
        <f>INDEX($V$4:$V$900,MATCH(ROWS($U$1:U303),$W$4:$W$900,0))</f>
        <v>#N/A</v>
      </c>
      <c r="AA306" s="26" t="str">
        <f t="shared" si="49"/>
        <v>Olszowa Dominika</v>
      </c>
      <c r="AB306" s="26">
        <f>(COUNTIF($AA$2:AA306,AA306)=1)*1+AB305</f>
        <v>183</v>
      </c>
      <c r="AC306" s="26" t="e">
        <f>VLOOKUP(AD306,'licencje PZTS'!$C$4:$K$524,9,FALSE)</f>
        <v>#N/A</v>
      </c>
      <c r="AD306" s="26" t="e">
        <f>INDEX($AA$2:$AA$900,MATCH(ROWS($Z$1:Z303),$AB$2:$AB$900,0))</f>
        <v>#N/A</v>
      </c>
    </row>
    <row r="307" spans="1:30" hidden="1" x14ac:dyDescent="0.25">
      <c r="A307" s="26" t="e">
        <f>INDEX($D$24:$D$746,MATCH(ROWS($A$1:A284),$B$24:$B$741,0))</f>
        <v>#N/A</v>
      </c>
      <c r="B307" s="30">
        <f>(COUNTIF($D$24:D307,D307)=1)*1+B306</f>
        <v>21</v>
      </c>
      <c r="C307" s="37" t="str">
        <f t="shared" si="50"/>
        <v>Młodzik</v>
      </c>
      <c r="D307" s="30" t="str">
        <f>IF(C307="","",'licencje PZTS'!B287)</f>
        <v>"KTS MOKSiR Zawadzkie"</v>
      </c>
      <c r="E307" s="38" t="str">
        <f>IF(C307="","",VLOOKUP(F307,'licencje PZTS'!$G$3:$N$799,8,FALSE))</f>
        <v>Nawrot Anna</v>
      </c>
      <c r="F307" s="26">
        <f>'licencje PZTS'!G287</f>
        <v>54601</v>
      </c>
      <c r="G307" s="38" t="str">
        <f t="shared" si="51"/>
        <v>Junior</v>
      </c>
      <c r="H307" s="38" t="str">
        <f>IF(G307="","",'licencje PZTS'!B287)</f>
        <v>"KTS MOKSiR Zawadzkie"</v>
      </c>
      <c r="I307" s="26" t="str">
        <f>IF(G307="","",VLOOKUP(F307,'licencje PZTS'!$G$3:$N$799,8,FALSE))</f>
        <v>Nawrot Anna</v>
      </c>
      <c r="J307" s="26" t="str">
        <f>IFERROR(VLOOKUP(F307,'licencje PZTS'!$G$3:$N$799,7,FALSE),"")</f>
        <v>K</v>
      </c>
      <c r="K307" s="38">
        <f>IFERROR(VLOOKUP(F307,'licencje PZTS'!$G$3:$N$1799,4,FALSE),"")</f>
        <v>2011</v>
      </c>
      <c r="L307" s="26" t="str">
        <f t="shared" si="52"/>
        <v>Skrzat</v>
      </c>
      <c r="M307" s="26" t="str">
        <f t="shared" si="53"/>
        <v>Żak</v>
      </c>
      <c r="N307" s="26" t="str">
        <f t="shared" si="54"/>
        <v>Młodzik</v>
      </c>
      <c r="O307" s="26" t="str">
        <f t="shared" si="55"/>
        <v>Kadet</v>
      </c>
      <c r="P307" s="26" t="str">
        <f t="shared" si="56"/>
        <v>Junior</v>
      </c>
      <c r="Q307" s="26" t="str">
        <f t="shared" si="57"/>
        <v>Nie dotyczy</v>
      </c>
      <c r="R307" s="26" t="str">
        <f t="shared" si="58"/>
        <v>Nie dotyczy</v>
      </c>
      <c r="S307" s="26" t="str">
        <f t="shared" si="59"/>
        <v>Młodzieżowiec</v>
      </c>
      <c r="V307" s="26" t="str">
        <f t="shared" si="48"/>
        <v>Olszowska Amelia</v>
      </c>
      <c r="W307" s="26">
        <f>(COUNTIF($V$2:V307,V307)=1)*1+W306</f>
        <v>119</v>
      </c>
      <c r="X307" s="26" t="e">
        <f>VLOOKUP(Y307,'licencje PZTS'!$C$4:$K$1524,9,FALSE)</f>
        <v>#N/A</v>
      </c>
      <c r="Y307" s="26" t="e">
        <f>INDEX($V$4:$V$900,MATCH(ROWS($U$1:U304),$W$4:$W$900,0))</f>
        <v>#N/A</v>
      </c>
      <c r="AA307" s="26" t="str">
        <f t="shared" si="49"/>
        <v>Olszowska Amelia</v>
      </c>
      <c r="AB307" s="26">
        <f>(COUNTIF($AA$2:AA307,AA307)=1)*1+AB306</f>
        <v>184</v>
      </c>
      <c r="AC307" s="26" t="e">
        <f>VLOOKUP(AD307,'licencje PZTS'!$C$4:$K$524,9,FALSE)</f>
        <v>#N/A</v>
      </c>
      <c r="AD307" s="26" t="e">
        <f>INDEX($AA$2:$AA$900,MATCH(ROWS($Z$1:Z304),$AB$2:$AB$900,0))</f>
        <v>#N/A</v>
      </c>
    </row>
    <row r="308" spans="1:30" hidden="1" x14ac:dyDescent="0.25">
      <c r="A308" s="26" t="e">
        <f>INDEX($D$24:$D$746,MATCH(ROWS($A$1:A285),$B$24:$B$741,0))</f>
        <v>#N/A</v>
      </c>
      <c r="B308" s="30">
        <f>(COUNTIF($D$24:D308,D308)=1)*1+B307</f>
        <v>21</v>
      </c>
      <c r="C308" s="37" t="str">
        <f t="shared" si="50"/>
        <v/>
      </c>
      <c r="D308" s="30" t="str">
        <f>IF(C308="","",'licencje PZTS'!B288)</f>
        <v/>
      </c>
      <c r="E308" s="38" t="str">
        <f>IF(C308="","",VLOOKUP(F308,'licencje PZTS'!$G$3:$N$799,8,FALSE))</f>
        <v/>
      </c>
      <c r="F308" s="26">
        <f>'licencje PZTS'!G288</f>
        <v>33873</v>
      </c>
      <c r="G308" s="38" t="str">
        <f t="shared" si="51"/>
        <v/>
      </c>
      <c r="H308" s="38" t="str">
        <f>IF(G308="","",'licencje PZTS'!B288)</f>
        <v/>
      </c>
      <c r="I308" s="26" t="str">
        <f>IF(G308="","",VLOOKUP(F308,'licencje PZTS'!$G$3:$N$799,8,FALSE))</f>
        <v/>
      </c>
      <c r="J308" s="26" t="str">
        <f>IFERROR(VLOOKUP(F308,'licencje PZTS'!$G$3:$N$799,7,FALSE),"")</f>
        <v>M</v>
      </c>
      <c r="K308" s="38">
        <f>IFERROR(VLOOKUP(F308,'licencje PZTS'!$G$3:$N$1799,4,FALSE),"")</f>
        <v>1973</v>
      </c>
      <c r="L308" s="26" t="str">
        <f t="shared" si="52"/>
        <v>Nie dotyczy</v>
      </c>
      <c r="M308" s="26" t="str">
        <f t="shared" si="53"/>
        <v>Nie dotyczy</v>
      </c>
      <c r="N308" s="26" t="str">
        <f t="shared" si="54"/>
        <v>Nie dotyczy</v>
      </c>
      <c r="O308" s="26" t="str">
        <f t="shared" si="55"/>
        <v>Nie dotyczy</v>
      </c>
      <c r="P308" s="26" t="str">
        <f t="shared" si="56"/>
        <v>Nie dotyczy</v>
      </c>
      <c r="Q308" s="26" t="str">
        <f t="shared" si="57"/>
        <v>Senior</v>
      </c>
      <c r="R308" s="26" t="str">
        <f t="shared" si="58"/>
        <v>Weteran</v>
      </c>
      <c r="S308" s="26" t="str">
        <f t="shared" si="59"/>
        <v>Nie dotyczy</v>
      </c>
      <c r="V308" s="26" t="str">
        <f t="shared" si="48"/>
        <v>Olszowski Mateusz</v>
      </c>
      <c r="W308" s="26">
        <f>(COUNTIF($V$2:V308,V308)=1)*1+W307</f>
        <v>120</v>
      </c>
      <c r="X308" s="26" t="e">
        <f>VLOOKUP(Y308,'licencje PZTS'!$C$4:$K$1524,9,FALSE)</f>
        <v>#N/A</v>
      </c>
      <c r="Y308" s="26" t="e">
        <f>INDEX($V$4:$V$900,MATCH(ROWS($U$1:U305),$W$4:$W$900,0))</f>
        <v>#N/A</v>
      </c>
      <c r="AA308" s="26" t="str">
        <f t="shared" si="49"/>
        <v>Olszowski Mateusz</v>
      </c>
      <c r="AB308" s="26">
        <f>(COUNTIF($AA$2:AA308,AA308)=1)*1+AB307</f>
        <v>185</v>
      </c>
      <c r="AC308" s="26" t="e">
        <f>VLOOKUP(AD308,'licencje PZTS'!$C$4:$K$524,9,FALSE)</f>
        <v>#N/A</v>
      </c>
      <c r="AD308" s="26" t="e">
        <f>INDEX($AA$2:$AA$900,MATCH(ROWS($Z$1:Z305),$AB$2:$AB$900,0))</f>
        <v>#N/A</v>
      </c>
    </row>
    <row r="309" spans="1:30" hidden="1" x14ac:dyDescent="0.25">
      <c r="A309" s="26" t="e">
        <f>INDEX($D$24:$D$746,MATCH(ROWS($A$1:A286),$B$24:$B$741,0))</f>
        <v>#N/A</v>
      </c>
      <c r="B309" s="30">
        <f>(COUNTIF($D$24:D309,D309)=1)*1+B308</f>
        <v>21</v>
      </c>
      <c r="C309" s="37" t="str">
        <f t="shared" si="50"/>
        <v>Młodzik</v>
      </c>
      <c r="D309" s="30" t="str">
        <f>IF(C309="","",'licencje PZTS'!B289)</f>
        <v>"LUKS Mańkowice-Piątkowice"</v>
      </c>
      <c r="E309" s="38" t="str">
        <f>IF(C309="","",VLOOKUP(F309,'licencje PZTS'!$G$3:$N$799,8,FALSE))</f>
        <v>Nenner Jacob</v>
      </c>
      <c r="F309" s="26">
        <f>'licencje PZTS'!G289</f>
        <v>57035</v>
      </c>
      <c r="G309" s="38" t="str">
        <f t="shared" si="51"/>
        <v>Junior</v>
      </c>
      <c r="H309" s="38" t="str">
        <f>IF(G309="","",'licencje PZTS'!B289)</f>
        <v>"LUKS Mańkowice-Piątkowice"</v>
      </c>
      <c r="I309" s="26" t="str">
        <f>IF(G309="","",VLOOKUP(F309,'licencje PZTS'!$G$3:$N$799,8,FALSE))</f>
        <v>Nenner Jacob</v>
      </c>
      <c r="J309" s="26" t="str">
        <f>IFERROR(VLOOKUP(F309,'licencje PZTS'!$G$3:$N$799,7,FALSE),"")</f>
        <v>M</v>
      </c>
      <c r="K309" s="38">
        <f>IFERROR(VLOOKUP(F309,'licencje PZTS'!$G$3:$N$1799,4,FALSE),"")</f>
        <v>2013</v>
      </c>
      <c r="L309" s="26" t="str">
        <f t="shared" si="52"/>
        <v>Skrzat</v>
      </c>
      <c r="M309" s="26" t="str">
        <f t="shared" si="53"/>
        <v>Żak</v>
      </c>
      <c r="N309" s="26" t="str">
        <f t="shared" si="54"/>
        <v>Młodzik</v>
      </c>
      <c r="O309" s="26" t="str">
        <f t="shared" si="55"/>
        <v>Kadet</v>
      </c>
      <c r="P309" s="26" t="str">
        <f t="shared" si="56"/>
        <v>Junior</v>
      </c>
      <c r="Q309" s="26" t="str">
        <f t="shared" si="57"/>
        <v>Nie dotyczy</v>
      </c>
      <c r="R309" s="26" t="str">
        <f t="shared" si="58"/>
        <v>Nie dotyczy</v>
      </c>
      <c r="S309" s="26" t="str">
        <f t="shared" si="59"/>
        <v>Młodzieżowiec</v>
      </c>
      <c r="V309" s="26" t="str">
        <f t="shared" si="48"/>
        <v>Opała Adam</v>
      </c>
      <c r="W309" s="26">
        <f>(COUNTIF($V$2:V309,V309)=1)*1+W308</f>
        <v>121</v>
      </c>
      <c r="X309" s="26" t="e">
        <f>VLOOKUP(Y309,'licencje PZTS'!$C$4:$K$1524,9,FALSE)</f>
        <v>#N/A</v>
      </c>
      <c r="Y309" s="26" t="e">
        <f>INDEX($V$4:$V$900,MATCH(ROWS($U$1:U306),$W$4:$W$900,0))</f>
        <v>#N/A</v>
      </c>
      <c r="AA309" s="26" t="str">
        <f t="shared" si="49"/>
        <v>Opała Adam</v>
      </c>
      <c r="AB309" s="26">
        <f>(COUNTIF($AA$2:AA309,AA309)=1)*1+AB308</f>
        <v>186</v>
      </c>
      <c r="AC309" s="26" t="e">
        <f>VLOOKUP(AD309,'licencje PZTS'!$C$4:$K$524,9,FALSE)</f>
        <v>#N/A</v>
      </c>
      <c r="AD309" s="26" t="e">
        <f>INDEX($AA$2:$AA$900,MATCH(ROWS($Z$1:Z306),$AB$2:$AB$900,0))</f>
        <v>#N/A</v>
      </c>
    </row>
    <row r="310" spans="1:30" hidden="1" x14ac:dyDescent="0.25">
      <c r="A310" s="26" t="e">
        <f>INDEX($D$24:$D$746,MATCH(ROWS($A$1:A287),$B$24:$B$741,0))</f>
        <v>#N/A</v>
      </c>
      <c r="B310" s="30">
        <f>(COUNTIF($D$24:D310,D310)=1)*1+B309</f>
        <v>21</v>
      </c>
      <c r="C310" s="37" t="str">
        <f t="shared" si="50"/>
        <v/>
      </c>
      <c r="D310" s="30" t="str">
        <f>IF(C310="","",'licencje PZTS'!B290)</f>
        <v/>
      </c>
      <c r="E310" s="38" t="str">
        <f>IF(C310="","",VLOOKUP(F310,'licencje PZTS'!$G$3:$N$799,8,FALSE))</f>
        <v/>
      </c>
      <c r="F310" s="26">
        <f>'licencje PZTS'!G290</f>
        <v>53883</v>
      </c>
      <c r="G310" s="38" t="str">
        <f t="shared" si="51"/>
        <v>Junior</v>
      </c>
      <c r="H310" s="38" t="str">
        <f>IF(G310="","",'licencje PZTS'!B290)</f>
        <v>"STS Brynica"</v>
      </c>
      <c r="I310" s="26" t="str">
        <f>IF(G310="","",VLOOKUP(F310,'licencje PZTS'!$G$3:$N$799,8,FALSE))</f>
        <v>Niedworok Patryk</v>
      </c>
      <c r="J310" s="26" t="str">
        <f>IFERROR(VLOOKUP(F310,'licencje PZTS'!$G$3:$N$799,7,FALSE),"")</f>
        <v>M</v>
      </c>
      <c r="K310" s="38">
        <f>IFERROR(VLOOKUP(F310,'licencje PZTS'!$G$3:$N$1799,4,FALSE),"")</f>
        <v>2005</v>
      </c>
      <c r="L310" s="26" t="str">
        <f t="shared" si="52"/>
        <v>Nie dotyczy</v>
      </c>
      <c r="M310" s="26" t="str">
        <f t="shared" si="53"/>
        <v>Nie dotyczy</v>
      </c>
      <c r="N310" s="26" t="str">
        <f t="shared" si="54"/>
        <v>Nie dotyczy</v>
      </c>
      <c r="O310" s="26" t="str">
        <f t="shared" si="55"/>
        <v>Kadet</v>
      </c>
      <c r="P310" s="26" t="str">
        <f t="shared" si="56"/>
        <v>Junior</v>
      </c>
      <c r="Q310" s="26" t="str">
        <f t="shared" si="57"/>
        <v>Senior</v>
      </c>
      <c r="R310" s="26" t="str">
        <f t="shared" si="58"/>
        <v>Nie dotyczy</v>
      </c>
      <c r="S310" s="26" t="str">
        <f t="shared" si="59"/>
        <v>Młodzieżowiec</v>
      </c>
      <c r="V310" s="26" t="str">
        <f t="shared" si="48"/>
        <v>Opała Adam</v>
      </c>
      <c r="W310" s="26">
        <f>(COUNTIF($V$2:V310,V310)=1)*1+W309</f>
        <v>121</v>
      </c>
      <c r="X310" s="26" t="e">
        <f>VLOOKUP(Y310,'licencje PZTS'!$C$4:$K$1524,9,FALSE)</f>
        <v>#N/A</v>
      </c>
      <c r="Y310" s="26" t="e">
        <f>INDEX($V$4:$V$900,MATCH(ROWS($U$1:U307),$W$4:$W$900,0))</f>
        <v>#N/A</v>
      </c>
      <c r="AA310" s="26" t="str">
        <f t="shared" si="49"/>
        <v>Opała Adam</v>
      </c>
      <c r="AB310" s="26">
        <f>(COUNTIF($AA$2:AA310,AA310)=1)*1+AB309</f>
        <v>186</v>
      </c>
      <c r="AC310" s="26" t="e">
        <f>VLOOKUP(AD310,'licencje PZTS'!$C$4:$K$524,9,FALSE)</f>
        <v>#N/A</v>
      </c>
      <c r="AD310" s="26" t="e">
        <f>INDEX($AA$2:$AA$900,MATCH(ROWS($Z$1:Z307),$AB$2:$AB$900,0))</f>
        <v>#N/A</v>
      </c>
    </row>
    <row r="311" spans="1:30" hidden="1" x14ac:dyDescent="0.25">
      <c r="A311" s="26" t="e">
        <f>INDEX($D$24:$D$746,MATCH(ROWS($A$1:A288),$B$24:$B$741,0))</f>
        <v>#N/A</v>
      </c>
      <c r="B311" s="30">
        <f>(COUNTIF($D$24:D311,D311)=1)*1+B310</f>
        <v>21</v>
      </c>
      <c r="C311" s="37" t="str">
        <f t="shared" si="50"/>
        <v/>
      </c>
      <c r="D311" s="30" t="str">
        <f>IF(C311="","",'licencje PZTS'!B291)</f>
        <v/>
      </c>
      <c r="E311" s="38" t="str">
        <f>IF(C311="","",VLOOKUP(F311,'licencje PZTS'!$G$3:$N$799,8,FALSE))</f>
        <v/>
      </c>
      <c r="F311" s="26">
        <f>'licencje PZTS'!G291</f>
        <v>41448</v>
      </c>
      <c r="G311" s="38" t="str">
        <f t="shared" si="51"/>
        <v>Junior</v>
      </c>
      <c r="H311" s="38" t="str">
        <f>IF(G311="","",'licencje PZTS'!B291)</f>
        <v>"STS GMINA Strzelce Opolskie"</v>
      </c>
      <c r="I311" s="26" t="str">
        <f>IF(G311="","",VLOOKUP(F311,'licencje PZTS'!$G$3:$N$799,8,FALSE))</f>
        <v>Niedźwiecka Dominika</v>
      </c>
      <c r="J311" s="26" t="str">
        <f>IFERROR(VLOOKUP(F311,'licencje PZTS'!$G$3:$N$799,7,FALSE),"")</f>
        <v>K</v>
      </c>
      <c r="K311" s="38">
        <f>IFERROR(VLOOKUP(F311,'licencje PZTS'!$G$3:$N$1799,4,FALSE),"")</f>
        <v>2004</v>
      </c>
      <c r="L311" s="26" t="str">
        <f t="shared" si="52"/>
        <v>Nie dotyczy</v>
      </c>
      <c r="M311" s="26" t="str">
        <f t="shared" si="53"/>
        <v>Nie dotyczy</v>
      </c>
      <c r="N311" s="26" t="str">
        <f t="shared" si="54"/>
        <v>Nie dotyczy</v>
      </c>
      <c r="O311" s="26" t="str">
        <f t="shared" si="55"/>
        <v>Nie dotyczy</v>
      </c>
      <c r="P311" s="26" t="str">
        <f t="shared" si="56"/>
        <v>Junior</v>
      </c>
      <c r="Q311" s="26" t="str">
        <f t="shared" si="57"/>
        <v>Senior</v>
      </c>
      <c r="R311" s="26" t="str">
        <f t="shared" si="58"/>
        <v>Nie dotyczy</v>
      </c>
      <c r="S311" s="26" t="str">
        <f t="shared" si="59"/>
        <v>Młodzieżowiec</v>
      </c>
      <c r="V311" s="26" t="str">
        <f t="shared" si="48"/>
        <v>Opała Adam</v>
      </c>
      <c r="W311" s="26">
        <f>(COUNTIF($V$2:V311,V311)=1)*1+W310</f>
        <v>121</v>
      </c>
      <c r="X311" s="26" t="e">
        <f>VLOOKUP(Y311,'licencje PZTS'!$C$4:$K$1524,9,FALSE)</f>
        <v>#N/A</v>
      </c>
      <c r="Y311" s="26" t="e">
        <f>INDEX($V$4:$V$900,MATCH(ROWS($U$1:U308),$W$4:$W$900,0))</f>
        <v>#N/A</v>
      </c>
      <c r="AA311" s="26" t="str">
        <f t="shared" si="49"/>
        <v>Opała Adam</v>
      </c>
      <c r="AB311" s="26">
        <f>(COUNTIF($AA$2:AA311,AA311)=1)*1+AB310</f>
        <v>186</v>
      </c>
      <c r="AC311" s="26" t="e">
        <f>VLOOKUP(AD311,'licencje PZTS'!$C$4:$K$524,9,FALSE)</f>
        <v>#N/A</v>
      </c>
      <c r="AD311" s="26" t="e">
        <f>INDEX($AA$2:$AA$900,MATCH(ROWS($Z$1:Z308),$AB$2:$AB$900,0))</f>
        <v>#N/A</v>
      </c>
    </row>
    <row r="312" spans="1:30" hidden="1" x14ac:dyDescent="0.25">
      <c r="A312" s="26" t="e">
        <f>INDEX($D$24:$D$746,MATCH(ROWS($A$1:A289),$B$24:$B$741,0))</f>
        <v>#N/A</v>
      </c>
      <c r="B312" s="30">
        <f>(COUNTIF($D$24:D312,D312)=1)*1+B311</f>
        <v>21</v>
      </c>
      <c r="C312" s="37" t="str">
        <f t="shared" si="50"/>
        <v>Młodzik</v>
      </c>
      <c r="D312" s="30" t="str">
        <f>IF(C312="","",'licencje PZTS'!B292)</f>
        <v>"STS GMINA Strzelce Opolskie"</v>
      </c>
      <c r="E312" s="38" t="str">
        <f>IF(C312="","",VLOOKUP(F312,'licencje PZTS'!$G$3:$N$799,8,FALSE))</f>
        <v>Niesler Daniel</v>
      </c>
      <c r="F312" s="26">
        <f>'licencje PZTS'!G292</f>
        <v>51174</v>
      </c>
      <c r="G312" s="38" t="str">
        <f t="shared" si="51"/>
        <v>Junior</v>
      </c>
      <c r="H312" s="38" t="str">
        <f>IF(G312="","",'licencje PZTS'!B292)</f>
        <v>"STS GMINA Strzelce Opolskie"</v>
      </c>
      <c r="I312" s="26" t="str">
        <f>IF(G312="","",VLOOKUP(F312,'licencje PZTS'!$G$3:$N$799,8,FALSE))</f>
        <v>Niesler Daniel</v>
      </c>
      <c r="J312" s="26" t="str">
        <f>IFERROR(VLOOKUP(F312,'licencje PZTS'!$G$3:$N$799,7,FALSE),"")</f>
        <v>M</v>
      </c>
      <c r="K312" s="38">
        <f>IFERROR(VLOOKUP(F312,'licencje PZTS'!$G$3:$N$1799,4,FALSE),"")</f>
        <v>2008</v>
      </c>
      <c r="L312" s="26" t="str">
        <f t="shared" si="52"/>
        <v>Nie dotyczy</v>
      </c>
      <c r="M312" s="26" t="str">
        <f t="shared" si="53"/>
        <v>Nie dotyczy</v>
      </c>
      <c r="N312" s="26" t="str">
        <f t="shared" si="54"/>
        <v>Młodzik</v>
      </c>
      <c r="O312" s="26" t="str">
        <f t="shared" si="55"/>
        <v>Kadet</v>
      </c>
      <c r="P312" s="26" t="str">
        <f t="shared" si="56"/>
        <v>Junior</v>
      </c>
      <c r="Q312" s="26" t="str">
        <f t="shared" si="57"/>
        <v>Senior</v>
      </c>
      <c r="R312" s="26" t="str">
        <f t="shared" si="58"/>
        <v>Nie dotyczy</v>
      </c>
      <c r="S312" s="26" t="str">
        <f t="shared" si="59"/>
        <v>Młodzieżowiec</v>
      </c>
      <c r="V312" s="26" t="str">
        <f t="shared" si="48"/>
        <v>Owsiak Tomasz</v>
      </c>
      <c r="W312" s="26">
        <f>(COUNTIF($V$2:V312,V312)=1)*1+W311</f>
        <v>122</v>
      </c>
      <c r="X312" s="26" t="e">
        <f>VLOOKUP(Y312,'licencje PZTS'!$C$4:$K$1524,9,FALSE)</f>
        <v>#N/A</v>
      </c>
      <c r="Y312" s="26" t="e">
        <f>INDEX($V$4:$V$900,MATCH(ROWS($U$1:U309),$W$4:$W$900,0))</f>
        <v>#N/A</v>
      </c>
      <c r="AA312" s="26" t="str">
        <f t="shared" si="49"/>
        <v>Otte Marcin</v>
      </c>
      <c r="AB312" s="26">
        <f>(COUNTIF($AA$2:AA312,AA312)=1)*1+AB311</f>
        <v>187</v>
      </c>
      <c r="AC312" s="26" t="e">
        <f>VLOOKUP(AD312,'licencje PZTS'!$C$4:$K$524,9,FALSE)</f>
        <v>#N/A</v>
      </c>
      <c r="AD312" s="26" t="e">
        <f>INDEX($AA$2:$AA$900,MATCH(ROWS($Z$1:Z309),$AB$2:$AB$900,0))</f>
        <v>#N/A</v>
      </c>
    </row>
    <row r="313" spans="1:30" hidden="1" x14ac:dyDescent="0.25">
      <c r="A313" s="26" t="e">
        <f>INDEX($D$24:$D$746,MATCH(ROWS($A$1:A290),$B$24:$B$741,0))</f>
        <v>#N/A</v>
      </c>
      <c r="B313" s="30">
        <f>(COUNTIF($D$24:D313,D313)=1)*1+B312</f>
        <v>21</v>
      </c>
      <c r="C313" s="37" t="str">
        <f t="shared" si="50"/>
        <v>Młodzik</v>
      </c>
      <c r="D313" s="30" t="str">
        <f>IF(C313="","",'licencje PZTS'!B293)</f>
        <v>"STS GMINA Strzelce Opolskie"</v>
      </c>
      <c r="E313" s="38" t="str">
        <f>IF(C313="","",VLOOKUP(F313,'licencje PZTS'!$G$3:$N$799,8,FALSE))</f>
        <v>Nocoń Magdalena</v>
      </c>
      <c r="F313" s="26">
        <f>'licencje PZTS'!G293</f>
        <v>50888</v>
      </c>
      <c r="G313" s="38" t="str">
        <f t="shared" si="51"/>
        <v>Junior</v>
      </c>
      <c r="H313" s="38" t="str">
        <f>IF(G313="","",'licencje PZTS'!B293)</f>
        <v>"STS GMINA Strzelce Opolskie"</v>
      </c>
      <c r="I313" s="26" t="str">
        <f>IF(G313="","",VLOOKUP(F313,'licencje PZTS'!$G$3:$N$799,8,FALSE))</f>
        <v>Nocoń Magdalena</v>
      </c>
      <c r="J313" s="26" t="str">
        <f>IFERROR(VLOOKUP(F313,'licencje PZTS'!$G$3:$N$799,7,FALSE),"")</f>
        <v>K</v>
      </c>
      <c r="K313" s="38">
        <f>IFERROR(VLOOKUP(F313,'licencje PZTS'!$G$3:$N$1799,4,FALSE),"")</f>
        <v>2008</v>
      </c>
      <c r="L313" s="26" t="str">
        <f t="shared" si="52"/>
        <v>Nie dotyczy</v>
      </c>
      <c r="M313" s="26" t="str">
        <f t="shared" si="53"/>
        <v>Nie dotyczy</v>
      </c>
      <c r="N313" s="26" t="str">
        <f t="shared" si="54"/>
        <v>Młodzik</v>
      </c>
      <c r="O313" s="26" t="str">
        <f t="shared" si="55"/>
        <v>Kadet</v>
      </c>
      <c r="P313" s="26" t="str">
        <f t="shared" si="56"/>
        <v>Junior</v>
      </c>
      <c r="Q313" s="26" t="str">
        <f t="shared" si="57"/>
        <v>Senior</v>
      </c>
      <c r="R313" s="26" t="str">
        <f t="shared" si="58"/>
        <v>Nie dotyczy</v>
      </c>
      <c r="S313" s="26" t="str">
        <f t="shared" si="59"/>
        <v>Młodzieżowiec</v>
      </c>
      <c r="V313" s="26" t="str">
        <f t="shared" si="48"/>
        <v>Owsiak Tomasz</v>
      </c>
      <c r="W313" s="26">
        <f>(COUNTIF($V$2:V313,V313)=1)*1+W312</f>
        <v>122</v>
      </c>
      <c r="X313" s="26" t="e">
        <f>VLOOKUP(Y313,'licencje PZTS'!$C$4:$K$1524,9,FALSE)</f>
        <v>#N/A</v>
      </c>
      <c r="Y313" s="26" t="e">
        <f>INDEX($V$4:$V$900,MATCH(ROWS($U$1:U310),$W$4:$W$900,0))</f>
        <v>#N/A</v>
      </c>
      <c r="AA313" s="26" t="str">
        <f t="shared" si="49"/>
        <v>Otte Marcin</v>
      </c>
      <c r="AB313" s="26">
        <f>(COUNTIF($AA$2:AA313,AA313)=1)*1+AB312</f>
        <v>187</v>
      </c>
      <c r="AC313" s="26" t="e">
        <f>VLOOKUP(AD313,'licencje PZTS'!$C$4:$K$524,9,FALSE)</f>
        <v>#N/A</v>
      </c>
      <c r="AD313" s="26" t="e">
        <f>INDEX($AA$2:$AA$900,MATCH(ROWS($Z$1:Z310),$AB$2:$AB$900,0))</f>
        <v>#N/A</v>
      </c>
    </row>
    <row r="314" spans="1:30" hidden="1" x14ac:dyDescent="0.25">
      <c r="A314" s="26" t="e">
        <f>INDEX($D$24:$D$746,MATCH(ROWS($A$1:A291),$B$24:$B$741,0))</f>
        <v>#N/A</v>
      </c>
      <c r="B314" s="30">
        <f>(COUNTIF($D$24:D314,D314)=1)*1+B313</f>
        <v>21</v>
      </c>
      <c r="C314" s="37" t="str">
        <f t="shared" si="50"/>
        <v/>
      </c>
      <c r="D314" s="30" t="str">
        <f>IF(C314="","",'licencje PZTS'!B294)</f>
        <v/>
      </c>
      <c r="E314" s="38" t="str">
        <f>IF(C314="","",VLOOKUP(F314,'licencje PZTS'!$G$3:$N$799,8,FALSE))</f>
        <v/>
      </c>
      <c r="F314" s="26">
        <f>'licencje PZTS'!G294</f>
        <v>40427</v>
      </c>
      <c r="G314" s="38" t="str">
        <f t="shared" si="51"/>
        <v/>
      </c>
      <c r="H314" s="38" t="str">
        <f>IF(G314="","",'licencje PZTS'!B294)</f>
        <v/>
      </c>
      <c r="I314" s="26" t="str">
        <f>IF(G314="","",VLOOKUP(F314,'licencje PZTS'!$G$3:$N$799,8,FALSE))</f>
        <v/>
      </c>
      <c r="J314" s="26" t="str">
        <f>IFERROR(VLOOKUP(F314,'licencje PZTS'!$G$3:$N$799,7,FALSE),"")</f>
        <v>M</v>
      </c>
      <c r="K314" s="38">
        <f>IFERROR(VLOOKUP(F314,'licencje PZTS'!$G$3:$N$1799,4,FALSE),"")</f>
        <v>1954</v>
      </c>
      <c r="L314" s="26" t="str">
        <f t="shared" si="52"/>
        <v>Nie dotyczy</v>
      </c>
      <c r="M314" s="26" t="str">
        <f t="shared" si="53"/>
        <v>Nie dotyczy</v>
      </c>
      <c r="N314" s="26" t="str">
        <f t="shared" si="54"/>
        <v>Nie dotyczy</v>
      </c>
      <c r="O314" s="26" t="str">
        <f t="shared" si="55"/>
        <v>Nie dotyczy</v>
      </c>
      <c r="P314" s="26" t="str">
        <f t="shared" si="56"/>
        <v>Nie dotyczy</v>
      </c>
      <c r="Q314" s="26" t="str">
        <f t="shared" si="57"/>
        <v>Senior</v>
      </c>
      <c r="R314" s="26" t="str">
        <f t="shared" si="58"/>
        <v>Weteran</v>
      </c>
      <c r="S314" s="26" t="str">
        <f t="shared" si="59"/>
        <v>Nie dotyczy</v>
      </c>
      <c r="V314" s="26" t="str">
        <f t="shared" si="48"/>
        <v>Owsiak Tomasz</v>
      </c>
      <c r="W314" s="26">
        <f>(COUNTIF($V$2:V314,V314)=1)*1+W313</f>
        <v>122</v>
      </c>
      <c r="X314" s="26" t="e">
        <f>VLOOKUP(Y314,'licencje PZTS'!$C$4:$K$1524,9,FALSE)</f>
        <v>#N/A</v>
      </c>
      <c r="Y314" s="26" t="e">
        <f>INDEX($V$4:$V$900,MATCH(ROWS($U$1:U311),$W$4:$W$900,0))</f>
        <v>#N/A</v>
      </c>
      <c r="AA314" s="26" t="str">
        <f t="shared" si="49"/>
        <v>Otte Marcin</v>
      </c>
      <c r="AB314" s="26">
        <f>(COUNTIF($AA$2:AA314,AA314)=1)*1+AB313</f>
        <v>187</v>
      </c>
      <c r="AC314" s="26" t="e">
        <f>VLOOKUP(AD314,'licencje PZTS'!$C$4:$K$524,9,FALSE)</f>
        <v>#N/A</v>
      </c>
      <c r="AD314" s="26" t="e">
        <f>INDEX($AA$2:$AA$900,MATCH(ROWS($Z$1:Z311),$AB$2:$AB$900,0))</f>
        <v>#N/A</v>
      </c>
    </row>
    <row r="315" spans="1:30" hidden="1" x14ac:dyDescent="0.25">
      <c r="A315" s="26" t="e">
        <f>INDEX($D$24:$D$746,MATCH(ROWS($A$1:A292),$B$24:$B$741,0))</f>
        <v>#N/A</v>
      </c>
      <c r="B315" s="30">
        <f>(COUNTIF($D$24:D315,D315)=1)*1+B314</f>
        <v>21</v>
      </c>
      <c r="C315" s="37" t="str">
        <f t="shared" si="50"/>
        <v/>
      </c>
      <c r="D315" s="30" t="str">
        <f>IF(C315="","",'licencje PZTS'!B295)</f>
        <v/>
      </c>
      <c r="E315" s="38" t="str">
        <f>IF(C315="","",VLOOKUP(F315,'licencje PZTS'!$G$3:$N$799,8,FALSE))</f>
        <v/>
      </c>
      <c r="F315" s="26">
        <f>'licencje PZTS'!G295</f>
        <v>42540</v>
      </c>
      <c r="G315" s="38" t="str">
        <f t="shared" si="51"/>
        <v>Junior</v>
      </c>
      <c r="H315" s="38" t="str">
        <f>IF(G315="","",'licencje PZTS'!B295)</f>
        <v>"LZS ODRA Kąty Opolskie"</v>
      </c>
      <c r="I315" s="26" t="str">
        <f>IF(G315="","",VLOOKUP(F315,'licencje PZTS'!$G$3:$N$799,8,FALSE))</f>
        <v>Nowak Łukasz</v>
      </c>
      <c r="J315" s="26" t="str">
        <f>IFERROR(VLOOKUP(F315,'licencje PZTS'!$G$3:$N$799,7,FALSE),"")</f>
        <v>M</v>
      </c>
      <c r="K315" s="38">
        <f>IFERROR(VLOOKUP(F315,'licencje PZTS'!$G$3:$N$1799,4,FALSE),"")</f>
        <v>2003</v>
      </c>
      <c r="L315" s="26" t="str">
        <f t="shared" si="52"/>
        <v>Nie dotyczy</v>
      </c>
      <c r="M315" s="26" t="str">
        <f t="shared" si="53"/>
        <v>Nie dotyczy</v>
      </c>
      <c r="N315" s="26" t="str">
        <f t="shared" si="54"/>
        <v>Nie dotyczy</v>
      </c>
      <c r="O315" s="26" t="str">
        <f t="shared" si="55"/>
        <v>Nie dotyczy</v>
      </c>
      <c r="P315" s="26" t="str">
        <f t="shared" si="56"/>
        <v>Junior</v>
      </c>
      <c r="Q315" s="26" t="str">
        <f t="shared" si="57"/>
        <v>Senior</v>
      </c>
      <c r="R315" s="26" t="str">
        <f t="shared" si="58"/>
        <v>Nie dotyczy</v>
      </c>
      <c r="S315" s="26" t="str">
        <f t="shared" si="59"/>
        <v>Młodzieżowiec</v>
      </c>
      <c r="V315" s="26" t="str">
        <f t="shared" si="48"/>
        <v>Owsiak Tomasz</v>
      </c>
      <c r="W315" s="26">
        <f>(COUNTIF($V$2:V315,V315)=1)*1+W314</f>
        <v>122</v>
      </c>
      <c r="X315" s="26" t="e">
        <f>VLOOKUP(Y315,'licencje PZTS'!$C$4:$K$1524,9,FALSE)</f>
        <v>#N/A</v>
      </c>
      <c r="Y315" s="26" t="e">
        <f>INDEX($V$4:$V$900,MATCH(ROWS($U$1:U312),$W$4:$W$900,0))</f>
        <v>#N/A</v>
      </c>
      <c r="AA315" s="26" t="str">
        <f t="shared" si="49"/>
        <v>Owsiak Tomasz</v>
      </c>
      <c r="AB315" s="26">
        <f>(COUNTIF($AA$2:AA315,AA315)=1)*1+AB314</f>
        <v>188</v>
      </c>
      <c r="AC315" s="26" t="e">
        <f>VLOOKUP(AD315,'licencje PZTS'!$C$4:$K$524,9,FALSE)</f>
        <v>#N/A</v>
      </c>
      <c r="AD315" s="26" t="e">
        <f>INDEX($AA$2:$AA$900,MATCH(ROWS($Z$1:Z312),$AB$2:$AB$900,0))</f>
        <v>#N/A</v>
      </c>
    </row>
    <row r="316" spans="1:30" hidden="1" x14ac:dyDescent="0.25">
      <c r="A316" s="26" t="e">
        <f>INDEX($D$24:$D$746,MATCH(ROWS($A$1:A293),$B$24:$B$741,0))</f>
        <v>#N/A</v>
      </c>
      <c r="B316" s="30">
        <f>(COUNTIF($D$24:D316,D316)=1)*1+B315</f>
        <v>21</v>
      </c>
      <c r="C316" s="37" t="str">
        <f t="shared" si="50"/>
        <v/>
      </c>
      <c r="D316" s="30" t="str">
        <f>IF(C316="","",'licencje PZTS'!B296)</f>
        <v/>
      </c>
      <c r="E316" s="38" t="str">
        <f>IF(C316="","",VLOOKUP(F316,'licencje PZTS'!$G$3:$N$799,8,FALSE))</f>
        <v/>
      </c>
      <c r="F316" s="26">
        <f>'licencje PZTS'!G296</f>
        <v>42463</v>
      </c>
      <c r="G316" s="38" t="str">
        <f t="shared" si="51"/>
        <v>Junior</v>
      </c>
      <c r="H316" s="38" t="str">
        <f>IF(G316="","",'licencje PZTS'!B296)</f>
        <v>"MKS Wołczyn"</v>
      </c>
      <c r="I316" s="26" t="str">
        <f>IF(G316="","",VLOOKUP(F316,'licencje PZTS'!$G$3:$N$799,8,FALSE))</f>
        <v>Oberamajer Bartosz</v>
      </c>
      <c r="J316" s="26" t="str">
        <f>IFERROR(VLOOKUP(F316,'licencje PZTS'!$G$3:$N$799,7,FALSE),"")</f>
        <v>M</v>
      </c>
      <c r="K316" s="38">
        <f>IFERROR(VLOOKUP(F316,'licencje PZTS'!$G$3:$N$1799,4,FALSE),"")</f>
        <v>2006</v>
      </c>
      <c r="L316" s="26" t="str">
        <f t="shared" si="52"/>
        <v>Nie dotyczy</v>
      </c>
      <c r="M316" s="26" t="str">
        <f t="shared" si="53"/>
        <v>Nie dotyczy</v>
      </c>
      <c r="N316" s="26" t="str">
        <f t="shared" si="54"/>
        <v>Nie dotyczy</v>
      </c>
      <c r="O316" s="26" t="str">
        <f t="shared" si="55"/>
        <v>Kadet</v>
      </c>
      <c r="P316" s="26" t="str">
        <f t="shared" si="56"/>
        <v>Junior</v>
      </c>
      <c r="Q316" s="26" t="str">
        <f t="shared" si="57"/>
        <v>Senior</v>
      </c>
      <c r="R316" s="26" t="str">
        <f t="shared" si="58"/>
        <v>Nie dotyczy</v>
      </c>
      <c r="S316" s="26" t="str">
        <f t="shared" si="59"/>
        <v>Młodzieżowiec</v>
      </c>
      <c r="V316" s="26" t="str">
        <f t="shared" si="48"/>
        <v>Pacan Małgorzata</v>
      </c>
      <c r="W316" s="26">
        <f>(COUNTIF($V$2:V316,V316)=1)*1+W315</f>
        <v>123</v>
      </c>
      <c r="X316" s="26" t="e">
        <f>VLOOKUP(Y316,'licencje PZTS'!$C$4:$K$1524,9,FALSE)</f>
        <v>#N/A</v>
      </c>
      <c r="Y316" s="26" t="e">
        <f>INDEX($V$4:$V$900,MATCH(ROWS($U$1:U313),$W$4:$W$900,0))</f>
        <v>#N/A</v>
      </c>
      <c r="AA316" s="26" t="str">
        <f t="shared" si="49"/>
        <v>Pacan Małgorzata</v>
      </c>
      <c r="AB316" s="26">
        <f>(COUNTIF($AA$2:AA316,AA316)=1)*1+AB315</f>
        <v>189</v>
      </c>
      <c r="AC316" s="26" t="e">
        <f>VLOOKUP(AD316,'licencje PZTS'!$C$4:$K$524,9,FALSE)</f>
        <v>#N/A</v>
      </c>
      <c r="AD316" s="26" t="e">
        <f>INDEX($AA$2:$AA$900,MATCH(ROWS($Z$1:Z313),$AB$2:$AB$900,0))</f>
        <v>#N/A</v>
      </c>
    </row>
    <row r="317" spans="1:30" hidden="1" x14ac:dyDescent="0.25">
      <c r="A317" s="26" t="e">
        <f>INDEX($D$24:$D$746,MATCH(ROWS($A$1:A294),$B$24:$B$741,0))</f>
        <v>#N/A</v>
      </c>
      <c r="B317" s="30">
        <f>(COUNTIF($D$24:D317,D317)=1)*1+B316</f>
        <v>21</v>
      </c>
      <c r="C317" s="37" t="str">
        <f t="shared" si="50"/>
        <v/>
      </c>
      <c r="D317" s="30" t="str">
        <f>IF(C317="","",'licencje PZTS'!B297)</f>
        <v/>
      </c>
      <c r="E317" s="38" t="str">
        <f>IF(C317="","",VLOOKUP(F317,'licencje PZTS'!$G$3:$N$799,8,FALSE))</f>
        <v/>
      </c>
      <c r="F317" s="26">
        <f>'licencje PZTS'!G297</f>
        <v>25331</v>
      </c>
      <c r="G317" s="38" t="str">
        <f t="shared" si="51"/>
        <v/>
      </c>
      <c r="H317" s="38" t="str">
        <f>IF(G317="","",'licencje PZTS'!B297)</f>
        <v/>
      </c>
      <c r="I317" s="26" t="str">
        <f>IF(G317="","",VLOOKUP(F317,'licencje PZTS'!$G$3:$N$799,8,FALSE))</f>
        <v/>
      </c>
      <c r="J317" s="26" t="str">
        <f>IFERROR(VLOOKUP(F317,'licencje PZTS'!$G$3:$N$799,7,FALSE),"")</f>
        <v>M</v>
      </c>
      <c r="K317" s="38">
        <f>IFERROR(VLOOKUP(F317,'licencje PZTS'!$G$3:$N$1799,4,FALSE),"")</f>
        <v>1970</v>
      </c>
      <c r="L317" s="26" t="str">
        <f t="shared" si="52"/>
        <v>Nie dotyczy</v>
      </c>
      <c r="M317" s="26" t="str">
        <f t="shared" si="53"/>
        <v>Nie dotyczy</v>
      </c>
      <c r="N317" s="26" t="str">
        <f t="shared" si="54"/>
        <v>Nie dotyczy</v>
      </c>
      <c r="O317" s="26" t="str">
        <f t="shared" si="55"/>
        <v>Nie dotyczy</v>
      </c>
      <c r="P317" s="26" t="str">
        <f t="shared" si="56"/>
        <v>Nie dotyczy</v>
      </c>
      <c r="Q317" s="26" t="str">
        <f t="shared" si="57"/>
        <v>Senior</v>
      </c>
      <c r="R317" s="26" t="str">
        <f t="shared" si="58"/>
        <v>Weteran</v>
      </c>
      <c r="S317" s="26" t="str">
        <f t="shared" si="59"/>
        <v>Nie dotyczy</v>
      </c>
      <c r="V317" s="26" t="str">
        <f t="shared" si="48"/>
        <v>Paraszczuk Bartosz</v>
      </c>
      <c r="W317" s="26">
        <f>(COUNTIF($V$2:V317,V317)=1)*1+W316</f>
        <v>124</v>
      </c>
      <c r="X317" s="26" t="e">
        <f>VLOOKUP(Y317,'licencje PZTS'!$C$4:$K$1524,9,FALSE)</f>
        <v>#N/A</v>
      </c>
      <c r="Y317" s="26" t="e">
        <f>INDEX($V$4:$V$900,MATCH(ROWS($U$1:U314),$W$4:$W$900,0))</f>
        <v>#N/A</v>
      </c>
      <c r="AA317" s="26" t="str">
        <f t="shared" si="49"/>
        <v>Pamuła Mikołaj</v>
      </c>
      <c r="AB317" s="26">
        <f>(COUNTIF($AA$2:AA317,AA317)=1)*1+AB316</f>
        <v>190</v>
      </c>
      <c r="AC317" s="26" t="e">
        <f>VLOOKUP(AD317,'licencje PZTS'!$C$4:$K$524,9,FALSE)</f>
        <v>#N/A</v>
      </c>
      <c r="AD317" s="26" t="e">
        <f>INDEX($AA$2:$AA$900,MATCH(ROWS($Z$1:Z314),$AB$2:$AB$900,0))</f>
        <v>#N/A</v>
      </c>
    </row>
    <row r="318" spans="1:30" hidden="1" x14ac:dyDescent="0.25">
      <c r="A318" s="26" t="e">
        <f>INDEX($D$24:$D$746,MATCH(ROWS($A$1:A295),$B$24:$B$741,0))</f>
        <v>#N/A</v>
      </c>
      <c r="B318" s="30">
        <f>(COUNTIF($D$24:D318,D318)=1)*1+B317</f>
        <v>21</v>
      </c>
      <c r="C318" s="37" t="str">
        <f t="shared" si="50"/>
        <v>Młodzik</v>
      </c>
      <c r="D318" s="30" t="str">
        <f>IF(C318="","",'licencje PZTS'!B298)</f>
        <v>"KTS MOKSiR Zawadzkie"</v>
      </c>
      <c r="E318" s="38" t="str">
        <f>IF(C318="","",VLOOKUP(F318,'licencje PZTS'!$G$3:$N$799,8,FALSE))</f>
        <v>Ochwat Grzegorz</v>
      </c>
      <c r="F318" s="26">
        <f>'licencje PZTS'!G298</f>
        <v>51714</v>
      </c>
      <c r="G318" s="38" t="str">
        <f t="shared" si="51"/>
        <v>Junior</v>
      </c>
      <c r="H318" s="38" t="str">
        <f>IF(G318="","",'licencje PZTS'!B298)</f>
        <v>"KTS MOKSiR Zawadzkie"</v>
      </c>
      <c r="I318" s="26" t="str">
        <f>IF(G318="","",VLOOKUP(F318,'licencje PZTS'!$G$3:$N$799,8,FALSE))</f>
        <v>Ochwat Grzegorz</v>
      </c>
      <c r="J318" s="26" t="str">
        <f>IFERROR(VLOOKUP(F318,'licencje PZTS'!$G$3:$N$799,7,FALSE),"")</f>
        <v>M</v>
      </c>
      <c r="K318" s="38">
        <f>IFERROR(VLOOKUP(F318,'licencje PZTS'!$G$3:$N$1799,4,FALSE),"")</f>
        <v>2008</v>
      </c>
      <c r="L318" s="26" t="str">
        <f t="shared" si="52"/>
        <v>Nie dotyczy</v>
      </c>
      <c r="M318" s="26" t="str">
        <f t="shared" si="53"/>
        <v>Nie dotyczy</v>
      </c>
      <c r="N318" s="26" t="str">
        <f t="shared" si="54"/>
        <v>Młodzik</v>
      </c>
      <c r="O318" s="26" t="str">
        <f t="shared" si="55"/>
        <v>Kadet</v>
      </c>
      <c r="P318" s="26" t="str">
        <f t="shared" si="56"/>
        <v>Junior</v>
      </c>
      <c r="Q318" s="26" t="str">
        <f t="shared" si="57"/>
        <v>Senior</v>
      </c>
      <c r="R318" s="26" t="str">
        <f t="shared" si="58"/>
        <v>Nie dotyczy</v>
      </c>
      <c r="S318" s="26" t="str">
        <f t="shared" si="59"/>
        <v>Młodzieżowiec</v>
      </c>
      <c r="V318" s="26" t="str">
        <f t="shared" si="48"/>
        <v>Paraszczuk Bartosz</v>
      </c>
      <c r="W318" s="26">
        <f>(COUNTIF($V$2:V318,V318)=1)*1+W317</f>
        <v>124</v>
      </c>
      <c r="X318" s="26" t="e">
        <f>VLOOKUP(Y318,'licencje PZTS'!$C$4:$K$1524,9,FALSE)</f>
        <v>#N/A</v>
      </c>
      <c r="Y318" s="26" t="e">
        <f>INDEX($V$4:$V$900,MATCH(ROWS($U$1:U315),$W$4:$W$900,0))</f>
        <v>#N/A</v>
      </c>
      <c r="AA318" s="26" t="str">
        <f t="shared" si="49"/>
        <v>Pamuła Mikołaj</v>
      </c>
      <c r="AB318" s="26">
        <f>(COUNTIF($AA$2:AA318,AA318)=1)*1+AB317</f>
        <v>190</v>
      </c>
      <c r="AC318" s="26" t="e">
        <f>VLOOKUP(AD318,'licencje PZTS'!$C$4:$K$524,9,FALSE)</f>
        <v>#N/A</v>
      </c>
      <c r="AD318" s="26" t="e">
        <f>INDEX($AA$2:$AA$900,MATCH(ROWS($Z$1:Z315),$AB$2:$AB$900,0))</f>
        <v>#N/A</v>
      </c>
    </row>
    <row r="319" spans="1:30" hidden="1" x14ac:dyDescent="0.25">
      <c r="A319" s="26" t="e">
        <f>INDEX($D$24:$D$746,MATCH(ROWS($A$1:A296),$B$24:$B$741,0))</f>
        <v>#N/A</v>
      </c>
      <c r="B319" s="30">
        <f>(COUNTIF($D$24:D319,D319)=1)*1+B318</f>
        <v>21</v>
      </c>
      <c r="C319" s="37" t="str">
        <f t="shared" si="50"/>
        <v>Młodzik</v>
      </c>
      <c r="D319" s="30" t="str">
        <f>IF(C319="","",'licencje PZTS'!B299)</f>
        <v>"LZS VICTORIA Chróścice"</v>
      </c>
      <c r="E319" s="38" t="str">
        <f>IF(C319="","",VLOOKUP(F319,'licencje PZTS'!$G$3:$N$799,8,FALSE))</f>
        <v>Ogrodnik Nikola</v>
      </c>
      <c r="F319" s="26">
        <f>'licencje PZTS'!G299</f>
        <v>51718</v>
      </c>
      <c r="G319" s="38" t="str">
        <f t="shared" si="51"/>
        <v>Junior</v>
      </c>
      <c r="H319" s="38" t="str">
        <f>IF(G319="","",'licencje PZTS'!B299)</f>
        <v>"LZS VICTORIA Chróścice"</v>
      </c>
      <c r="I319" s="26" t="str">
        <f>IF(G319="","",VLOOKUP(F319,'licencje PZTS'!$G$3:$N$799,8,FALSE))</f>
        <v>Ogrodnik Nikola</v>
      </c>
      <c r="J319" s="26" t="str">
        <f>IFERROR(VLOOKUP(F319,'licencje PZTS'!$G$3:$N$799,7,FALSE),"")</f>
        <v>K</v>
      </c>
      <c r="K319" s="38">
        <f>IFERROR(VLOOKUP(F319,'licencje PZTS'!$G$3:$N$1799,4,FALSE),"")</f>
        <v>2010</v>
      </c>
      <c r="L319" s="26" t="str">
        <f t="shared" si="52"/>
        <v>Nie dotyczy</v>
      </c>
      <c r="M319" s="26" t="str">
        <f t="shared" si="53"/>
        <v>Żak</v>
      </c>
      <c r="N319" s="26" t="str">
        <f t="shared" si="54"/>
        <v>Młodzik</v>
      </c>
      <c r="O319" s="26" t="str">
        <f t="shared" si="55"/>
        <v>Kadet</v>
      </c>
      <c r="P319" s="26" t="str">
        <f t="shared" si="56"/>
        <v>Junior</v>
      </c>
      <c r="Q319" s="26" t="str">
        <f t="shared" si="57"/>
        <v>Senior</v>
      </c>
      <c r="R319" s="26" t="str">
        <f t="shared" si="58"/>
        <v>Nie dotyczy</v>
      </c>
      <c r="S319" s="26" t="str">
        <f t="shared" si="59"/>
        <v>Młodzieżowiec</v>
      </c>
      <c r="V319" s="26" t="str">
        <f t="shared" si="48"/>
        <v>Paraszczuk Bartosz</v>
      </c>
      <c r="W319" s="26">
        <f>(COUNTIF($V$2:V319,V319)=1)*1+W318</f>
        <v>124</v>
      </c>
      <c r="X319" s="26" t="e">
        <f>VLOOKUP(Y319,'licencje PZTS'!$C$4:$K$1524,9,FALSE)</f>
        <v>#N/A</v>
      </c>
      <c r="Y319" s="26" t="e">
        <f>INDEX($V$4:$V$900,MATCH(ROWS($U$1:U316),$W$4:$W$900,0))</f>
        <v>#N/A</v>
      </c>
      <c r="AA319" s="26" t="str">
        <f t="shared" si="49"/>
        <v>Pamuła Mikołaj</v>
      </c>
      <c r="AB319" s="26">
        <f>(COUNTIF($AA$2:AA319,AA319)=1)*1+AB318</f>
        <v>190</v>
      </c>
      <c r="AC319" s="26" t="e">
        <f>VLOOKUP(AD319,'licencje PZTS'!$C$4:$K$524,9,FALSE)</f>
        <v>#N/A</v>
      </c>
      <c r="AD319" s="26" t="e">
        <f>INDEX($AA$2:$AA$900,MATCH(ROWS($Z$1:Z316),$AB$2:$AB$900,0))</f>
        <v>#N/A</v>
      </c>
    </row>
    <row r="320" spans="1:30" hidden="1" x14ac:dyDescent="0.25">
      <c r="A320" s="26" t="e">
        <f>INDEX($D$24:$D$746,MATCH(ROWS($A$1:A297),$B$24:$B$741,0))</f>
        <v>#N/A</v>
      </c>
      <c r="B320" s="30">
        <f>(COUNTIF($D$24:D320,D320)=1)*1+B319</f>
        <v>21</v>
      </c>
      <c r="C320" s="37" t="str">
        <f t="shared" si="50"/>
        <v>Młodzik</v>
      </c>
      <c r="D320" s="30" t="str">
        <f>IF(C320="","",'licencje PZTS'!B300)</f>
        <v>"LZS VICTORIA Chróścice"</v>
      </c>
      <c r="E320" s="38" t="str">
        <f>IF(C320="","",VLOOKUP(F320,'licencje PZTS'!$G$3:$N$799,8,FALSE))</f>
        <v>Ogrodnik Olivier</v>
      </c>
      <c r="F320" s="26">
        <f>'licencje PZTS'!G300</f>
        <v>54608</v>
      </c>
      <c r="G320" s="38" t="str">
        <f t="shared" si="51"/>
        <v>Junior</v>
      </c>
      <c r="H320" s="38" t="str">
        <f>IF(G320="","",'licencje PZTS'!B300)</f>
        <v>"LZS VICTORIA Chróścice"</v>
      </c>
      <c r="I320" s="26" t="str">
        <f>IF(G320="","",VLOOKUP(F320,'licencje PZTS'!$G$3:$N$799,8,FALSE))</f>
        <v>Ogrodnik Olivier</v>
      </c>
      <c r="J320" s="26" t="str">
        <f>IFERROR(VLOOKUP(F320,'licencje PZTS'!$G$3:$N$799,7,FALSE),"")</f>
        <v>M</v>
      </c>
      <c r="K320" s="38">
        <f>IFERROR(VLOOKUP(F320,'licencje PZTS'!$G$3:$N$1799,4,FALSE),"")</f>
        <v>2012</v>
      </c>
      <c r="L320" s="26" t="str">
        <f t="shared" si="52"/>
        <v>Skrzat</v>
      </c>
      <c r="M320" s="26" t="str">
        <f t="shared" si="53"/>
        <v>Żak</v>
      </c>
      <c r="N320" s="26" t="str">
        <f t="shared" si="54"/>
        <v>Młodzik</v>
      </c>
      <c r="O320" s="26" t="str">
        <f t="shared" si="55"/>
        <v>Kadet</v>
      </c>
      <c r="P320" s="26" t="str">
        <f t="shared" si="56"/>
        <v>Junior</v>
      </c>
      <c r="Q320" s="26" t="str">
        <f t="shared" si="57"/>
        <v>Nie dotyczy</v>
      </c>
      <c r="R320" s="26" t="str">
        <f t="shared" si="58"/>
        <v>Nie dotyczy</v>
      </c>
      <c r="S320" s="26" t="str">
        <f t="shared" si="59"/>
        <v>Młodzieżowiec</v>
      </c>
      <c r="V320" s="26" t="str">
        <f t="shared" si="48"/>
        <v>Paraszczuk Bartosz</v>
      </c>
      <c r="W320" s="26">
        <f>(COUNTIF($V$2:V320,V320)=1)*1+W319</f>
        <v>124</v>
      </c>
      <c r="X320" s="26" t="e">
        <f>VLOOKUP(Y320,'licencje PZTS'!$C$4:$K$1524,9,FALSE)</f>
        <v>#N/A</v>
      </c>
      <c r="Y320" s="26" t="e">
        <f>INDEX($V$4:$V$900,MATCH(ROWS($U$1:U317),$W$4:$W$900,0))</f>
        <v>#N/A</v>
      </c>
      <c r="AA320" s="26" t="str">
        <f t="shared" si="49"/>
        <v>Pamuła Mikołaj</v>
      </c>
      <c r="AB320" s="26">
        <f>(COUNTIF($AA$2:AA320,AA320)=1)*1+AB319</f>
        <v>190</v>
      </c>
      <c r="AC320" s="26" t="e">
        <f>VLOOKUP(AD320,'licencje PZTS'!$C$4:$K$524,9,FALSE)</f>
        <v>#N/A</v>
      </c>
      <c r="AD320" s="26" t="e">
        <f>INDEX($AA$2:$AA$900,MATCH(ROWS($Z$1:Z317),$AB$2:$AB$900,0))</f>
        <v>#N/A</v>
      </c>
    </row>
    <row r="321" spans="1:30" hidden="1" x14ac:dyDescent="0.25">
      <c r="A321" s="26" t="e">
        <f>INDEX($D$24:$D$746,MATCH(ROWS($A$1:A298),$B$24:$B$741,0))</f>
        <v>#N/A</v>
      </c>
      <c r="B321" s="30">
        <f>(COUNTIF($D$24:D321,D321)=1)*1+B320</f>
        <v>21</v>
      </c>
      <c r="C321" s="37" t="str">
        <f t="shared" si="50"/>
        <v/>
      </c>
      <c r="D321" s="30" t="str">
        <f>IF(C321="","",'licencje PZTS'!B301)</f>
        <v/>
      </c>
      <c r="E321" s="38" t="str">
        <f>IF(C321="","",VLOOKUP(F321,'licencje PZTS'!$G$3:$N$799,8,FALSE))</f>
        <v/>
      </c>
      <c r="F321" s="26">
        <f>'licencje PZTS'!G301</f>
        <v>45110</v>
      </c>
      <c r="G321" s="38" t="str">
        <f t="shared" si="51"/>
        <v>Junior</v>
      </c>
      <c r="H321" s="38" t="str">
        <f>IF(G321="","",'licencje PZTS'!B301)</f>
        <v>"MLUKS WAKMET Bodzanów"</v>
      </c>
      <c r="I321" s="26" t="str">
        <f>IF(G321="","",VLOOKUP(F321,'licencje PZTS'!$G$3:$N$799,8,FALSE))</f>
        <v>Olczyk Izabella</v>
      </c>
      <c r="J321" s="26" t="str">
        <f>IFERROR(VLOOKUP(F321,'licencje PZTS'!$G$3:$N$799,7,FALSE),"")</f>
        <v>K</v>
      </c>
      <c r="K321" s="38">
        <f>IFERROR(VLOOKUP(F321,'licencje PZTS'!$G$3:$N$1799,4,FALSE),"")</f>
        <v>2004</v>
      </c>
      <c r="L321" s="26" t="str">
        <f t="shared" si="52"/>
        <v>Nie dotyczy</v>
      </c>
      <c r="M321" s="26" t="str">
        <f t="shared" si="53"/>
        <v>Nie dotyczy</v>
      </c>
      <c r="N321" s="26" t="str">
        <f t="shared" si="54"/>
        <v>Nie dotyczy</v>
      </c>
      <c r="O321" s="26" t="str">
        <f t="shared" si="55"/>
        <v>Nie dotyczy</v>
      </c>
      <c r="P321" s="26" t="str">
        <f t="shared" si="56"/>
        <v>Junior</v>
      </c>
      <c r="Q321" s="26" t="str">
        <f t="shared" si="57"/>
        <v>Senior</v>
      </c>
      <c r="R321" s="26" t="str">
        <f t="shared" si="58"/>
        <v>Nie dotyczy</v>
      </c>
      <c r="S321" s="26" t="str">
        <f t="shared" si="59"/>
        <v>Młodzieżowiec</v>
      </c>
      <c r="V321" s="26" t="str">
        <f t="shared" si="48"/>
        <v>Paraszczuk Bartosz</v>
      </c>
      <c r="W321" s="26">
        <f>(COUNTIF($V$2:V321,V321)=1)*1+W320</f>
        <v>124</v>
      </c>
      <c r="X321" s="26" t="e">
        <f>VLOOKUP(Y321,'licencje PZTS'!$C$4:$K$1524,9,FALSE)</f>
        <v>#N/A</v>
      </c>
      <c r="Y321" s="26" t="e">
        <f>INDEX($V$4:$V$900,MATCH(ROWS($U$1:U318),$W$4:$W$900,0))</f>
        <v>#N/A</v>
      </c>
      <c r="AA321" s="26" t="str">
        <f t="shared" si="49"/>
        <v>Paraszczuk Bartosz</v>
      </c>
      <c r="AB321" s="26">
        <f>(COUNTIF($AA$2:AA321,AA321)=1)*1+AB320</f>
        <v>191</v>
      </c>
      <c r="AC321" s="26" t="e">
        <f>VLOOKUP(AD321,'licencje PZTS'!$C$4:$K$524,9,FALSE)</f>
        <v>#N/A</v>
      </c>
      <c r="AD321" s="26" t="e">
        <f>INDEX($AA$2:$AA$900,MATCH(ROWS($Z$1:Z318),$AB$2:$AB$900,0))</f>
        <v>#N/A</v>
      </c>
    </row>
    <row r="322" spans="1:30" hidden="1" x14ac:dyDescent="0.25">
      <c r="A322" s="26" t="e">
        <f>INDEX($D$24:$D$746,MATCH(ROWS($A$1:A299),$B$24:$B$741,0))</f>
        <v>#N/A</v>
      </c>
      <c r="B322" s="30">
        <f>(COUNTIF($D$24:D322,D322)=1)*1+B321</f>
        <v>21</v>
      </c>
      <c r="C322" s="37" t="str">
        <f t="shared" si="50"/>
        <v/>
      </c>
      <c r="D322" s="30" t="str">
        <f>IF(C322="","",'licencje PZTS'!B302)</f>
        <v/>
      </c>
      <c r="E322" s="38" t="str">
        <f>IF(C322="","",VLOOKUP(F322,'licencje PZTS'!$G$3:$N$799,8,FALSE))</f>
        <v/>
      </c>
      <c r="F322" s="26">
        <f>'licencje PZTS'!G302</f>
        <v>45111</v>
      </c>
      <c r="G322" s="38" t="str">
        <f t="shared" si="51"/>
        <v>Junior</v>
      </c>
      <c r="H322" s="38" t="str">
        <f>IF(G322="","",'licencje PZTS'!B302)</f>
        <v>"MLUKS WAKMET Bodzanów"</v>
      </c>
      <c r="I322" s="26" t="str">
        <f>IF(G322="","",VLOOKUP(F322,'licencje PZTS'!$G$3:$N$799,8,FALSE))</f>
        <v>Olczyk Michał</v>
      </c>
      <c r="J322" s="26" t="str">
        <f>IFERROR(VLOOKUP(F322,'licencje PZTS'!$G$3:$N$799,7,FALSE),"")</f>
        <v>M</v>
      </c>
      <c r="K322" s="38">
        <f>IFERROR(VLOOKUP(F322,'licencje PZTS'!$G$3:$N$1799,4,FALSE),"")</f>
        <v>2002</v>
      </c>
      <c r="L322" s="26" t="str">
        <f t="shared" si="52"/>
        <v>Nie dotyczy</v>
      </c>
      <c r="M322" s="26" t="str">
        <f t="shared" si="53"/>
        <v>Nie dotyczy</v>
      </c>
      <c r="N322" s="26" t="str">
        <f t="shared" si="54"/>
        <v>Nie dotyczy</v>
      </c>
      <c r="O322" s="26" t="str">
        <f t="shared" si="55"/>
        <v>Nie dotyczy</v>
      </c>
      <c r="P322" s="26" t="str">
        <f t="shared" si="56"/>
        <v>Junior</v>
      </c>
      <c r="Q322" s="26" t="str">
        <f t="shared" si="57"/>
        <v>Senior</v>
      </c>
      <c r="R322" s="26" t="str">
        <f t="shared" si="58"/>
        <v>Nie dotyczy</v>
      </c>
      <c r="S322" s="26" t="str">
        <f t="shared" si="59"/>
        <v>Młodzieżowiec</v>
      </c>
      <c r="V322" s="26" t="str">
        <f t="shared" si="48"/>
        <v>Pawlak Maja</v>
      </c>
      <c r="W322" s="26">
        <f>(COUNTIF($V$2:V322,V322)=1)*1+W321</f>
        <v>125</v>
      </c>
      <c r="X322" s="26" t="e">
        <f>VLOOKUP(Y322,'licencje PZTS'!$C$4:$K$1524,9,FALSE)</f>
        <v>#N/A</v>
      </c>
      <c r="Y322" s="26" t="e">
        <f>INDEX($V$4:$V$900,MATCH(ROWS($U$1:U319),$W$4:$W$900,0))</f>
        <v>#N/A</v>
      </c>
      <c r="AA322" s="26" t="str">
        <f t="shared" si="49"/>
        <v>Pawelec Natalia</v>
      </c>
      <c r="AB322" s="26">
        <f>(COUNTIF($AA$2:AA322,AA322)=1)*1+AB321</f>
        <v>192</v>
      </c>
      <c r="AC322" s="26" t="e">
        <f>VLOOKUP(AD322,'licencje PZTS'!$C$4:$K$524,9,FALSE)</f>
        <v>#N/A</v>
      </c>
      <c r="AD322" s="26" t="e">
        <f>INDEX($AA$2:$AA$900,MATCH(ROWS($Z$1:Z319),$AB$2:$AB$900,0))</f>
        <v>#N/A</v>
      </c>
    </row>
    <row r="323" spans="1:30" hidden="1" x14ac:dyDescent="0.25">
      <c r="A323" s="26" t="e">
        <f>INDEX($D$24:$D$746,MATCH(ROWS($A$1:A300),$B$24:$B$741,0))</f>
        <v>#N/A</v>
      </c>
      <c r="B323" s="30">
        <f>(COUNTIF($D$24:D323,D323)=1)*1+B322</f>
        <v>21</v>
      </c>
      <c r="C323" s="37" t="str">
        <f t="shared" si="50"/>
        <v>Młodzik</v>
      </c>
      <c r="D323" s="30" t="str">
        <f>IF(C323="","",'licencje PZTS'!B303)</f>
        <v>"UKS MOS Opole"</v>
      </c>
      <c r="E323" s="38" t="str">
        <f>IF(C323="","",VLOOKUP(F323,'licencje PZTS'!$G$3:$N$799,8,FALSE))</f>
        <v>Olejnik Michał</v>
      </c>
      <c r="F323" s="26">
        <f>'licencje PZTS'!G303</f>
        <v>56712</v>
      </c>
      <c r="G323" s="38" t="str">
        <f t="shared" si="51"/>
        <v>Junior</v>
      </c>
      <c r="H323" s="38" t="str">
        <f>IF(G323="","",'licencje PZTS'!B303)</f>
        <v>"UKS MOS Opole"</v>
      </c>
      <c r="I323" s="26" t="str">
        <f>IF(G323="","",VLOOKUP(F323,'licencje PZTS'!$G$3:$N$799,8,FALSE))</f>
        <v>Olejnik Michał</v>
      </c>
      <c r="J323" s="26" t="str">
        <f>IFERROR(VLOOKUP(F323,'licencje PZTS'!$G$3:$N$799,7,FALSE),"")</f>
        <v>M</v>
      </c>
      <c r="K323" s="38">
        <f>IFERROR(VLOOKUP(F323,'licencje PZTS'!$G$3:$N$1799,4,FALSE),"")</f>
        <v>2008</v>
      </c>
      <c r="L323" s="26" t="str">
        <f t="shared" si="52"/>
        <v>Nie dotyczy</v>
      </c>
      <c r="M323" s="26" t="str">
        <f t="shared" si="53"/>
        <v>Nie dotyczy</v>
      </c>
      <c r="N323" s="26" t="str">
        <f t="shared" si="54"/>
        <v>Młodzik</v>
      </c>
      <c r="O323" s="26" t="str">
        <f t="shared" si="55"/>
        <v>Kadet</v>
      </c>
      <c r="P323" s="26" t="str">
        <f t="shared" si="56"/>
        <v>Junior</v>
      </c>
      <c r="Q323" s="26" t="str">
        <f t="shared" si="57"/>
        <v>Senior</v>
      </c>
      <c r="R323" s="26" t="str">
        <f t="shared" si="58"/>
        <v>Nie dotyczy</v>
      </c>
      <c r="S323" s="26" t="str">
        <f t="shared" si="59"/>
        <v>Młodzieżowiec</v>
      </c>
      <c r="V323" s="26" t="str">
        <f t="shared" si="48"/>
        <v>Pawlak Maja</v>
      </c>
      <c r="W323" s="26">
        <f>(COUNTIF($V$2:V323,V323)=1)*1+W322</f>
        <v>125</v>
      </c>
      <c r="X323" s="26" t="e">
        <f>VLOOKUP(Y323,'licencje PZTS'!$C$4:$K$1524,9,FALSE)</f>
        <v>#N/A</v>
      </c>
      <c r="Y323" s="26" t="e">
        <f>INDEX($V$4:$V$900,MATCH(ROWS($U$1:U320),$W$4:$W$900,0))</f>
        <v>#N/A</v>
      </c>
      <c r="AA323" s="26" t="str">
        <f t="shared" si="49"/>
        <v>Pawelec Natalia</v>
      </c>
      <c r="AB323" s="26">
        <f>(COUNTIF($AA$2:AA323,AA323)=1)*1+AB322</f>
        <v>192</v>
      </c>
      <c r="AC323" s="26" t="e">
        <f>VLOOKUP(AD323,'licencje PZTS'!$C$4:$K$524,9,FALSE)</f>
        <v>#N/A</v>
      </c>
      <c r="AD323" s="26" t="e">
        <f>INDEX($AA$2:$AA$900,MATCH(ROWS($Z$1:Z320),$AB$2:$AB$900,0))</f>
        <v>#N/A</v>
      </c>
    </row>
    <row r="324" spans="1:30" hidden="1" x14ac:dyDescent="0.25">
      <c r="A324" s="26" t="e">
        <f>INDEX($D$24:$D$746,MATCH(ROWS($A$1:A301),$B$24:$B$741,0))</f>
        <v>#N/A</v>
      </c>
      <c r="B324" s="30">
        <f>(COUNTIF($D$24:D324,D324)=1)*1+B323</f>
        <v>21</v>
      </c>
      <c r="C324" s="37" t="str">
        <f t="shared" si="50"/>
        <v/>
      </c>
      <c r="D324" s="30" t="str">
        <f>IF(C324="","",'licencje PZTS'!B304)</f>
        <v/>
      </c>
      <c r="E324" s="38" t="str">
        <f>IF(C324="","",VLOOKUP(F324,'licencje PZTS'!$G$3:$N$799,8,FALSE))</f>
        <v/>
      </c>
      <c r="F324" s="26">
        <f>'licencje PZTS'!G304</f>
        <v>12679</v>
      </c>
      <c r="G324" s="38" t="str">
        <f t="shared" si="51"/>
        <v/>
      </c>
      <c r="H324" s="38" t="str">
        <f>IF(G324="","",'licencje PZTS'!B304)</f>
        <v/>
      </c>
      <c r="I324" s="26" t="str">
        <f>IF(G324="","",VLOOKUP(F324,'licencje PZTS'!$G$3:$N$799,8,FALSE))</f>
        <v/>
      </c>
      <c r="J324" s="26" t="str">
        <f>IFERROR(VLOOKUP(F324,'licencje PZTS'!$G$3:$N$799,7,FALSE),"")</f>
        <v>M</v>
      </c>
      <c r="K324" s="38">
        <f>IFERROR(VLOOKUP(F324,'licencje PZTS'!$G$3:$N$1799,4,FALSE),"")</f>
        <v>1985</v>
      </c>
      <c r="L324" s="26" t="str">
        <f t="shared" si="52"/>
        <v>Nie dotyczy</v>
      </c>
      <c r="M324" s="26" t="str">
        <f t="shared" si="53"/>
        <v>Nie dotyczy</v>
      </c>
      <c r="N324" s="26" t="str">
        <f t="shared" si="54"/>
        <v>Nie dotyczy</v>
      </c>
      <c r="O324" s="26" t="str">
        <f t="shared" si="55"/>
        <v>Nie dotyczy</v>
      </c>
      <c r="P324" s="26" t="str">
        <f t="shared" si="56"/>
        <v>Nie dotyczy</v>
      </c>
      <c r="Q324" s="26" t="str">
        <f t="shared" si="57"/>
        <v>Senior</v>
      </c>
      <c r="R324" s="26" t="str">
        <f t="shared" si="58"/>
        <v>Nie dotyczy</v>
      </c>
      <c r="S324" s="26" t="str">
        <f t="shared" si="59"/>
        <v>Nie dotyczy</v>
      </c>
      <c r="V324" s="26" t="str">
        <f t="shared" ref="V324:V387" si="60">VLOOKUP($E$3,$C343:$F1785,3,FALSE)</f>
        <v>Pawlak Maja</v>
      </c>
      <c r="W324" s="26">
        <f>(COUNTIF($V$2:V324,V324)=1)*1+W323</f>
        <v>125</v>
      </c>
      <c r="X324" s="26" t="e">
        <f>VLOOKUP(Y324,'licencje PZTS'!$C$4:$K$1524,9,FALSE)</f>
        <v>#N/A</v>
      </c>
      <c r="Y324" s="26" t="e">
        <f>INDEX($V$4:$V$900,MATCH(ROWS($U$1:U321),$W$4:$W$900,0))</f>
        <v>#N/A</v>
      </c>
      <c r="AA324" s="26" t="str">
        <f t="shared" ref="AA324:AA387" si="61">VLOOKUP($G$3,$G343:$I785,3,FALSE)</f>
        <v>Pawelec Natalia</v>
      </c>
      <c r="AB324" s="26">
        <f>(COUNTIF($AA$2:AA324,AA324)=1)*1+AB323</f>
        <v>192</v>
      </c>
      <c r="AC324" s="26" t="e">
        <f>VLOOKUP(AD324,'licencje PZTS'!$C$4:$K$524,9,FALSE)</f>
        <v>#N/A</v>
      </c>
      <c r="AD324" s="26" t="e">
        <f>INDEX($AA$2:$AA$900,MATCH(ROWS($Z$1:Z321),$AB$2:$AB$900,0))</f>
        <v>#N/A</v>
      </c>
    </row>
    <row r="325" spans="1:30" hidden="1" x14ac:dyDescent="0.25">
      <c r="A325" s="26" t="e">
        <f>INDEX($D$24:$D$746,MATCH(ROWS($A$1:A302),$B$24:$B$741,0))</f>
        <v>#N/A</v>
      </c>
      <c r="B325" s="30">
        <f>(COUNTIF($D$24:D325,D325)=1)*1+B324</f>
        <v>21</v>
      </c>
      <c r="C325" s="37" t="str">
        <f t="shared" si="50"/>
        <v/>
      </c>
      <c r="D325" s="30" t="str">
        <f>IF(C325="","",'licencje PZTS'!B305)</f>
        <v/>
      </c>
      <c r="E325" s="38" t="str">
        <f>IF(C325="","",VLOOKUP(F325,'licencje PZTS'!$G$3:$N$799,8,FALSE))</f>
        <v/>
      </c>
      <c r="F325" s="26">
        <f>'licencje PZTS'!G305</f>
        <v>44045</v>
      </c>
      <c r="G325" s="38" t="str">
        <f t="shared" si="51"/>
        <v>Junior</v>
      </c>
      <c r="H325" s="38" t="str">
        <f>IF(G325="","",'licencje PZTS'!B305)</f>
        <v>"MGOK Gorzów Śląski"</v>
      </c>
      <c r="I325" s="26" t="str">
        <f>IF(G325="","",VLOOKUP(F325,'licencje PZTS'!$G$3:$N$799,8,FALSE))</f>
        <v>Olszowa Dominika</v>
      </c>
      <c r="J325" s="26" t="str">
        <f>IFERROR(VLOOKUP(F325,'licencje PZTS'!$G$3:$N$799,7,FALSE),"")</f>
        <v>K</v>
      </c>
      <c r="K325" s="38">
        <f>IFERROR(VLOOKUP(F325,'licencje PZTS'!$G$3:$N$1799,4,FALSE),"")</f>
        <v>2005</v>
      </c>
      <c r="L325" s="26" t="str">
        <f t="shared" si="52"/>
        <v>Nie dotyczy</v>
      </c>
      <c r="M325" s="26" t="str">
        <f t="shared" si="53"/>
        <v>Nie dotyczy</v>
      </c>
      <c r="N325" s="26" t="str">
        <f t="shared" si="54"/>
        <v>Nie dotyczy</v>
      </c>
      <c r="O325" s="26" t="str">
        <f t="shared" si="55"/>
        <v>Kadet</v>
      </c>
      <c r="P325" s="26" t="str">
        <f t="shared" si="56"/>
        <v>Junior</v>
      </c>
      <c r="Q325" s="26" t="str">
        <f t="shared" si="57"/>
        <v>Senior</v>
      </c>
      <c r="R325" s="26" t="str">
        <f t="shared" si="58"/>
        <v>Nie dotyczy</v>
      </c>
      <c r="S325" s="26" t="str">
        <f t="shared" si="59"/>
        <v>Młodzieżowiec</v>
      </c>
      <c r="V325" s="26" t="str">
        <f t="shared" si="60"/>
        <v>Pawlak Maja</v>
      </c>
      <c r="W325" s="26">
        <f>(COUNTIF($V$2:V325,V325)=1)*1+W324</f>
        <v>125</v>
      </c>
      <c r="X325" s="26" t="e">
        <f>VLOOKUP(Y325,'licencje PZTS'!$C$4:$K$1524,9,FALSE)</f>
        <v>#N/A</v>
      </c>
      <c r="Y325" s="26" t="e">
        <f>INDEX($V$4:$V$900,MATCH(ROWS($U$1:U322),$W$4:$W$900,0))</f>
        <v>#N/A</v>
      </c>
      <c r="AA325" s="26" t="str">
        <f t="shared" si="61"/>
        <v>Pawelec Natalia</v>
      </c>
      <c r="AB325" s="26">
        <f>(COUNTIF($AA$2:AA325,AA325)=1)*1+AB324</f>
        <v>192</v>
      </c>
      <c r="AC325" s="26" t="e">
        <f>VLOOKUP(AD325,'licencje PZTS'!$C$4:$K$524,9,FALSE)</f>
        <v>#N/A</v>
      </c>
      <c r="AD325" s="26" t="e">
        <f>INDEX($AA$2:$AA$900,MATCH(ROWS($Z$1:Z322),$AB$2:$AB$900,0))</f>
        <v>#N/A</v>
      </c>
    </row>
    <row r="326" spans="1:30" hidden="1" x14ac:dyDescent="0.25">
      <c r="A326" s="26" t="e">
        <f>INDEX($D$24:$D$746,MATCH(ROWS($A$1:A303),$B$24:$B$741,0))</f>
        <v>#N/A</v>
      </c>
      <c r="B326" s="30">
        <f>(COUNTIF($D$24:D326,D326)=1)*1+B325</f>
        <v>21</v>
      </c>
      <c r="C326" s="37" t="str">
        <f t="shared" si="50"/>
        <v>Młodzik</v>
      </c>
      <c r="D326" s="30" t="str">
        <f>IF(C326="","",'licencje PZTS'!B306)</f>
        <v>"UKS Cisek"</v>
      </c>
      <c r="E326" s="38" t="str">
        <f>IF(C326="","",VLOOKUP(F326,'licencje PZTS'!$G$3:$N$799,8,FALSE))</f>
        <v>Olszowska Amelia</v>
      </c>
      <c r="F326" s="26">
        <f>'licencje PZTS'!G306</f>
        <v>53560</v>
      </c>
      <c r="G326" s="38" t="str">
        <f t="shared" si="51"/>
        <v>Junior</v>
      </c>
      <c r="H326" s="38" t="str">
        <f>IF(G326="","",'licencje PZTS'!B306)</f>
        <v>"UKS Cisek"</v>
      </c>
      <c r="I326" s="26" t="str">
        <f>IF(G326="","",VLOOKUP(F326,'licencje PZTS'!$G$3:$N$799,8,FALSE))</f>
        <v>Olszowska Amelia</v>
      </c>
      <c r="J326" s="26" t="str">
        <f>IFERROR(VLOOKUP(F326,'licencje PZTS'!$G$3:$N$799,7,FALSE),"")</f>
        <v>K</v>
      </c>
      <c r="K326" s="38">
        <f>IFERROR(VLOOKUP(F326,'licencje PZTS'!$G$3:$N$1799,4,FALSE),"")</f>
        <v>2008</v>
      </c>
      <c r="L326" s="26" t="str">
        <f t="shared" si="52"/>
        <v>Nie dotyczy</v>
      </c>
      <c r="M326" s="26" t="str">
        <f t="shared" si="53"/>
        <v>Nie dotyczy</v>
      </c>
      <c r="N326" s="26" t="str">
        <f t="shared" si="54"/>
        <v>Młodzik</v>
      </c>
      <c r="O326" s="26" t="str">
        <f t="shared" si="55"/>
        <v>Kadet</v>
      </c>
      <c r="P326" s="26" t="str">
        <f t="shared" si="56"/>
        <v>Junior</v>
      </c>
      <c r="Q326" s="26" t="str">
        <f t="shared" si="57"/>
        <v>Senior</v>
      </c>
      <c r="R326" s="26" t="str">
        <f t="shared" si="58"/>
        <v>Nie dotyczy</v>
      </c>
      <c r="S326" s="26" t="str">
        <f t="shared" si="59"/>
        <v>Młodzieżowiec</v>
      </c>
      <c r="V326" s="26" t="str">
        <f t="shared" si="60"/>
        <v>Pawlak Maja</v>
      </c>
      <c r="W326" s="26">
        <f>(COUNTIF($V$2:V326,V326)=1)*1+W325</f>
        <v>125</v>
      </c>
      <c r="X326" s="26" t="e">
        <f>VLOOKUP(Y326,'licencje PZTS'!$C$4:$K$1524,9,FALSE)</f>
        <v>#N/A</v>
      </c>
      <c r="Y326" s="26" t="e">
        <f>INDEX($V$4:$V$900,MATCH(ROWS($U$1:U323),$W$4:$W$900,0))</f>
        <v>#N/A</v>
      </c>
      <c r="AA326" s="26" t="str">
        <f t="shared" si="61"/>
        <v>Pawelec Sylwia</v>
      </c>
      <c r="AB326" s="26">
        <f>(COUNTIF($AA$2:AA326,AA326)=1)*1+AB325</f>
        <v>193</v>
      </c>
      <c r="AC326" s="26" t="e">
        <f>VLOOKUP(AD326,'licencje PZTS'!$C$4:$K$524,9,FALSE)</f>
        <v>#N/A</v>
      </c>
      <c r="AD326" s="26" t="e">
        <f>INDEX($AA$2:$AA$900,MATCH(ROWS($Z$1:Z323),$AB$2:$AB$900,0))</f>
        <v>#N/A</v>
      </c>
    </row>
    <row r="327" spans="1:30" hidden="1" x14ac:dyDescent="0.25">
      <c r="A327" s="26" t="e">
        <f>INDEX($D$24:$D$746,MATCH(ROWS($A$1:A304),$B$24:$B$741,0))</f>
        <v>#N/A</v>
      </c>
      <c r="B327" s="30">
        <f>(COUNTIF($D$24:D327,D327)=1)*1+B326</f>
        <v>21</v>
      </c>
      <c r="C327" s="37" t="str">
        <f t="shared" si="50"/>
        <v>Młodzik</v>
      </c>
      <c r="D327" s="30" t="str">
        <f>IF(C327="","",'licencje PZTS'!B307)</f>
        <v>"UKS Cisek"</v>
      </c>
      <c r="E327" s="38" t="str">
        <f>IF(C327="","",VLOOKUP(F327,'licencje PZTS'!$G$3:$N$799,8,FALSE))</f>
        <v>Olszowski Mateusz</v>
      </c>
      <c r="F327" s="26">
        <f>'licencje PZTS'!G307</f>
        <v>54690</v>
      </c>
      <c r="G327" s="38" t="str">
        <f t="shared" si="51"/>
        <v>Junior</v>
      </c>
      <c r="H327" s="38" t="str">
        <f>IF(G327="","",'licencje PZTS'!B307)</f>
        <v>"UKS Cisek"</v>
      </c>
      <c r="I327" s="26" t="str">
        <f>IF(G327="","",VLOOKUP(F327,'licencje PZTS'!$G$3:$N$799,8,FALSE))</f>
        <v>Olszowski Mateusz</v>
      </c>
      <c r="J327" s="26" t="str">
        <f>IFERROR(VLOOKUP(F327,'licencje PZTS'!$G$3:$N$799,7,FALSE),"")</f>
        <v>M</v>
      </c>
      <c r="K327" s="38">
        <f>IFERROR(VLOOKUP(F327,'licencje PZTS'!$G$3:$N$1799,4,FALSE),"")</f>
        <v>2011</v>
      </c>
      <c r="L327" s="26" t="str">
        <f t="shared" si="52"/>
        <v>Skrzat</v>
      </c>
      <c r="M327" s="26" t="str">
        <f t="shared" si="53"/>
        <v>Żak</v>
      </c>
      <c r="N327" s="26" t="str">
        <f t="shared" si="54"/>
        <v>Młodzik</v>
      </c>
      <c r="O327" s="26" t="str">
        <f t="shared" si="55"/>
        <v>Kadet</v>
      </c>
      <c r="P327" s="26" t="str">
        <f t="shared" si="56"/>
        <v>Junior</v>
      </c>
      <c r="Q327" s="26" t="str">
        <f t="shared" si="57"/>
        <v>Nie dotyczy</v>
      </c>
      <c r="R327" s="26" t="str">
        <f t="shared" si="58"/>
        <v>Nie dotyczy</v>
      </c>
      <c r="S327" s="26" t="str">
        <f t="shared" si="59"/>
        <v>Młodzieżowiec</v>
      </c>
      <c r="V327" s="26" t="str">
        <f t="shared" si="60"/>
        <v>Pawlak Maja</v>
      </c>
      <c r="W327" s="26">
        <f>(COUNTIF($V$2:V327,V327)=1)*1+W326</f>
        <v>125</v>
      </c>
      <c r="X327" s="26" t="e">
        <f>VLOOKUP(Y327,'licencje PZTS'!$C$4:$K$1524,9,FALSE)</f>
        <v>#N/A</v>
      </c>
      <c r="Y327" s="26" t="e">
        <f>INDEX($V$4:$V$900,MATCH(ROWS($U$1:U324),$W$4:$W$900,0))</f>
        <v>#N/A</v>
      </c>
      <c r="AA327" s="26" t="str">
        <f t="shared" si="61"/>
        <v>Pawlak Maja</v>
      </c>
      <c r="AB327" s="26">
        <f>(COUNTIF($AA$2:AA327,AA327)=1)*1+AB326</f>
        <v>194</v>
      </c>
      <c r="AC327" s="26" t="e">
        <f>VLOOKUP(AD327,'licencje PZTS'!$C$4:$K$524,9,FALSE)</f>
        <v>#N/A</v>
      </c>
      <c r="AD327" s="26" t="e">
        <f>INDEX($AA$2:$AA$900,MATCH(ROWS($Z$1:Z324),$AB$2:$AB$900,0))</f>
        <v>#N/A</v>
      </c>
    </row>
    <row r="328" spans="1:30" hidden="1" x14ac:dyDescent="0.25">
      <c r="A328" s="26" t="e">
        <f>INDEX($D$24:$D$746,MATCH(ROWS($A$1:A305),$B$24:$B$741,0))</f>
        <v>#N/A</v>
      </c>
      <c r="B328" s="30">
        <f>(COUNTIF($D$24:D328,D328)=1)*1+B327</f>
        <v>21</v>
      </c>
      <c r="C328" s="37" t="str">
        <f t="shared" si="50"/>
        <v/>
      </c>
      <c r="D328" s="30" t="str">
        <f>IF(C328="","",'licencje PZTS'!B308)</f>
        <v/>
      </c>
      <c r="E328" s="38" t="str">
        <f>IF(C328="","",VLOOKUP(F328,'licencje PZTS'!$G$3:$N$799,8,FALSE))</f>
        <v/>
      </c>
      <c r="F328" s="26">
        <f>'licencje PZTS'!G308</f>
        <v>33866</v>
      </c>
      <c r="G328" s="38" t="str">
        <f t="shared" si="51"/>
        <v/>
      </c>
      <c r="H328" s="38" t="str">
        <f>IF(G328="","",'licencje PZTS'!B308)</f>
        <v/>
      </c>
      <c r="I328" s="26" t="str">
        <f>IF(G328="","",VLOOKUP(F328,'licencje PZTS'!$G$3:$N$799,8,FALSE))</f>
        <v/>
      </c>
      <c r="J328" s="26" t="str">
        <f>IFERROR(VLOOKUP(F328,'licencje PZTS'!$G$3:$N$799,7,FALSE),"")</f>
        <v>M</v>
      </c>
      <c r="K328" s="38">
        <f>IFERROR(VLOOKUP(F328,'licencje PZTS'!$G$3:$N$1799,4,FALSE),"")</f>
        <v>1950</v>
      </c>
      <c r="L328" s="26" t="str">
        <f t="shared" si="52"/>
        <v>Nie dotyczy</v>
      </c>
      <c r="M328" s="26" t="str">
        <f t="shared" si="53"/>
        <v>Nie dotyczy</v>
      </c>
      <c r="N328" s="26" t="str">
        <f t="shared" si="54"/>
        <v>Nie dotyczy</v>
      </c>
      <c r="O328" s="26" t="str">
        <f t="shared" si="55"/>
        <v>Nie dotyczy</v>
      </c>
      <c r="P328" s="26" t="str">
        <f t="shared" si="56"/>
        <v>Nie dotyczy</v>
      </c>
      <c r="Q328" s="26" t="str">
        <f t="shared" si="57"/>
        <v>Senior</v>
      </c>
      <c r="R328" s="26" t="str">
        <f t="shared" si="58"/>
        <v>Weteran</v>
      </c>
      <c r="S328" s="26" t="str">
        <f t="shared" si="59"/>
        <v>Nie dotyczy</v>
      </c>
      <c r="V328" s="26" t="str">
        <f t="shared" si="60"/>
        <v>Perzyna Amelia</v>
      </c>
      <c r="W328" s="26">
        <f>(COUNTIF($V$2:V328,V328)=1)*1+W327</f>
        <v>126</v>
      </c>
      <c r="X328" s="26" t="e">
        <f>VLOOKUP(Y328,'licencje PZTS'!$C$4:$K$1524,9,FALSE)</f>
        <v>#N/A</v>
      </c>
      <c r="Y328" s="26" t="e">
        <f>INDEX($V$4:$V$900,MATCH(ROWS($U$1:U325),$W$4:$W$900,0))</f>
        <v>#N/A</v>
      </c>
      <c r="AA328" s="26" t="str">
        <f t="shared" si="61"/>
        <v>Perzyna Amelia</v>
      </c>
      <c r="AB328" s="26">
        <f>(COUNTIF($AA$2:AA328,AA328)=1)*1+AB327</f>
        <v>195</v>
      </c>
      <c r="AC328" s="26" t="e">
        <f>VLOOKUP(AD328,'licencje PZTS'!$C$4:$K$524,9,FALSE)</f>
        <v>#N/A</v>
      </c>
      <c r="AD328" s="26" t="e">
        <f>INDEX($AA$2:$AA$900,MATCH(ROWS($Z$1:Z325),$AB$2:$AB$900,0))</f>
        <v>#N/A</v>
      </c>
    </row>
    <row r="329" spans="1:30" hidden="1" x14ac:dyDescent="0.25">
      <c r="A329" s="26" t="e">
        <f>INDEX($D$24:$D$746,MATCH(ROWS($A$1:A306),$B$24:$B$741,0))</f>
        <v>#N/A</v>
      </c>
      <c r="B329" s="30">
        <f>(COUNTIF($D$24:D329,D329)=1)*1+B328</f>
        <v>21</v>
      </c>
      <c r="C329" s="37" t="str">
        <f t="shared" si="50"/>
        <v/>
      </c>
      <c r="D329" s="30" t="str">
        <f>IF(C329="","",'licencje PZTS'!B309)</f>
        <v/>
      </c>
      <c r="E329" s="38" t="str">
        <f>IF(C329="","",VLOOKUP(F329,'licencje PZTS'!$G$3:$N$799,8,FALSE))</f>
        <v/>
      </c>
      <c r="F329" s="26">
        <f>'licencje PZTS'!G309</f>
        <v>31075</v>
      </c>
      <c r="G329" s="38" t="str">
        <f t="shared" si="51"/>
        <v/>
      </c>
      <c r="H329" s="38" t="str">
        <f>IF(G329="","",'licencje PZTS'!B309)</f>
        <v/>
      </c>
      <c r="I329" s="26" t="str">
        <f>IF(G329="","",VLOOKUP(F329,'licencje PZTS'!$G$3:$N$799,8,FALSE))</f>
        <v/>
      </c>
      <c r="J329" s="26" t="str">
        <f>IFERROR(VLOOKUP(F329,'licencje PZTS'!$G$3:$N$799,7,FALSE),"")</f>
        <v>M</v>
      </c>
      <c r="K329" s="38">
        <f>IFERROR(VLOOKUP(F329,'licencje PZTS'!$G$3:$N$1799,4,FALSE),"")</f>
        <v>1953</v>
      </c>
      <c r="L329" s="26" t="str">
        <f t="shared" si="52"/>
        <v>Nie dotyczy</v>
      </c>
      <c r="M329" s="26" t="str">
        <f t="shared" si="53"/>
        <v>Nie dotyczy</v>
      </c>
      <c r="N329" s="26" t="str">
        <f t="shared" si="54"/>
        <v>Nie dotyczy</v>
      </c>
      <c r="O329" s="26" t="str">
        <f t="shared" si="55"/>
        <v>Nie dotyczy</v>
      </c>
      <c r="P329" s="26" t="str">
        <f t="shared" si="56"/>
        <v>Nie dotyczy</v>
      </c>
      <c r="Q329" s="26" t="str">
        <f t="shared" si="57"/>
        <v>Senior</v>
      </c>
      <c r="R329" s="26" t="str">
        <f t="shared" si="58"/>
        <v>Weteran</v>
      </c>
      <c r="S329" s="26" t="str">
        <f t="shared" si="59"/>
        <v>Nie dotyczy</v>
      </c>
      <c r="V329" s="26" t="str">
        <f t="shared" si="60"/>
        <v>Perzyna Amelia</v>
      </c>
      <c r="W329" s="26">
        <f>(COUNTIF($V$2:V329,V329)=1)*1+W328</f>
        <v>126</v>
      </c>
      <c r="X329" s="26" t="e">
        <f>VLOOKUP(Y329,'licencje PZTS'!$C$4:$K$1524,9,FALSE)</f>
        <v>#N/A</v>
      </c>
      <c r="Y329" s="26" t="e">
        <f>INDEX($V$4:$V$900,MATCH(ROWS($U$1:U326),$W$4:$W$900,0))</f>
        <v>#N/A</v>
      </c>
      <c r="AA329" s="26" t="str">
        <f t="shared" si="61"/>
        <v>Perzyna Amelia</v>
      </c>
      <c r="AB329" s="26">
        <f>(COUNTIF($AA$2:AA329,AA329)=1)*1+AB328</f>
        <v>195</v>
      </c>
      <c r="AC329" s="26" t="e">
        <f>VLOOKUP(AD329,'licencje PZTS'!$C$4:$K$524,9,FALSE)</f>
        <v>#N/A</v>
      </c>
      <c r="AD329" s="26" t="e">
        <f>INDEX($AA$2:$AA$900,MATCH(ROWS($Z$1:Z326),$AB$2:$AB$900,0))</f>
        <v>#N/A</v>
      </c>
    </row>
    <row r="330" spans="1:30" hidden="1" x14ac:dyDescent="0.25">
      <c r="A330" s="26" t="e">
        <f>INDEX($D$24:$D$746,MATCH(ROWS($A$1:A307),$B$24:$B$741,0))</f>
        <v>#N/A</v>
      </c>
      <c r="B330" s="30">
        <f>(COUNTIF($D$24:D330,D330)=1)*1+B329</f>
        <v>21</v>
      </c>
      <c r="C330" s="37" t="str">
        <f t="shared" si="50"/>
        <v>Młodzik</v>
      </c>
      <c r="D330" s="30" t="str">
        <f>IF(C330="","",'licencje PZTS'!B310)</f>
        <v>"LZS Zakrzów"</v>
      </c>
      <c r="E330" s="38" t="str">
        <f>IF(C330="","",VLOOKUP(F330,'licencje PZTS'!$G$3:$N$799,8,FALSE))</f>
        <v>Opała Adam</v>
      </c>
      <c r="F330" s="26">
        <f>'licencje PZTS'!G310</f>
        <v>51507</v>
      </c>
      <c r="G330" s="38" t="str">
        <f t="shared" si="51"/>
        <v>Junior</v>
      </c>
      <c r="H330" s="38" t="str">
        <f>IF(G330="","",'licencje PZTS'!B310)</f>
        <v>"LZS Zakrzów"</v>
      </c>
      <c r="I330" s="26" t="str">
        <f>IF(G330="","",VLOOKUP(F330,'licencje PZTS'!$G$3:$N$799,8,FALSE))</f>
        <v>Opała Adam</v>
      </c>
      <c r="J330" s="26" t="str">
        <f>IFERROR(VLOOKUP(F330,'licencje PZTS'!$G$3:$N$799,7,FALSE),"")</f>
        <v>M</v>
      </c>
      <c r="K330" s="38">
        <f>IFERROR(VLOOKUP(F330,'licencje PZTS'!$G$3:$N$1799,4,FALSE),"")</f>
        <v>2008</v>
      </c>
      <c r="L330" s="26" t="str">
        <f t="shared" si="52"/>
        <v>Nie dotyczy</v>
      </c>
      <c r="M330" s="26" t="str">
        <f t="shared" si="53"/>
        <v>Nie dotyczy</v>
      </c>
      <c r="N330" s="26" t="str">
        <f t="shared" si="54"/>
        <v>Młodzik</v>
      </c>
      <c r="O330" s="26" t="str">
        <f t="shared" si="55"/>
        <v>Kadet</v>
      </c>
      <c r="P330" s="26" t="str">
        <f t="shared" si="56"/>
        <v>Junior</v>
      </c>
      <c r="Q330" s="26" t="str">
        <f t="shared" si="57"/>
        <v>Senior</v>
      </c>
      <c r="R330" s="26" t="str">
        <f t="shared" si="58"/>
        <v>Nie dotyczy</v>
      </c>
      <c r="S330" s="26" t="str">
        <f t="shared" si="59"/>
        <v>Młodzieżowiec</v>
      </c>
      <c r="V330" s="26" t="str">
        <f t="shared" si="60"/>
        <v>Pętal Dawid</v>
      </c>
      <c r="W330" s="26">
        <f>(COUNTIF($V$2:V330,V330)=1)*1+W329</f>
        <v>127</v>
      </c>
      <c r="X330" s="26" t="e">
        <f>VLOOKUP(Y330,'licencje PZTS'!$C$4:$K$1524,9,FALSE)</f>
        <v>#N/A</v>
      </c>
      <c r="Y330" s="26" t="e">
        <f>INDEX($V$4:$V$900,MATCH(ROWS($U$1:U327),$W$4:$W$900,0))</f>
        <v>#N/A</v>
      </c>
      <c r="AA330" s="26" t="str">
        <f t="shared" si="61"/>
        <v>Pętal Dawid</v>
      </c>
      <c r="AB330" s="26">
        <f>(COUNTIF($AA$2:AA330,AA330)=1)*1+AB329</f>
        <v>196</v>
      </c>
      <c r="AC330" s="26" t="e">
        <f>VLOOKUP(AD330,'licencje PZTS'!$C$4:$K$524,9,FALSE)</f>
        <v>#N/A</v>
      </c>
      <c r="AD330" s="26" t="e">
        <f>INDEX($AA$2:$AA$900,MATCH(ROWS($Z$1:Z327),$AB$2:$AB$900,0))</f>
        <v>#N/A</v>
      </c>
    </row>
    <row r="331" spans="1:30" hidden="1" x14ac:dyDescent="0.25">
      <c r="A331" s="26" t="e">
        <f>INDEX($D$24:$D$746,MATCH(ROWS($A$1:A308),$B$24:$B$741,0))</f>
        <v>#N/A</v>
      </c>
      <c r="B331" s="30">
        <f>(COUNTIF($D$24:D331,D331)=1)*1+B330</f>
        <v>21</v>
      </c>
      <c r="C331" s="37" t="str">
        <f t="shared" si="50"/>
        <v/>
      </c>
      <c r="D331" s="30" t="str">
        <f>IF(C331="","",'licencje PZTS'!B311)</f>
        <v/>
      </c>
      <c r="E331" s="38" t="str">
        <f>IF(C331="","",VLOOKUP(F331,'licencje PZTS'!$G$3:$N$799,8,FALSE))</f>
        <v/>
      </c>
      <c r="F331" s="26">
        <f>'licencje PZTS'!G311</f>
        <v>42417</v>
      </c>
      <c r="G331" s="38" t="str">
        <f t="shared" si="51"/>
        <v/>
      </c>
      <c r="H331" s="38" t="str">
        <f>IF(G331="","",'licencje PZTS'!B311)</f>
        <v/>
      </c>
      <c r="I331" s="26" t="str">
        <f>IF(G331="","",VLOOKUP(F331,'licencje PZTS'!$G$3:$N$799,8,FALSE))</f>
        <v/>
      </c>
      <c r="J331" s="26" t="str">
        <f>IFERROR(VLOOKUP(F331,'licencje PZTS'!$G$3:$N$799,7,FALSE),"")</f>
        <v>M</v>
      </c>
      <c r="K331" s="38">
        <f>IFERROR(VLOOKUP(F331,'licencje PZTS'!$G$3:$N$1799,4,FALSE),"")</f>
        <v>1979</v>
      </c>
      <c r="L331" s="26" t="str">
        <f t="shared" si="52"/>
        <v>Nie dotyczy</v>
      </c>
      <c r="M331" s="26" t="str">
        <f t="shared" si="53"/>
        <v>Nie dotyczy</v>
      </c>
      <c r="N331" s="26" t="str">
        <f t="shared" si="54"/>
        <v>Nie dotyczy</v>
      </c>
      <c r="O331" s="26" t="str">
        <f t="shared" si="55"/>
        <v>Nie dotyczy</v>
      </c>
      <c r="P331" s="26" t="str">
        <f t="shared" si="56"/>
        <v>Nie dotyczy</v>
      </c>
      <c r="Q331" s="26" t="str">
        <f t="shared" si="57"/>
        <v>Senior</v>
      </c>
      <c r="R331" s="26" t="str">
        <f t="shared" si="58"/>
        <v>Weteran</v>
      </c>
      <c r="S331" s="26" t="str">
        <f t="shared" si="59"/>
        <v>Nie dotyczy</v>
      </c>
      <c r="V331" s="26" t="str">
        <f t="shared" si="60"/>
        <v>Pętal Dominika</v>
      </c>
      <c r="W331" s="26">
        <f>(COUNTIF($V$2:V331,V331)=1)*1+W330</f>
        <v>128</v>
      </c>
      <c r="X331" s="26" t="e">
        <f>VLOOKUP(Y331,'licencje PZTS'!$C$4:$K$1524,9,FALSE)</f>
        <v>#N/A</v>
      </c>
      <c r="Y331" s="26" t="e">
        <f>INDEX($V$4:$V$900,MATCH(ROWS($U$1:U328),$W$4:$W$900,0))</f>
        <v>#N/A</v>
      </c>
      <c r="AA331" s="26" t="str">
        <f t="shared" si="61"/>
        <v>Pętal Dominika</v>
      </c>
      <c r="AB331" s="26">
        <f>(COUNTIF($AA$2:AA331,AA331)=1)*1+AB330</f>
        <v>197</v>
      </c>
      <c r="AC331" s="26" t="e">
        <f>VLOOKUP(AD331,'licencje PZTS'!$C$4:$K$524,9,FALSE)</f>
        <v>#N/A</v>
      </c>
      <c r="AD331" s="26" t="e">
        <f>INDEX($AA$2:$AA$900,MATCH(ROWS($Z$1:Z328),$AB$2:$AB$900,0))</f>
        <v>#N/A</v>
      </c>
    </row>
    <row r="332" spans="1:30" hidden="1" x14ac:dyDescent="0.25">
      <c r="A332" s="26" t="e">
        <f>INDEX($D$24:$D$746,MATCH(ROWS($A$1:A309),$B$24:$B$741,0))</f>
        <v>#N/A</v>
      </c>
      <c r="B332" s="30">
        <f>(COUNTIF($D$24:D332,D332)=1)*1+B331</f>
        <v>21</v>
      </c>
      <c r="C332" s="37" t="str">
        <f t="shared" si="50"/>
        <v/>
      </c>
      <c r="D332" s="30" t="str">
        <f>IF(C332="","",'licencje PZTS'!B312)</f>
        <v/>
      </c>
      <c r="E332" s="38" t="str">
        <f>IF(C332="","",VLOOKUP(F332,'licencje PZTS'!$G$3:$N$799,8,FALSE))</f>
        <v/>
      </c>
      <c r="F332" s="26">
        <f>'licencje PZTS'!G312</f>
        <v>25401</v>
      </c>
      <c r="G332" s="38" t="str">
        <f t="shared" si="51"/>
        <v/>
      </c>
      <c r="H332" s="38" t="str">
        <f>IF(G332="","",'licencje PZTS'!B312)</f>
        <v/>
      </c>
      <c r="I332" s="26" t="str">
        <f>IF(G332="","",VLOOKUP(F332,'licencje PZTS'!$G$3:$N$799,8,FALSE))</f>
        <v/>
      </c>
      <c r="J332" s="26" t="str">
        <f>IFERROR(VLOOKUP(F332,'licencje PZTS'!$G$3:$N$799,7,FALSE),"")</f>
        <v>M</v>
      </c>
      <c r="K332" s="38">
        <f>IFERROR(VLOOKUP(F332,'licencje PZTS'!$G$3:$N$1799,4,FALSE),"")</f>
        <v>1963</v>
      </c>
      <c r="L332" s="26" t="str">
        <f t="shared" si="52"/>
        <v>Nie dotyczy</v>
      </c>
      <c r="M332" s="26" t="str">
        <f t="shared" si="53"/>
        <v>Nie dotyczy</v>
      </c>
      <c r="N332" s="26" t="str">
        <f t="shared" si="54"/>
        <v>Nie dotyczy</v>
      </c>
      <c r="O332" s="26" t="str">
        <f t="shared" si="55"/>
        <v>Nie dotyczy</v>
      </c>
      <c r="P332" s="26" t="str">
        <f t="shared" si="56"/>
        <v>Nie dotyczy</v>
      </c>
      <c r="Q332" s="26" t="str">
        <f t="shared" si="57"/>
        <v>Senior</v>
      </c>
      <c r="R332" s="26" t="str">
        <f t="shared" si="58"/>
        <v>Weteran</v>
      </c>
      <c r="S332" s="26" t="str">
        <f t="shared" si="59"/>
        <v>Nie dotyczy</v>
      </c>
      <c r="V332" s="26" t="str">
        <f t="shared" si="60"/>
        <v>Piontek Aleksander</v>
      </c>
      <c r="W332" s="26">
        <f>(COUNTIF($V$2:V332,V332)=1)*1+W331</f>
        <v>129</v>
      </c>
      <c r="X332" s="26" t="e">
        <f>VLOOKUP(Y332,'licencje PZTS'!$C$4:$K$1524,9,FALSE)</f>
        <v>#N/A</v>
      </c>
      <c r="Y332" s="26" t="e">
        <f>INDEX($V$4:$V$900,MATCH(ROWS($U$1:U329),$W$4:$W$900,0))</f>
        <v>#N/A</v>
      </c>
      <c r="AA332" s="26" t="str">
        <f t="shared" si="61"/>
        <v>Piegsa Marcel</v>
      </c>
      <c r="AB332" s="26">
        <f>(COUNTIF($AA$2:AA332,AA332)=1)*1+AB331</f>
        <v>198</v>
      </c>
      <c r="AC332" s="26" t="e">
        <f>VLOOKUP(AD332,'licencje PZTS'!$C$4:$K$524,9,FALSE)</f>
        <v>#N/A</v>
      </c>
      <c r="AD332" s="26" t="e">
        <f>INDEX($AA$2:$AA$900,MATCH(ROWS($Z$1:Z329),$AB$2:$AB$900,0))</f>
        <v>#N/A</v>
      </c>
    </row>
    <row r="333" spans="1:30" hidden="1" x14ac:dyDescent="0.25">
      <c r="A333" s="26" t="e">
        <f>INDEX($D$24:$D$746,MATCH(ROWS($A$1:A310),$B$24:$B$741,0))</f>
        <v>#N/A</v>
      </c>
      <c r="B333" s="30">
        <f>(COUNTIF($D$24:D333,D333)=1)*1+B332</f>
        <v>21</v>
      </c>
      <c r="C333" s="37" t="str">
        <f t="shared" si="50"/>
        <v/>
      </c>
      <c r="D333" s="30" t="str">
        <f>IF(C333="","",'licencje PZTS'!B313)</f>
        <v/>
      </c>
      <c r="E333" s="38" t="str">
        <f>IF(C333="","",VLOOKUP(F333,'licencje PZTS'!$G$3:$N$799,8,FALSE))</f>
        <v/>
      </c>
      <c r="F333" s="26">
        <f>'licencje PZTS'!G313</f>
        <v>43591</v>
      </c>
      <c r="G333" s="38" t="str">
        <f t="shared" si="51"/>
        <v>Junior</v>
      </c>
      <c r="H333" s="38" t="str">
        <f>IF(G333="","",'licencje PZTS'!B313)</f>
        <v>"UKS GOSDIM Turawa"</v>
      </c>
      <c r="I333" s="26" t="str">
        <f>IF(G333="","",VLOOKUP(F333,'licencje PZTS'!$G$3:$N$799,8,FALSE))</f>
        <v>Otte Marcin</v>
      </c>
      <c r="J333" s="26" t="str">
        <f>IFERROR(VLOOKUP(F333,'licencje PZTS'!$G$3:$N$799,7,FALSE),"")</f>
        <v>M</v>
      </c>
      <c r="K333" s="38">
        <f>IFERROR(VLOOKUP(F333,'licencje PZTS'!$G$3:$N$1799,4,FALSE),"")</f>
        <v>2005</v>
      </c>
      <c r="L333" s="26" t="str">
        <f t="shared" si="52"/>
        <v>Nie dotyczy</v>
      </c>
      <c r="M333" s="26" t="str">
        <f t="shared" si="53"/>
        <v>Nie dotyczy</v>
      </c>
      <c r="N333" s="26" t="str">
        <f t="shared" si="54"/>
        <v>Nie dotyczy</v>
      </c>
      <c r="O333" s="26" t="str">
        <f t="shared" si="55"/>
        <v>Kadet</v>
      </c>
      <c r="P333" s="26" t="str">
        <f t="shared" si="56"/>
        <v>Junior</v>
      </c>
      <c r="Q333" s="26" t="str">
        <f t="shared" si="57"/>
        <v>Senior</v>
      </c>
      <c r="R333" s="26" t="str">
        <f t="shared" si="58"/>
        <v>Nie dotyczy</v>
      </c>
      <c r="S333" s="26" t="str">
        <f t="shared" si="59"/>
        <v>Młodzieżowiec</v>
      </c>
      <c r="V333" s="26" t="str">
        <f t="shared" si="60"/>
        <v>Piontek Aleksander</v>
      </c>
      <c r="W333" s="26">
        <f>(COUNTIF($V$2:V333,V333)=1)*1+W332</f>
        <v>129</v>
      </c>
      <c r="X333" s="26" t="e">
        <f>VLOOKUP(Y333,'licencje PZTS'!$C$4:$K$1524,9,FALSE)</f>
        <v>#N/A</v>
      </c>
      <c r="Y333" s="26" t="e">
        <f>INDEX($V$4:$V$900,MATCH(ROWS($U$1:U330),$W$4:$W$900,0))</f>
        <v>#N/A</v>
      </c>
      <c r="AA333" s="26" t="str">
        <f t="shared" si="61"/>
        <v>Piegsa Marcel</v>
      </c>
      <c r="AB333" s="26">
        <f>(COUNTIF($AA$2:AA333,AA333)=1)*1+AB332</f>
        <v>198</v>
      </c>
      <c r="AC333" s="26" t="e">
        <f>VLOOKUP(AD333,'licencje PZTS'!$C$4:$K$524,9,FALSE)</f>
        <v>#N/A</v>
      </c>
      <c r="AD333" s="26" t="e">
        <f>INDEX($AA$2:$AA$900,MATCH(ROWS($Z$1:Z330),$AB$2:$AB$900,0))</f>
        <v>#N/A</v>
      </c>
    </row>
    <row r="334" spans="1:30" hidden="1" x14ac:dyDescent="0.25">
      <c r="A334" s="26" t="e">
        <f>INDEX($D$24:$D$746,MATCH(ROWS($A$1:A311),$B$24:$B$741,0))</f>
        <v>#N/A</v>
      </c>
      <c r="B334" s="30">
        <f>(COUNTIF($D$24:D334,D334)=1)*1+B333</f>
        <v>21</v>
      </c>
      <c r="C334" s="37" t="str">
        <f t="shared" si="50"/>
        <v>Młodzik</v>
      </c>
      <c r="D334" s="30" t="str">
        <f>IF(C334="","",'licencje PZTS'!B314)</f>
        <v>"STS Brynica"</v>
      </c>
      <c r="E334" s="38" t="str">
        <f>IF(C334="","",VLOOKUP(F334,'licencje PZTS'!$G$3:$N$799,8,FALSE))</f>
        <v>Owsiak Tomasz</v>
      </c>
      <c r="F334" s="26">
        <f>'licencje PZTS'!G314</f>
        <v>54372</v>
      </c>
      <c r="G334" s="38" t="str">
        <f t="shared" si="51"/>
        <v>Junior</v>
      </c>
      <c r="H334" s="38" t="str">
        <f>IF(G334="","",'licencje PZTS'!B314)</f>
        <v>"STS Brynica"</v>
      </c>
      <c r="I334" s="26" t="str">
        <f>IF(G334="","",VLOOKUP(F334,'licencje PZTS'!$G$3:$N$799,8,FALSE))</f>
        <v>Owsiak Tomasz</v>
      </c>
      <c r="J334" s="26" t="str">
        <f>IFERROR(VLOOKUP(F334,'licencje PZTS'!$G$3:$N$799,7,FALSE),"")</f>
        <v>M</v>
      </c>
      <c r="K334" s="38">
        <f>IFERROR(VLOOKUP(F334,'licencje PZTS'!$G$3:$N$1799,4,FALSE),"")</f>
        <v>2012</v>
      </c>
      <c r="L334" s="26" t="str">
        <f t="shared" si="52"/>
        <v>Skrzat</v>
      </c>
      <c r="M334" s="26" t="str">
        <f t="shared" si="53"/>
        <v>Żak</v>
      </c>
      <c r="N334" s="26" t="str">
        <f t="shared" si="54"/>
        <v>Młodzik</v>
      </c>
      <c r="O334" s="26" t="str">
        <f t="shared" si="55"/>
        <v>Kadet</v>
      </c>
      <c r="P334" s="26" t="str">
        <f t="shared" si="56"/>
        <v>Junior</v>
      </c>
      <c r="Q334" s="26" t="str">
        <f t="shared" si="57"/>
        <v>Nie dotyczy</v>
      </c>
      <c r="R334" s="26" t="str">
        <f t="shared" si="58"/>
        <v>Nie dotyczy</v>
      </c>
      <c r="S334" s="26" t="str">
        <f t="shared" si="59"/>
        <v>Młodzieżowiec</v>
      </c>
      <c r="V334" s="26" t="str">
        <f t="shared" si="60"/>
        <v>Piontek Aleksander</v>
      </c>
      <c r="W334" s="26">
        <f>(COUNTIF($V$2:V334,V334)=1)*1+W333</f>
        <v>129</v>
      </c>
      <c r="X334" s="26" t="e">
        <f>VLOOKUP(Y334,'licencje PZTS'!$C$4:$K$1524,9,FALSE)</f>
        <v>#N/A</v>
      </c>
      <c r="Y334" s="26" t="e">
        <f>INDEX($V$4:$V$900,MATCH(ROWS($U$1:U331),$W$4:$W$900,0))</f>
        <v>#N/A</v>
      </c>
      <c r="AA334" s="26" t="str">
        <f t="shared" si="61"/>
        <v>Piegsa Marcel</v>
      </c>
      <c r="AB334" s="26">
        <f>(COUNTIF($AA$2:AA334,AA334)=1)*1+AB333</f>
        <v>198</v>
      </c>
      <c r="AC334" s="26" t="e">
        <f>VLOOKUP(AD334,'licencje PZTS'!$C$4:$K$524,9,FALSE)</f>
        <v>#N/A</v>
      </c>
      <c r="AD334" s="26" t="e">
        <f>INDEX($AA$2:$AA$900,MATCH(ROWS($Z$1:Z331),$AB$2:$AB$900,0))</f>
        <v>#N/A</v>
      </c>
    </row>
    <row r="335" spans="1:30" hidden="1" x14ac:dyDescent="0.25">
      <c r="A335" s="26" t="e">
        <f>INDEX($D$24:$D$746,MATCH(ROWS($A$1:A312),$B$24:$B$741,0))</f>
        <v>#N/A</v>
      </c>
      <c r="B335" s="30">
        <f>(COUNTIF($D$24:D335,D335)=1)*1+B334</f>
        <v>21</v>
      </c>
      <c r="C335" s="37" t="str">
        <f t="shared" si="50"/>
        <v>Młodzik</v>
      </c>
      <c r="D335" s="30" t="str">
        <f>IF(C335="","",'licencje PZTS'!B315)</f>
        <v>"LUKS Mańkowice-Piątkowice"</v>
      </c>
      <c r="E335" s="38" t="str">
        <f>IF(C335="","",VLOOKUP(F335,'licencje PZTS'!$G$3:$N$799,8,FALSE))</f>
        <v>Pacan Małgorzata</v>
      </c>
      <c r="F335" s="26">
        <f>'licencje PZTS'!G315</f>
        <v>48950</v>
      </c>
      <c r="G335" s="38" t="str">
        <f t="shared" si="51"/>
        <v>Junior</v>
      </c>
      <c r="H335" s="38" t="str">
        <f>IF(G335="","",'licencje PZTS'!B315)</f>
        <v>"LUKS Mańkowice-Piątkowice"</v>
      </c>
      <c r="I335" s="26" t="str">
        <f>IF(G335="","",VLOOKUP(F335,'licencje PZTS'!$G$3:$N$799,8,FALSE))</f>
        <v>Pacan Małgorzata</v>
      </c>
      <c r="J335" s="26" t="str">
        <f>IFERROR(VLOOKUP(F335,'licencje PZTS'!$G$3:$N$799,7,FALSE),"")</f>
        <v>K</v>
      </c>
      <c r="K335" s="38">
        <f>IFERROR(VLOOKUP(F335,'licencje PZTS'!$G$3:$N$1799,4,FALSE),"")</f>
        <v>2007</v>
      </c>
      <c r="L335" s="26" t="str">
        <f t="shared" si="52"/>
        <v>Nie dotyczy</v>
      </c>
      <c r="M335" s="26" t="str">
        <f t="shared" si="53"/>
        <v>Nie dotyczy</v>
      </c>
      <c r="N335" s="26" t="str">
        <f t="shared" si="54"/>
        <v>Młodzik</v>
      </c>
      <c r="O335" s="26" t="str">
        <f t="shared" si="55"/>
        <v>Kadet</v>
      </c>
      <c r="P335" s="26" t="str">
        <f t="shared" si="56"/>
        <v>Junior</v>
      </c>
      <c r="Q335" s="26" t="str">
        <f t="shared" si="57"/>
        <v>Senior</v>
      </c>
      <c r="R335" s="26" t="str">
        <f t="shared" si="58"/>
        <v>Nie dotyczy</v>
      </c>
      <c r="S335" s="26" t="str">
        <f t="shared" si="59"/>
        <v>Młodzieżowiec</v>
      </c>
      <c r="V335" s="26" t="str">
        <f t="shared" si="60"/>
        <v>Piontek Aleksander</v>
      </c>
      <c r="W335" s="26">
        <f>(COUNTIF($V$2:V335,V335)=1)*1+W334</f>
        <v>129</v>
      </c>
      <c r="X335" s="26" t="e">
        <f>VLOOKUP(Y335,'licencje PZTS'!$C$4:$K$1524,9,FALSE)</f>
        <v>#N/A</v>
      </c>
      <c r="Y335" s="26" t="e">
        <f>INDEX($V$4:$V$900,MATCH(ROWS($U$1:U332),$W$4:$W$900,0))</f>
        <v>#N/A</v>
      </c>
      <c r="AA335" s="26" t="str">
        <f t="shared" si="61"/>
        <v>Piegsa Marcel</v>
      </c>
      <c r="AB335" s="26">
        <f>(COUNTIF($AA$2:AA335,AA335)=1)*1+AB334</f>
        <v>198</v>
      </c>
      <c r="AC335" s="26" t="e">
        <f>VLOOKUP(AD335,'licencje PZTS'!$C$4:$K$524,9,FALSE)</f>
        <v>#N/A</v>
      </c>
      <c r="AD335" s="26" t="e">
        <f>INDEX($AA$2:$AA$900,MATCH(ROWS($Z$1:Z332),$AB$2:$AB$900,0))</f>
        <v>#N/A</v>
      </c>
    </row>
    <row r="336" spans="1:30" hidden="1" x14ac:dyDescent="0.25">
      <c r="A336" s="26" t="e">
        <f>INDEX($D$24:$D$746,MATCH(ROWS($A$1:A313),$B$24:$B$741,0))</f>
        <v>#N/A</v>
      </c>
      <c r="B336" s="30">
        <f>(COUNTIF($D$24:D336,D336)=1)*1+B335</f>
        <v>21</v>
      </c>
      <c r="C336" s="37" t="str">
        <f t="shared" si="50"/>
        <v/>
      </c>
      <c r="D336" s="30" t="str">
        <f>IF(C336="","",'licencje PZTS'!B316)</f>
        <v/>
      </c>
      <c r="E336" s="38" t="str">
        <f>IF(C336="","",VLOOKUP(F336,'licencje PZTS'!$G$3:$N$799,8,FALSE))</f>
        <v/>
      </c>
      <c r="F336" s="26">
        <f>'licencje PZTS'!G316</f>
        <v>6253</v>
      </c>
      <c r="G336" s="38" t="str">
        <f t="shared" si="51"/>
        <v/>
      </c>
      <c r="H336" s="38" t="str">
        <f>IF(G336="","",'licencje PZTS'!B316)</f>
        <v/>
      </c>
      <c r="I336" s="26" t="str">
        <f>IF(G336="","",VLOOKUP(F336,'licencje PZTS'!$G$3:$N$799,8,FALSE))</f>
        <v/>
      </c>
      <c r="J336" s="26" t="str">
        <f>IFERROR(VLOOKUP(F336,'licencje PZTS'!$G$3:$N$799,7,FALSE),"")</f>
        <v>M</v>
      </c>
      <c r="K336" s="38">
        <f>IFERROR(VLOOKUP(F336,'licencje PZTS'!$G$3:$N$1799,4,FALSE),"")</f>
        <v>1981</v>
      </c>
      <c r="L336" s="26" t="str">
        <f t="shared" si="52"/>
        <v>Nie dotyczy</v>
      </c>
      <c r="M336" s="26" t="str">
        <f t="shared" si="53"/>
        <v>Nie dotyczy</v>
      </c>
      <c r="N336" s="26" t="str">
        <f t="shared" si="54"/>
        <v>Nie dotyczy</v>
      </c>
      <c r="O336" s="26" t="str">
        <f t="shared" si="55"/>
        <v>Nie dotyczy</v>
      </c>
      <c r="P336" s="26" t="str">
        <f t="shared" si="56"/>
        <v>Nie dotyczy</v>
      </c>
      <c r="Q336" s="26" t="str">
        <f t="shared" si="57"/>
        <v>Senior</v>
      </c>
      <c r="R336" s="26" t="str">
        <f t="shared" si="58"/>
        <v>Nie dotyczy</v>
      </c>
      <c r="S336" s="26" t="str">
        <f t="shared" si="59"/>
        <v>Nie dotyczy</v>
      </c>
      <c r="V336" s="26" t="str">
        <f t="shared" si="60"/>
        <v>Piontek Aleksander</v>
      </c>
      <c r="W336" s="26">
        <f>(COUNTIF($V$2:V336,V336)=1)*1+W335</f>
        <v>129</v>
      </c>
      <c r="X336" s="26" t="e">
        <f>VLOOKUP(Y336,'licencje PZTS'!$C$4:$K$1524,9,FALSE)</f>
        <v>#N/A</v>
      </c>
      <c r="Y336" s="26" t="e">
        <f>INDEX($V$4:$V$900,MATCH(ROWS($U$1:U333),$W$4:$W$900,0))</f>
        <v>#N/A</v>
      </c>
      <c r="AA336" s="26" t="str">
        <f t="shared" si="61"/>
        <v>Piegsa Marcel</v>
      </c>
      <c r="AB336" s="26">
        <f>(COUNTIF($AA$2:AA336,AA336)=1)*1+AB335</f>
        <v>198</v>
      </c>
      <c r="AC336" s="26" t="e">
        <f>VLOOKUP(AD336,'licencje PZTS'!$C$4:$K$524,9,FALSE)</f>
        <v>#N/A</v>
      </c>
      <c r="AD336" s="26" t="e">
        <f>INDEX($AA$2:$AA$900,MATCH(ROWS($Z$1:Z333),$AB$2:$AB$900,0))</f>
        <v>#N/A</v>
      </c>
    </row>
    <row r="337" spans="1:30" hidden="1" x14ac:dyDescent="0.25">
      <c r="A337" s="26" t="e">
        <f>INDEX($D$24:$D$746,MATCH(ROWS($A$1:A314),$B$24:$B$741,0))</f>
        <v>#N/A</v>
      </c>
      <c r="B337" s="30">
        <f>(COUNTIF($D$24:D337,D337)=1)*1+B336</f>
        <v>21</v>
      </c>
      <c r="C337" s="37" t="str">
        <f t="shared" si="50"/>
        <v/>
      </c>
      <c r="D337" s="30" t="str">
        <f>IF(C337="","",'licencje PZTS'!B317)</f>
        <v/>
      </c>
      <c r="E337" s="38" t="str">
        <f>IF(C337="","",VLOOKUP(F337,'licencje PZTS'!$G$3:$N$799,8,FALSE))</f>
        <v/>
      </c>
      <c r="F337" s="26">
        <f>'licencje PZTS'!G317</f>
        <v>8136</v>
      </c>
      <c r="G337" s="38" t="str">
        <f t="shared" si="51"/>
        <v/>
      </c>
      <c r="H337" s="38" t="str">
        <f>IF(G337="","",'licencje PZTS'!B317)</f>
        <v/>
      </c>
      <c r="I337" s="26" t="str">
        <f>IF(G337="","",VLOOKUP(F337,'licencje PZTS'!$G$3:$N$799,8,FALSE))</f>
        <v/>
      </c>
      <c r="J337" s="26" t="str">
        <f>IFERROR(VLOOKUP(F337,'licencje PZTS'!$G$3:$N$799,7,FALSE),"")</f>
        <v>M</v>
      </c>
      <c r="K337" s="38">
        <f>IFERROR(VLOOKUP(F337,'licencje PZTS'!$G$3:$N$1799,4,FALSE),"")</f>
        <v>1984</v>
      </c>
      <c r="L337" s="26" t="str">
        <f t="shared" si="52"/>
        <v>Nie dotyczy</v>
      </c>
      <c r="M337" s="26" t="str">
        <f t="shared" si="53"/>
        <v>Nie dotyczy</v>
      </c>
      <c r="N337" s="26" t="str">
        <f t="shared" si="54"/>
        <v>Nie dotyczy</v>
      </c>
      <c r="O337" s="26" t="str">
        <f t="shared" si="55"/>
        <v>Nie dotyczy</v>
      </c>
      <c r="P337" s="26" t="str">
        <f t="shared" si="56"/>
        <v>Nie dotyczy</v>
      </c>
      <c r="Q337" s="26" t="str">
        <f t="shared" si="57"/>
        <v>Senior</v>
      </c>
      <c r="R337" s="26" t="str">
        <f t="shared" si="58"/>
        <v>Nie dotyczy</v>
      </c>
      <c r="S337" s="26" t="str">
        <f t="shared" si="59"/>
        <v>Nie dotyczy</v>
      </c>
      <c r="V337" s="26" t="str">
        <f t="shared" si="60"/>
        <v>Piontek Aleksander</v>
      </c>
      <c r="W337" s="26">
        <f>(COUNTIF($V$2:V337,V337)=1)*1+W336</f>
        <v>129</v>
      </c>
      <c r="X337" s="26" t="e">
        <f>VLOOKUP(Y337,'licencje PZTS'!$C$4:$K$1524,9,FALSE)</f>
        <v>#N/A</v>
      </c>
      <c r="Y337" s="26" t="e">
        <f>INDEX($V$4:$V$900,MATCH(ROWS($U$1:U334),$W$4:$W$900,0))</f>
        <v>#N/A</v>
      </c>
      <c r="AA337" s="26" t="str">
        <f t="shared" si="61"/>
        <v>Piegsa Marcel</v>
      </c>
      <c r="AB337" s="26">
        <f>(COUNTIF($AA$2:AA337,AA337)=1)*1+AB336</f>
        <v>198</v>
      </c>
      <c r="AC337" s="26" t="e">
        <f>VLOOKUP(AD337,'licencje PZTS'!$C$4:$K$524,9,FALSE)</f>
        <v>#N/A</v>
      </c>
      <c r="AD337" s="26" t="e">
        <f>INDEX($AA$2:$AA$900,MATCH(ROWS($Z$1:Z334),$AB$2:$AB$900,0))</f>
        <v>#N/A</v>
      </c>
    </row>
    <row r="338" spans="1:30" hidden="1" x14ac:dyDescent="0.25">
      <c r="A338" s="26" t="e">
        <f>INDEX($D$24:$D$746,MATCH(ROWS($A$1:A315),$B$24:$B$741,0))</f>
        <v>#N/A</v>
      </c>
      <c r="B338" s="30">
        <f>(COUNTIF($D$24:D338,D338)=1)*1+B337</f>
        <v>21</v>
      </c>
      <c r="C338" s="37" t="str">
        <f t="shared" si="50"/>
        <v/>
      </c>
      <c r="D338" s="30" t="str">
        <f>IF(C338="","",'licencje PZTS'!B318)</f>
        <v/>
      </c>
      <c r="E338" s="38" t="str">
        <f>IF(C338="","",VLOOKUP(F338,'licencje PZTS'!$G$3:$N$799,8,FALSE))</f>
        <v/>
      </c>
      <c r="F338" s="26">
        <f>'licencje PZTS'!G318</f>
        <v>19693</v>
      </c>
      <c r="G338" s="38" t="str">
        <f t="shared" si="51"/>
        <v/>
      </c>
      <c r="H338" s="38" t="str">
        <f>IF(G338="","",'licencje PZTS'!B318)</f>
        <v/>
      </c>
      <c r="I338" s="26" t="str">
        <f>IF(G338="","",VLOOKUP(F338,'licencje PZTS'!$G$3:$N$799,8,FALSE))</f>
        <v/>
      </c>
      <c r="J338" s="26" t="str">
        <f>IFERROR(VLOOKUP(F338,'licencje PZTS'!$G$3:$N$799,7,FALSE),"")</f>
        <v>M</v>
      </c>
      <c r="K338" s="38">
        <f>IFERROR(VLOOKUP(F338,'licencje PZTS'!$G$3:$N$1799,4,FALSE),"")</f>
        <v>1970</v>
      </c>
      <c r="L338" s="26" t="str">
        <f t="shared" si="52"/>
        <v>Nie dotyczy</v>
      </c>
      <c r="M338" s="26" t="str">
        <f t="shared" si="53"/>
        <v>Nie dotyczy</v>
      </c>
      <c r="N338" s="26" t="str">
        <f t="shared" si="54"/>
        <v>Nie dotyczy</v>
      </c>
      <c r="O338" s="26" t="str">
        <f t="shared" si="55"/>
        <v>Nie dotyczy</v>
      </c>
      <c r="P338" s="26" t="str">
        <f t="shared" si="56"/>
        <v>Nie dotyczy</v>
      </c>
      <c r="Q338" s="26" t="str">
        <f t="shared" si="57"/>
        <v>Senior</v>
      </c>
      <c r="R338" s="26" t="str">
        <f t="shared" si="58"/>
        <v>Weteran</v>
      </c>
      <c r="S338" s="26" t="str">
        <f t="shared" si="59"/>
        <v>Nie dotyczy</v>
      </c>
      <c r="V338" s="26" t="str">
        <f t="shared" si="60"/>
        <v>Piontek Aleksander</v>
      </c>
      <c r="W338" s="26">
        <f>(COUNTIF($V$2:V338,V338)=1)*1+W337</f>
        <v>129</v>
      </c>
      <c r="X338" s="26" t="e">
        <f>VLOOKUP(Y338,'licencje PZTS'!$C$4:$K$1524,9,FALSE)</f>
        <v>#N/A</v>
      </c>
      <c r="Y338" s="26" t="e">
        <f>INDEX($V$4:$V$900,MATCH(ROWS($U$1:U335),$W$4:$W$900,0))</f>
        <v>#N/A</v>
      </c>
      <c r="AA338" s="26" t="str">
        <f t="shared" si="61"/>
        <v>Piontek Aleksander</v>
      </c>
      <c r="AB338" s="26">
        <f>(COUNTIF($AA$2:AA338,AA338)=1)*1+AB337</f>
        <v>199</v>
      </c>
      <c r="AC338" s="26" t="e">
        <f>VLOOKUP(AD338,'licencje PZTS'!$C$4:$K$524,9,FALSE)</f>
        <v>#N/A</v>
      </c>
      <c r="AD338" s="26" t="e">
        <f>INDEX($AA$2:$AA$900,MATCH(ROWS($Z$1:Z335),$AB$2:$AB$900,0))</f>
        <v>#N/A</v>
      </c>
    </row>
    <row r="339" spans="1:30" hidden="1" x14ac:dyDescent="0.25">
      <c r="A339" s="26" t="e">
        <f>INDEX($D$24:$D$746,MATCH(ROWS($A$1:A316),$B$24:$B$741,0))</f>
        <v>#N/A</v>
      </c>
      <c r="B339" s="30">
        <f>(COUNTIF($D$24:D339,D339)=1)*1+B338</f>
        <v>21</v>
      </c>
      <c r="C339" s="37" t="str">
        <f t="shared" si="50"/>
        <v/>
      </c>
      <c r="D339" s="30" t="str">
        <f>IF(C339="","",'licencje PZTS'!B319)</f>
        <v/>
      </c>
      <c r="E339" s="38" t="str">
        <f>IF(C339="","",VLOOKUP(F339,'licencje PZTS'!$G$3:$N$799,8,FALSE))</f>
        <v/>
      </c>
      <c r="F339" s="26">
        <f>'licencje PZTS'!G319</f>
        <v>45453</v>
      </c>
      <c r="G339" s="38" t="str">
        <f t="shared" si="51"/>
        <v>Junior</v>
      </c>
      <c r="H339" s="38" t="str">
        <f>IF(G339="","",'licencje PZTS'!B319)</f>
        <v>"KTS MOKSiR Zawadzkie"</v>
      </c>
      <c r="I339" s="26" t="str">
        <f>IF(G339="","",VLOOKUP(F339,'licencje PZTS'!$G$3:$N$799,8,FALSE))</f>
        <v>Pamuła Mikołaj</v>
      </c>
      <c r="J339" s="26" t="str">
        <f>IFERROR(VLOOKUP(F339,'licencje PZTS'!$G$3:$N$799,7,FALSE),"")</f>
        <v>M</v>
      </c>
      <c r="K339" s="38">
        <f>IFERROR(VLOOKUP(F339,'licencje PZTS'!$G$3:$N$1799,4,FALSE),"")</f>
        <v>2002</v>
      </c>
      <c r="L339" s="26" t="str">
        <f t="shared" si="52"/>
        <v>Nie dotyczy</v>
      </c>
      <c r="M339" s="26" t="str">
        <f t="shared" si="53"/>
        <v>Nie dotyczy</v>
      </c>
      <c r="N339" s="26" t="str">
        <f t="shared" si="54"/>
        <v>Nie dotyczy</v>
      </c>
      <c r="O339" s="26" t="str">
        <f t="shared" si="55"/>
        <v>Nie dotyczy</v>
      </c>
      <c r="P339" s="26" t="str">
        <f t="shared" si="56"/>
        <v>Junior</v>
      </c>
      <c r="Q339" s="26" t="str">
        <f t="shared" si="57"/>
        <v>Senior</v>
      </c>
      <c r="R339" s="26" t="str">
        <f t="shared" si="58"/>
        <v>Nie dotyczy</v>
      </c>
      <c r="S339" s="26" t="str">
        <f t="shared" si="59"/>
        <v>Młodzieżowiec</v>
      </c>
      <c r="V339" s="26" t="str">
        <f t="shared" si="60"/>
        <v>Plottek Aleksander</v>
      </c>
      <c r="W339" s="26">
        <f>(COUNTIF($V$2:V339,V339)=1)*1+W338</f>
        <v>130</v>
      </c>
      <c r="X339" s="26" t="e">
        <f>VLOOKUP(Y339,'licencje PZTS'!$C$4:$K$1524,9,FALSE)</f>
        <v>#N/A</v>
      </c>
      <c r="Y339" s="26" t="e">
        <f>INDEX($V$4:$V$900,MATCH(ROWS($U$1:U336),$W$4:$W$900,0))</f>
        <v>#N/A</v>
      </c>
      <c r="AA339" s="26" t="str">
        <f t="shared" si="61"/>
        <v>Piontek Julia</v>
      </c>
      <c r="AB339" s="26">
        <f>(COUNTIF($AA$2:AA339,AA339)=1)*1+AB338</f>
        <v>200</v>
      </c>
      <c r="AC339" s="26" t="e">
        <f>VLOOKUP(AD339,'licencje PZTS'!$C$4:$K$524,9,FALSE)</f>
        <v>#N/A</v>
      </c>
      <c r="AD339" s="26" t="e">
        <f>INDEX($AA$2:$AA$900,MATCH(ROWS($Z$1:Z336),$AB$2:$AB$900,0))</f>
        <v>#N/A</v>
      </c>
    </row>
    <row r="340" spans="1:30" hidden="1" x14ac:dyDescent="0.25">
      <c r="A340" s="26" t="e">
        <f>INDEX($D$24:$D$746,MATCH(ROWS($A$1:A317),$B$24:$B$741,0))</f>
        <v>#N/A</v>
      </c>
      <c r="B340" s="30">
        <f>(COUNTIF($D$24:D340,D340)=1)*1+B339</f>
        <v>21</v>
      </c>
      <c r="C340" s="37" t="str">
        <f t="shared" si="50"/>
        <v>Młodzik</v>
      </c>
      <c r="D340" s="30" t="str">
        <f>IF(C340="","",'licencje PZTS'!B320)</f>
        <v>"LZS Zakrzów"</v>
      </c>
      <c r="E340" s="38" t="str">
        <f>IF(C340="","",VLOOKUP(F340,'licencje PZTS'!$G$3:$N$799,8,FALSE))</f>
        <v>Paraszczuk Bartosz</v>
      </c>
      <c r="F340" s="26">
        <f>'licencje PZTS'!G320</f>
        <v>51511</v>
      </c>
      <c r="G340" s="38" t="str">
        <f t="shared" si="51"/>
        <v>Junior</v>
      </c>
      <c r="H340" s="38" t="str">
        <f>IF(G340="","",'licencje PZTS'!B320)</f>
        <v>"LZS Zakrzów"</v>
      </c>
      <c r="I340" s="26" t="str">
        <f>IF(G340="","",VLOOKUP(F340,'licencje PZTS'!$G$3:$N$799,8,FALSE))</f>
        <v>Paraszczuk Bartosz</v>
      </c>
      <c r="J340" s="26" t="str">
        <f>IFERROR(VLOOKUP(F340,'licencje PZTS'!$G$3:$N$799,7,FALSE),"")</f>
        <v>M</v>
      </c>
      <c r="K340" s="38">
        <f>IFERROR(VLOOKUP(F340,'licencje PZTS'!$G$3:$N$1799,4,FALSE),"")</f>
        <v>2008</v>
      </c>
      <c r="L340" s="26" t="str">
        <f t="shared" si="52"/>
        <v>Nie dotyczy</v>
      </c>
      <c r="M340" s="26" t="str">
        <f t="shared" si="53"/>
        <v>Nie dotyczy</v>
      </c>
      <c r="N340" s="26" t="str">
        <f t="shared" si="54"/>
        <v>Młodzik</v>
      </c>
      <c r="O340" s="26" t="str">
        <f t="shared" si="55"/>
        <v>Kadet</v>
      </c>
      <c r="P340" s="26" t="str">
        <f t="shared" si="56"/>
        <v>Junior</v>
      </c>
      <c r="Q340" s="26" t="str">
        <f t="shared" si="57"/>
        <v>Senior</v>
      </c>
      <c r="R340" s="26" t="str">
        <f t="shared" si="58"/>
        <v>Nie dotyczy</v>
      </c>
      <c r="S340" s="26" t="str">
        <f t="shared" si="59"/>
        <v>Młodzieżowiec</v>
      </c>
      <c r="V340" s="26" t="str">
        <f t="shared" si="60"/>
        <v>Plottek Aleksander</v>
      </c>
      <c r="W340" s="26">
        <f>(COUNTIF($V$2:V340,V340)=1)*1+W339</f>
        <v>130</v>
      </c>
      <c r="X340" s="26" t="e">
        <f>VLOOKUP(Y340,'licencje PZTS'!$C$4:$K$1524,9,FALSE)</f>
        <v>#N/A</v>
      </c>
      <c r="Y340" s="26" t="e">
        <f>INDEX($V$4:$V$900,MATCH(ROWS($U$1:U337),$W$4:$W$900,0))</f>
        <v>#N/A</v>
      </c>
      <c r="AA340" s="26" t="str">
        <f t="shared" si="61"/>
        <v>Plottek Aleksander</v>
      </c>
      <c r="AB340" s="26">
        <f>(COUNTIF($AA$2:AA340,AA340)=1)*1+AB339</f>
        <v>201</v>
      </c>
      <c r="AC340" s="26" t="e">
        <f>VLOOKUP(AD340,'licencje PZTS'!$C$4:$K$524,9,FALSE)</f>
        <v>#N/A</v>
      </c>
      <c r="AD340" s="26" t="e">
        <f>INDEX($AA$2:$AA$900,MATCH(ROWS($Z$1:Z337),$AB$2:$AB$900,0))</f>
        <v>#N/A</v>
      </c>
    </row>
    <row r="341" spans="1:30" hidden="1" x14ac:dyDescent="0.25">
      <c r="A341" s="26" t="e">
        <f>INDEX($D$24:$D$746,MATCH(ROWS($A$1:A318),$B$24:$B$741,0))</f>
        <v>#N/A</v>
      </c>
      <c r="B341" s="30">
        <f>(COUNTIF($D$24:D341,D341)=1)*1+B340</f>
        <v>21</v>
      </c>
      <c r="C341" s="37" t="str">
        <f t="shared" si="50"/>
        <v/>
      </c>
      <c r="D341" s="30" t="str">
        <f>IF(C341="","",'licencje PZTS'!B321)</f>
        <v/>
      </c>
      <c r="E341" s="38" t="str">
        <f>IF(C341="","",VLOOKUP(F341,'licencje PZTS'!$G$3:$N$799,8,FALSE))</f>
        <v/>
      </c>
      <c r="F341" s="26">
        <f>'licencje PZTS'!G321</f>
        <v>29091</v>
      </c>
      <c r="G341" s="38" t="str">
        <f t="shared" si="51"/>
        <v/>
      </c>
      <c r="H341" s="38" t="str">
        <f>IF(G341="","",'licencje PZTS'!B321)</f>
        <v/>
      </c>
      <c r="I341" s="26" t="str">
        <f>IF(G341="","",VLOOKUP(F341,'licencje PZTS'!$G$3:$N$799,8,FALSE))</f>
        <v/>
      </c>
      <c r="J341" s="26" t="str">
        <f>IFERROR(VLOOKUP(F341,'licencje PZTS'!$G$3:$N$799,7,FALSE),"")</f>
        <v>M</v>
      </c>
      <c r="K341" s="38">
        <f>IFERROR(VLOOKUP(F341,'licencje PZTS'!$G$3:$N$1799,4,FALSE),"")</f>
        <v>1991</v>
      </c>
      <c r="L341" s="26" t="str">
        <f t="shared" si="52"/>
        <v>Nie dotyczy</v>
      </c>
      <c r="M341" s="26" t="str">
        <f t="shared" si="53"/>
        <v>Nie dotyczy</v>
      </c>
      <c r="N341" s="26" t="str">
        <f t="shared" si="54"/>
        <v>Nie dotyczy</v>
      </c>
      <c r="O341" s="26" t="str">
        <f t="shared" si="55"/>
        <v>Nie dotyczy</v>
      </c>
      <c r="P341" s="26" t="str">
        <f t="shared" si="56"/>
        <v>Nie dotyczy</v>
      </c>
      <c r="Q341" s="26" t="str">
        <f t="shared" si="57"/>
        <v>Senior</v>
      </c>
      <c r="R341" s="26" t="str">
        <f t="shared" si="58"/>
        <v>Nie dotyczy</v>
      </c>
      <c r="S341" s="26" t="str">
        <f t="shared" si="59"/>
        <v>Nie dotyczy</v>
      </c>
      <c r="V341" s="26" t="str">
        <f t="shared" si="60"/>
        <v>Plottek Aleksander</v>
      </c>
      <c r="W341" s="26">
        <f>(COUNTIF($V$2:V341,V341)=1)*1+W340</f>
        <v>130</v>
      </c>
      <c r="X341" s="26" t="e">
        <f>VLOOKUP(Y341,'licencje PZTS'!$C$4:$K$1524,9,FALSE)</f>
        <v>#N/A</v>
      </c>
      <c r="Y341" s="26" t="e">
        <f>INDEX($V$4:$V$900,MATCH(ROWS($U$1:U338),$W$4:$W$900,0))</f>
        <v>#N/A</v>
      </c>
      <c r="AA341" s="26" t="str">
        <f t="shared" si="61"/>
        <v>Plottek Aleksander</v>
      </c>
      <c r="AB341" s="26">
        <f>(COUNTIF($AA$2:AA341,AA341)=1)*1+AB340</f>
        <v>201</v>
      </c>
      <c r="AC341" s="26" t="e">
        <f>VLOOKUP(AD341,'licencje PZTS'!$C$4:$K$524,9,FALSE)</f>
        <v>#N/A</v>
      </c>
      <c r="AD341" s="26" t="e">
        <f>INDEX($AA$2:$AA$900,MATCH(ROWS($Z$1:Z338),$AB$2:$AB$900,0))</f>
        <v>#N/A</v>
      </c>
    </row>
    <row r="342" spans="1:30" hidden="1" x14ac:dyDescent="0.25">
      <c r="A342" s="26" t="e">
        <f>INDEX($D$24:$D$746,MATCH(ROWS($A$1:A319),$B$24:$B$741,0))</f>
        <v>#N/A</v>
      </c>
      <c r="B342" s="30">
        <f>(COUNTIF($D$24:D342,D342)=1)*1+B341</f>
        <v>21</v>
      </c>
      <c r="C342" s="37" t="str">
        <f t="shared" si="50"/>
        <v/>
      </c>
      <c r="D342" s="30" t="str">
        <f>IF(C342="","",'licencje PZTS'!B322)</f>
        <v/>
      </c>
      <c r="E342" s="38" t="str">
        <f>IF(C342="","",VLOOKUP(F342,'licencje PZTS'!$G$3:$N$799,8,FALSE))</f>
        <v/>
      </c>
      <c r="F342" s="26">
        <f>'licencje PZTS'!G322</f>
        <v>19029</v>
      </c>
      <c r="G342" s="38" t="str">
        <f t="shared" si="51"/>
        <v/>
      </c>
      <c r="H342" s="38" t="str">
        <f>IF(G342="","",'licencje PZTS'!B322)</f>
        <v/>
      </c>
      <c r="I342" s="26" t="str">
        <f>IF(G342="","",VLOOKUP(F342,'licencje PZTS'!$G$3:$N$799,8,FALSE))</f>
        <v/>
      </c>
      <c r="J342" s="26" t="str">
        <f>IFERROR(VLOOKUP(F342,'licencje PZTS'!$G$3:$N$799,7,FALSE),"")</f>
        <v>M</v>
      </c>
      <c r="K342" s="38">
        <f>IFERROR(VLOOKUP(F342,'licencje PZTS'!$G$3:$N$1799,4,FALSE),"")</f>
        <v>1953</v>
      </c>
      <c r="L342" s="26" t="str">
        <f t="shared" si="52"/>
        <v>Nie dotyczy</v>
      </c>
      <c r="M342" s="26" t="str">
        <f t="shared" si="53"/>
        <v>Nie dotyczy</v>
      </c>
      <c r="N342" s="26" t="str">
        <f t="shared" si="54"/>
        <v>Nie dotyczy</v>
      </c>
      <c r="O342" s="26" t="str">
        <f t="shared" si="55"/>
        <v>Nie dotyczy</v>
      </c>
      <c r="P342" s="26" t="str">
        <f t="shared" si="56"/>
        <v>Nie dotyczy</v>
      </c>
      <c r="Q342" s="26" t="str">
        <f t="shared" si="57"/>
        <v>Senior</v>
      </c>
      <c r="R342" s="26" t="str">
        <f t="shared" si="58"/>
        <v>Weteran</v>
      </c>
      <c r="S342" s="26" t="str">
        <f t="shared" si="59"/>
        <v>Nie dotyczy</v>
      </c>
      <c r="V342" s="26" t="str">
        <f t="shared" si="60"/>
        <v>Podgórska Julia</v>
      </c>
      <c r="W342" s="26">
        <f>(COUNTIF($V$2:V342,V342)=1)*1+W341</f>
        <v>131</v>
      </c>
      <c r="X342" s="26" t="e">
        <f>VLOOKUP(Y342,'licencje PZTS'!$C$4:$K$1524,9,FALSE)</f>
        <v>#N/A</v>
      </c>
      <c r="Y342" s="26" t="e">
        <f>INDEX($V$4:$V$900,MATCH(ROWS($U$1:U339),$W$4:$W$900,0))</f>
        <v>#N/A</v>
      </c>
      <c r="AA342" s="26" t="str">
        <f t="shared" si="61"/>
        <v>Podgórska Julia</v>
      </c>
      <c r="AB342" s="26">
        <f>(COUNTIF($AA$2:AA342,AA342)=1)*1+AB341</f>
        <v>202</v>
      </c>
      <c r="AC342" s="26" t="e">
        <f>VLOOKUP(AD342,'licencje PZTS'!$C$4:$K$524,9,FALSE)</f>
        <v>#N/A</v>
      </c>
      <c r="AD342" s="26" t="e">
        <f>INDEX($AA$2:$AA$900,MATCH(ROWS($Z$1:Z339),$AB$2:$AB$900,0))</f>
        <v>#N/A</v>
      </c>
    </row>
    <row r="343" spans="1:30" hidden="1" x14ac:dyDescent="0.25">
      <c r="A343" s="26" t="e">
        <f>INDEX($D$24:$D$746,MATCH(ROWS($A$1:A320),$B$24:$B$741,0))</f>
        <v>#N/A</v>
      </c>
      <c r="B343" s="30">
        <f>(COUNTIF($D$24:D343,D343)=1)*1+B342</f>
        <v>21</v>
      </c>
      <c r="C343" s="37" t="str">
        <f t="shared" si="50"/>
        <v/>
      </c>
      <c r="D343" s="30" t="str">
        <f>IF(C343="","",'licencje PZTS'!B323)</f>
        <v/>
      </c>
      <c r="E343" s="38" t="str">
        <f>IF(C343="","",VLOOKUP(F343,'licencje PZTS'!$G$3:$N$799,8,FALSE))</f>
        <v/>
      </c>
      <c r="F343" s="26">
        <f>'licencje PZTS'!G323</f>
        <v>19030</v>
      </c>
      <c r="G343" s="38" t="str">
        <f t="shared" si="51"/>
        <v/>
      </c>
      <c r="H343" s="38" t="str">
        <f>IF(G343="","",'licencje PZTS'!B323)</f>
        <v/>
      </c>
      <c r="I343" s="26" t="str">
        <f>IF(G343="","",VLOOKUP(F343,'licencje PZTS'!$G$3:$N$799,8,FALSE))</f>
        <v/>
      </c>
      <c r="J343" s="26" t="str">
        <f>IFERROR(VLOOKUP(F343,'licencje PZTS'!$G$3:$N$799,7,FALSE),"")</f>
        <v>M</v>
      </c>
      <c r="K343" s="38">
        <f>IFERROR(VLOOKUP(F343,'licencje PZTS'!$G$3:$N$1799,4,FALSE),"")</f>
        <v>1991</v>
      </c>
      <c r="L343" s="26" t="str">
        <f t="shared" si="52"/>
        <v>Nie dotyczy</v>
      </c>
      <c r="M343" s="26" t="str">
        <f t="shared" si="53"/>
        <v>Nie dotyczy</v>
      </c>
      <c r="N343" s="26" t="str">
        <f t="shared" si="54"/>
        <v>Nie dotyczy</v>
      </c>
      <c r="O343" s="26" t="str">
        <f t="shared" si="55"/>
        <v>Nie dotyczy</v>
      </c>
      <c r="P343" s="26" t="str">
        <f t="shared" si="56"/>
        <v>Nie dotyczy</v>
      </c>
      <c r="Q343" s="26" t="str">
        <f t="shared" si="57"/>
        <v>Senior</v>
      </c>
      <c r="R343" s="26" t="str">
        <f t="shared" si="58"/>
        <v>Nie dotyczy</v>
      </c>
      <c r="S343" s="26" t="str">
        <f t="shared" si="59"/>
        <v>Nie dotyczy</v>
      </c>
      <c r="V343" s="26" t="str">
        <f t="shared" si="60"/>
        <v>Podgórska Julia</v>
      </c>
      <c r="W343" s="26">
        <f>(COUNTIF($V$2:V343,V343)=1)*1+W342</f>
        <v>131</v>
      </c>
      <c r="X343" s="26" t="e">
        <f>VLOOKUP(Y343,'licencje PZTS'!$C$4:$K$1524,9,FALSE)</f>
        <v>#N/A</v>
      </c>
      <c r="Y343" s="26" t="e">
        <f>INDEX($V$4:$V$900,MATCH(ROWS($U$1:U340),$W$4:$W$900,0))</f>
        <v>#N/A</v>
      </c>
      <c r="AA343" s="26" t="str">
        <f t="shared" si="61"/>
        <v>Podgórska Julia</v>
      </c>
      <c r="AB343" s="26">
        <f>(COUNTIF($AA$2:AA343,AA343)=1)*1+AB342</f>
        <v>202</v>
      </c>
      <c r="AC343" s="26" t="e">
        <f>VLOOKUP(AD343,'licencje PZTS'!$C$4:$K$524,9,FALSE)</f>
        <v>#N/A</v>
      </c>
      <c r="AD343" s="26" t="e">
        <f>INDEX($AA$2:$AA$900,MATCH(ROWS($Z$1:Z340),$AB$2:$AB$900,0))</f>
        <v>#N/A</v>
      </c>
    </row>
    <row r="344" spans="1:30" hidden="1" x14ac:dyDescent="0.25">
      <c r="A344" s="26" t="e">
        <f>INDEX($D$24:$D$746,MATCH(ROWS($A$1:A321),$B$24:$B$741,0))</f>
        <v>#N/A</v>
      </c>
      <c r="B344" s="30">
        <f>(COUNTIF($D$24:D344,D344)=1)*1+B343</f>
        <v>21</v>
      </c>
      <c r="C344" s="37" t="str">
        <f t="shared" si="50"/>
        <v/>
      </c>
      <c r="D344" s="30" t="str">
        <f>IF(C344="","",'licencje PZTS'!B324)</f>
        <v/>
      </c>
      <c r="E344" s="38" t="str">
        <f>IF(C344="","",VLOOKUP(F344,'licencje PZTS'!$G$3:$N$799,8,FALSE))</f>
        <v/>
      </c>
      <c r="F344" s="26">
        <f>'licencje PZTS'!G324</f>
        <v>37671</v>
      </c>
      <c r="G344" s="38" t="str">
        <f t="shared" si="51"/>
        <v>Junior</v>
      </c>
      <c r="H344" s="38" t="str">
        <f>IF(G344="","",'licencje PZTS'!B324)</f>
        <v>"LZS VICTORIA Chróścice"</v>
      </c>
      <c r="I344" s="26" t="str">
        <f>IF(G344="","",VLOOKUP(F344,'licencje PZTS'!$G$3:$N$799,8,FALSE))</f>
        <v>Pawelec Natalia</v>
      </c>
      <c r="J344" s="26" t="str">
        <f>IFERROR(VLOOKUP(F344,'licencje PZTS'!$G$3:$N$799,7,FALSE),"")</f>
        <v>K</v>
      </c>
      <c r="K344" s="38">
        <f>IFERROR(VLOOKUP(F344,'licencje PZTS'!$G$3:$N$1799,4,FALSE),"")</f>
        <v>2002</v>
      </c>
      <c r="L344" s="26" t="str">
        <f t="shared" si="52"/>
        <v>Nie dotyczy</v>
      </c>
      <c r="M344" s="26" t="str">
        <f t="shared" si="53"/>
        <v>Nie dotyczy</v>
      </c>
      <c r="N344" s="26" t="str">
        <f t="shared" si="54"/>
        <v>Nie dotyczy</v>
      </c>
      <c r="O344" s="26" t="str">
        <f t="shared" si="55"/>
        <v>Nie dotyczy</v>
      </c>
      <c r="P344" s="26" t="str">
        <f t="shared" si="56"/>
        <v>Junior</v>
      </c>
      <c r="Q344" s="26" t="str">
        <f t="shared" si="57"/>
        <v>Senior</v>
      </c>
      <c r="R344" s="26" t="str">
        <f t="shared" si="58"/>
        <v>Nie dotyczy</v>
      </c>
      <c r="S344" s="26" t="str">
        <f t="shared" si="59"/>
        <v>Młodzieżowiec</v>
      </c>
      <c r="V344" s="26" t="str">
        <f t="shared" si="60"/>
        <v>Poloczek Mateusz</v>
      </c>
      <c r="W344" s="26">
        <f>(COUNTIF($V$2:V344,V344)=1)*1+W343</f>
        <v>132</v>
      </c>
      <c r="X344" s="26" t="e">
        <f>VLOOKUP(Y344,'licencje PZTS'!$C$4:$K$1524,9,FALSE)</f>
        <v>#N/A</v>
      </c>
      <c r="Y344" s="26" t="e">
        <f>INDEX($V$4:$V$900,MATCH(ROWS($U$1:U341),$W$4:$W$900,0))</f>
        <v>#N/A</v>
      </c>
      <c r="AA344" s="26" t="str">
        <f t="shared" si="61"/>
        <v>Poloczek Mateusz</v>
      </c>
      <c r="AB344" s="26">
        <f>(COUNTIF($AA$2:AA344,AA344)=1)*1+AB343</f>
        <v>203</v>
      </c>
      <c r="AC344" s="26" t="e">
        <f>VLOOKUP(AD344,'licencje PZTS'!$C$4:$K$524,9,FALSE)</f>
        <v>#N/A</v>
      </c>
      <c r="AD344" s="26" t="e">
        <f>INDEX($AA$2:$AA$900,MATCH(ROWS($Z$1:Z341),$AB$2:$AB$900,0))</f>
        <v>#N/A</v>
      </c>
    </row>
    <row r="345" spans="1:30" hidden="1" x14ac:dyDescent="0.25">
      <c r="A345" s="26" t="e">
        <f>INDEX($D$24:$D$746,MATCH(ROWS($A$1:A322),$B$24:$B$741,0))</f>
        <v>#N/A</v>
      </c>
      <c r="B345" s="30">
        <f>(COUNTIF($D$24:D345,D345)=1)*1+B344</f>
        <v>21</v>
      </c>
      <c r="C345" s="37" t="str">
        <f t="shared" ref="C345:C408" si="62">IF(AND($E$3="Skrzat",OR(L345="Skrzat")),"Skrzat",IF(AND($E$3="Żak",OR(L345="Skrzat",M345="Żak")),"Żak",IF(AND($E$3="Młodzik",OR(L345="Skrzat",M345="Żak",N345="Młodzik")),"Młodzik",IF(AND($E$3="Kadet",OR(L345="Skrzat",M345="Żak",N345="Młodzik",O345="Kadet")),"Kadet",IF(AND($E$3="Junior",OR(L345="Skrzat",M345="Żak",N345="Młodzik",O345="Kadet",P345="Junior")),"Junior",IF(AND($E$3="Młodzieżowiec",OR(L345="Skrzat",M345="Żak",N345="Młodzik",O345="Kadet",P345="Junior",S345="Młodzieżowiec")),"Młodzieżowiec",IF(AND($E$3="Senior",OR(L345="Skrzat",M345="Żak",N345="Młodzik",O345="Kadet",P345="Junior",S345="Młodzieżowiec",Q345="Senior")),"Senior",IF(AND($E$3="Weteran",OR(L345="Nie",M345="Nie",N345="Nie",O345="Nie",P345="Nie",R345="Weteran")),"Weteran",""))))))))</f>
        <v/>
      </c>
      <c r="D345" s="30" t="str">
        <f>IF(C345="","",'licencje PZTS'!B325)</f>
        <v/>
      </c>
      <c r="E345" s="38" t="str">
        <f>IF(C345="","",VLOOKUP(F345,'licencje PZTS'!$G$3:$N$799,8,FALSE))</f>
        <v/>
      </c>
      <c r="F345" s="26">
        <f>'licencje PZTS'!G325</f>
        <v>37672</v>
      </c>
      <c r="G345" s="38" t="str">
        <f t="shared" ref="G345:G408" si="63">IF(AND($G$3="Skrzat",OR(L345="Skrzat")),"Skrzat",IF(AND($G$3="Żak",OR(L345="Skrzat",M345="Żak")),"Żak",IF(AND($G$3="Młodzik",OR(L345="Skrzat",M345="Żak",N345="Młodzik")),"Młodzik",IF(AND($G$3="Kadet",OR(L345="Skrzat",M345="Żak",N345="Młodzik",O345="Kadet")),"Kadet",IF(AND($G$3="Junior",OR(L345="Skrzat",M345="Żak",N345="Młodzik",O345="Kadet",P345="Junior")),"Junior",IF(AND($G$3="Młodzieżowiec",OR(L345="Skrzat",M345="Żak",N345="Młodzik",O345="Kadet",P345="Junior",S345="Młodzieżowiec")),"Młodzieżowiec",IF(AND($G$3="Senior",OR(L345="Skrzat",M345="Żak",N345="Młodzik",O345="Kadet",P345="Junior",S345="Młodzieżowiec",Q345="Senior")),"Senior",IF(AND($G$3="Weteran",OR(L345="Nie",M345="Nie",N345="Nie",O345="Nie",P345="Nie",R345="Weteran")),"Weteran",""))))))))</f>
        <v>Junior</v>
      </c>
      <c r="H345" s="38" t="str">
        <f>IF(G345="","",'licencje PZTS'!B325)</f>
        <v>"LZS VICTORIA Chróścice"</v>
      </c>
      <c r="I345" s="26" t="str">
        <f>IF(G345="","",VLOOKUP(F345,'licencje PZTS'!$G$3:$N$799,8,FALSE))</f>
        <v>Pawelec Sylwia</v>
      </c>
      <c r="J345" s="26" t="str">
        <f>IFERROR(VLOOKUP(F345,'licencje PZTS'!$G$3:$N$799,7,FALSE),"")</f>
        <v>K</v>
      </c>
      <c r="K345" s="38">
        <f>IFERROR(VLOOKUP(F345,'licencje PZTS'!$G$3:$N$1799,4,FALSE),"")</f>
        <v>2003</v>
      </c>
      <c r="L345" s="26" t="str">
        <f t="shared" ref="L345:L408" si="64">IFERROR(IF($G$1-K345&lt;=9,"Skrzat",IF($G$1-K345&gt;9,"Nie dotyczy")),"")</f>
        <v>Nie dotyczy</v>
      </c>
      <c r="M345" s="26" t="str">
        <f t="shared" ref="M345:M408" si="65">IFERROR(IF($G$1-K345&lt;=11,"Żak",IF($G$1-K345&gt;11,"Nie dotyczy")),"")</f>
        <v>Nie dotyczy</v>
      </c>
      <c r="N345" s="26" t="str">
        <f t="shared" ref="N345:N408" si="66">IFERROR(IF($G$1-K345&lt;=13,"Młodzik",IF($G$1-K345&gt;13,"Nie dotyczy")),"")</f>
        <v>Nie dotyczy</v>
      </c>
      <c r="O345" s="26" t="str">
        <f t="shared" ref="O345:O408" si="67">IFERROR(IF($G$1-K345&lt;=15,"Kadet",IF($G$1-K345&gt;15,"Nie dotyczy")),"")</f>
        <v>Nie dotyczy</v>
      </c>
      <c r="P345" s="26" t="str">
        <f t="shared" ref="P345:P408" si="68">IFERROR(IF($G$1-K345&lt;=18,"Junior",IF($G$1-K345&gt;18,"Nie dotyczy")),"")</f>
        <v>Junior</v>
      </c>
      <c r="Q345" s="26" t="str">
        <f t="shared" ref="Q345:Q408" si="69">IFERROR(IF($G$1-K345&gt;=10,"Senior",IF($G$1-K345&lt;10,"Nie dotyczy")),"")</f>
        <v>Senior</v>
      </c>
      <c r="R345" s="26" t="str">
        <f t="shared" ref="R345:R408" si="70">IFERROR(IF($G$1-K345&gt;=40,"Weteran",IF($G$1-K345&lt;40,"Nie dotyczy")),"Nie dotyczy")</f>
        <v>Nie dotyczy</v>
      </c>
      <c r="S345" s="26" t="str">
        <f t="shared" ref="S345:S408" si="71">IFERROR(IF($G$1-K345&lt;=21,"Młodzieżowiec",IF($G$1-K345&gt;21,"Nie dotyczy")),"")</f>
        <v>Młodzieżowiec</v>
      </c>
      <c r="V345" s="26" t="str">
        <f t="shared" si="60"/>
        <v>Poloczek Mateusz</v>
      </c>
      <c r="W345" s="26">
        <f>(COUNTIF($V$2:V345,V345)=1)*1+W344</f>
        <v>132</v>
      </c>
      <c r="X345" s="26" t="e">
        <f>VLOOKUP(Y345,'licencje PZTS'!$C$4:$K$1524,9,FALSE)</f>
        <v>#N/A</v>
      </c>
      <c r="Y345" s="26" t="e">
        <f>INDEX($V$4:$V$900,MATCH(ROWS($U$1:U342),$W$4:$W$900,0))</f>
        <v>#N/A</v>
      </c>
      <c r="AA345" s="26" t="str">
        <f t="shared" si="61"/>
        <v>Poloczek Mateusz</v>
      </c>
      <c r="AB345" s="26">
        <f>(COUNTIF($AA$2:AA345,AA345)=1)*1+AB344</f>
        <v>203</v>
      </c>
      <c r="AC345" s="26" t="e">
        <f>VLOOKUP(AD345,'licencje PZTS'!$C$4:$K$524,9,FALSE)</f>
        <v>#N/A</v>
      </c>
      <c r="AD345" s="26" t="e">
        <f>INDEX($AA$2:$AA$900,MATCH(ROWS($Z$1:Z342),$AB$2:$AB$900,0))</f>
        <v>#N/A</v>
      </c>
    </row>
    <row r="346" spans="1:30" hidden="1" x14ac:dyDescent="0.25">
      <c r="A346" s="26" t="str">
        <f>IFERROR(INDEX($D$24:$D$746,MATCH(ROWS($A$1:A324),$B$23:$B$741,0)),"")</f>
        <v/>
      </c>
      <c r="B346" s="30">
        <f>(COUNTIF($D$24:D346,D346)=1)*1+B345</f>
        <v>21</v>
      </c>
      <c r="C346" s="37" t="str">
        <f t="shared" si="62"/>
        <v>Młodzik</v>
      </c>
      <c r="D346" s="30" t="str">
        <f>IF(C346="","",'licencje PZTS'!B326)</f>
        <v>"UKS MOS Opole"</v>
      </c>
      <c r="E346" s="38" t="str">
        <f>IF(C346="","",VLOOKUP(F346,'licencje PZTS'!$G$3:$N$799,8,FALSE))</f>
        <v>Pawlak Maja</v>
      </c>
      <c r="F346" s="26">
        <f>'licencje PZTS'!G326</f>
        <v>55825</v>
      </c>
      <c r="G346" s="38" t="str">
        <f t="shared" si="63"/>
        <v>Junior</v>
      </c>
      <c r="H346" s="38" t="str">
        <f>IF(G346="","",'licencje PZTS'!B326)</f>
        <v>"UKS MOS Opole"</v>
      </c>
      <c r="I346" s="26" t="str">
        <f>IF(G346="","",VLOOKUP(F346,'licencje PZTS'!$G$3:$N$799,8,FALSE))</f>
        <v>Pawlak Maja</v>
      </c>
      <c r="J346" s="26" t="str">
        <f>IFERROR(VLOOKUP(F346,'licencje PZTS'!$G$3:$N$799,7,FALSE),"")</f>
        <v>K</v>
      </c>
      <c r="K346" s="38">
        <f>IFERROR(VLOOKUP(F346,'licencje PZTS'!$G$3:$N$1799,4,FALSE),"")</f>
        <v>2011</v>
      </c>
      <c r="L346" s="26" t="str">
        <f t="shared" si="64"/>
        <v>Skrzat</v>
      </c>
      <c r="M346" s="26" t="str">
        <f t="shared" si="65"/>
        <v>Żak</v>
      </c>
      <c r="N346" s="26" t="str">
        <f t="shared" si="66"/>
        <v>Młodzik</v>
      </c>
      <c r="O346" s="26" t="str">
        <f t="shared" si="67"/>
        <v>Kadet</v>
      </c>
      <c r="P346" s="26" t="str">
        <f t="shared" si="68"/>
        <v>Junior</v>
      </c>
      <c r="Q346" s="26" t="str">
        <f t="shared" si="69"/>
        <v>Nie dotyczy</v>
      </c>
      <c r="R346" s="26" t="str">
        <f t="shared" si="70"/>
        <v>Nie dotyczy</v>
      </c>
      <c r="S346" s="26" t="str">
        <f t="shared" si="71"/>
        <v>Młodzieżowiec</v>
      </c>
      <c r="V346" s="26" t="str">
        <f t="shared" si="60"/>
        <v>Poloczek Mateusz</v>
      </c>
      <c r="W346" s="26">
        <f>(COUNTIF($V$2:V346,V346)=1)*1+W345</f>
        <v>132</v>
      </c>
      <c r="X346" s="26" t="e">
        <f>VLOOKUP(Y346,'licencje PZTS'!$C$4:$K$1524,9,FALSE)</f>
        <v>#N/A</v>
      </c>
      <c r="Y346" s="26" t="e">
        <f>INDEX($V$4:$V$900,MATCH(ROWS($U$1:U343),$W$4:$W$900,0))</f>
        <v>#N/A</v>
      </c>
      <c r="AA346" s="26" t="str">
        <f t="shared" si="61"/>
        <v>Poloczek Mateusz</v>
      </c>
      <c r="AB346" s="26">
        <f>(COUNTIF($AA$2:AA346,AA346)=1)*1+AB345</f>
        <v>203</v>
      </c>
      <c r="AC346" s="26" t="e">
        <f>VLOOKUP(AD346,'licencje PZTS'!$C$4:$K$524,9,FALSE)</f>
        <v>#N/A</v>
      </c>
      <c r="AD346" s="26" t="e">
        <f>INDEX($AA$2:$AA$900,MATCH(ROWS($Z$1:Z343),$AB$2:$AB$900,0))</f>
        <v>#N/A</v>
      </c>
    </row>
    <row r="347" spans="1:30" hidden="1" x14ac:dyDescent="0.25">
      <c r="A347" s="26" t="str">
        <f>IFERROR(INDEX($D$24:$D$746,MATCH(ROWS($A$1:A325),$B$23:$B$741,0)),"")</f>
        <v/>
      </c>
      <c r="B347" s="30">
        <f>(COUNTIF($D$24:D347,D347)=1)*1+B346</f>
        <v>21</v>
      </c>
      <c r="C347" s="37" t="str">
        <f t="shared" si="62"/>
        <v/>
      </c>
      <c r="D347" s="30" t="str">
        <f>IF(C347="","",'licencje PZTS'!B327)</f>
        <v/>
      </c>
      <c r="E347" s="38" t="str">
        <f>IF(C347="","",VLOOKUP(F347,'licencje PZTS'!$G$3:$N$799,8,FALSE))</f>
        <v/>
      </c>
      <c r="F347" s="26">
        <f>'licencje PZTS'!G327</f>
        <v>35532</v>
      </c>
      <c r="G347" s="38" t="str">
        <f t="shared" si="63"/>
        <v/>
      </c>
      <c r="H347" s="38" t="str">
        <f>IF(G347="","",'licencje PZTS'!B327)</f>
        <v/>
      </c>
      <c r="I347" s="26" t="str">
        <f>IF(G347="","",VLOOKUP(F347,'licencje PZTS'!$G$3:$N$799,8,FALSE))</f>
        <v/>
      </c>
      <c r="J347" s="26" t="str">
        <f>IFERROR(VLOOKUP(F347,'licencje PZTS'!$G$3:$N$799,7,FALSE),"")</f>
        <v>M</v>
      </c>
      <c r="K347" s="38">
        <f>IFERROR(VLOOKUP(F347,'licencje PZTS'!$G$3:$N$1799,4,FALSE),"")</f>
        <v>1961</v>
      </c>
      <c r="L347" s="26" t="str">
        <f t="shared" si="64"/>
        <v>Nie dotyczy</v>
      </c>
      <c r="M347" s="26" t="str">
        <f t="shared" si="65"/>
        <v>Nie dotyczy</v>
      </c>
      <c r="N347" s="26" t="str">
        <f t="shared" si="66"/>
        <v>Nie dotyczy</v>
      </c>
      <c r="O347" s="26" t="str">
        <f t="shared" si="67"/>
        <v>Nie dotyczy</v>
      </c>
      <c r="P347" s="26" t="str">
        <f t="shared" si="68"/>
        <v>Nie dotyczy</v>
      </c>
      <c r="Q347" s="26" t="str">
        <f t="shared" si="69"/>
        <v>Senior</v>
      </c>
      <c r="R347" s="26" t="str">
        <f t="shared" si="70"/>
        <v>Weteran</v>
      </c>
      <c r="S347" s="26" t="str">
        <f t="shared" si="71"/>
        <v>Nie dotyczy</v>
      </c>
      <c r="V347" s="26" t="str">
        <f t="shared" si="60"/>
        <v>Poloczek Mateusz</v>
      </c>
      <c r="W347" s="26">
        <f>(COUNTIF($V$2:V347,V347)=1)*1+W346</f>
        <v>132</v>
      </c>
      <c r="X347" s="26" t="e">
        <f>VLOOKUP(Y347,'licencje PZTS'!$C$4:$K$1524,9,FALSE)</f>
        <v>#N/A</v>
      </c>
      <c r="Y347" s="26" t="e">
        <f>INDEX($V$4:$V$900,MATCH(ROWS($U$1:U344),$W$4:$W$900,0))</f>
        <v>#N/A</v>
      </c>
      <c r="AA347" s="26" t="str">
        <f t="shared" si="61"/>
        <v>Poloczek Mateusz</v>
      </c>
      <c r="AB347" s="26">
        <f>(COUNTIF($AA$2:AA347,AA347)=1)*1+AB346</f>
        <v>203</v>
      </c>
      <c r="AC347" s="26" t="e">
        <f>VLOOKUP(AD347,'licencje PZTS'!$C$4:$K$524,9,FALSE)</f>
        <v>#N/A</v>
      </c>
      <c r="AD347" s="26" t="e">
        <f>INDEX($AA$2:$AA$900,MATCH(ROWS($Z$1:Z344),$AB$2:$AB$900,0))</f>
        <v>#N/A</v>
      </c>
    </row>
    <row r="348" spans="1:30" hidden="1" x14ac:dyDescent="0.25">
      <c r="A348" s="26" t="str">
        <f>IFERROR(INDEX($D$24:$D$746,MATCH(ROWS($A$1:A326),$B$23:$B$741,0)),"")</f>
        <v/>
      </c>
      <c r="B348" s="30">
        <f>(COUNTIF($D$24:D348,D348)=1)*1+B347</f>
        <v>21</v>
      </c>
      <c r="C348" s="37" t="str">
        <f t="shared" si="62"/>
        <v>Młodzik</v>
      </c>
      <c r="D348" s="30" t="str">
        <f>IF(C348="","",'licencje PZTS'!B328)</f>
        <v>"UKS SOKOLIK Niemodlin"</v>
      </c>
      <c r="E348" s="38" t="str">
        <f>IF(C348="","",VLOOKUP(F348,'licencje PZTS'!$G$3:$N$799,8,FALSE))</f>
        <v>Perzyna Amelia</v>
      </c>
      <c r="F348" s="26">
        <f>'licencje PZTS'!G328</f>
        <v>45622</v>
      </c>
      <c r="G348" s="38" t="str">
        <f t="shared" si="63"/>
        <v>Junior</v>
      </c>
      <c r="H348" s="38" t="str">
        <f>IF(G348="","",'licencje PZTS'!B328)</f>
        <v>"UKS SOKOLIK Niemodlin"</v>
      </c>
      <c r="I348" s="26" t="str">
        <f>IF(G348="","",VLOOKUP(F348,'licencje PZTS'!$G$3:$N$799,8,FALSE))</f>
        <v>Perzyna Amelia</v>
      </c>
      <c r="J348" s="26" t="str">
        <f>IFERROR(VLOOKUP(F348,'licencje PZTS'!$G$3:$N$799,7,FALSE),"")</f>
        <v>K</v>
      </c>
      <c r="K348" s="38">
        <f>IFERROR(VLOOKUP(F348,'licencje PZTS'!$G$3:$N$1799,4,FALSE),"")</f>
        <v>2008</v>
      </c>
      <c r="L348" s="26" t="str">
        <f t="shared" si="64"/>
        <v>Nie dotyczy</v>
      </c>
      <c r="M348" s="26" t="str">
        <f t="shared" si="65"/>
        <v>Nie dotyczy</v>
      </c>
      <c r="N348" s="26" t="str">
        <f t="shared" si="66"/>
        <v>Młodzik</v>
      </c>
      <c r="O348" s="26" t="str">
        <f t="shared" si="67"/>
        <v>Kadet</v>
      </c>
      <c r="P348" s="26" t="str">
        <f t="shared" si="68"/>
        <v>Junior</v>
      </c>
      <c r="Q348" s="26" t="str">
        <f t="shared" si="69"/>
        <v>Senior</v>
      </c>
      <c r="R348" s="26" t="str">
        <f t="shared" si="70"/>
        <v>Nie dotyczy</v>
      </c>
      <c r="S348" s="26" t="str">
        <f t="shared" si="71"/>
        <v>Młodzieżowiec</v>
      </c>
      <c r="V348" s="26" t="str">
        <f t="shared" si="60"/>
        <v>Poloczek Mateusz</v>
      </c>
      <c r="W348" s="26">
        <f>(COUNTIF($V$2:V348,V348)=1)*1+W347</f>
        <v>132</v>
      </c>
      <c r="X348" s="26" t="e">
        <f>VLOOKUP(Y348,'licencje PZTS'!$C$4:$K$1524,9,FALSE)</f>
        <v>#N/A</v>
      </c>
      <c r="Y348" s="26" t="e">
        <f>INDEX($V$4:$V$900,MATCH(ROWS($U$1:U345),$W$4:$W$900,0))</f>
        <v>#N/A</v>
      </c>
      <c r="AA348" s="26" t="str">
        <f t="shared" si="61"/>
        <v>Poloczek Mateusz</v>
      </c>
      <c r="AB348" s="26">
        <f>(COUNTIF($AA$2:AA348,AA348)=1)*1+AB347</f>
        <v>203</v>
      </c>
      <c r="AC348" s="26" t="e">
        <f>VLOOKUP(AD348,'licencje PZTS'!$C$4:$K$524,9,FALSE)</f>
        <v>#N/A</v>
      </c>
      <c r="AD348" s="26" t="e">
        <f>INDEX($AA$2:$AA$900,MATCH(ROWS($Z$1:Z345),$AB$2:$AB$900,0))</f>
        <v>#N/A</v>
      </c>
    </row>
    <row r="349" spans="1:30" hidden="1" x14ac:dyDescent="0.25">
      <c r="A349" s="26" t="str">
        <f>IFERROR(INDEX($D$24:$D$746,MATCH(ROWS($A$1:A327),$B$23:$B$741,0)),"")</f>
        <v/>
      </c>
      <c r="B349" s="30">
        <f>(COUNTIF($D$24:D349,D349)=1)*1+B348</f>
        <v>21</v>
      </c>
      <c r="C349" s="37" t="str">
        <f t="shared" si="62"/>
        <v>Młodzik</v>
      </c>
      <c r="D349" s="30" t="str">
        <f>IF(C349="","",'licencje PZTS'!B329)</f>
        <v>"LUKS Mańkowice-Piątkowice"</v>
      </c>
      <c r="E349" s="38" t="str">
        <f>IF(C349="","",VLOOKUP(F349,'licencje PZTS'!$G$3:$N$799,8,FALSE))</f>
        <v>Pętal Dawid</v>
      </c>
      <c r="F349" s="26">
        <f>'licencje PZTS'!G329</f>
        <v>54556</v>
      </c>
      <c r="G349" s="38" t="str">
        <f t="shared" si="63"/>
        <v>Junior</v>
      </c>
      <c r="H349" s="38" t="str">
        <f>IF(G349="","",'licencje PZTS'!B329)</f>
        <v>"LUKS Mańkowice-Piątkowice"</v>
      </c>
      <c r="I349" s="26" t="str">
        <f>IF(G349="","",VLOOKUP(F349,'licencje PZTS'!$G$3:$N$799,8,FALSE))</f>
        <v>Pętal Dawid</v>
      </c>
      <c r="J349" s="26" t="str">
        <f>IFERROR(VLOOKUP(F349,'licencje PZTS'!$G$3:$N$799,7,FALSE),"")</f>
        <v>M</v>
      </c>
      <c r="K349" s="38">
        <f>IFERROR(VLOOKUP(F349,'licencje PZTS'!$G$3:$N$1799,4,FALSE),"")</f>
        <v>2008</v>
      </c>
      <c r="L349" s="26" t="str">
        <f t="shared" si="64"/>
        <v>Nie dotyczy</v>
      </c>
      <c r="M349" s="26" t="str">
        <f t="shared" si="65"/>
        <v>Nie dotyczy</v>
      </c>
      <c r="N349" s="26" t="str">
        <f t="shared" si="66"/>
        <v>Młodzik</v>
      </c>
      <c r="O349" s="26" t="str">
        <f t="shared" si="67"/>
        <v>Kadet</v>
      </c>
      <c r="P349" s="26" t="str">
        <f t="shared" si="68"/>
        <v>Junior</v>
      </c>
      <c r="Q349" s="26" t="str">
        <f t="shared" si="69"/>
        <v>Senior</v>
      </c>
      <c r="R349" s="26" t="str">
        <f t="shared" si="70"/>
        <v>Nie dotyczy</v>
      </c>
      <c r="S349" s="26" t="str">
        <f t="shared" si="71"/>
        <v>Młodzieżowiec</v>
      </c>
      <c r="V349" s="26" t="str">
        <f t="shared" si="60"/>
        <v>Polok Michał</v>
      </c>
      <c r="W349" s="26">
        <f>(COUNTIF($V$2:V349,V349)=1)*1+W348</f>
        <v>133</v>
      </c>
      <c r="X349" s="26" t="e">
        <f>VLOOKUP(Y349,'licencje PZTS'!$C$4:$K$1524,9,FALSE)</f>
        <v>#N/A</v>
      </c>
      <c r="Y349" s="26" t="e">
        <f>INDEX($V$4:$V$900,MATCH(ROWS($U$1:U346),$W$4:$W$900,0))</f>
        <v>#N/A</v>
      </c>
      <c r="AA349" s="26" t="str">
        <f t="shared" si="61"/>
        <v>Poloczek Wiktoria</v>
      </c>
      <c r="AB349" s="26">
        <f>(COUNTIF($AA$2:AA349,AA349)=1)*1+AB348</f>
        <v>204</v>
      </c>
      <c r="AC349" s="26" t="e">
        <f>VLOOKUP(AD349,'licencje PZTS'!$C$4:$K$524,9,FALSE)</f>
        <v>#N/A</v>
      </c>
      <c r="AD349" s="26" t="e">
        <f>INDEX($AA$2:$AA$900,MATCH(ROWS($Z$1:Z346),$AB$2:$AB$900,0))</f>
        <v>#N/A</v>
      </c>
    </row>
    <row r="350" spans="1:30" hidden="1" x14ac:dyDescent="0.25">
      <c r="A350" s="26" t="str">
        <f>IFERROR(INDEX($D$24:$D$746,MATCH(ROWS($A$1:A328),$B$23:$B$741,0)),"")</f>
        <v/>
      </c>
      <c r="B350" s="30">
        <f>(COUNTIF($D$24:D350,D350)=1)*1+B349</f>
        <v>21</v>
      </c>
      <c r="C350" s="37" t="str">
        <f t="shared" si="62"/>
        <v>Młodzik</v>
      </c>
      <c r="D350" s="30" t="str">
        <f>IF(C350="","",'licencje PZTS'!B330)</f>
        <v>"LUKS Mańkowice-Piątkowice"</v>
      </c>
      <c r="E350" s="38" t="str">
        <f>IF(C350="","",VLOOKUP(F350,'licencje PZTS'!$G$3:$N$799,8,FALSE))</f>
        <v>Pętal Dominika</v>
      </c>
      <c r="F350" s="26">
        <f>'licencje PZTS'!G330</f>
        <v>54557</v>
      </c>
      <c r="G350" s="38" t="str">
        <f t="shared" si="63"/>
        <v>Junior</v>
      </c>
      <c r="H350" s="38" t="str">
        <f>IF(G350="","",'licencje PZTS'!B330)</f>
        <v>"LUKS Mańkowice-Piątkowice"</v>
      </c>
      <c r="I350" s="26" t="str">
        <f>IF(G350="","",VLOOKUP(F350,'licencje PZTS'!$G$3:$N$799,8,FALSE))</f>
        <v>Pętal Dominika</v>
      </c>
      <c r="J350" s="26" t="str">
        <f>IFERROR(VLOOKUP(F350,'licencje PZTS'!$G$3:$N$799,7,FALSE),"")</f>
        <v>K</v>
      </c>
      <c r="K350" s="38">
        <f>IFERROR(VLOOKUP(F350,'licencje PZTS'!$G$3:$N$1799,4,FALSE),"")</f>
        <v>2012</v>
      </c>
      <c r="L350" s="26" t="str">
        <f t="shared" si="64"/>
        <v>Skrzat</v>
      </c>
      <c r="M350" s="26" t="str">
        <f t="shared" si="65"/>
        <v>Żak</v>
      </c>
      <c r="N350" s="26" t="str">
        <f t="shared" si="66"/>
        <v>Młodzik</v>
      </c>
      <c r="O350" s="26" t="str">
        <f t="shared" si="67"/>
        <v>Kadet</v>
      </c>
      <c r="P350" s="26" t="str">
        <f t="shared" si="68"/>
        <v>Junior</v>
      </c>
      <c r="Q350" s="26" t="str">
        <f t="shared" si="69"/>
        <v>Nie dotyczy</v>
      </c>
      <c r="R350" s="26" t="str">
        <f t="shared" si="70"/>
        <v>Nie dotyczy</v>
      </c>
      <c r="S350" s="26" t="str">
        <f t="shared" si="71"/>
        <v>Młodzieżowiec</v>
      </c>
      <c r="V350" s="26" t="str">
        <f t="shared" si="60"/>
        <v>Polok Michał</v>
      </c>
      <c r="W350" s="26">
        <f>(COUNTIF($V$2:V350,V350)=1)*1+W349</f>
        <v>133</v>
      </c>
      <c r="X350" s="26" t="e">
        <f>VLOOKUP(Y350,'licencje PZTS'!$C$4:$K$1524,9,FALSE)</f>
        <v>#N/A</v>
      </c>
      <c r="Y350" s="26" t="e">
        <f>INDEX($V$4:$V$900,MATCH(ROWS($U$1:U347),$W$4:$W$900,0))</f>
        <v>#N/A</v>
      </c>
      <c r="AA350" s="26" t="str">
        <f t="shared" si="61"/>
        <v>Poloczek Wiktoria</v>
      </c>
      <c r="AB350" s="26">
        <f>(COUNTIF($AA$2:AA350,AA350)=1)*1+AB349</f>
        <v>204</v>
      </c>
      <c r="AC350" s="26" t="e">
        <f>VLOOKUP(AD350,'licencje PZTS'!$C$4:$K$524,9,FALSE)</f>
        <v>#N/A</v>
      </c>
      <c r="AD350" s="26" t="e">
        <f>INDEX($AA$2:$AA$900,MATCH(ROWS($Z$1:Z347),$AB$2:$AB$900,0))</f>
        <v>#N/A</v>
      </c>
    </row>
    <row r="351" spans="1:30" hidden="1" x14ac:dyDescent="0.25">
      <c r="A351" s="26" t="str">
        <f>IFERROR(INDEX($D$24:$D$746,MATCH(ROWS($A$1:A329),$B$23:$B$741,0)),"")</f>
        <v/>
      </c>
      <c r="B351" s="30">
        <f>(COUNTIF($D$24:D351,D351)=1)*1+B350</f>
        <v>21</v>
      </c>
      <c r="C351" s="37" t="str">
        <f t="shared" si="62"/>
        <v/>
      </c>
      <c r="D351" s="30" t="str">
        <f>IF(C351="","",'licencje PZTS'!B331)</f>
        <v/>
      </c>
      <c r="E351" s="38" t="str">
        <f>IF(C351="","",VLOOKUP(F351,'licencje PZTS'!$G$3:$N$799,8,FALSE))</f>
        <v/>
      </c>
      <c r="F351" s="26">
        <f>'licencje PZTS'!G331</f>
        <v>12994</v>
      </c>
      <c r="G351" s="38" t="str">
        <f t="shared" si="63"/>
        <v/>
      </c>
      <c r="H351" s="38" t="str">
        <f>IF(G351="","",'licencje PZTS'!B331)</f>
        <v/>
      </c>
      <c r="I351" s="26" t="str">
        <f>IF(G351="","",VLOOKUP(F351,'licencje PZTS'!$G$3:$N$799,8,FALSE))</f>
        <v/>
      </c>
      <c r="J351" s="26" t="str">
        <f>IFERROR(VLOOKUP(F351,'licencje PZTS'!$G$3:$N$799,7,FALSE),"")</f>
        <v>M</v>
      </c>
      <c r="K351" s="38">
        <f>IFERROR(VLOOKUP(F351,'licencje PZTS'!$G$3:$N$1799,4,FALSE),"")</f>
        <v>1980</v>
      </c>
      <c r="L351" s="26" t="str">
        <f t="shared" si="64"/>
        <v>Nie dotyczy</v>
      </c>
      <c r="M351" s="26" t="str">
        <f t="shared" si="65"/>
        <v>Nie dotyczy</v>
      </c>
      <c r="N351" s="26" t="str">
        <f t="shared" si="66"/>
        <v>Nie dotyczy</v>
      </c>
      <c r="O351" s="26" t="str">
        <f t="shared" si="67"/>
        <v>Nie dotyczy</v>
      </c>
      <c r="P351" s="26" t="str">
        <f t="shared" si="68"/>
        <v>Nie dotyczy</v>
      </c>
      <c r="Q351" s="26" t="str">
        <f t="shared" si="69"/>
        <v>Senior</v>
      </c>
      <c r="R351" s="26" t="str">
        <f t="shared" si="70"/>
        <v>Weteran</v>
      </c>
      <c r="S351" s="26" t="str">
        <f t="shared" si="71"/>
        <v>Nie dotyczy</v>
      </c>
      <c r="V351" s="26" t="str">
        <f t="shared" si="60"/>
        <v>Polok Michał</v>
      </c>
      <c r="W351" s="26">
        <f>(COUNTIF($V$2:V351,V351)=1)*1+W350</f>
        <v>133</v>
      </c>
      <c r="X351" s="26" t="e">
        <f>VLOOKUP(Y351,'licencje PZTS'!$C$4:$K$1524,9,FALSE)</f>
        <v>#N/A</v>
      </c>
      <c r="Y351" s="26" t="e">
        <f>INDEX($V$4:$V$900,MATCH(ROWS($U$1:U348),$W$4:$W$900,0))</f>
        <v>#N/A</v>
      </c>
      <c r="AA351" s="26" t="str">
        <f t="shared" si="61"/>
        <v>Polok Michał</v>
      </c>
      <c r="AB351" s="26">
        <f>(COUNTIF($AA$2:AA351,AA351)=1)*1+AB350</f>
        <v>205</v>
      </c>
      <c r="AC351" s="26" t="e">
        <f>VLOOKUP(AD351,'licencje PZTS'!$C$4:$K$524,9,FALSE)</f>
        <v>#N/A</v>
      </c>
      <c r="AD351" s="26" t="e">
        <f>INDEX($AA$2:$AA$900,MATCH(ROWS($Z$1:Z348),$AB$2:$AB$900,0))</f>
        <v>#N/A</v>
      </c>
    </row>
    <row r="352" spans="1:30" hidden="1" x14ac:dyDescent="0.25">
      <c r="A352" s="26" t="str">
        <f>IFERROR(INDEX($D$24:$D$746,MATCH(ROWS($A$1:A330),$B$23:$B$741,0)),"")</f>
        <v/>
      </c>
      <c r="B352" s="30">
        <f>(COUNTIF($D$24:D352,D352)=1)*1+B351</f>
        <v>21</v>
      </c>
      <c r="C352" s="37" t="str">
        <f t="shared" si="62"/>
        <v/>
      </c>
      <c r="D352" s="30" t="str">
        <f>IF(C352="","",'licencje PZTS'!B332)</f>
        <v/>
      </c>
      <c r="E352" s="38" t="str">
        <f>IF(C352="","",VLOOKUP(F352,'licencje PZTS'!$G$3:$N$799,8,FALSE))</f>
        <v/>
      </c>
      <c r="F352" s="26">
        <f>'licencje PZTS'!G332</f>
        <v>42809</v>
      </c>
      <c r="G352" s="38" t="str">
        <f t="shared" si="63"/>
        <v/>
      </c>
      <c r="H352" s="38" t="str">
        <f>IF(G352="","",'licencje PZTS'!B332)</f>
        <v/>
      </c>
      <c r="I352" s="26" t="str">
        <f>IF(G352="","",VLOOKUP(F352,'licencje PZTS'!$G$3:$N$799,8,FALSE))</f>
        <v/>
      </c>
      <c r="J352" s="26" t="str">
        <f>IFERROR(VLOOKUP(F352,'licencje PZTS'!$G$3:$N$799,7,FALSE),"")</f>
        <v>M</v>
      </c>
      <c r="K352" s="38">
        <f>IFERROR(VLOOKUP(F352,'licencje PZTS'!$G$3:$N$1799,4,FALSE),"")</f>
        <v>1965</v>
      </c>
      <c r="L352" s="26" t="str">
        <f t="shared" si="64"/>
        <v>Nie dotyczy</v>
      </c>
      <c r="M352" s="26" t="str">
        <f t="shared" si="65"/>
        <v>Nie dotyczy</v>
      </c>
      <c r="N352" s="26" t="str">
        <f t="shared" si="66"/>
        <v>Nie dotyczy</v>
      </c>
      <c r="O352" s="26" t="str">
        <f t="shared" si="67"/>
        <v>Nie dotyczy</v>
      </c>
      <c r="P352" s="26" t="str">
        <f t="shared" si="68"/>
        <v>Nie dotyczy</v>
      </c>
      <c r="Q352" s="26" t="str">
        <f t="shared" si="69"/>
        <v>Senior</v>
      </c>
      <c r="R352" s="26" t="str">
        <f t="shared" si="70"/>
        <v>Weteran</v>
      </c>
      <c r="S352" s="26" t="str">
        <f t="shared" si="71"/>
        <v>Nie dotyczy</v>
      </c>
      <c r="V352" s="26" t="str">
        <f t="shared" si="60"/>
        <v>Polok Michał</v>
      </c>
      <c r="W352" s="26">
        <f>(COUNTIF($V$2:V352,V352)=1)*1+W351</f>
        <v>133</v>
      </c>
      <c r="X352" s="26" t="e">
        <f>VLOOKUP(Y352,'licencje PZTS'!$C$4:$K$1524,9,FALSE)</f>
        <v>#N/A</v>
      </c>
      <c r="Y352" s="26" t="e">
        <f>INDEX($V$4:$V$900,MATCH(ROWS($U$1:U349),$W$4:$W$900,0))</f>
        <v>#N/A</v>
      </c>
      <c r="AA352" s="26" t="str">
        <f t="shared" si="61"/>
        <v>Polok Michał</v>
      </c>
      <c r="AB352" s="26">
        <f>(COUNTIF($AA$2:AA352,AA352)=1)*1+AB351</f>
        <v>205</v>
      </c>
      <c r="AC352" s="26" t="e">
        <f>VLOOKUP(AD352,'licencje PZTS'!$C$4:$K$524,9,FALSE)</f>
        <v>#N/A</v>
      </c>
      <c r="AD352" s="26" t="e">
        <f>INDEX($AA$2:$AA$900,MATCH(ROWS($Z$1:Z349),$AB$2:$AB$900,0))</f>
        <v>#N/A</v>
      </c>
    </row>
    <row r="353" spans="1:30" hidden="1" x14ac:dyDescent="0.25">
      <c r="A353" s="26" t="str">
        <f>IFERROR(INDEX($D$24:$D$746,MATCH(ROWS($A$1:A331),$B$23:$B$741,0)),"")</f>
        <v/>
      </c>
      <c r="B353" s="30">
        <f>(COUNTIF($D$24:D353,D353)=1)*1+B352</f>
        <v>21</v>
      </c>
      <c r="C353" s="37" t="str">
        <f t="shared" si="62"/>
        <v/>
      </c>
      <c r="D353" s="30" t="str">
        <f>IF(C353="","",'licencje PZTS'!B333)</f>
        <v/>
      </c>
      <c r="E353" s="38" t="str">
        <f>IF(C353="","",VLOOKUP(F353,'licencje PZTS'!$G$3:$N$799,8,FALSE))</f>
        <v/>
      </c>
      <c r="F353" s="26">
        <f>'licencje PZTS'!G333</f>
        <v>34690</v>
      </c>
      <c r="G353" s="38" t="str">
        <f t="shared" si="63"/>
        <v/>
      </c>
      <c r="H353" s="38" t="str">
        <f>IF(G353="","",'licencje PZTS'!B333)</f>
        <v/>
      </c>
      <c r="I353" s="26" t="str">
        <f>IF(G353="","",VLOOKUP(F353,'licencje PZTS'!$G$3:$N$799,8,FALSE))</f>
        <v/>
      </c>
      <c r="J353" s="26" t="str">
        <f>IFERROR(VLOOKUP(F353,'licencje PZTS'!$G$3:$N$799,7,FALSE),"")</f>
        <v>M</v>
      </c>
      <c r="K353" s="38">
        <f>IFERROR(VLOOKUP(F353,'licencje PZTS'!$G$3:$N$1799,4,FALSE),"")</f>
        <v>1991</v>
      </c>
      <c r="L353" s="26" t="str">
        <f t="shared" si="64"/>
        <v>Nie dotyczy</v>
      </c>
      <c r="M353" s="26" t="str">
        <f t="shared" si="65"/>
        <v>Nie dotyczy</v>
      </c>
      <c r="N353" s="26" t="str">
        <f t="shared" si="66"/>
        <v>Nie dotyczy</v>
      </c>
      <c r="O353" s="26" t="str">
        <f t="shared" si="67"/>
        <v>Nie dotyczy</v>
      </c>
      <c r="P353" s="26" t="str">
        <f t="shared" si="68"/>
        <v>Nie dotyczy</v>
      </c>
      <c r="Q353" s="26" t="str">
        <f t="shared" si="69"/>
        <v>Senior</v>
      </c>
      <c r="R353" s="26" t="str">
        <f t="shared" si="70"/>
        <v>Nie dotyczy</v>
      </c>
      <c r="S353" s="26" t="str">
        <f t="shared" si="71"/>
        <v>Nie dotyczy</v>
      </c>
      <c r="V353" s="26" t="str">
        <f t="shared" si="60"/>
        <v>Przeździecka Marta</v>
      </c>
      <c r="W353" s="26">
        <f>(COUNTIF($V$2:V353,V353)=1)*1+W352</f>
        <v>134</v>
      </c>
      <c r="X353" s="26" t="e">
        <f>VLOOKUP(Y353,'licencje PZTS'!$C$4:$K$1524,9,FALSE)</f>
        <v>#N/A</v>
      </c>
      <c r="Y353" s="26" t="e">
        <f>INDEX($V$4:$V$900,MATCH(ROWS($U$1:U350),$W$4:$W$900,0))</f>
        <v>#N/A</v>
      </c>
      <c r="AA353" s="26" t="str">
        <f t="shared" si="61"/>
        <v>Pruszkowski Jakub</v>
      </c>
      <c r="AB353" s="26">
        <f>(COUNTIF($AA$2:AA353,AA353)=1)*1+AB352</f>
        <v>206</v>
      </c>
      <c r="AC353" s="26" t="e">
        <f>VLOOKUP(AD353,'licencje PZTS'!$C$4:$K$524,9,FALSE)</f>
        <v>#N/A</v>
      </c>
      <c r="AD353" s="26" t="e">
        <f>INDEX($AA$2:$AA$900,MATCH(ROWS($Z$1:Z350),$AB$2:$AB$900,0))</f>
        <v>#N/A</v>
      </c>
    </row>
    <row r="354" spans="1:30" hidden="1" x14ac:dyDescent="0.25">
      <c r="A354" s="26" t="str">
        <f>IFERROR(INDEX($D$24:$D$746,MATCH(ROWS($A$1:A332),$B$23:$B$741,0)),"")</f>
        <v/>
      </c>
      <c r="B354" s="30">
        <f>(COUNTIF($D$24:D354,D354)=1)*1+B353</f>
        <v>21</v>
      </c>
      <c r="C354" s="37" t="str">
        <f t="shared" si="62"/>
        <v/>
      </c>
      <c r="D354" s="30" t="str">
        <f>IF(C354="","",'licencje PZTS'!B334)</f>
        <v/>
      </c>
      <c r="E354" s="38" t="str">
        <f>IF(C354="","",VLOOKUP(F354,'licencje PZTS'!$G$3:$N$799,8,FALSE))</f>
        <v/>
      </c>
      <c r="F354" s="26">
        <f>'licencje PZTS'!G334</f>
        <v>47988</v>
      </c>
      <c r="G354" s="38" t="str">
        <f t="shared" si="63"/>
        <v/>
      </c>
      <c r="H354" s="38" t="str">
        <f>IF(G354="","",'licencje PZTS'!B334)</f>
        <v/>
      </c>
      <c r="I354" s="26" t="str">
        <f>IF(G354="","",VLOOKUP(F354,'licencje PZTS'!$G$3:$N$799,8,FALSE))</f>
        <v/>
      </c>
      <c r="J354" s="26" t="str">
        <f>IFERROR(VLOOKUP(F354,'licencje PZTS'!$G$3:$N$799,7,FALSE),"")</f>
        <v>M</v>
      </c>
      <c r="K354" s="38">
        <f>IFERROR(VLOOKUP(F354,'licencje PZTS'!$G$3:$N$1799,4,FALSE),"")</f>
        <v>1959</v>
      </c>
      <c r="L354" s="26" t="str">
        <f t="shared" si="64"/>
        <v>Nie dotyczy</v>
      </c>
      <c r="M354" s="26" t="str">
        <f t="shared" si="65"/>
        <v>Nie dotyczy</v>
      </c>
      <c r="N354" s="26" t="str">
        <f t="shared" si="66"/>
        <v>Nie dotyczy</v>
      </c>
      <c r="O354" s="26" t="str">
        <f t="shared" si="67"/>
        <v>Nie dotyczy</v>
      </c>
      <c r="P354" s="26" t="str">
        <f t="shared" si="68"/>
        <v>Nie dotyczy</v>
      </c>
      <c r="Q354" s="26" t="str">
        <f t="shared" si="69"/>
        <v>Senior</v>
      </c>
      <c r="R354" s="26" t="str">
        <f t="shared" si="70"/>
        <v>Weteran</v>
      </c>
      <c r="S354" s="26" t="str">
        <f t="shared" si="71"/>
        <v>Nie dotyczy</v>
      </c>
      <c r="V354" s="26" t="str">
        <f t="shared" si="60"/>
        <v>Przeździecka Marta</v>
      </c>
      <c r="W354" s="26">
        <f>(COUNTIF($V$2:V354,V354)=1)*1+W353</f>
        <v>134</v>
      </c>
      <c r="X354" s="26" t="e">
        <f>VLOOKUP(Y354,'licencje PZTS'!$C$4:$K$1524,9,FALSE)</f>
        <v>#N/A</v>
      </c>
      <c r="Y354" s="26" t="e">
        <f>INDEX($V$4:$V$900,MATCH(ROWS($U$1:U351),$W$4:$W$900,0))</f>
        <v>#N/A</v>
      </c>
      <c r="AA354" s="26" t="str">
        <f t="shared" si="61"/>
        <v>Pruszkowski Jakub</v>
      </c>
      <c r="AB354" s="26">
        <f>(COUNTIF($AA$2:AA354,AA354)=1)*1+AB353</f>
        <v>206</v>
      </c>
      <c r="AC354" s="26" t="e">
        <f>VLOOKUP(AD354,'licencje PZTS'!$C$4:$K$524,9,FALSE)</f>
        <v>#N/A</v>
      </c>
      <c r="AD354" s="26" t="e">
        <f>INDEX($AA$2:$AA$900,MATCH(ROWS($Z$1:Z351),$AB$2:$AB$900,0))</f>
        <v>#N/A</v>
      </c>
    </row>
    <row r="355" spans="1:30" hidden="1" x14ac:dyDescent="0.25">
      <c r="A355" s="26" t="str">
        <f>IFERROR(INDEX($D$24:$D$746,MATCH(ROWS($A$1:A333),$B$23:$B$741,0)),"")</f>
        <v/>
      </c>
      <c r="B355" s="30">
        <f>(COUNTIF($D$24:D355,D355)=1)*1+B354</f>
        <v>21</v>
      </c>
      <c r="C355" s="37" t="str">
        <f t="shared" si="62"/>
        <v/>
      </c>
      <c r="D355" s="30" t="str">
        <f>IF(C355="","",'licencje PZTS'!B335)</f>
        <v/>
      </c>
      <c r="E355" s="38" t="str">
        <f>IF(C355="","",VLOOKUP(F355,'licencje PZTS'!$G$3:$N$799,8,FALSE))</f>
        <v/>
      </c>
      <c r="F355" s="26">
        <f>'licencje PZTS'!G335</f>
        <v>52086</v>
      </c>
      <c r="G355" s="38" t="str">
        <f t="shared" si="63"/>
        <v/>
      </c>
      <c r="H355" s="38" t="str">
        <f>IF(G355="","",'licencje PZTS'!B335)</f>
        <v/>
      </c>
      <c r="I355" s="26" t="str">
        <f>IF(G355="","",VLOOKUP(F355,'licencje PZTS'!$G$3:$N$799,8,FALSE))</f>
        <v/>
      </c>
      <c r="J355" s="26" t="str">
        <f>IFERROR(VLOOKUP(F355,'licencje PZTS'!$G$3:$N$799,7,FALSE),"")</f>
        <v>M</v>
      </c>
      <c r="K355" s="38">
        <f>IFERROR(VLOOKUP(F355,'licencje PZTS'!$G$3:$N$1799,4,FALSE),"")</f>
        <v>1977</v>
      </c>
      <c r="L355" s="26" t="str">
        <f t="shared" si="64"/>
        <v>Nie dotyczy</v>
      </c>
      <c r="M355" s="26" t="str">
        <f t="shared" si="65"/>
        <v>Nie dotyczy</v>
      </c>
      <c r="N355" s="26" t="str">
        <f t="shared" si="66"/>
        <v>Nie dotyczy</v>
      </c>
      <c r="O355" s="26" t="str">
        <f t="shared" si="67"/>
        <v>Nie dotyczy</v>
      </c>
      <c r="P355" s="26" t="str">
        <f t="shared" si="68"/>
        <v>Nie dotyczy</v>
      </c>
      <c r="Q355" s="26" t="str">
        <f t="shared" si="69"/>
        <v>Senior</v>
      </c>
      <c r="R355" s="26" t="str">
        <f t="shared" si="70"/>
        <v>Weteran</v>
      </c>
      <c r="S355" s="26" t="str">
        <f t="shared" si="71"/>
        <v>Nie dotyczy</v>
      </c>
      <c r="V355" s="26" t="str">
        <f t="shared" si="60"/>
        <v>Przeździecka Marta</v>
      </c>
      <c r="W355" s="26">
        <f>(COUNTIF($V$2:V355,V355)=1)*1+W354</f>
        <v>134</v>
      </c>
      <c r="X355" s="26" t="e">
        <f>VLOOKUP(Y355,'licencje PZTS'!$C$4:$K$1524,9,FALSE)</f>
        <v>#N/A</v>
      </c>
      <c r="Y355" s="26" t="e">
        <f>INDEX($V$4:$V$900,MATCH(ROWS($U$1:U352),$W$4:$W$900,0))</f>
        <v>#N/A</v>
      </c>
      <c r="AA355" s="26" t="str">
        <f t="shared" si="61"/>
        <v>Pruszkowski Jakub</v>
      </c>
      <c r="AB355" s="26">
        <f>(COUNTIF($AA$2:AA355,AA355)=1)*1+AB354</f>
        <v>206</v>
      </c>
      <c r="AC355" s="26" t="e">
        <f>VLOOKUP(AD355,'licencje PZTS'!$C$4:$K$524,9,FALSE)</f>
        <v>#N/A</v>
      </c>
      <c r="AD355" s="26" t="e">
        <f>INDEX($AA$2:$AA$900,MATCH(ROWS($Z$1:Z352),$AB$2:$AB$900,0))</f>
        <v>#N/A</v>
      </c>
    </row>
    <row r="356" spans="1:30" hidden="1" x14ac:dyDescent="0.25">
      <c r="A356" s="26" t="str">
        <f>IFERROR(INDEX($D$24:$D$746,MATCH(ROWS($A$1:A334),$B$23:$B$741,0)),"")</f>
        <v/>
      </c>
      <c r="B356" s="30">
        <f>(COUNTIF($D$24:D356,D356)=1)*1+B355</f>
        <v>21</v>
      </c>
      <c r="C356" s="37" t="str">
        <f t="shared" si="62"/>
        <v/>
      </c>
      <c r="D356" s="30" t="str">
        <f>IF(C356="","",'licencje PZTS'!B336)</f>
        <v/>
      </c>
      <c r="E356" s="38" t="str">
        <f>IF(C356="","",VLOOKUP(F356,'licencje PZTS'!$G$3:$N$799,8,FALSE))</f>
        <v/>
      </c>
      <c r="F356" s="26">
        <f>'licencje PZTS'!G336</f>
        <v>43639</v>
      </c>
      <c r="G356" s="38" t="str">
        <f t="shared" si="63"/>
        <v>Junior</v>
      </c>
      <c r="H356" s="38" t="str">
        <f>IF(G356="","",'licencje PZTS'!B336)</f>
        <v>"LZS Zakrzów"</v>
      </c>
      <c r="I356" s="26" t="str">
        <f>IF(G356="","",VLOOKUP(F356,'licencje PZTS'!$G$3:$N$799,8,FALSE))</f>
        <v>Piegsa Marcel</v>
      </c>
      <c r="J356" s="26" t="str">
        <f>IFERROR(VLOOKUP(F356,'licencje PZTS'!$G$3:$N$799,7,FALSE),"")</f>
        <v>M</v>
      </c>
      <c r="K356" s="38">
        <f>IFERROR(VLOOKUP(F356,'licencje PZTS'!$G$3:$N$1799,4,FALSE),"")</f>
        <v>2003</v>
      </c>
      <c r="L356" s="26" t="str">
        <f t="shared" si="64"/>
        <v>Nie dotyczy</v>
      </c>
      <c r="M356" s="26" t="str">
        <f t="shared" si="65"/>
        <v>Nie dotyczy</v>
      </c>
      <c r="N356" s="26" t="str">
        <f t="shared" si="66"/>
        <v>Nie dotyczy</v>
      </c>
      <c r="O356" s="26" t="str">
        <f t="shared" si="67"/>
        <v>Nie dotyczy</v>
      </c>
      <c r="P356" s="26" t="str">
        <f t="shared" si="68"/>
        <v>Junior</v>
      </c>
      <c r="Q356" s="26" t="str">
        <f t="shared" si="69"/>
        <v>Senior</v>
      </c>
      <c r="R356" s="26" t="str">
        <f t="shared" si="70"/>
        <v>Nie dotyczy</v>
      </c>
      <c r="S356" s="26" t="str">
        <f t="shared" si="71"/>
        <v>Młodzieżowiec</v>
      </c>
      <c r="V356" s="26" t="str">
        <f t="shared" si="60"/>
        <v>Przeździecka Marta</v>
      </c>
      <c r="W356" s="26">
        <f>(COUNTIF($V$2:V356,V356)=1)*1+W355</f>
        <v>134</v>
      </c>
      <c r="X356" s="26" t="e">
        <f>VLOOKUP(Y356,'licencje PZTS'!$C$4:$K$1524,9,FALSE)</f>
        <v>#N/A</v>
      </c>
      <c r="Y356" s="26" t="e">
        <f>INDEX($V$4:$V$900,MATCH(ROWS($U$1:U353),$W$4:$W$900,0))</f>
        <v>#N/A</v>
      </c>
      <c r="AA356" s="26" t="str">
        <f t="shared" si="61"/>
        <v>Pruszkowski Jakub</v>
      </c>
      <c r="AB356" s="26">
        <f>(COUNTIF($AA$2:AA356,AA356)=1)*1+AB355</f>
        <v>206</v>
      </c>
      <c r="AC356" s="26" t="e">
        <f>VLOOKUP(AD356,'licencje PZTS'!$C$4:$K$524,9,FALSE)</f>
        <v>#N/A</v>
      </c>
      <c r="AD356" s="26" t="e">
        <f>INDEX($AA$2:$AA$900,MATCH(ROWS($Z$1:Z353),$AB$2:$AB$900,0))</f>
        <v>#N/A</v>
      </c>
    </row>
    <row r="357" spans="1:30" hidden="1" x14ac:dyDescent="0.25">
      <c r="A357" s="26" t="str">
        <f>IFERROR(INDEX($D$24:$D$746,MATCH(ROWS($A$1:A335),$B$23:$B$741,0)),"")</f>
        <v/>
      </c>
      <c r="B357" s="30">
        <f>(COUNTIF($D$24:D357,D357)=1)*1+B356</f>
        <v>21</v>
      </c>
      <c r="C357" s="37" t="str">
        <f t="shared" si="62"/>
        <v>Młodzik</v>
      </c>
      <c r="D357" s="30" t="str">
        <f>IF(C357="","",'licencje PZTS'!B337)</f>
        <v>"STS GMINA Strzelce Opolskie"</v>
      </c>
      <c r="E357" s="38" t="str">
        <f>IF(C357="","",VLOOKUP(F357,'licencje PZTS'!$G$3:$N$799,8,FALSE))</f>
        <v>Piontek Aleksander</v>
      </c>
      <c r="F357" s="26">
        <f>'licencje PZTS'!G337</f>
        <v>50215</v>
      </c>
      <c r="G357" s="38" t="str">
        <f t="shared" si="63"/>
        <v>Junior</v>
      </c>
      <c r="H357" s="38" t="str">
        <f>IF(G357="","",'licencje PZTS'!B337)</f>
        <v>"STS GMINA Strzelce Opolskie"</v>
      </c>
      <c r="I357" s="26" t="str">
        <f>IF(G357="","",VLOOKUP(F357,'licencje PZTS'!$G$3:$N$799,8,FALSE))</f>
        <v>Piontek Aleksander</v>
      </c>
      <c r="J357" s="26" t="str">
        <f>IFERROR(VLOOKUP(F357,'licencje PZTS'!$G$3:$N$799,7,FALSE),"")</f>
        <v>M</v>
      </c>
      <c r="K357" s="38">
        <f>IFERROR(VLOOKUP(F357,'licencje PZTS'!$G$3:$N$1799,4,FALSE),"")</f>
        <v>2009</v>
      </c>
      <c r="L357" s="26" t="str">
        <f t="shared" si="64"/>
        <v>Nie dotyczy</v>
      </c>
      <c r="M357" s="26" t="str">
        <f t="shared" si="65"/>
        <v>Żak</v>
      </c>
      <c r="N357" s="26" t="str">
        <f t="shared" si="66"/>
        <v>Młodzik</v>
      </c>
      <c r="O357" s="26" t="str">
        <f t="shared" si="67"/>
        <v>Kadet</v>
      </c>
      <c r="P357" s="26" t="str">
        <f t="shared" si="68"/>
        <v>Junior</v>
      </c>
      <c r="Q357" s="26" t="str">
        <f t="shared" si="69"/>
        <v>Senior</v>
      </c>
      <c r="R357" s="26" t="str">
        <f t="shared" si="70"/>
        <v>Nie dotyczy</v>
      </c>
      <c r="S357" s="26" t="str">
        <f t="shared" si="71"/>
        <v>Młodzieżowiec</v>
      </c>
      <c r="V357" s="26" t="str">
        <f t="shared" si="60"/>
        <v>Przeździecka Marta</v>
      </c>
      <c r="W357" s="26">
        <f>(COUNTIF($V$2:V357,V357)=1)*1+W356</f>
        <v>134</v>
      </c>
      <c r="X357" s="26" t="e">
        <f>VLOOKUP(Y357,'licencje PZTS'!$C$4:$K$1524,9,FALSE)</f>
        <v>#N/A</v>
      </c>
      <c r="Y357" s="26" t="e">
        <f>INDEX($V$4:$V$900,MATCH(ROWS($U$1:U354),$W$4:$W$900,0))</f>
        <v>#N/A</v>
      </c>
      <c r="AA357" s="26" t="str">
        <f t="shared" si="61"/>
        <v>Przeździecka Marta</v>
      </c>
      <c r="AB357" s="26">
        <f>(COUNTIF($AA$2:AA357,AA357)=1)*1+AB356</f>
        <v>207</v>
      </c>
      <c r="AC357" s="26" t="e">
        <f>VLOOKUP(AD357,'licencje PZTS'!$C$4:$K$524,9,FALSE)</f>
        <v>#N/A</v>
      </c>
      <c r="AD357" s="26" t="e">
        <f>INDEX($AA$2:$AA$900,MATCH(ROWS($Z$1:Z354),$AB$2:$AB$900,0))</f>
        <v>#N/A</v>
      </c>
    </row>
    <row r="358" spans="1:30" hidden="1" x14ac:dyDescent="0.25">
      <c r="A358" s="26" t="str">
        <f>IFERROR(INDEX($D$24:$D$746,MATCH(ROWS($A$1:A336),$B$23:$B$741,0)),"")</f>
        <v/>
      </c>
      <c r="B358" s="30">
        <f>(COUNTIF($D$24:D358,D358)=1)*1+B357</f>
        <v>21</v>
      </c>
      <c r="C358" s="37" t="str">
        <f t="shared" si="62"/>
        <v/>
      </c>
      <c r="D358" s="30" t="str">
        <f>IF(C358="","",'licencje PZTS'!B338)</f>
        <v/>
      </c>
      <c r="E358" s="38" t="str">
        <f>IF(C358="","",VLOOKUP(F358,'licencje PZTS'!$G$3:$N$799,8,FALSE))</f>
        <v/>
      </c>
      <c r="F358" s="26">
        <f>'licencje PZTS'!G338</f>
        <v>50216</v>
      </c>
      <c r="G358" s="38" t="str">
        <f t="shared" si="63"/>
        <v>Junior</v>
      </c>
      <c r="H358" s="38" t="str">
        <f>IF(G358="","",'licencje PZTS'!B338)</f>
        <v>"STS GMINA Strzelce Opolskie"</v>
      </c>
      <c r="I358" s="26" t="str">
        <f>IF(G358="","",VLOOKUP(F358,'licencje PZTS'!$G$3:$N$799,8,FALSE))</f>
        <v>Piontek Julia</v>
      </c>
      <c r="J358" s="26" t="str">
        <f>IFERROR(VLOOKUP(F358,'licencje PZTS'!$G$3:$N$799,7,FALSE),"")</f>
        <v>K</v>
      </c>
      <c r="K358" s="38">
        <f>IFERROR(VLOOKUP(F358,'licencje PZTS'!$G$3:$N$1799,4,FALSE),"")</f>
        <v>2006</v>
      </c>
      <c r="L358" s="26" t="str">
        <f t="shared" si="64"/>
        <v>Nie dotyczy</v>
      </c>
      <c r="M358" s="26" t="str">
        <f t="shared" si="65"/>
        <v>Nie dotyczy</v>
      </c>
      <c r="N358" s="26" t="str">
        <f t="shared" si="66"/>
        <v>Nie dotyczy</v>
      </c>
      <c r="O358" s="26" t="str">
        <f t="shared" si="67"/>
        <v>Kadet</v>
      </c>
      <c r="P358" s="26" t="str">
        <f t="shared" si="68"/>
        <v>Junior</v>
      </c>
      <c r="Q358" s="26" t="str">
        <f t="shared" si="69"/>
        <v>Senior</v>
      </c>
      <c r="R358" s="26" t="str">
        <f t="shared" si="70"/>
        <v>Nie dotyczy</v>
      </c>
      <c r="S358" s="26" t="str">
        <f t="shared" si="71"/>
        <v>Młodzieżowiec</v>
      </c>
      <c r="V358" s="26" t="str">
        <f t="shared" si="60"/>
        <v>Reinert Maciej</v>
      </c>
      <c r="W358" s="26">
        <f>(COUNTIF($V$2:V358,V358)=1)*1+W357</f>
        <v>135</v>
      </c>
      <c r="X358" s="26" t="e">
        <f>VLOOKUP(Y358,'licencje PZTS'!$C$4:$K$1524,9,FALSE)</f>
        <v>#N/A</v>
      </c>
      <c r="Y358" s="26" t="e">
        <f>INDEX($V$4:$V$900,MATCH(ROWS($U$1:U355),$W$4:$W$900,0))</f>
        <v>#N/A</v>
      </c>
      <c r="AA358" s="26" t="str">
        <f t="shared" si="61"/>
        <v>Raczek Michał</v>
      </c>
      <c r="AB358" s="26">
        <f>(COUNTIF($AA$2:AA358,AA358)=1)*1+AB357</f>
        <v>208</v>
      </c>
      <c r="AC358" s="26" t="e">
        <f>VLOOKUP(AD358,'licencje PZTS'!$C$4:$K$524,9,FALSE)</f>
        <v>#N/A</v>
      </c>
      <c r="AD358" s="26" t="e">
        <f>INDEX($AA$2:$AA$900,MATCH(ROWS($Z$1:Z355),$AB$2:$AB$900,0))</f>
        <v>#N/A</v>
      </c>
    </row>
    <row r="359" spans="1:30" hidden="1" x14ac:dyDescent="0.25">
      <c r="A359" s="26" t="str">
        <f>IFERROR(INDEX($D$24:$D$746,MATCH(ROWS($A$1:A337),$B$23:$B$741,0)),"")</f>
        <v/>
      </c>
      <c r="B359" s="30">
        <f>(COUNTIF($D$24:D359,D359)=1)*1+B358</f>
        <v>21</v>
      </c>
      <c r="C359" s="37" t="str">
        <f t="shared" si="62"/>
        <v/>
      </c>
      <c r="D359" s="30" t="str">
        <f>IF(C359="","",'licencje PZTS'!B339)</f>
        <v/>
      </c>
      <c r="E359" s="38" t="str">
        <f>IF(C359="","",VLOOKUP(F359,'licencje PZTS'!$G$3:$N$799,8,FALSE))</f>
        <v/>
      </c>
      <c r="F359" s="26">
        <f>'licencje PZTS'!G339</f>
        <v>25386</v>
      </c>
      <c r="G359" s="38" t="str">
        <f t="shared" si="63"/>
        <v/>
      </c>
      <c r="H359" s="38" t="str">
        <f>IF(G359="","",'licencje PZTS'!B339)</f>
        <v/>
      </c>
      <c r="I359" s="26" t="str">
        <f>IF(G359="","",VLOOKUP(F359,'licencje PZTS'!$G$3:$N$799,8,FALSE))</f>
        <v/>
      </c>
      <c r="J359" s="26" t="str">
        <f>IFERROR(VLOOKUP(F359,'licencje PZTS'!$G$3:$N$799,7,FALSE),"")</f>
        <v>M</v>
      </c>
      <c r="K359" s="38">
        <f>IFERROR(VLOOKUP(F359,'licencje PZTS'!$G$3:$N$1799,4,FALSE),"")</f>
        <v>1969</v>
      </c>
      <c r="L359" s="26" t="str">
        <f t="shared" si="64"/>
        <v>Nie dotyczy</v>
      </c>
      <c r="M359" s="26" t="str">
        <f t="shared" si="65"/>
        <v>Nie dotyczy</v>
      </c>
      <c r="N359" s="26" t="str">
        <f t="shared" si="66"/>
        <v>Nie dotyczy</v>
      </c>
      <c r="O359" s="26" t="str">
        <f t="shared" si="67"/>
        <v>Nie dotyczy</v>
      </c>
      <c r="P359" s="26" t="str">
        <f t="shared" si="68"/>
        <v>Nie dotyczy</v>
      </c>
      <c r="Q359" s="26" t="str">
        <f t="shared" si="69"/>
        <v>Senior</v>
      </c>
      <c r="R359" s="26" t="str">
        <f t="shared" si="70"/>
        <v>Weteran</v>
      </c>
      <c r="S359" s="26" t="str">
        <f t="shared" si="71"/>
        <v>Nie dotyczy</v>
      </c>
      <c r="V359" s="26" t="str">
        <f t="shared" si="60"/>
        <v>Reinert Maciej</v>
      </c>
      <c r="W359" s="26">
        <f>(COUNTIF($V$2:V359,V359)=1)*1+W358</f>
        <v>135</v>
      </c>
      <c r="X359" s="26" t="e">
        <f>VLOOKUP(Y359,'licencje PZTS'!$C$4:$K$1524,9,FALSE)</f>
        <v>#N/A</v>
      </c>
      <c r="Y359" s="26" t="e">
        <f>INDEX($V$4:$V$900,MATCH(ROWS($U$1:U356),$W$4:$W$900,0))</f>
        <v>#N/A</v>
      </c>
      <c r="AA359" s="26" t="str">
        <f t="shared" si="61"/>
        <v>Raczek Michał</v>
      </c>
      <c r="AB359" s="26">
        <f>(COUNTIF($AA$2:AA359,AA359)=1)*1+AB358</f>
        <v>208</v>
      </c>
      <c r="AC359" s="26" t="e">
        <f>VLOOKUP(AD359,'licencje PZTS'!$C$4:$K$524,9,FALSE)</f>
        <v>#N/A</v>
      </c>
      <c r="AD359" s="26" t="e">
        <f>INDEX($AA$2:$AA$900,MATCH(ROWS($Z$1:Z356),$AB$2:$AB$900,0))</f>
        <v>#N/A</v>
      </c>
    </row>
    <row r="360" spans="1:30" hidden="1" x14ac:dyDescent="0.25">
      <c r="A360" s="26" t="str">
        <f>IFERROR(INDEX($D$24:$D$746,MATCH(ROWS($A$1:A338),$B$23:$B$741,0)),"")</f>
        <v/>
      </c>
      <c r="B360" s="30">
        <f>(COUNTIF($D$24:D360,D360)=1)*1+B359</f>
        <v>21</v>
      </c>
      <c r="C360" s="37" t="str">
        <f t="shared" si="62"/>
        <v>Młodzik</v>
      </c>
      <c r="D360" s="30" t="str">
        <f>IF(C360="","",'licencje PZTS'!B340)</f>
        <v>"UKS Cisek"</v>
      </c>
      <c r="E360" s="38" t="str">
        <f>IF(C360="","",VLOOKUP(F360,'licencje PZTS'!$G$3:$N$799,8,FALSE))</f>
        <v>Plottek Aleksander</v>
      </c>
      <c r="F360" s="26">
        <f>'licencje PZTS'!G340</f>
        <v>54691</v>
      </c>
      <c r="G360" s="38" t="str">
        <f t="shared" si="63"/>
        <v>Junior</v>
      </c>
      <c r="H360" s="38" t="str">
        <f>IF(G360="","",'licencje PZTS'!B340)</f>
        <v>"UKS Cisek"</v>
      </c>
      <c r="I360" s="26" t="str">
        <f>IF(G360="","",VLOOKUP(F360,'licencje PZTS'!$G$3:$N$799,8,FALSE))</f>
        <v>Plottek Aleksander</v>
      </c>
      <c r="J360" s="26" t="str">
        <f>IFERROR(VLOOKUP(F360,'licencje PZTS'!$G$3:$N$799,7,FALSE),"")</f>
        <v>M</v>
      </c>
      <c r="K360" s="38">
        <f>IFERROR(VLOOKUP(F360,'licencje PZTS'!$G$3:$N$1799,4,FALSE),"")</f>
        <v>2008</v>
      </c>
      <c r="L360" s="26" t="str">
        <f t="shared" si="64"/>
        <v>Nie dotyczy</v>
      </c>
      <c r="M360" s="26" t="str">
        <f t="shared" si="65"/>
        <v>Nie dotyczy</v>
      </c>
      <c r="N360" s="26" t="str">
        <f t="shared" si="66"/>
        <v>Młodzik</v>
      </c>
      <c r="O360" s="26" t="str">
        <f t="shared" si="67"/>
        <v>Kadet</v>
      </c>
      <c r="P360" s="26" t="str">
        <f t="shared" si="68"/>
        <v>Junior</v>
      </c>
      <c r="Q360" s="26" t="str">
        <f t="shared" si="69"/>
        <v>Senior</v>
      </c>
      <c r="R360" s="26" t="str">
        <f t="shared" si="70"/>
        <v>Nie dotyczy</v>
      </c>
      <c r="S360" s="26" t="str">
        <f t="shared" si="71"/>
        <v>Młodzieżowiec</v>
      </c>
      <c r="V360" s="26" t="str">
        <f t="shared" si="60"/>
        <v>Reinert Maciej</v>
      </c>
      <c r="W360" s="26">
        <f>(COUNTIF($V$2:V360,V360)=1)*1+W359</f>
        <v>135</v>
      </c>
      <c r="X360" s="26" t="e">
        <f>VLOOKUP(Y360,'licencje PZTS'!$C$4:$K$1524,9,FALSE)</f>
        <v>#N/A</v>
      </c>
      <c r="Y360" s="26" t="e">
        <f>INDEX($V$4:$V$900,MATCH(ROWS($U$1:U357),$W$4:$W$900,0))</f>
        <v>#N/A</v>
      </c>
      <c r="AA360" s="26" t="str">
        <f t="shared" si="61"/>
        <v>Raczek Michał</v>
      </c>
      <c r="AB360" s="26">
        <f>(COUNTIF($AA$2:AA360,AA360)=1)*1+AB359</f>
        <v>208</v>
      </c>
      <c r="AC360" s="26" t="e">
        <f>VLOOKUP(AD360,'licencje PZTS'!$C$4:$K$524,9,FALSE)</f>
        <v>#N/A</v>
      </c>
      <c r="AD360" s="26" t="e">
        <f>INDEX($AA$2:$AA$900,MATCH(ROWS($Z$1:Z357),$AB$2:$AB$900,0))</f>
        <v>#N/A</v>
      </c>
    </row>
    <row r="361" spans="1:30" hidden="1" x14ac:dyDescent="0.25">
      <c r="A361" s="26" t="str">
        <f>IFERROR(INDEX($D$24:$D$746,MATCH(ROWS($A$1:A339),$B$23:$B$741,0)),"")</f>
        <v/>
      </c>
      <c r="B361" s="30">
        <f>(COUNTIF($D$24:D361,D361)=1)*1+B360</f>
        <v>21</v>
      </c>
      <c r="C361" s="37" t="str">
        <f t="shared" si="62"/>
        <v/>
      </c>
      <c r="D361" s="30" t="str">
        <f>IF(C361="","",'licencje PZTS'!B341)</f>
        <v/>
      </c>
      <c r="E361" s="38" t="str">
        <f>IF(C361="","",VLOOKUP(F361,'licencje PZTS'!$G$3:$N$799,8,FALSE))</f>
        <v/>
      </c>
      <c r="F361" s="26">
        <f>'licencje PZTS'!G341</f>
        <v>9387</v>
      </c>
      <c r="G361" s="38" t="str">
        <f t="shared" si="63"/>
        <v/>
      </c>
      <c r="H361" s="38" t="str">
        <f>IF(G361="","",'licencje PZTS'!B341)</f>
        <v/>
      </c>
      <c r="I361" s="26" t="str">
        <f>IF(G361="","",VLOOKUP(F361,'licencje PZTS'!$G$3:$N$799,8,FALSE))</f>
        <v/>
      </c>
      <c r="J361" s="26" t="str">
        <f>IFERROR(VLOOKUP(F361,'licencje PZTS'!$G$3:$N$799,7,FALSE),"")</f>
        <v>M</v>
      </c>
      <c r="K361" s="38">
        <f>IFERROR(VLOOKUP(F361,'licencje PZTS'!$G$3:$N$1799,4,FALSE),"")</f>
        <v>1988</v>
      </c>
      <c r="L361" s="26" t="str">
        <f t="shared" si="64"/>
        <v>Nie dotyczy</v>
      </c>
      <c r="M361" s="26" t="str">
        <f t="shared" si="65"/>
        <v>Nie dotyczy</v>
      </c>
      <c r="N361" s="26" t="str">
        <f t="shared" si="66"/>
        <v>Nie dotyczy</v>
      </c>
      <c r="O361" s="26" t="str">
        <f t="shared" si="67"/>
        <v>Nie dotyczy</v>
      </c>
      <c r="P361" s="26" t="str">
        <f t="shared" si="68"/>
        <v>Nie dotyczy</v>
      </c>
      <c r="Q361" s="26" t="str">
        <f t="shared" si="69"/>
        <v>Senior</v>
      </c>
      <c r="R361" s="26" t="str">
        <f t="shared" si="70"/>
        <v>Nie dotyczy</v>
      </c>
      <c r="S361" s="26" t="str">
        <f t="shared" si="71"/>
        <v>Nie dotyczy</v>
      </c>
      <c r="V361" s="26" t="str">
        <f t="shared" si="60"/>
        <v>Reinert Maciej</v>
      </c>
      <c r="W361" s="26">
        <f>(COUNTIF($V$2:V361,V361)=1)*1+W360</f>
        <v>135</v>
      </c>
      <c r="X361" s="26" t="e">
        <f>VLOOKUP(Y361,'licencje PZTS'!$C$4:$K$1524,9,FALSE)</f>
        <v>#N/A</v>
      </c>
      <c r="Y361" s="26" t="e">
        <f>INDEX($V$4:$V$900,MATCH(ROWS($U$1:U358),$W$4:$W$900,0))</f>
        <v>#N/A</v>
      </c>
      <c r="AA361" s="26" t="str">
        <f t="shared" si="61"/>
        <v>Radziej Magdalena</v>
      </c>
      <c r="AB361" s="26">
        <f>(COUNTIF($AA$2:AA361,AA361)=1)*1+AB360</f>
        <v>209</v>
      </c>
      <c r="AC361" s="26" t="e">
        <f>VLOOKUP(AD361,'licencje PZTS'!$C$4:$K$524,9,FALSE)</f>
        <v>#N/A</v>
      </c>
      <c r="AD361" s="26" t="e">
        <f>INDEX($AA$2:$AA$900,MATCH(ROWS($Z$1:Z358),$AB$2:$AB$900,0))</f>
        <v>#N/A</v>
      </c>
    </row>
    <row r="362" spans="1:30" hidden="1" x14ac:dyDescent="0.25">
      <c r="A362" s="26" t="str">
        <f>IFERROR(INDEX($D$24:$D$746,MATCH(ROWS($A$1:A340),$B$23:$B$741,0)),"")</f>
        <v/>
      </c>
      <c r="B362" s="30">
        <f>(COUNTIF($D$24:D362,D362)=1)*1+B361</f>
        <v>21</v>
      </c>
      <c r="C362" s="37" t="str">
        <f t="shared" si="62"/>
        <v>Młodzik</v>
      </c>
      <c r="D362" s="30" t="str">
        <f>IF(C362="","",'licencje PZTS'!B342)</f>
        <v>"MGOK Gorzów Śląski"</v>
      </c>
      <c r="E362" s="38" t="str">
        <f>IF(C362="","",VLOOKUP(F362,'licencje PZTS'!$G$3:$N$799,8,FALSE))</f>
        <v>Podgórska Julia</v>
      </c>
      <c r="F362" s="26">
        <f>'licencje PZTS'!G342</f>
        <v>56998</v>
      </c>
      <c r="G362" s="38" t="str">
        <f t="shared" si="63"/>
        <v>Junior</v>
      </c>
      <c r="H362" s="38" t="str">
        <f>IF(G362="","",'licencje PZTS'!B342)</f>
        <v>"MGOK Gorzów Śląski"</v>
      </c>
      <c r="I362" s="26" t="str">
        <f>IF(G362="","",VLOOKUP(F362,'licencje PZTS'!$G$3:$N$799,8,FALSE))</f>
        <v>Podgórska Julia</v>
      </c>
      <c r="J362" s="26" t="str">
        <f>IFERROR(VLOOKUP(F362,'licencje PZTS'!$G$3:$N$799,7,FALSE),"")</f>
        <v>K</v>
      </c>
      <c r="K362" s="38">
        <f>IFERROR(VLOOKUP(F362,'licencje PZTS'!$G$3:$N$1799,4,FALSE),"")</f>
        <v>2011</v>
      </c>
      <c r="L362" s="26" t="str">
        <f t="shared" si="64"/>
        <v>Skrzat</v>
      </c>
      <c r="M362" s="26" t="str">
        <f t="shared" si="65"/>
        <v>Żak</v>
      </c>
      <c r="N362" s="26" t="str">
        <f t="shared" si="66"/>
        <v>Młodzik</v>
      </c>
      <c r="O362" s="26" t="str">
        <f t="shared" si="67"/>
        <v>Kadet</v>
      </c>
      <c r="P362" s="26" t="str">
        <f t="shared" si="68"/>
        <v>Junior</v>
      </c>
      <c r="Q362" s="26" t="str">
        <f t="shared" si="69"/>
        <v>Nie dotyczy</v>
      </c>
      <c r="R362" s="26" t="str">
        <f t="shared" si="70"/>
        <v>Nie dotyczy</v>
      </c>
      <c r="S362" s="26" t="str">
        <f t="shared" si="71"/>
        <v>Młodzieżowiec</v>
      </c>
      <c r="V362" s="26" t="str">
        <f t="shared" si="60"/>
        <v>Reinert Maciej</v>
      </c>
      <c r="W362" s="26">
        <f>(COUNTIF($V$2:V362,V362)=1)*1+W361</f>
        <v>135</v>
      </c>
      <c r="X362" s="26" t="e">
        <f>VLOOKUP(Y362,'licencje PZTS'!$C$4:$K$1524,9,FALSE)</f>
        <v>#N/A</v>
      </c>
      <c r="Y362" s="26" t="e">
        <f>INDEX($V$4:$V$900,MATCH(ROWS($U$1:U359),$W$4:$W$900,0))</f>
        <v>#N/A</v>
      </c>
      <c r="AA362" s="26" t="str">
        <f t="shared" si="61"/>
        <v>Reh Jakub</v>
      </c>
      <c r="AB362" s="26">
        <f>(COUNTIF($AA$2:AA362,AA362)=1)*1+AB361</f>
        <v>210</v>
      </c>
      <c r="AC362" s="26" t="e">
        <f>VLOOKUP(AD362,'licencje PZTS'!$C$4:$K$524,9,FALSE)</f>
        <v>#N/A</v>
      </c>
      <c r="AD362" s="26" t="e">
        <f>INDEX($AA$2:$AA$900,MATCH(ROWS($Z$1:Z359),$AB$2:$AB$900,0))</f>
        <v>#N/A</v>
      </c>
    </row>
    <row r="363" spans="1:30" hidden="1" x14ac:dyDescent="0.25">
      <c r="A363" s="26" t="str">
        <f>IFERROR(INDEX($D$24:$D$746,MATCH(ROWS($A$1:A341),$B$23:$B$741,0)),"")</f>
        <v/>
      </c>
      <c r="B363" s="30">
        <f>(COUNTIF($D$24:D363,D363)=1)*1+B362</f>
        <v>21</v>
      </c>
      <c r="C363" s="37" t="str">
        <f t="shared" si="62"/>
        <v/>
      </c>
      <c r="D363" s="30" t="str">
        <f>IF(C363="","",'licencje PZTS'!B343)</f>
        <v/>
      </c>
      <c r="E363" s="38" t="str">
        <f>IF(C363="","",VLOOKUP(F363,'licencje PZTS'!$G$3:$N$799,8,FALSE))</f>
        <v/>
      </c>
      <c r="F363" s="26">
        <f>'licencje PZTS'!G343</f>
        <v>49441</v>
      </c>
      <c r="G363" s="38" t="str">
        <f t="shared" si="63"/>
        <v/>
      </c>
      <c r="H363" s="38" t="str">
        <f>IF(G363="","",'licencje PZTS'!B343)</f>
        <v/>
      </c>
      <c r="I363" s="26" t="str">
        <f>IF(G363="","",VLOOKUP(F363,'licencje PZTS'!$G$3:$N$799,8,FALSE))</f>
        <v/>
      </c>
      <c r="J363" s="26" t="str">
        <f>IFERROR(VLOOKUP(F363,'licencje PZTS'!$G$3:$N$799,7,FALSE),"")</f>
        <v>M</v>
      </c>
      <c r="K363" s="38">
        <f>IFERROR(VLOOKUP(F363,'licencje PZTS'!$G$3:$N$1799,4,FALSE),"")</f>
        <v>1973</v>
      </c>
      <c r="L363" s="26" t="str">
        <f t="shared" si="64"/>
        <v>Nie dotyczy</v>
      </c>
      <c r="M363" s="26" t="str">
        <f t="shared" si="65"/>
        <v>Nie dotyczy</v>
      </c>
      <c r="N363" s="26" t="str">
        <f t="shared" si="66"/>
        <v>Nie dotyczy</v>
      </c>
      <c r="O363" s="26" t="str">
        <f t="shared" si="67"/>
        <v>Nie dotyczy</v>
      </c>
      <c r="P363" s="26" t="str">
        <f t="shared" si="68"/>
        <v>Nie dotyczy</v>
      </c>
      <c r="Q363" s="26" t="str">
        <f t="shared" si="69"/>
        <v>Senior</v>
      </c>
      <c r="R363" s="26" t="str">
        <f t="shared" si="70"/>
        <v>Weteran</v>
      </c>
      <c r="S363" s="26" t="str">
        <f t="shared" si="71"/>
        <v>Nie dotyczy</v>
      </c>
      <c r="V363" s="26" t="str">
        <f t="shared" si="60"/>
        <v>Reinert Maciej</v>
      </c>
      <c r="W363" s="26">
        <f>(COUNTIF($V$2:V363,V363)=1)*1+W362</f>
        <v>135</v>
      </c>
      <c r="X363" s="26" t="e">
        <f>VLOOKUP(Y363,'licencje PZTS'!$C$4:$K$1524,9,FALSE)</f>
        <v>#N/A</v>
      </c>
      <c r="Y363" s="26" t="e">
        <f>INDEX($V$4:$V$900,MATCH(ROWS($U$1:U360),$W$4:$W$900,0))</f>
        <v>#N/A</v>
      </c>
      <c r="AA363" s="26" t="str">
        <f t="shared" si="61"/>
        <v>Reinert Maciej</v>
      </c>
      <c r="AB363" s="26">
        <f>(COUNTIF($AA$2:AA363,AA363)=1)*1+AB362</f>
        <v>211</v>
      </c>
      <c r="AC363" s="26" t="e">
        <f>VLOOKUP(AD363,'licencje PZTS'!$C$4:$K$524,9,FALSE)</f>
        <v>#N/A</v>
      </c>
      <c r="AD363" s="26" t="e">
        <f>INDEX($AA$2:$AA$900,MATCH(ROWS($Z$1:Z360),$AB$2:$AB$900,0))</f>
        <v>#N/A</v>
      </c>
    </row>
    <row r="364" spans="1:30" hidden="1" x14ac:dyDescent="0.25">
      <c r="A364" s="26" t="str">
        <f>IFERROR(INDEX($D$24:$D$746,MATCH(ROWS($A$1:A342),$B$23:$B$741,0)),"")</f>
        <v/>
      </c>
      <c r="B364" s="30">
        <f>(COUNTIF($D$24:D364,D364)=1)*1+B363</f>
        <v>21</v>
      </c>
      <c r="C364" s="37" t="str">
        <f t="shared" si="62"/>
        <v/>
      </c>
      <c r="D364" s="30" t="str">
        <f>IF(C364="","",'licencje PZTS'!B344)</f>
        <v/>
      </c>
      <c r="E364" s="38" t="str">
        <f>IF(C364="","",VLOOKUP(F364,'licencje PZTS'!$G$3:$N$799,8,FALSE))</f>
        <v/>
      </c>
      <c r="F364" s="26">
        <f>'licencje PZTS'!G344</f>
        <v>50436</v>
      </c>
      <c r="G364" s="38" t="str">
        <f t="shared" si="63"/>
        <v/>
      </c>
      <c r="H364" s="38" t="str">
        <f>IF(G364="","",'licencje PZTS'!B344)</f>
        <v/>
      </c>
      <c r="I364" s="26" t="str">
        <f>IF(G364="","",VLOOKUP(F364,'licencje PZTS'!$G$3:$N$799,8,FALSE))</f>
        <v/>
      </c>
      <c r="J364" s="26" t="str">
        <f>IFERROR(VLOOKUP(F364,'licencje PZTS'!$G$3:$N$799,7,FALSE),"")</f>
        <v>M</v>
      </c>
      <c r="K364" s="38">
        <f>IFERROR(VLOOKUP(F364,'licencje PZTS'!$G$3:$N$1799,4,FALSE),"")</f>
        <v>1980</v>
      </c>
      <c r="L364" s="26" t="str">
        <f t="shared" si="64"/>
        <v>Nie dotyczy</v>
      </c>
      <c r="M364" s="26" t="str">
        <f t="shared" si="65"/>
        <v>Nie dotyczy</v>
      </c>
      <c r="N364" s="26" t="str">
        <f t="shared" si="66"/>
        <v>Nie dotyczy</v>
      </c>
      <c r="O364" s="26" t="str">
        <f t="shared" si="67"/>
        <v>Nie dotyczy</v>
      </c>
      <c r="P364" s="26" t="str">
        <f t="shared" si="68"/>
        <v>Nie dotyczy</v>
      </c>
      <c r="Q364" s="26" t="str">
        <f t="shared" si="69"/>
        <v>Senior</v>
      </c>
      <c r="R364" s="26" t="str">
        <f t="shared" si="70"/>
        <v>Weteran</v>
      </c>
      <c r="S364" s="26" t="str">
        <f t="shared" si="71"/>
        <v>Nie dotyczy</v>
      </c>
      <c r="V364" s="26" t="str">
        <f t="shared" si="60"/>
        <v>Romanowska Aleksandra</v>
      </c>
      <c r="W364" s="26">
        <f>(COUNTIF($V$2:V364,V364)=1)*1+W363</f>
        <v>136</v>
      </c>
      <c r="X364" s="26" t="e">
        <f>VLOOKUP(Y364,'licencje PZTS'!$C$4:$K$1524,9,FALSE)</f>
        <v>#N/A</v>
      </c>
      <c r="Y364" s="26" t="e">
        <f>INDEX($V$4:$V$900,MATCH(ROWS($U$1:U361),$W$4:$W$900,0))</f>
        <v>#N/A</v>
      </c>
      <c r="AA364" s="26" t="str">
        <f t="shared" si="61"/>
        <v>Rogoziński Szymon</v>
      </c>
      <c r="AB364" s="26">
        <f>(COUNTIF($AA$2:AA364,AA364)=1)*1+AB363</f>
        <v>212</v>
      </c>
      <c r="AC364" s="26" t="e">
        <f>VLOOKUP(AD364,'licencje PZTS'!$C$4:$K$524,9,FALSE)</f>
        <v>#N/A</v>
      </c>
      <c r="AD364" s="26" t="e">
        <f>INDEX($AA$2:$AA$900,MATCH(ROWS($Z$1:Z361),$AB$2:$AB$900,0))</f>
        <v>#N/A</v>
      </c>
    </row>
    <row r="365" spans="1:30" hidden="1" x14ac:dyDescent="0.25">
      <c r="A365" s="26" t="str">
        <f>IFERROR(INDEX($D$24:$D$746,MATCH(ROWS($A$1:A343),$B$23:$B$741,0)),"")</f>
        <v/>
      </c>
      <c r="B365" s="30">
        <f>(COUNTIF($D$24:D365,D365)=1)*1+B364</f>
        <v>21</v>
      </c>
      <c r="C365" s="37" t="str">
        <f t="shared" si="62"/>
        <v/>
      </c>
      <c r="D365" s="30" t="str">
        <f>IF(C365="","",'licencje PZTS'!B345)</f>
        <v/>
      </c>
      <c r="E365" s="38" t="str">
        <f>IF(C365="","",VLOOKUP(F365,'licencje PZTS'!$G$3:$N$799,8,FALSE))</f>
        <v/>
      </c>
      <c r="F365" s="26">
        <f>'licencje PZTS'!G345</f>
        <v>33039</v>
      </c>
      <c r="G365" s="38" t="str">
        <f t="shared" si="63"/>
        <v/>
      </c>
      <c r="H365" s="38" t="str">
        <f>IF(G365="","",'licencje PZTS'!B345)</f>
        <v/>
      </c>
      <c r="I365" s="26" t="str">
        <f>IF(G365="","",VLOOKUP(F365,'licencje PZTS'!$G$3:$N$799,8,FALSE))</f>
        <v/>
      </c>
      <c r="J365" s="26" t="str">
        <f>IFERROR(VLOOKUP(F365,'licencje PZTS'!$G$3:$N$799,7,FALSE),"")</f>
        <v>M</v>
      </c>
      <c r="K365" s="38">
        <f>IFERROR(VLOOKUP(F365,'licencje PZTS'!$G$3:$N$1799,4,FALSE),"")</f>
        <v>1999</v>
      </c>
      <c r="L365" s="26" t="str">
        <f t="shared" si="64"/>
        <v>Nie dotyczy</v>
      </c>
      <c r="M365" s="26" t="str">
        <f t="shared" si="65"/>
        <v>Nie dotyczy</v>
      </c>
      <c r="N365" s="26" t="str">
        <f t="shared" si="66"/>
        <v>Nie dotyczy</v>
      </c>
      <c r="O365" s="26" t="str">
        <f t="shared" si="67"/>
        <v>Nie dotyczy</v>
      </c>
      <c r="P365" s="26" t="str">
        <f t="shared" si="68"/>
        <v>Nie dotyczy</v>
      </c>
      <c r="Q365" s="26" t="str">
        <f t="shared" si="69"/>
        <v>Senior</v>
      </c>
      <c r="R365" s="26" t="str">
        <f t="shared" si="70"/>
        <v>Nie dotyczy</v>
      </c>
      <c r="S365" s="26" t="str">
        <f t="shared" si="71"/>
        <v>Młodzieżowiec</v>
      </c>
      <c r="V365" s="26" t="str">
        <f t="shared" si="60"/>
        <v>Romanowska Aleksandra</v>
      </c>
      <c r="W365" s="26">
        <f>(COUNTIF($V$2:V365,V365)=1)*1+W364</f>
        <v>136</v>
      </c>
      <c r="X365" s="26" t="e">
        <f>VLOOKUP(Y365,'licencje PZTS'!$C$4:$K$1524,9,FALSE)</f>
        <v>#N/A</v>
      </c>
      <c r="Y365" s="26" t="e">
        <f>INDEX($V$4:$V$900,MATCH(ROWS($U$1:U362),$W$4:$W$900,0))</f>
        <v>#N/A</v>
      </c>
      <c r="AA365" s="26" t="str">
        <f t="shared" si="61"/>
        <v>Romanowska Aleksandra</v>
      </c>
      <c r="AB365" s="26">
        <f>(COUNTIF($AA$2:AA365,AA365)=1)*1+AB364</f>
        <v>213</v>
      </c>
      <c r="AC365" s="26" t="e">
        <f>VLOOKUP(AD365,'licencje PZTS'!$C$4:$K$524,9,FALSE)</f>
        <v>#N/A</v>
      </c>
      <c r="AD365" s="26" t="e">
        <f>INDEX($AA$2:$AA$900,MATCH(ROWS($Z$1:Z362),$AB$2:$AB$900,0))</f>
        <v>#N/A</v>
      </c>
    </row>
    <row r="366" spans="1:30" hidden="1" x14ac:dyDescent="0.25">
      <c r="A366" s="26" t="str">
        <f>IFERROR(INDEX($D$24:$D$746,MATCH(ROWS($A$1:A344),$B$23:$B$741,0)),"")</f>
        <v/>
      </c>
      <c r="B366" s="30">
        <f>(COUNTIF($D$24:D366,D366)=1)*1+B365</f>
        <v>21</v>
      </c>
      <c r="C366" s="37" t="str">
        <f t="shared" si="62"/>
        <v/>
      </c>
      <c r="D366" s="30" t="str">
        <f>IF(C366="","",'licencje PZTS'!B346)</f>
        <v/>
      </c>
      <c r="E366" s="38" t="str">
        <f>IF(C366="","",VLOOKUP(F366,'licencje PZTS'!$G$3:$N$799,8,FALSE))</f>
        <v/>
      </c>
      <c r="F366" s="26">
        <f>'licencje PZTS'!G346</f>
        <v>16916</v>
      </c>
      <c r="G366" s="38" t="str">
        <f t="shared" si="63"/>
        <v/>
      </c>
      <c r="H366" s="38" t="str">
        <f>IF(G366="","",'licencje PZTS'!B346)</f>
        <v/>
      </c>
      <c r="I366" s="26" t="str">
        <f>IF(G366="","",VLOOKUP(F366,'licencje PZTS'!$G$3:$N$799,8,FALSE))</f>
        <v/>
      </c>
      <c r="J366" s="26" t="str">
        <f>IFERROR(VLOOKUP(F366,'licencje PZTS'!$G$3:$N$799,7,FALSE),"")</f>
        <v>M</v>
      </c>
      <c r="K366" s="38">
        <f>IFERROR(VLOOKUP(F366,'licencje PZTS'!$G$3:$N$1799,4,FALSE),"")</f>
        <v>1967</v>
      </c>
      <c r="L366" s="26" t="str">
        <f t="shared" si="64"/>
        <v>Nie dotyczy</v>
      </c>
      <c r="M366" s="26" t="str">
        <f t="shared" si="65"/>
        <v>Nie dotyczy</v>
      </c>
      <c r="N366" s="26" t="str">
        <f t="shared" si="66"/>
        <v>Nie dotyczy</v>
      </c>
      <c r="O366" s="26" t="str">
        <f t="shared" si="67"/>
        <v>Nie dotyczy</v>
      </c>
      <c r="P366" s="26" t="str">
        <f t="shared" si="68"/>
        <v>Nie dotyczy</v>
      </c>
      <c r="Q366" s="26" t="str">
        <f t="shared" si="69"/>
        <v>Senior</v>
      </c>
      <c r="R366" s="26" t="str">
        <f t="shared" si="70"/>
        <v>Weteran</v>
      </c>
      <c r="S366" s="26" t="str">
        <f t="shared" si="71"/>
        <v>Nie dotyczy</v>
      </c>
      <c r="V366" s="26" t="str">
        <f t="shared" si="60"/>
        <v>Romanowska Magdalena</v>
      </c>
      <c r="W366" s="26">
        <f>(COUNTIF($V$2:V366,V366)=1)*1+W365</f>
        <v>137</v>
      </c>
      <c r="X366" s="26" t="e">
        <f>VLOOKUP(Y366,'licencje PZTS'!$C$4:$K$1524,9,FALSE)</f>
        <v>#N/A</v>
      </c>
      <c r="Y366" s="26" t="e">
        <f>INDEX($V$4:$V$900,MATCH(ROWS($U$1:U363),$W$4:$W$900,0))</f>
        <v>#N/A</v>
      </c>
      <c r="AA366" s="26" t="str">
        <f t="shared" si="61"/>
        <v>Romanowska Magdalena</v>
      </c>
      <c r="AB366" s="26">
        <f>(COUNTIF($AA$2:AA366,AA366)=1)*1+AB365</f>
        <v>214</v>
      </c>
      <c r="AC366" s="26" t="e">
        <f>VLOOKUP(AD366,'licencje PZTS'!$C$4:$K$524,9,FALSE)</f>
        <v>#N/A</v>
      </c>
      <c r="AD366" s="26" t="e">
        <f>INDEX($AA$2:$AA$900,MATCH(ROWS($Z$1:Z363),$AB$2:$AB$900,0))</f>
        <v>#N/A</v>
      </c>
    </row>
    <row r="367" spans="1:30" hidden="1" x14ac:dyDescent="0.25">
      <c r="A367" s="26" t="str">
        <f>IFERROR(INDEX($D$24:$D$746,MATCH(ROWS($A$1:A345),$B$23:$B$741,0)),"")</f>
        <v/>
      </c>
      <c r="B367" s="30">
        <f>(COUNTIF($D$24:D367,D367)=1)*1+B366</f>
        <v>21</v>
      </c>
      <c r="C367" s="37" t="str">
        <f t="shared" si="62"/>
        <v>Młodzik</v>
      </c>
      <c r="D367" s="30" t="str">
        <f>IF(C367="","",'licencje PZTS'!B347)</f>
        <v>"OKS Olesno"</v>
      </c>
      <c r="E367" s="38" t="str">
        <f>IF(C367="","",VLOOKUP(F367,'licencje PZTS'!$G$3:$N$799,8,FALSE))</f>
        <v>Poloczek Mateusz</v>
      </c>
      <c r="F367" s="26">
        <f>'licencje PZTS'!G347</f>
        <v>45780</v>
      </c>
      <c r="G367" s="38" t="str">
        <f t="shared" si="63"/>
        <v>Junior</v>
      </c>
      <c r="H367" s="38" t="str">
        <f>IF(G367="","",'licencje PZTS'!B347)</f>
        <v>"OKS Olesno"</v>
      </c>
      <c r="I367" s="26" t="str">
        <f>IF(G367="","",VLOOKUP(F367,'licencje PZTS'!$G$3:$N$799,8,FALSE))</f>
        <v>Poloczek Mateusz</v>
      </c>
      <c r="J367" s="26" t="str">
        <f>IFERROR(VLOOKUP(F367,'licencje PZTS'!$G$3:$N$799,7,FALSE),"")</f>
        <v>M</v>
      </c>
      <c r="K367" s="38">
        <f>IFERROR(VLOOKUP(F367,'licencje PZTS'!$G$3:$N$1799,4,FALSE),"")</f>
        <v>2007</v>
      </c>
      <c r="L367" s="26" t="str">
        <f t="shared" si="64"/>
        <v>Nie dotyczy</v>
      </c>
      <c r="M367" s="26" t="str">
        <f t="shared" si="65"/>
        <v>Nie dotyczy</v>
      </c>
      <c r="N367" s="26" t="str">
        <f t="shared" si="66"/>
        <v>Młodzik</v>
      </c>
      <c r="O367" s="26" t="str">
        <f t="shared" si="67"/>
        <v>Kadet</v>
      </c>
      <c r="P367" s="26" t="str">
        <f t="shared" si="68"/>
        <v>Junior</v>
      </c>
      <c r="Q367" s="26" t="str">
        <f t="shared" si="69"/>
        <v>Senior</v>
      </c>
      <c r="R367" s="26" t="str">
        <f t="shared" si="70"/>
        <v>Nie dotyczy</v>
      </c>
      <c r="S367" s="26" t="str">
        <f t="shared" si="71"/>
        <v>Młodzieżowiec</v>
      </c>
      <c r="V367" s="26" t="str">
        <f t="shared" si="60"/>
        <v>Rychlik Nadia</v>
      </c>
      <c r="W367" s="26">
        <f>(COUNTIF($V$2:V367,V367)=1)*1+W366</f>
        <v>138</v>
      </c>
      <c r="X367" s="26" t="e">
        <f>VLOOKUP(Y367,'licencje PZTS'!$C$4:$K$1524,9,FALSE)</f>
        <v>#N/A</v>
      </c>
      <c r="Y367" s="26" t="e">
        <f>INDEX($V$4:$V$900,MATCH(ROWS($U$1:U364),$W$4:$W$900,0))</f>
        <v>#N/A</v>
      </c>
      <c r="AA367" s="26" t="str">
        <f t="shared" si="61"/>
        <v>Romanowski Paweł</v>
      </c>
      <c r="AB367" s="26">
        <f>(COUNTIF($AA$2:AA367,AA367)=1)*1+AB366</f>
        <v>215</v>
      </c>
      <c r="AC367" s="26" t="e">
        <f>VLOOKUP(AD367,'licencje PZTS'!$C$4:$K$524,9,FALSE)</f>
        <v>#N/A</v>
      </c>
      <c r="AD367" s="26" t="e">
        <f>INDEX($AA$2:$AA$900,MATCH(ROWS($Z$1:Z364),$AB$2:$AB$900,0))</f>
        <v>#N/A</v>
      </c>
    </row>
    <row r="368" spans="1:30" hidden="1" x14ac:dyDescent="0.25">
      <c r="A368" s="26" t="str">
        <f>IFERROR(INDEX($D$24:$D$746,MATCH(ROWS($A$1:A346),$B$23:$B$741,0)),"")</f>
        <v/>
      </c>
      <c r="B368" s="30">
        <f>(COUNTIF($D$24:D368,D368)=1)*1+B367</f>
        <v>21</v>
      </c>
      <c r="C368" s="37" t="str">
        <f t="shared" si="62"/>
        <v/>
      </c>
      <c r="D368" s="30" t="str">
        <f>IF(C368="","",'licencje PZTS'!B348)</f>
        <v/>
      </c>
      <c r="E368" s="38" t="str">
        <f>IF(C368="","",VLOOKUP(F368,'licencje PZTS'!$G$3:$N$799,8,FALSE))</f>
        <v/>
      </c>
      <c r="F368" s="26">
        <f>'licencje PZTS'!G348</f>
        <v>37660</v>
      </c>
      <c r="G368" s="38" t="str">
        <f t="shared" si="63"/>
        <v/>
      </c>
      <c r="H368" s="38" t="str">
        <f>IF(G368="","",'licencje PZTS'!B348)</f>
        <v/>
      </c>
      <c r="I368" s="26" t="str">
        <f>IF(G368="","",VLOOKUP(F368,'licencje PZTS'!$G$3:$N$799,8,FALSE))</f>
        <v/>
      </c>
      <c r="J368" s="26" t="str">
        <f>IFERROR(VLOOKUP(F368,'licencje PZTS'!$G$3:$N$799,7,FALSE),"")</f>
        <v>M</v>
      </c>
      <c r="K368" s="38">
        <f>IFERROR(VLOOKUP(F368,'licencje PZTS'!$G$3:$N$1799,4,FALSE),"")</f>
        <v>1973</v>
      </c>
      <c r="L368" s="26" t="str">
        <f t="shared" si="64"/>
        <v>Nie dotyczy</v>
      </c>
      <c r="M368" s="26" t="str">
        <f t="shared" si="65"/>
        <v>Nie dotyczy</v>
      </c>
      <c r="N368" s="26" t="str">
        <f t="shared" si="66"/>
        <v>Nie dotyczy</v>
      </c>
      <c r="O368" s="26" t="str">
        <f t="shared" si="67"/>
        <v>Nie dotyczy</v>
      </c>
      <c r="P368" s="26" t="str">
        <f t="shared" si="68"/>
        <v>Nie dotyczy</v>
      </c>
      <c r="Q368" s="26" t="str">
        <f t="shared" si="69"/>
        <v>Senior</v>
      </c>
      <c r="R368" s="26" t="str">
        <f t="shared" si="70"/>
        <v>Weteran</v>
      </c>
      <c r="S368" s="26" t="str">
        <f t="shared" si="71"/>
        <v>Nie dotyczy</v>
      </c>
      <c r="V368" s="26" t="str">
        <f t="shared" si="60"/>
        <v>Rychlik Nadia</v>
      </c>
      <c r="W368" s="26">
        <f>(COUNTIF($V$2:V368,V368)=1)*1+W367</f>
        <v>138</v>
      </c>
      <c r="X368" s="26" t="e">
        <f>VLOOKUP(Y368,'licencje PZTS'!$C$4:$K$1524,9,FALSE)</f>
        <v>#N/A</v>
      </c>
      <c r="Y368" s="26" t="e">
        <f>INDEX($V$4:$V$900,MATCH(ROWS($U$1:U365),$W$4:$W$900,0))</f>
        <v>#N/A</v>
      </c>
      <c r="AA368" s="26" t="str">
        <f t="shared" si="61"/>
        <v>Rudzik Magdalena</v>
      </c>
      <c r="AB368" s="26">
        <f>(COUNTIF($AA$2:AA368,AA368)=1)*1+AB367</f>
        <v>216</v>
      </c>
      <c r="AC368" s="26" t="e">
        <f>VLOOKUP(AD368,'licencje PZTS'!$C$4:$K$524,9,FALSE)</f>
        <v>#N/A</v>
      </c>
      <c r="AD368" s="26" t="e">
        <f>INDEX($AA$2:$AA$900,MATCH(ROWS($Z$1:Z365),$AB$2:$AB$900,0))</f>
        <v>#N/A</v>
      </c>
    </row>
    <row r="369" spans="1:30" hidden="1" x14ac:dyDescent="0.25">
      <c r="A369" s="26" t="str">
        <f>IFERROR(INDEX($D$24:$D$746,MATCH(ROWS($A$1:A347),$B$23:$B$741,0)),"")</f>
        <v/>
      </c>
      <c r="B369" s="30">
        <f>(COUNTIF($D$24:D369,D369)=1)*1+B368</f>
        <v>21</v>
      </c>
      <c r="C369" s="37" t="str">
        <f t="shared" si="62"/>
        <v/>
      </c>
      <c r="D369" s="30" t="str">
        <f>IF(C369="","",'licencje PZTS'!B349)</f>
        <v/>
      </c>
      <c r="E369" s="38" t="str">
        <f>IF(C369="","",VLOOKUP(F369,'licencje PZTS'!$G$3:$N$799,8,FALSE))</f>
        <v/>
      </c>
      <c r="F369" s="26">
        <f>'licencje PZTS'!G349</f>
        <v>45781</v>
      </c>
      <c r="G369" s="38" t="str">
        <f t="shared" si="63"/>
        <v>Junior</v>
      </c>
      <c r="H369" s="38" t="str">
        <f>IF(G369="","",'licencje PZTS'!B349)</f>
        <v>"OKS Olesno"</v>
      </c>
      <c r="I369" s="26" t="str">
        <f>IF(G369="","",VLOOKUP(F369,'licencje PZTS'!$G$3:$N$799,8,FALSE))</f>
        <v>Poloczek Wiktoria</v>
      </c>
      <c r="J369" s="26" t="str">
        <f>IFERROR(VLOOKUP(F369,'licencje PZTS'!$G$3:$N$799,7,FALSE),"")</f>
        <v>K</v>
      </c>
      <c r="K369" s="38">
        <f>IFERROR(VLOOKUP(F369,'licencje PZTS'!$G$3:$N$1799,4,FALSE),"")</f>
        <v>2004</v>
      </c>
      <c r="L369" s="26" t="str">
        <f t="shared" si="64"/>
        <v>Nie dotyczy</v>
      </c>
      <c r="M369" s="26" t="str">
        <f t="shared" si="65"/>
        <v>Nie dotyczy</v>
      </c>
      <c r="N369" s="26" t="str">
        <f t="shared" si="66"/>
        <v>Nie dotyczy</v>
      </c>
      <c r="O369" s="26" t="str">
        <f t="shared" si="67"/>
        <v>Nie dotyczy</v>
      </c>
      <c r="P369" s="26" t="str">
        <f t="shared" si="68"/>
        <v>Junior</v>
      </c>
      <c r="Q369" s="26" t="str">
        <f t="shared" si="69"/>
        <v>Senior</v>
      </c>
      <c r="R369" s="26" t="str">
        <f t="shared" si="70"/>
        <v>Nie dotyczy</v>
      </c>
      <c r="S369" s="26" t="str">
        <f t="shared" si="71"/>
        <v>Młodzieżowiec</v>
      </c>
      <c r="V369" s="26" t="str">
        <f t="shared" si="60"/>
        <v>Rychlik Nadia</v>
      </c>
      <c r="W369" s="26">
        <f>(COUNTIF($V$2:V369,V369)=1)*1+W368</f>
        <v>138</v>
      </c>
      <c r="X369" s="26" t="e">
        <f>VLOOKUP(Y369,'licencje PZTS'!$C$4:$K$1524,9,FALSE)</f>
        <v>#N/A</v>
      </c>
      <c r="Y369" s="26" t="e">
        <f>INDEX($V$4:$V$900,MATCH(ROWS($U$1:U366),$W$4:$W$900,0))</f>
        <v>#N/A</v>
      </c>
      <c r="AA369" s="26" t="str">
        <f t="shared" si="61"/>
        <v>Rychlik Nadia</v>
      </c>
      <c r="AB369" s="26">
        <f>(COUNTIF($AA$2:AA369,AA369)=1)*1+AB368</f>
        <v>217</v>
      </c>
      <c r="AC369" s="26" t="e">
        <f>VLOOKUP(AD369,'licencje PZTS'!$C$4:$K$524,9,FALSE)</f>
        <v>#N/A</v>
      </c>
      <c r="AD369" s="26" t="e">
        <f>INDEX($AA$2:$AA$900,MATCH(ROWS($Z$1:Z366),$AB$2:$AB$900,0))</f>
        <v>#N/A</v>
      </c>
    </row>
    <row r="370" spans="1:30" hidden="1" x14ac:dyDescent="0.25">
      <c r="A370" s="26" t="str">
        <f>IFERROR(INDEX($D$24:$D$746,MATCH(ROWS($A$1:A348),$B$23:$B$741,0)),"")</f>
        <v/>
      </c>
      <c r="B370" s="30">
        <f>(COUNTIF($D$24:D370,D370)=1)*1+B369</f>
        <v>21</v>
      </c>
      <c r="C370" s="37" t="str">
        <f t="shared" si="62"/>
        <v/>
      </c>
      <c r="D370" s="30" t="str">
        <f>IF(C370="","",'licencje PZTS'!B350)</f>
        <v/>
      </c>
      <c r="E370" s="38" t="str">
        <f>IF(C370="","",VLOOKUP(F370,'licencje PZTS'!$G$3:$N$799,8,FALSE))</f>
        <v/>
      </c>
      <c r="F370" s="26">
        <f>'licencje PZTS'!G350</f>
        <v>31072</v>
      </c>
      <c r="G370" s="38" t="str">
        <f t="shared" si="63"/>
        <v/>
      </c>
      <c r="H370" s="38" t="str">
        <f>IF(G370="","",'licencje PZTS'!B350)</f>
        <v/>
      </c>
      <c r="I370" s="26" t="str">
        <f>IF(G370="","",VLOOKUP(F370,'licencje PZTS'!$G$3:$N$799,8,FALSE))</f>
        <v/>
      </c>
      <c r="J370" s="26" t="str">
        <f>IFERROR(VLOOKUP(F370,'licencje PZTS'!$G$3:$N$799,7,FALSE),"")</f>
        <v>M</v>
      </c>
      <c r="K370" s="38">
        <f>IFERROR(VLOOKUP(F370,'licencje PZTS'!$G$3:$N$1799,4,FALSE),"")</f>
        <v>1971</v>
      </c>
      <c r="L370" s="26" t="str">
        <f t="shared" si="64"/>
        <v>Nie dotyczy</v>
      </c>
      <c r="M370" s="26" t="str">
        <f t="shared" si="65"/>
        <v>Nie dotyczy</v>
      </c>
      <c r="N370" s="26" t="str">
        <f t="shared" si="66"/>
        <v>Nie dotyczy</v>
      </c>
      <c r="O370" s="26" t="str">
        <f t="shared" si="67"/>
        <v>Nie dotyczy</v>
      </c>
      <c r="P370" s="26" t="str">
        <f t="shared" si="68"/>
        <v>Nie dotyczy</v>
      </c>
      <c r="Q370" s="26" t="str">
        <f t="shared" si="69"/>
        <v>Senior</v>
      </c>
      <c r="R370" s="26" t="str">
        <f t="shared" si="70"/>
        <v>Weteran</v>
      </c>
      <c r="S370" s="26" t="str">
        <f t="shared" si="71"/>
        <v>Nie dotyczy</v>
      </c>
      <c r="V370" s="26" t="str">
        <f t="shared" si="60"/>
        <v>Rydzy Maria</v>
      </c>
      <c r="W370" s="26">
        <f>(COUNTIF($V$2:V370,V370)=1)*1+W369</f>
        <v>139</v>
      </c>
      <c r="X370" s="26" t="e">
        <f>VLOOKUP(Y370,'licencje PZTS'!$C$4:$K$1524,9,FALSE)</f>
        <v>#N/A</v>
      </c>
      <c r="Y370" s="26" t="e">
        <f>INDEX($V$4:$V$900,MATCH(ROWS($U$1:U367),$W$4:$W$900,0))</f>
        <v>#N/A</v>
      </c>
      <c r="AA370" s="26" t="str">
        <f t="shared" si="61"/>
        <v>Rydzy Maria</v>
      </c>
      <c r="AB370" s="26">
        <f>(COUNTIF($AA$2:AA370,AA370)=1)*1+AB369</f>
        <v>218</v>
      </c>
      <c r="AC370" s="26" t="e">
        <f>VLOOKUP(AD370,'licencje PZTS'!$C$4:$K$524,9,FALSE)</f>
        <v>#N/A</v>
      </c>
      <c r="AD370" s="26" t="e">
        <f>INDEX($AA$2:$AA$900,MATCH(ROWS($Z$1:Z367),$AB$2:$AB$900,0))</f>
        <v>#N/A</v>
      </c>
    </row>
    <row r="371" spans="1:30" hidden="1" x14ac:dyDescent="0.25">
      <c r="A371" s="26" t="str">
        <f>IFERROR(INDEX($D$24:$D$746,MATCH(ROWS($A$1:A349),$B$23:$B$741,0)),"")</f>
        <v/>
      </c>
      <c r="B371" s="30">
        <f>(COUNTIF($D$24:D371,D371)=1)*1+B370</f>
        <v>21</v>
      </c>
      <c r="C371" s="37" t="str">
        <f t="shared" si="62"/>
        <v>Młodzik</v>
      </c>
      <c r="D371" s="30" t="str">
        <f>IF(C371="","",'licencje PZTS'!B351)</f>
        <v>"STS GMINA Strzelce Opolskie"</v>
      </c>
      <c r="E371" s="38" t="str">
        <f>IF(C371="","",VLOOKUP(F371,'licencje PZTS'!$G$3:$N$799,8,FALSE))</f>
        <v>Polok Michał</v>
      </c>
      <c r="F371" s="26">
        <f>'licencje PZTS'!G351</f>
        <v>53643</v>
      </c>
      <c r="G371" s="38" t="str">
        <f t="shared" si="63"/>
        <v>Junior</v>
      </c>
      <c r="H371" s="38" t="str">
        <f>IF(G371="","",'licencje PZTS'!B351)</f>
        <v>"STS GMINA Strzelce Opolskie"</v>
      </c>
      <c r="I371" s="26" t="str">
        <f>IF(G371="","",VLOOKUP(F371,'licencje PZTS'!$G$3:$N$799,8,FALSE))</f>
        <v>Polok Michał</v>
      </c>
      <c r="J371" s="26" t="str">
        <f>IFERROR(VLOOKUP(F371,'licencje PZTS'!$G$3:$N$799,7,FALSE),"")</f>
        <v>M</v>
      </c>
      <c r="K371" s="38">
        <f>IFERROR(VLOOKUP(F371,'licencje PZTS'!$G$3:$N$1799,4,FALSE),"")</f>
        <v>2010</v>
      </c>
      <c r="L371" s="26" t="str">
        <f t="shared" si="64"/>
        <v>Nie dotyczy</v>
      </c>
      <c r="M371" s="26" t="str">
        <f t="shared" si="65"/>
        <v>Żak</v>
      </c>
      <c r="N371" s="26" t="str">
        <f t="shared" si="66"/>
        <v>Młodzik</v>
      </c>
      <c r="O371" s="26" t="str">
        <f t="shared" si="67"/>
        <v>Kadet</v>
      </c>
      <c r="P371" s="26" t="str">
        <f t="shared" si="68"/>
        <v>Junior</v>
      </c>
      <c r="Q371" s="26" t="str">
        <f t="shared" si="69"/>
        <v>Senior</v>
      </c>
      <c r="R371" s="26" t="str">
        <f t="shared" si="70"/>
        <v>Nie dotyczy</v>
      </c>
      <c r="S371" s="26" t="str">
        <f t="shared" si="71"/>
        <v>Młodzieżowiec</v>
      </c>
      <c r="V371" s="26" t="str">
        <f t="shared" si="60"/>
        <v>Samson Zofia</v>
      </c>
      <c r="W371" s="26">
        <f>(COUNTIF($V$2:V371,V371)=1)*1+W370</f>
        <v>140</v>
      </c>
      <c r="X371" s="26" t="e">
        <f>VLOOKUP(Y371,'licencje PZTS'!$C$4:$K$1524,9,FALSE)</f>
        <v>#N/A</v>
      </c>
      <c r="Y371" s="26" t="e">
        <f>INDEX($V$4:$V$900,MATCH(ROWS($U$1:U368),$W$4:$W$900,0))</f>
        <v>#N/A</v>
      </c>
      <c r="AA371" s="26" t="str">
        <f t="shared" si="61"/>
        <v>Samson Zofia</v>
      </c>
      <c r="AB371" s="26">
        <f>(COUNTIF($AA$2:AA371,AA371)=1)*1+AB370</f>
        <v>219</v>
      </c>
      <c r="AC371" s="26" t="e">
        <f>VLOOKUP(AD371,'licencje PZTS'!$C$4:$K$524,9,FALSE)</f>
        <v>#N/A</v>
      </c>
      <c r="AD371" s="26" t="e">
        <f>INDEX($AA$2:$AA$900,MATCH(ROWS($Z$1:Z368),$AB$2:$AB$900,0))</f>
        <v>#N/A</v>
      </c>
    </row>
    <row r="372" spans="1:30" hidden="1" x14ac:dyDescent="0.25">
      <c r="A372" s="26" t="str">
        <f>IFERROR(INDEX($D$24:$D$746,MATCH(ROWS($A$1:A350),$B$23:$B$741,0)),"")</f>
        <v/>
      </c>
      <c r="B372" s="30">
        <f>(COUNTIF($D$24:D372,D372)=1)*1+B371</f>
        <v>21</v>
      </c>
      <c r="C372" s="37" t="str">
        <f t="shared" si="62"/>
        <v/>
      </c>
      <c r="D372" s="30" t="str">
        <f>IF(C372="","",'licencje PZTS'!B352)</f>
        <v/>
      </c>
      <c r="E372" s="38" t="str">
        <f>IF(C372="","",VLOOKUP(F372,'licencje PZTS'!$G$3:$N$799,8,FALSE))</f>
        <v/>
      </c>
      <c r="F372" s="26">
        <f>'licencje PZTS'!G352</f>
        <v>32271</v>
      </c>
      <c r="G372" s="38" t="str">
        <f t="shared" si="63"/>
        <v/>
      </c>
      <c r="H372" s="38" t="str">
        <f>IF(G372="","",'licencje PZTS'!B352)</f>
        <v/>
      </c>
      <c r="I372" s="26" t="str">
        <f>IF(G372="","",VLOOKUP(F372,'licencje PZTS'!$G$3:$N$799,8,FALSE))</f>
        <v/>
      </c>
      <c r="J372" s="26" t="str">
        <f>IFERROR(VLOOKUP(F372,'licencje PZTS'!$G$3:$N$799,7,FALSE),"")</f>
        <v>M</v>
      </c>
      <c r="K372" s="38">
        <f>IFERROR(VLOOKUP(F372,'licencje PZTS'!$G$3:$N$1799,4,FALSE),"")</f>
        <v>1998</v>
      </c>
      <c r="L372" s="26" t="str">
        <f t="shared" si="64"/>
        <v>Nie dotyczy</v>
      </c>
      <c r="M372" s="26" t="str">
        <f t="shared" si="65"/>
        <v>Nie dotyczy</v>
      </c>
      <c r="N372" s="26" t="str">
        <f t="shared" si="66"/>
        <v>Nie dotyczy</v>
      </c>
      <c r="O372" s="26" t="str">
        <f t="shared" si="67"/>
        <v>Nie dotyczy</v>
      </c>
      <c r="P372" s="26" t="str">
        <f t="shared" si="68"/>
        <v>Nie dotyczy</v>
      </c>
      <c r="Q372" s="26" t="str">
        <f t="shared" si="69"/>
        <v>Senior</v>
      </c>
      <c r="R372" s="26" t="str">
        <f t="shared" si="70"/>
        <v>Nie dotyczy</v>
      </c>
      <c r="S372" s="26" t="str">
        <f t="shared" si="71"/>
        <v>Nie dotyczy</v>
      </c>
      <c r="V372" s="26" t="str">
        <f t="shared" si="60"/>
        <v>Samson Zofia</v>
      </c>
      <c r="W372" s="26">
        <f>(COUNTIF($V$2:V372,V372)=1)*1+W371</f>
        <v>140</v>
      </c>
      <c r="X372" s="26" t="e">
        <f>VLOOKUP(Y372,'licencje PZTS'!$C$4:$K$1524,9,FALSE)</f>
        <v>#N/A</v>
      </c>
      <c r="Y372" s="26" t="e">
        <f>INDEX($V$4:$V$900,MATCH(ROWS($U$1:U369),$W$4:$W$900,0))</f>
        <v>#N/A</v>
      </c>
      <c r="AA372" s="26" t="str">
        <f t="shared" si="61"/>
        <v>Samson Zofia</v>
      </c>
      <c r="AB372" s="26">
        <f>(COUNTIF($AA$2:AA372,AA372)=1)*1+AB371</f>
        <v>219</v>
      </c>
      <c r="AC372" s="26" t="e">
        <f>VLOOKUP(AD372,'licencje PZTS'!$C$4:$K$524,9,FALSE)</f>
        <v>#N/A</v>
      </c>
      <c r="AD372" s="26" t="e">
        <f>INDEX($AA$2:$AA$900,MATCH(ROWS($Z$1:Z369),$AB$2:$AB$900,0))</f>
        <v>#N/A</v>
      </c>
    </row>
    <row r="373" spans="1:30" hidden="1" x14ac:dyDescent="0.25">
      <c r="A373" s="26" t="str">
        <f>IFERROR(INDEX($D$24:$D$746,MATCH(ROWS($A$1:A351),$B$23:$B$741,0)),"")</f>
        <v/>
      </c>
      <c r="B373" s="30">
        <f>(COUNTIF($D$24:D373,D373)=1)*1+B372</f>
        <v>21</v>
      </c>
      <c r="C373" s="37" t="str">
        <f t="shared" si="62"/>
        <v/>
      </c>
      <c r="D373" s="30" t="str">
        <f>IF(C373="","",'licencje PZTS'!B353)</f>
        <v/>
      </c>
      <c r="E373" s="38" t="str">
        <f>IF(C373="","",VLOOKUP(F373,'licencje PZTS'!$G$3:$N$799,8,FALSE))</f>
        <v/>
      </c>
      <c r="F373" s="26">
        <f>'licencje PZTS'!G353</f>
        <v>881</v>
      </c>
      <c r="G373" s="38" t="str">
        <f t="shared" si="63"/>
        <v/>
      </c>
      <c r="H373" s="38" t="str">
        <f>IF(G373="","",'licencje PZTS'!B353)</f>
        <v/>
      </c>
      <c r="I373" s="26" t="str">
        <f>IF(G373="","",VLOOKUP(F373,'licencje PZTS'!$G$3:$N$799,8,FALSE))</f>
        <v/>
      </c>
      <c r="J373" s="26" t="str">
        <f>IFERROR(VLOOKUP(F373,'licencje PZTS'!$G$3:$N$799,7,FALSE),"")</f>
        <v>M</v>
      </c>
      <c r="K373" s="38">
        <f>IFERROR(VLOOKUP(F373,'licencje PZTS'!$G$3:$N$1799,4,FALSE),"")</f>
        <v>1962</v>
      </c>
      <c r="L373" s="26" t="str">
        <f t="shared" si="64"/>
        <v>Nie dotyczy</v>
      </c>
      <c r="M373" s="26" t="str">
        <f t="shared" si="65"/>
        <v>Nie dotyczy</v>
      </c>
      <c r="N373" s="26" t="str">
        <f t="shared" si="66"/>
        <v>Nie dotyczy</v>
      </c>
      <c r="O373" s="26" t="str">
        <f t="shared" si="67"/>
        <v>Nie dotyczy</v>
      </c>
      <c r="P373" s="26" t="str">
        <f t="shared" si="68"/>
        <v>Nie dotyczy</v>
      </c>
      <c r="Q373" s="26" t="str">
        <f t="shared" si="69"/>
        <v>Senior</v>
      </c>
      <c r="R373" s="26" t="str">
        <f t="shared" si="70"/>
        <v>Weteran</v>
      </c>
      <c r="S373" s="26" t="str">
        <f t="shared" si="71"/>
        <v>Nie dotyczy</v>
      </c>
      <c r="V373" s="26" t="str">
        <f t="shared" si="60"/>
        <v>Sewielski Kacper</v>
      </c>
      <c r="W373" s="26">
        <f>(COUNTIF($V$2:V373,V373)=1)*1+W372</f>
        <v>141</v>
      </c>
      <c r="X373" s="26" t="e">
        <f>VLOOKUP(Y373,'licencje PZTS'!$C$4:$K$1524,9,FALSE)</f>
        <v>#N/A</v>
      </c>
      <c r="Y373" s="26" t="e">
        <f>INDEX($V$4:$V$900,MATCH(ROWS($U$1:U370),$W$4:$W$900,0))</f>
        <v>#N/A</v>
      </c>
      <c r="AA373" s="26" t="str">
        <f t="shared" si="61"/>
        <v>Sewielski Kacper</v>
      </c>
      <c r="AB373" s="26">
        <f>(COUNTIF($AA$2:AA373,AA373)=1)*1+AB372</f>
        <v>220</v>
      </c>
      <c r="AC373" s="26" t="e">
        <f>VLOOKUP(AD373,'licencje PZTS'!$C$4:$K$524,9,FALSE)</f>
        <v>#N/A</v>
      </c>
      <c r="AD373" s="26" t="e">
        <f>INDEX($AA$2:$AA$900,MATCH(ROWS($Z$1:Z370),$AB$2:$AB$900,0))</f>
        <v>#N/A</v>
      </c>
    </row>
    <row r="374" spans="1:30" hidden="1" x14ac:dyDescent="0.25">
      <c r="A374" s="26" t="str">
        <f>IFERROR(INDEX($D$24:$D$746,MATCH(ROWS($A$1:A352),$B$23:$B$741,0)),"")</f>
        <v/>
      </c>
      <c r="B374" s="30">
        <f>(COUNTIF($D$24:D374,D374)=1)*1+B373</f>
        <v>21</v>
      </c>
      <c r="C374" s="37" t="str">
        <f t="shared" si="62"/>
        <v/>
      </c>
      <c r="D374" s="30" t="str">
        <f>IF(C374="","",'licencje PZTS'!B354)</f>
        <v/>
      </c>
      <c r="E374" s="38" t="str">
        <f>IF(C374="","",VLOOKUP(F374,'licencje PZTS'!$G$3:$N$799,8,FALSE))</f>
        <v/>
      </c>
      <c r="F374" s="26">
        <f>'licencje PZTS'!G354</f>
        <v>2779</v>
      </c>
      <c r="G374" s="38" t="str">
        <f t="shared" si="63"/>
        <v/>
      </c>
      <c r="H374" s="38" t="str">
        <f>IF(G374="","",'licencje PZTS'!B354)</f>
        <v/>
      </c>
      <c r="I374" s="26" t="str">
        <f>IF(G374="","",VLOOKUP(F374,'licencje PZTS'!$G$3:$N$799,8,FALSE))</f>
        <v/>
      </c>
      <c r="J374" s="26" t="str">
        <f>IFERROR(VLOOKUP(F374,'licencje PZTS'!$G$3:$N$799,7,FALSE),"")</f>
        <v>M</v>
      </c>
      <c r="K374" s="38">
        <f>IFERROR(VLOOKUP(F374,'licencje PZTS'!$G$3:$N$1799,4,FALSE),"")</f>
        <v>1976</v>
      </c>
      <c r="L374" s="26" t="str">
        <f t="shared" si="64"/>
        <v>Nie dotyczy</v>
      </c>
      <c r="M374" s="26" t="str">
        <f t="shared" si="65"/>
        <v>Nie dotyczy</v>
      </c>
      <c r="N374" s="26" t="str">
        <f t="shared" si="66"/>
        <v>Nie dotyczy</v>
      </c>
      <c r="O374" s="26" t="str">
        <f t="shared" si="67"/>
        <v>Nie dotyczy</v>
      </c>
      <c r="P374" s="26" t="str">
        <f t="shared" si="68"/>
        <v>Nie dotyczy</v>
      </c>
      <c r="Q374" s="26" t="str">
        <f t="shared" si="69"/>
        <v>Senior</v>
      </c>
      <c r="R374" s="26" t="str">
        <f t="shared" si="70"/>
        <v>Weteran</v>
      </c>
      <c r="S374" s="26" t="str">
        <f t="shared" si="71"/>
        <v>Nie dotyczy</v>
      </c>
      <c r="V374" s="26" t="str">
        <f t="shared" si="60"/>
        <v>Sewielski Kacper</v>
      </c>
      <c r="W374" s="26">
        <f>(COUNTIF($V$2:V374,V374)=1)*1+W373</f>
        <v>141</v>
      </c>
      <c r="X374" s="26" t="e">
        <f>VLOOKUP(Y374,'licencje PZTS'!$C$4:$K$1524,9,FALSE)</f>
        <v>#N/A</v>
      </c>
      <c r="Y374" s="26" t="e">
        <f>INDEX($V$4:$V$900,MATCH(ROWS($U$1:U371),$W$4:$W$900,0))</f>
        <v>#N/A</v>
      </c>
      <c r="AA374" s="26" t="str">
        <f t="shared" si="61"/>
        <v>Sewielski Kacper</v>
      </c>
      <c r="AB374" s="26">
        <f>(COUNTIF($AA$2:AA374,AA374)=1)*1+AB373</f>
        <v>220</v>
      </c>
      <c r="AC374" s="26" t="e">
        <f>VLOOKUP(AD374,'licencje PZTS'!$C$4:$K$524,9,FALSE)</f>
        <v>#N/A</v>
      </c>
      <c r="AD374" s="26" t="e">
        <f>INDEX($AA$2:$AA$900,MATCH(ROWS($Z$1:Z371),$AB$2:$AB$900,0))</f>
        <v>#N/A</v>
      </c>
    </row>
    <row r="375" spans="1:30" hidden="1" x14ac:dyDescent="0.25">
      <c r="A375" s="26" t="str">
        <f>IFERROR(INDEX($D$24:$D$746,MATCH(ROWS($A$1:A353),$B$23:$B$741,0)),"")</f>
        <v/>
      </c>
      <c r="B375" s="30">
        <f>(COUNTIF($D$24:D375,D375)=1)*1+B374</f>
        <v>21</v>
      </c>
      <c r="C375" s="37" t="str">
        <f t="shared" si="62"/>
        <v/>
      </c>
      <c r="D375" s="30" t="str">
        <f>IF(C375="","",'licencje PZTS'!B355)</f>
        <v/>
      </c>
      <c r="E375" s="38" t="str">
        <f>IF(C375="","",VLOOKUP(F375,'licencje PZTS'!$G$3:$N$799,8,FALSE))</f>
        <v/>
      </c>
      <c r="F375" s="26">
        <f>'licencje PZTS'!G355</f>
        <v>46865</v>
      </c>
      <c r="G375" s="38" t="str">
        <f t="shared" si="63"/>
        <v>Junior</v>
      </c>
      <c r="H375" s="38" t="str">
        <f>IF(G375="","",'licencje PZTS'!B355)</f>
        <v>"LZS Zakrzów"</v>
      </c>
      <c r="I375" s="26" t="str">
        <f>IF(G375="","",VLOOKUP(F375,'licencje PZTS'!$G$3:$N$799,8,FALSE))</f>
        <v>Pruszkowski Jakub</v>
      </c>
      <c r="J375" s="26" t="str">
        <f>IFERROR(VLOOKUP(F375,'licencje PZTS'!$G$3:$N$799,7,FALSE),"")</f>
        <v>M</v>
      </c>
      <c r="K375" s="38">
        <f>IFERROR(VLOOKUP(F375,'licencje PZTS'!$G$3:$N$1799,4,FALSE),"")</f>
        <v>2004</v>
      </c>
      <c r="L375" s="26" t="str">
        <f t="shared" si="64"/>
        <v>Nie dotyczy</v>
      </c>
      <c r="M375" s="26" t="str">
        <f t="shared" si="65"/>
        <v>Nie dotyczy</v>
      </c>
      <c r="N375" s="26" t="str">
        <f t="shared" si="66"/>
        <v>Nie dotyczy</v>
      </c>
      <c r="O375" s="26" t="str">
        <f t="shared" si="67"/>
        <v>Nie dotyczy</v>
      </c>
      <c r="P375" s="26" t="str">
        <f t="shared" si="68"/>
        <v>Junior</v>
      </c>
      <c r="Q375" s="26" t="str">
        <f t="shared" si="69"/>
        <v>Senior</v>
      </c>
      <c r="R375" s="26" t="str">
        <f t="shared" si="70"/>
        <v>Nie dotyczy</v>
      </c>
      <c r="S375" s="26" t="str">
        <f t="shared" si="71"/>
        <v>Młodzieżowiec</v>
      </c>
      <c r="V375" s="26" t="str">
        <f t="shared" si="60"/>
        <v>Siekiera Dawid</v>
      </c>
      <c r="W375" s="26">
        <f>(COUNTIF($V$2:V375,V375)=1)*1+W374</f>
        <v>142</v>
      </c>
      <c r="X375" s="26" t="e">
        <f>VLOOKUP(Y375,'licencje PZTS'!$C$4:$K$1524,9,FALSE)</f>
        <v>#N/A</v>
      </c>
      <c r="Y375" s="26" t="e">
        <f>INDEX($V$4:$V$900,MATCH(ROWS($U$1:U372),$W$4:$W$900,0))</f>
        <v>#N/A</v>
      </c>
      <c r="AA375" s="26" t="str">
        <f t="shared" si="61"/>
        <v>Siekiera Dawid</v>
      </c>
      <c r="AB375" s="26">
        <f>(COUNTIF($AA$2:AA375,AA375)=1)*1+AB374</f>
        <v>221</v>
      </c>
      <c r="AC375" s="26" t="e">
        <f>VLOOKUP(AD375,'licencje PZTS'!$C$4:$K$524,9,FALSE)</f>
        <v>#N/A</v>
      </c>
      <c r="AD375" s="26" t="e">
        <f>INDEX($AA$2:$AA$900,MATCH(ROWS($Z$1:Z372),$AB$2:$AB$900,0))</f>
        <v>#N/A</v>
      </c>
    </row>
    <row r="376" spans="1:30" hidden="1" x14ac:dyDescent="0.25">
      <c r="A376" s="26" t="str">
        <f>IFERROR(INDEX($D$24:$D$746,MATCH(ROWS($A$1:A354),$B$23:$B$741,0)),"")</f>
        <v/>
      </c>
      <c r="B376" s="30">
        <f>(COUNTIF($D$24:D376,D376)=1)*1+B375</f>
        <v>21</v>
      </c>
      <c r="C376" s="37" t="str">
        <f t="shared" si="62"/>
        <v>Młodzik</v>
      </c>
      <c r="D376" s="30" t="str">
        <f>IF(C376="","",'licencje PZTS'!B356)</f>
        <v>"LUKS Mańkowice-Piątkowice"</v>
      </c>
      <c r="E376" s="38" t="str">
        <f>IF(C376="","",VLOOKUP(F376,'licencje PZTS'!$G$3:$N$799,8,FALSE))</f>
        <v>Przeździecka Marta</v>
      </c>
      <c r="F376" s="26">
        <f>'licencje PZTS'!G356</f>
        <v>43592</v>
      </c>
      <c r="G376" s="38" t="str">
        <f t="shared" si="63"/>
        <v>Junior</v>
      </c>
      <c r="H376" s="38" t="str">
        <f>IF(G376="","",'licencje PZTS'!B356)</f>
        <v>"LUKS Mańkowice-Piątkowice"</v>
      </c>
      <c r="I376" s="26" t="str">
        <f>IF(G376="","",VLOOKUP(F376,'licencje PZTS'!$G$3:$N$799,8,FALSE))</f>
        <v>Przeździecka Marta</v>
      </c>
      <c r="J376" s="26" t="str">
        <f>IFERROR(VLOOKUP(F376,'licencje PZTS'!$G$3:$N$799,7,FALSE),"")</f>
        <v>K</v>
      </c>
      <c r="K376" s="38">
        <f>IFERROR(VLOOKUP(F376,'licencje PZTS'!$G$3:$N$1799,4,FALSE),"")</f>
        <v>2009</v>
      </c>
      <c r="L376" s="26" t="str">
        <f t="shared" si="64"/>
        <v>Nie dotyczy</v>
      </c>
      <c r="M376" s="26" t="str">
        <f t="shared" si="65"/>
        <v>Żak</v>
      </c>
      <c r="N376" s="26" t="str">
        <f t="shared" si="66"/>
        <v>Młodzik</v>
      </c>
      <c r="O376" s="26" t="str">
        <f t="shared" si="67"/>
        <v>Kadet</v>
      </c>
      <c r="P376" s="26" t="str">
        <f t="shared" si="68"/>
        <v>Junior</v>
      </c>
      <c r="Q376" s="26" t="str">
        <f t="shared" si="69"/>
        <v>Senior</v>
      </c>
      <c r="R376" s="26" t="str">
        <f t="shared" si="70"/>
        <v>Nie dotyczy</v>
      </c>
      <c r="S376" s="26" t="str">
        <f t="shared" si="71"/>
        <v>Młodzieżowiec</v>
      </c>
      <c r="V376" s="26" t="str">
        <f t="shared" si="60"/>
        <v>Sier Bartosz</v>
      </c>
      <c r="W376" s="26">
        <f>(COUNTIF($V$2:V376,V376)=1)*1+W375</f>
        <v>143</v>
      </c>
      <c r="X376" s="26" t="e">
        <f>VLOOKUP(Y376,'licencje PZTS'!$C$4:$K$1524,9,FALSE)</f>
        <v>#N/A</v>
      </c>
      <c r="Y376" s="26" t="e">
        <f>INDEX($V$4:$V$900,MATCH(ROWS($U$1:U373),$W$4:$W$900,0))</f>
        <v>#N/A</v>
      </c>
      <c r="AA376" s="26" t="str">
        <f t="shared" si="61"/>
        <v>Sier Bartosz</v>
      </c>
      <c r="AB376" s="26">
        <f>(COUNTIF($AA$2:AA376,AA376)=1)*1+AB375</f>
        <v>222</v>
      </c>
      <c r="AC376" s="26" t="e">
        <f>VLOOKUP(AD376,'licencje PZTS'!$C$4:$K$524,9,FALSE)</f>
        <v>#N/A</v>
      </c>
      <c r="AD376" s="26" t="e">
        <f>INDEX($AA$2:$AA$900,MATCH(ROWS($Z$1:Z373),$AB$2:$AB$900,0))</f>
        <v>#N/A</v>
      </c>
    </row>
    <row r="377" spans="1:30" hidden="1" x14ac:dyDescent="0.25">
      <c r="A377" s="26" t="str">
        <f>IFERROR(INDEX($D$24:$D$746,MATCH(ROWS($A$1:A355),$B$23:$B$741,0)),"")</f>
        <v/>
      </c>
      <c r="B377" s="30">
        <f>(COUNTIF($D$24:D377,D377)=1)*1+B376</f>
        <v>21</v>
      </c>
      <c r="C377" s="37" t="str">
        <f t="shared" si="62"/>
        <v/>
      </c>
      <c r="D377" s="30" t="str">
        <f>IF(C377="","",'licencje PZTS'!B357)</f>
        <v/>
      </c>
      <c r="E377" s="38" t="str">
        <f>IF(C377="","",VLOOKUP(F377,'licencje PZTS'!$G$3:$N$799,8,FALSE))</f>
        <v/>
      </c>
      <c r="F377" s="26">
        <f>'licencje PZTS'!G357</f>
        <v>10619</v>
      </c>
      <c r="G377" s="38" t="str">
        <f t="shared" si="63"/>
        <v/>
      </c>
      <c r="H377" s="38" t="str">
        <f>IF(G377="","",'licencje PZTS'!B357)</f>
        <v/>
      </c>
      <c r="I377" s="26" t="str">
        <f>IF(G377="","",VLOOKUP(F377,'licencje PZTS'!$G$3:$N$799,8,FALSE))</f>
        <v/>
      </c>
      <c r="J377" s="26" t="str">
        <f>IFERROR(VLOOKUP(F377,'licencje PZTS'!$G$3:$N$799,7,FALSE),"")</f>
        <v>M</v>
      </c>
      <c r="K377" s="38">
        <f>IFERROR(VLOOKUP(F377,'licencje PZTS'!$G$3:$N$1799,4,FALSE),"")</f>
        <v>1975</v>
      </c>
      <c r="L377" s="26" t="str">
        <f t="shared" si="64"/>
        <v>Nie dotyczy</v>
      </c>
      <c r="M377" s="26" t="str">
        <f t="shared" si="65"/>
        <v>Nie dotyczy</v>
      </c>
      <c r="N377" s="26" t="str">
        <f t="shared" si="66"/>
        <v>Nie dotyczy</v>
      </c>
      <c r="O377" s="26" t="str">
        <f t="shared" si="67"/>
        <v>Nie dotyczy</v>
      </c>
      <c r="P377" s="26" t="str">
        <f t="shared" si="68"/>
        <v>Nie dotyczy</v>
      </c>
      <c r="Q377" s="26" t="str">
        <f t="shared" si="69"/>
        <v>Senior</v>
      </c>
      <c r="R377" s="26" t="str">
        <f t="shared" si="70"/>
        <v>Weteran</v>
      </c>
      <c r="S377" s="26" t="str">
        <f t="shared" si="71"/>
        <v>Nie dotyczy</v>
      </c>
      <c r="V377" s="26" t="str">
        <f t="shared" si="60"/>
        <v>Sochor Filip</v>
      </c>
      <c r="W377" s="26">
        <f>(COUNTIF($V$2:V377,V377)=1)*1+W376</f>
        <v>144</v>
      </c>
      <c r="X377" s="26" t="e">
        <f>VLOOKUP(Y377,'licencje PZTS'!$C$4:$K$1524,9,FALSE)</f>
        <v>#N/A</v>
      </c>
      <c r="Y377" s="26" t="e">
        <f>INDEX($V$4:$V$900,MATCH(ROWS($U$1:U374),$W$4:$W$900,0))</f>
        <v>#N/A</v>
      </c>
      <c r="AA377" s="26" t="str">
        <f t="shared" si="61"/>
        <v>Sier Dawid</v>
      </c>
      <c r="AB377" s="26">
        <f>(COUNTIF($AA$2:AA377,AA377)=1)*1+AB376</f>
        <v>223</v>
      </c>
      <c r="AC377" s="26" t="e">
        <f>VLOOKUP(AD377,'licencje PZTS'!$C$4:$K$524,9,FALSE)</f>
        <v>#N/A</v>
      </c>
      <c r="AD377" s="26" t="e">
        <f>INDEX($AA$2:$AA$900,MATCH(ROWS($Z$1:Z374),$AB$2:$AB$900,0))</f>
        <v>#N/A</v>
      </c>
    </row>
    <row r="378" spans="1:30" hidden="1" x14ac:dyDescent="0.25">
      <c r="A378" s="26" t="str">
        <f>IFERROR(INDEX($D$24:$D$746,MATCH(ROWS($A$1:A356),$B$23:$B$741,0)),"")</f>
        <v/>
      </c>
      <c r="B378" s="30">
        <f>(COUNTIF($D$24:D378,D378)=1)*1+B377</f>
        <v>21</v>
      </c>
      <c r="C378" s="37" t="str">
        <f t="shared" si="62"/>
        <v/>
      </c>
      <c r="D378" s="30" t="str">
        <f>IF(C378="","",'licencje PZTS'!B358)</f>
        <v/>
      </c>
      <c r="E378" s="38" t="str">
        <f>IF(C378="","",VLOOKUP(F378,'licencje PZTS'!$G$3:$N$799,8,FALSE))</f>
        <v/>
      </c>
      <c r="F378" s="26">
        <f>'licencje PZTS'!G358</f>
        <v>54605</v>
      </c>
      <c r="G378" s="38" t="str">
        <f t="shared" si="63"/>
        <v/>
      </c>
      <c r="H378" s="38" t="str">
        <f>IF(G378="","",'licencje PZTS'!B358)</f>
        <v/>
      </c>
      <c r="I378" s="26" t="str">
        <f>IF(G378="","",VLOOKUP(F378,'licencje PZTS'!$G$3:$N$799,8,FALSE))</f>
        <v/>
      </c>
      <c r="J378" s="26" t="str">
        <f>IFERROR(VLOOKUP(F378,'licencje PZTS'!$G$3:$N$799,7,FALSE),"")</f>
        <v>M</v>
      </c>
      <c r="K378" s="38">
        <f>IFERROR(VLOOKUP(F378,'licencje PZTS'!$G$3:$N$1799,4,FALSE),"")</f>
        <v>1990</v>
      </c>
      <c r="L378" s="26" t="str">
        <f t="shared" si="64"/>
        <v>Nie dotyczy</v>
      </c>
      <c r="M378" s="26" t="str">
        <f t="shared" si="65"/>
        <v>Nie dotyczy</v>
      </c>
      <c r="N378" s="26" t="str">
        <f t="shared" si="66"/>
        <v>Nie dotyczy</v>
      </c>
      <c r="O378" s="26" t="str">
        <f t="shared" si="67"/>
        <v>Nie dotyczy</v>
      </c>
      <c r="P378" s="26" t="str">
        <f t="shared" si="68"/>
        <v>Nie dotyczy</v>
      </c>
      <c r="Q378" s="26" t="str">
        <f t="shared" si="69"/>
        <v>Senior</v>
      </c>
      <c r="R378" s="26" t="str">
        <f t="shared" si="70"/>
        <v>Nie dotyczy</v>
      </c>
      <c r="S378" s="26" t="str">
        <f t="shared" si="71"/>
        <v>Nie dotyczy</v>
      </c>
      <c r="V378" s="26" t="str">
        <f t="shared" si="60"/>
        <v>Sochor Filip</v>
      </c>
      <c r="W378" s="26">
        <f>(COUNTIF($V$2:V378,V378)=1)*1+W377</f>
        <v>144</v>
      </c>
      <c r="X378" s="26" t="e">
        <f>VLOOKUP(Y378,'licencje PZTS'!$C$4:$K$1524,9,FALSE)</f>
        <v>#N/A</v>
      </c>
      <c r="Y378" s="26" t="e">
        <f>INDEX($V$4:$V$900,MATCH(ROWS($U$1:U375),$W$4:$W$900,0))</f>
        <v>#N/A</v>
      </c>
      <c r="AA378" s="26" t="str">
        <f t="shared" si="61"/>
        <v>Sikora Szymon</v>
      </c>
      <c r="AB378" s="26">
        <f>(COUNTIF($AA$2:AA378,AA378)=1)*1+AB377</f>
        <v>224</v>
      </c>
      <c r="AC378" s="26" t="e">
        <f>VLOOKUP(AD378,'licencje PZTS'!$C$4:$K$524,9,FALSE)</f>
        <v>#N/A</v>
      </c>
      <c r="AD378" s="26" t="e">
        <f>INDEX($AA$2:$AA$900,MATCH(ROWS($Z$1:Z375),$AB$2:$AB$900,0))</f>
        <v>#N/A</v>
      </c>
    </row>
    <row r="379" spans="1:30" hidden="1" x14ac:dyDescent="0.25">
      <c r="A379" s="26" t="str">
        <f>IFERROR(INDEX($D$24:$D$746,MATCH(ROWS($A$1:A357),$B$23:$B$741,0)),"")</f>
        <v/>
      </c>
      <c r="B379" s="30">
        <f>(COUNTIF($D$24:D379,D379)=1)*1+B378</f>
        <v>21</v>
      </c>
      <c r="C379" s="37" t="str">
        <f t="shared" si="62"/>
        <v/>
      </c>
      <c r="D379" s="30" t="str">
        <f>IF(C379="","",'licencje PZTS'!B359)</f>
        <v/>
      </c>
      <c r="E379" s="38" t="str">
        <f>IF(C379="","",VLOOKUP(F379,'licencje PZTS'!$G$3:$N$799,8,FALSE))</f>
        <v/>
      </c>
      <c r="F379" s="26">
        <f>'licencje PZTS'!G359</f>
        <v>54550</v>
      </c>
      <c r="G379" s="38" t="str">
        <f t="shared" si="63"/>
        <v>Junior</v>
      </c>
      <c r="H379" s="38" t="str">
        <f>IF(G379="","",'licencje PZTS'!B359)</f>
        <v>"LUKS Mańkowice-Piątkowice"</v>
      </c>
      <c r="I379" s="26" t="str">
        <f>IF(G379="","",VLOOKUP(F379,'licencje PZTS'!$G$3:$N$799,8,FALSE))</f>
        <v>Raczek Michał</v>
      </c>
      <c r="J379" s="26" t="str">
        <f>IFERROR(VLOOKUP(F379,'licencje PZTS'!$G$3:$N$799,7,FALSE),"")</f>
        <v>M</v>
      </c>
      <c r="K379" s="38">
        <f>IFERROR(VLOOKUP(F379,'licencje PZTS'!$G$3:$N$1799,4,FALSE),"")</f>
        <v>2006</v>
      </c>
      <c r="L379" s="26" t="str">
        <f t="shared" si="64"/>
        <v>Nie dotyczy</v>
      </c>
      <c r="M379" s="26" t="str">
        <f t="shared" si="65"/>
        <v>Nie dotyczy</v>
      </c>
      <c r="N379" s="26" t="str">
        <f t="shared" si="66"/>
        <v>Nie dotyczy</v>
      </c>
      <c r="O379" s="26" t="str">
        <f t="shared" si="67"/>
        <v>Kadet</v>
      </c>
      <c r="P379" s="26" t="str">
        <f t="shared" si="68"/>
        <v>Junior</v>
      </c>
      <c r="Q379" s="26" t="str">
        <f t="shared" si="69"/>
        <v>Senior</v>
      </c>
      <c r="R379" s="26" t="str">
        <f t="shared" si="70"/>
        <v>Nie dotyczy</v>
      </c>
      <c r="S379" s="26" t="str">
        <f t="shared" si="71"/>
        <v>Młodzieżowiec</v>
      </c>
      <c r="V379" s="26" t="str">
        <f t="shared" si="60"/>
        <v>Sochor Filip</v>
      </c>
      <c r="W379" s="26">
        <f>(COUNTIF($V$2:V379,V379)=1)*1+W378</f>
        <v>144</v>
      </c>
      <c r="X379" s="26" t="e">
        <f>VLOOKUP(Y379,'licencje PZTS'!$C$4:$K$1524,9,FALSE)</f>
        <v>#N/A</v>
      </c>
      <c r="Y379" s="26" t="e">
        <f>INDEX($V$4:$V$900,MATCH(ROWS($U$1:U376),$W$4:$W$900,0))</f>
        <v>#N/A</v>
      </c>
      <c r="AA379" s="26" t="str">
        <f t="shared" si="61"/>
        <v>Skotnik Szymon</v>
      </c>
      <c r="AB379" s="26">
        <f>(COUNTIF($AA$2:AA379,AA379)=1)*1+AB378</f>
        <v>225</v>
      </c>
      <c r="AC379" s="26" t="e">
        <f>VLOOKUP(AD379,'licencje PZTS'!$C$4:$K$524,9,FALSE)</f>
        <v>#N/A</v>
      </c>
      <c r="AD379" s="26" t="e">
        <f>INDEX($AA$2:$AA$900,MATCH(ROWS($Z$1:Z376),$AB$2:$AB$900,0))</f>
        <v>#N/A</v>
      </c>
    </row>
    <row r="380" spans="1:30" hidden="1" x14ac:dyDescent="0.25">
      <c r="A380" s="26" t="str">
        <f>IFERROR(INDEX($D$24:$D$746,MATCH(ROWS($A$1:A358),$B$23:$B$741,0)),"")</f>
        <v/>
      </c>
      <c r="B380" s="30">
        <f>(COUNTIF($D$24:D380,D380)=1)*1+B379</f>
        <v>21</v>
      </c>
      <c r="C380" s="37" t="str">
        <f t="shared" si="62"/>
        <v/>
      </c>
      <c r="D380" s="30" t="str">
        <f>IF(C380="","",'licencje PZTS'!B360)</f>
        <v/>
      </c>
      <c r="E380" s="38" t="str">
        <f>IF(C380="","",VLOOKUP(F380,'licencje PZTS'!$G$3:$N$799,8,FALSE))</f>
        <v/>
      </c>
      <c r="F380" s="26">
        <f>'licencje PZTS'!G360</f>
        <v>46753</v>
      </c>
      <c r="G380" s="38" t="str">
        <f t="shared" si="63"/>
        <v>Junior</v>
      </c>
      <c r="H380" s="38" t="str">
        <f>IF(G380="","",'licencje PZTS'!B360)</f>
        <v>"LZS VICTORIA Chróścice"</v>
      </c>
      <c r="I380" s="26" t="str">
        <f>IF(G380="","",VLOOKUP(F380,'licencje PZTS'!$G$3:$N$799,8,FALSE))</f>
        <v>Radziej Magdalena</v>
      </c>
      <c r="J380" s="26" t="str">
        <f>IFERROR(VLOOKUP(F380,'licencje PZTS'!$G$3:$N$799,7,FALSE),"")</f>
        <v>K</v>
      </c>
      <c r="K380" s="38">
        <f>IFERROR(VLOOKUP(F380,'licencje PZTS'!$G$3:$N$1799,4,FALSE),"")</f>
        <v>2006</v>
      </c>
      <c r="L380" s="26" t="str">
        <f t="shared" si="64"/>
        <v>Nie dotyczy</v>
      </c>
      <c r="M380" s="26" t="str">
        <f t="shared" si="65"/>
        <v>Nie dotyczy</v>
      </c>
      <c r="N380" s="26" t="str">
        <f t="shared" si="66"/>
        <v>Nie dotyczy</v>
      </c>
      <c r="O380" s="26" t="str">
        <f t="shared" si="67"/>
        <v>Kadet</v>
      </c>
      <c r="P380" s="26" t="str">
        <f t="shared" si="68"/>
        <v>Junior</v>
      </c>
      <c r="Q380" s="26" t="str">
        <f t="shared" si="69"/>
        <v>Senior</v>
      </c>
      <c r="R380" s="26" t="str">
        <f t="shared" si="70"/>
        <v>Nie dotyczy</v>
      </c>
      <c r="S380" s="26" t="str">
        <f t="shared" si="71"/>
        <v>Młodzieżowiec</v>
      </c>
      <c r="V380" s="26" t="str">
        <f t="shared" si="60"/>
        <v>Sochor Filip</v>
      </c>
      <c r="W380" s="26">
        <f>(COUNTIF($V$2:V380,V380)=1)*1+W379</f>
        <v>144</v>
      </c>
      <c r="X380" s="26" t="e">
        <f>VLOOKUP(Y380,'licencje PZTS'!$C$4:$K$1524,9,FALSE)</f>
        <v>#N/A</v>
      </c>
      <c r="Y380" s="26" t="e">
        <f>INDEX($V$4:$V$900,MATCH(ROWS($U$1:U377),$W$4:$W$900,0))</f>
        <v>#N/A</v>
      </c>
      <c r="AA380" s="26" t="str">
        <f t="shared" si="61"/>
        <v>Skotnik Szymon</v>
      </c>
      <c r="AB380" s="26">
        <f>(COUNTIF($AA$2:AA380,AA380)=1)*1+AB379</f>
        <v>225</v>
      </c>
      <c r="AC380" s="26" t="e">
        <f>VLOOKUP(AD380,'licencje PZTS'!$C$4:$K$524,9,FALSE)</f>
        <v>#N/A</v>
      </c>
      <c r="AD380" s="26" t="e">
        <f>INDEX($AA$2:$AA$900,MATCH(ROWS($Z$1:Z377),$AB$2:$AB$900,0))</f>
        <v>#N/A</v>
      </c>
    </row>
    <row r="381" spans="1:30" hidden="1" x14ac:dyDescent="0.25">
      <c r="A381" s="26" t="str">
        <f>IFERROR(INDEX($D$24:$D$746,MATCH(ROWS($A$1:A359),$B$23:$B$741,0)),"")</f>
        <v/>
      </c>
      <c r="B381" s="30">
        <f>(COUNTIF($D$24:D381,D381)=1)*1+B380</f>
        <v>21</v>
      </c>
      <c r="C381" s="37" t="str">
        <f t="shared" si="62"/>
        <v/>
      </c>
      <c r="D381" s="30" t="str">
        <f>IF(C381="","",'licencje PZTS'!B361)</f>
        <v/>
      </c>
      <c r="E381" s="38" t="str">
        <f>IF(C381="","",VLOOKUP(F381,'licencje PZTS'!$G$3:$N$799,8,FALSE))</f>
        <v/>
      </c>
      <c r="F381" s="26">
        <f>'licencje PZTS'!G361</f>
        <v>52194</v>
      </c>
      <c r="G381" s="38" t="str">
        <f t="shared" si="63"/>
        <v>Junior</v>
      </c>
      <c r="H381" s="38" t="str">
        <f>IF(G381="","",'licencje PZTS'!B361)</f>
        <v>"SKS LUKS Nysa"</v>
      </c>
      <c r="I381" s="26" t="str">
        <f>IF(G381="","",VLOOKUP(F381,'licencje PZTS'!$G$3:$N$799,8,FALSE))</f>
        <v>Reh Jakub</v>
      </c>
      <c r="J381" s="26" t="str">
        <f>IFERROR(VLOOKUP(F381,'licencje PZTS'!$G$3:$N$799,7,FALSE),"")</f>
        <v>M</v>
      </c>
      <c r="K381" s="38">
        <f>IFERROR(VLOOKUP(F381,'licencje PZTS'!$G$3:$N$1799,4,FALSE),"")</f>
        <v>2004</v>
      </c>
      <c r="L381" s="26" t="str">
        <f t="shared" si="64"/>
        <v>Nie dotyczy</v>
      </c>
      <c r="M381" s="26" t="str">
        <f t="shared" si="65"/>
        <v>Nie dotyczy</v>
      </c>
      <c r="N381" s="26" t="str">
        <f t="shared" si="66"/>
        <v>Nie dotyczy</v>
      </c>
      <c r="O381" s="26" t="str">
        <f t="shared" si="67"/>
        <v>Nie dotyczy</v>
      </c>
      <c r="P381" s="26" t="str">
        <f t="shared" si="68"/>
        <v>Junior</v>
      </c>
      <c r="Q381" s="26" t="str">
        <f t="shared" si="69"/>
        <v>Senior</v>
      </c>
      <c r="R381" s="26" t="str">
        <f t="shared" si="70"/>
        <v>Nie dotyczy</v>
      </c>
      <c r="S381" s="26" t="str">
        <f t="shared" si="71"/>
        <v>Młodzieżowiec</v>
      </c>
      <c r="V381" s="26" t="str">
        <f t="shared" si="60"/>
        <v>Sochor Filip</v>
      </c>
      <c r="W381" s="26">
        <f>(COUNTIF($V$2:V381,V381)=1)*1+W380</f>
        <v>144</v>
      </c>
      <c r="X381" s="26" t="e">
        <f>VLOOKUP(Y381,'licencje PZTS'!$C$4:$K$1524,9,FALSE)</f>
        <v>#N/A</v>
      </c>
      <c r="Y381" s="26" t="e">
        <f>INDEX($V$4:$V$900,MATCH(ROWS($U$1:U378),$W$4:$W$900,0))</f>
        <v>#N/A</v>
      </c>
      <c r="AA381" s="26" t="str">
        <f t="shared" si="61"/>
        <v>Skotnik Szymon</v>
      </c>
      <c r="AB381" s="26">
        <f>(COUNTIF($AA$2:AA381,AA381)=1)*1+AB380</f>
        <v>225</v>
      </c>
      <c r="AC381" s="26" t="e">
        <f>VLOOKUP(AD381,'licencje PZTS'!$C$4:$K$524,9,FALSE)</f>
        <v>#N/A</v>
      </c>
      <c r="AD381" s="26" t="e">
        <f>INDEX($AA$2:$AA$900,MATCH(ROWS($Z$1:Z378),$AB$2:$AB$900,0))</f>
        <v>#N/A</v>
      </c>
    </row>
    <row r="382" spans="1:30" hidden="1" x14ac:dyDescent="0.25">
      <c r="A382" s="26" t="str">
        <f>IFERROR(INDEX($D$24:$D$746,MATCH(ROWS($A$1:A360),$B$23:$B$741,0)),"")</f>
        <v/>
      </c>
      <c r="B382" s="30">
        <f>(COUNTIF($D$24:D382,D382)=1)*1+B381</f>
        <v>21</v>
      </c>
      <c r="C382" s="37" t="str">
        <f t="shared" si="62"/>
        <v>Młodzik</v>
      </c>
      <c r="D382" s="30" t="str">
        <f>IF(C382="","",'licencje PZTS'!B362)</f>
        <v>"STS GMINA Strzelce Opolskie"</v>
      </c>
      <c r="E382" s="38" t="str">
        <f>IF(C382="","",VLOOKUP(F382,'licencje PZTS'!$G$3:$N$799,8,FALSE))</f>
        <v>Reinert Maciej</v>
      </c>
      <c r="F382" s="26">
        <f>'licencje PZTS'!G362</f>
        <v>50884</v>
      </c>
      <c r="G382" s="38" t="str">
        <f t="shared" si="63"/>
        <v>Junior</v>
      </c>
      <c r="H382" s="38" t="str">
        <f>IF(G382="","",'licencje PZTS'!B362)</f>
        <v>"STS GMINA Strzelce Opolskie"</v>
      </c>
      <c r="I382" s="26" t="str">
        <f>IF(G382="","",VLOOKUP(F382,'licencje PZTS'!$G$3:$N$799,8,FALSE))</f>
        <v>Reinert Maciej</v>
      </c>
      <c r="J382" s="26" t="str">
        <f>IFERROR(VLOOKUP(F382,'licencje PZTS'!$G$3:$N$799,7,FALSE),"")</f>
        <v>M</v>
      </c>
      <c r="K382" s="38">
        <f>IFERROR(VLOOKUP(F382,'licencje PZTS'!$G$3:$N$1799,4,FALSE),"")</f>
        <v>2011</v>
      </c>
      <c r="L382" s="26" t="str">
        <f t="shared" si="64"/>
        <v>Skrzat</v>
      </c>
      <c r="M382" s="26" t="str">
        <f t="shared" si="65"/>
        <v>Żak</v>
      </c>
      <c r="N382" s="26" t="str">
        <f t="shared" si="66"/>
        <v>Młodzik</v>
      </c>
      <c r="O382" s="26" t="str">
        <f t="shared" si="67"/>
        <v>Kadet</v>
      </c>
      <c r="P382" s="26" t="str">
        <f t="shared" si="68"/>
        <v>Junior</v>
      </c>
      <c r="Q382" s="26" t="str">
        <f t="shared" si="69"/>
        <v>Nie dotyczy</v>
      </c>
      <c r="R382" s="26" t="str">
        <f t="shared" si="70"/>
        <v>Nie dotyczy</v>
      </c>
      <c r="S382" s="26" t="str">
        <f t="shared" si="71"/>
        <v>Młodzieżowiec</v>
      </c>
      <c r="V382" s="26" t="str">
        <f t="shared" si="60"/>
        <v>Sochor Filip</v>
      </c>
      <c r="W382" s="26">
        <f>(COUNTIF($V$2:V382,V382)=1)*1+W381</f>
        <v>144</v>
      </c>
      <c r="X382" s="26" t="e">
        <f>VLOOKUP(Y382,'licencje PZTS'!$C$4:$K$1524,9,FALSE)</f>
        <v>#N/A</v>
      </c>
      <c r="Y382" s="26" t="e">
        <f>INDEX($V$4:$V$900,MATCH(ROWS($U$1:U379),$W$4:$W$900,0))</f>
        <v>#N/A</v>
      </c>
      <c r="AA382" s="26" t="str">
        <f t="shared" si="61"/>
        <v>Skotnik Szymon</v>
      </c>
      <c r="AB382" s="26">
        <f>(COUNTIF($AA$2:AA382,AA382)=1)*1+AB381</f>
        <v>225</v>
      </c>
      <c r="AC382" s="26" t="e">
        <f>VLOOKUP(AD382,'licencje PZTS'!$C$4:$K$524,9,FALSE)</f>
        <v>#N/A</v>
      </c>
      <c r="AD382" s="26" t="e">
        <f>INDEX($AA$2:$AA$900,MATCH(ROWS($Z$1:Z379),$AB$2:$AB$900,0))</f>
        <v>#N/A</v>
      </c>
    </row>
    <row r="383" spans="1:30" hidden="1" x14ac:dyDescent="0.25">
      <c r="A383" s="26" t="str">
        <f>IFERROR(INDEX($D$24:$D$746,MATCH(ROWS($A$1:A361),$B$23:$B$741,0)),"")</f>
        <v/>
      </c>
      <c r="B383" s="30">
        <f>(COUNTIF($D$24:D383,D383)=1)*1+B382</f>
        <v>21</v>
      </c>
      <c r="C383" s="37" t="str">
        <f t="shared" si="62"/>
        <v/>
      </c>
      <c r="D383" s="30" t="str">
        <f>IF(C383="","",'licencje PZTS'!B363)</f>
        <v/>
      </c>
      <c r="E383" s="38" t="str">
        <f>IF(C383="","",VLOOKUP(F383,'licencje PZTS'!$G$3:$N$799,8,FALSE))</f>
        <v/>
      </c>
      <c r="F383" s="26">
        <f>'licencje PZTS'!G363</f>
        <v>41109</v>
      </c>
      <c r="G383" s="38" t="str">
        <f t="shared" si="63"/>
        <v>Junior</v>
      </c>
      <c r="H383" s="38" t="str">
        <f>IF(G383="","",'licencje PZTS'!B363)</f>
        <v>"AZS PWSZ Nysa"</v>
      </c>
      <c r="I383" s="26" t="str">
        <f>IF(G383="","",VLOOKUP(F383,'licencje PZTS'!$G$3:$N$799,8,FALSE))</f>
        <v>Rogoziński Szymon</v>
      </c>
      <c r="J383" s="26" t="str">
        <f>IFERROR(VLOOKUP(F383,'licencje PZTS'!$G$3:$N$799,7,FALSE),"")</f>
        <v>M</v>
      </c>
      <c r="K383" s="38">
        <f>IFERROR(VLOOKUP(F383,'licencje PZTS'!$G$3:$N$1799,4,FALSE),"")</f>
        <v>2005</v>
      </c>
      <c r="L383" s="26" t="str">
        <f t="shared" si="64"/>
        <v>Nie dotyczy</v>
      </c>
      <c r="M383" s="26" t="str">
        <f t="shared" si="65"/>
        <v>Nie dotyczy</v>
      </c>
      <c r="N383" s="26" t="str">
        <f t="shared" si="66"/>
        <v>Nie dotyczy</v>
      </c>
      <c r="O383" s="26" t="str">
        <f t="shared" si="67"/>
        <v>Kadet</v>
      </c>
      <c r="P383" s="26" t="str">
        <f t="shared" si="68"/>
        <v>Junior</v>
      </c>
      <c r="Q383" s="26" t="str">
        <f t="shared" si="69"/>
        <v>Senior</v>
      </c>
      <c r="R383" s="26" t="str">
        <f t="shared" si="70"/>
        <v>Nie dotyczy</v>
      </c>
      <c r="S383" s="26" t="str">
        <f t="shared" si="71"/>
        <v>Młodzieżowiec</v>
      </c>
      <c r="V383" s="26" t="str">
        <f t="shared" si="60"/>
        <v>Sochor Filip</v>
      </c>
      <c r="W383" s="26">
        <f>(COUNTIF($V$2:V383,V383)=1)*1+W382</f>
        <v>144</v>
      </c>
      <c r="X383" s="26" t="e">
        <f>VLOOKUP(Y383,'licencje PZTS'!$C$4:$K$1524,9,FALSE)</f>
        <v>#N/A</v>
      </c>
      <c r="Y383" s="26" t="e">
        <f>INDEX($V$4:$V$900,MATCH(ROWS($U$1:U380),$W$4:$W$900,0))</f>
        <v>#N/A</v>
      </c>
      <c r="AA383" s="26" t="str">
        <f t="shared" si="61"/>
        <v>Skotnik Szymon</v>
      </c>
      <c r="AB383" s="26">
        <f>(COUNTIF($AA$2:AA383,AA383)=1)*1+AB382</f>
        <v>225</v>
      </c>
      <c r="AC383" s="26" t="e">
        <f>VLOOKUP(AD383,'licencje PZTS'!$C$4:$K$524,9,FALSE)</f>
        <v>#N/A</v>
      </c>
      <c r="AD383" s="26" t="e">
        <f>INDEX($AA$2:$AA$900,MATCH(ROWS($Z$1:Z380),$AB$2:$AB$900,0))</f>
        <v>#N/A</v>
      </c>
    </row>
    <row r="384" spans="1:30" hidden="1" x14ac:dyDescent="0.25">
      <c r="A384" s="26" t="str">
        <f>IFERROR(INDEX($D$24:$D$746,MATCH(ROWS($A$1:A362),$B$23:$B$741,0)),"")</f>
        <v/>
      </c>
      <c r="B384" s="30">
        <f>(COUNTIF($D$24:D384,D384)=1)*1+B383</f>
        <v>21</v>
      </c>
      <c r="C384" s="37" t="str">
        <f t="shared" si="62"/>
        <v>Młodzik</v>
      </c>
      <c r="D384" s="30" t="str">
        <f>IF(C384="","",'licencje PZTS'!B364)</f>
        <v>"UKS SOKOLIK Niemodlin"</v>
      </c>
      <c r="E384" s="38" t="str">
        <f>IF(C384="","",VLOOKUP(F384,'licencje PZTS'!$G$3:$N$799,8,FALSE))</f>
        <v>Romanowska Aleksandra</v>
      </c>
      <c r="F384" s="26">
        <f>'licencje PZTS'!G364</f>
        <v>49740</v>
      </c>
      <c r="G384" s="38" t="str">
        <f t="shared" si="63"/>
        <v>Junior</v>
      </c>
      <c r="H384" s="38" t="str">
        <f>IF(G384="","",'licencje PZTS'!B364)</f>
        <v>"UKS SOKOLIK Niemodlin"</v>
      </c>
      <c r="I384" s="26" t="str">
        <f>IF(G384="","",VLOOKUP(F384,'licencje PZTS'!$G$3:$N$799,8,FALSE))</f>
        <v>Romanowska Aleksandra</v>
      </c>
      <c r="J384" s="26" t="str">
        <f>IFERROR(VLOOKUP(F384,'licencje PZTS'!$G$3:$N$799,7,FALSE),"")</f>
        <v>K</v>
      </c>
      <c r="K384" s="38">
        <f>IFERROR(VLOOKUP(F384,'licencje PZTS'!$G$3:$N$1799,4,FALSE),"")</f>
        <v>2010</v>
      </c>
      <c r="L384" s="26" t="str">
        <f t="shared" si="64"/>
        <v>Nie dotyczy</v>
      </c>
      <c r="M384" s="26" t="str">
        <f t="shared" si="65"/>
        <v>Żak</v>
      </c>
      <c r="N384" s="26" t="str">
        <f t="shared" si="66"/>
        <v>Młodzik</v>
      </c>
      <c r="O384" s="26" t="str">
        <f t="shared" si="67"/>
        <v>Kadet</v>
      </c>
      <c r="P384" s="26" t="str">
        <f t="shared" si="68"/>
        <v>Junior</v>
      </c>
      <c r="Q384" s="26" t="str">
        <f t="shared" si="69"/>
        <v>Senior</v>
      </c>
      <c r="R384" s="26" t="str">
        <f t="shared" si="70"/>
        <v>Nie dotyczy</v>
      </c>
      <c r="S384" s="26" t="str">
        <f t="shared" si="71"/>
        <v>Młodzieżowiec</v>
      </c>
      <c r="V384" s="26" t="str">
        <f t="shared" si="60"/>
        <v>Sochor Filip</v>
      </c>
      <c r="W384" s="26">
        <f>(COUNTIF($V$2:V384,V384)=1)*1+W383</f>
        <v>144</v>
      </c>
      <c r="X384" s="26" t="e">
        <f>VLOOKUP(Y384,'licencje PZTS'!$C$4:$K$1524,9,FALSE)</f>
        <v>#N/A</v>
      </c>
      <c r="Y384" s="26" t="e">
        <f>INDEX($V$4:$V$900,MATCH(ROWS($U$1:U381),$W$4:$W$900,0))</f>
        <v>#N/A</v>
      </c>
      <c r="AA384" s="26" t="str">
        <f t="shared" si="61"/>
        <v>Skotnik Szymon</v>
      </c>
      <c r="AB384" s="26">
        <f>(COUNTIF($AA$2:AA384,AA384)=1)*1+AB383</f>
        <v>225</v>
      </c>
      <c r="AC384" s="26" t="e">
        <f>VLOOKUP(AD384,'licencje PZTS'!$C$4:$K$524,9,FALSE)</f>
        <v>#N/A</v>
      </c>
      <c r="AD384" s="26" t="e">
        <f>INDEX($AA$2:$AA$900,MATCH(ROWS($Z$1:Z381),$AB$2:$AB$900,0))</f>
        <v>#N/A</v>
      </c>
    </row>
    <row r="385" spans="1:30" hidden="1" x14ac:dyDescent="0.25">
      <c r="A385" s="26" t="str">
        <f>IFERROR(INDEX($D$24:$D$746,MATCH(ROWS($A$1:A363),$B$23:$B$741,0)),"")</f>
        <v/>
      </c>
      <c r="B385" s="30">
        <f>(COUNTIF($D$24:D385,D385)=1)*1+B384</f>
        <v>21</v>
      </c>
      <c r="C385" s="37" t="str">
        <f t="shared" si="62"/>
        <v>Młodzik</v>
      </c>
      <c r="D385" s="30" t="str">
        <f>IF(C385="","",'licencje PZTS'!B365)</f>
        <v>"UKS SOKOLIK Niemodlin"</v>
      </c>
      <c r="E385" s="38" t="str">
        <f>IF(C385="","",VLOOKUP(F385,'licencje PZTS'!$G$3:$N$799,8,FALSE))</f>
        <v>Romanowska Magdalena</v>
      </c>
      <c r="F385" s="26">
        <f>'licencje PZTS'!G365</f>
        <v>45616</v>
      </c>
      <c r="G385" s="38" t="str">
        <f t="shared" si="63"/>
        <v>Junior</v>
      </c>
      <c r="H385" s="38" t="str">
        <f>IF(G385="","",'licencje PZTS'!B365)</f>
        <v>"UKS SOKOLIK Niemodlin"</v>
      </c>
      <c r="I385" s="26" t="str">
        <f>IF(G385="","",VLOOKUP(F385,'licencje PZTS'!$G$3:$N$799,8,FALSE))</f>
        <v>Romanowska Magdalena</v>
      </c>
      <c r="J385" s="26" t="str">
        <f>IFERROR(VLOOKUP(F385,'licencje PZTS'!$G$3:$N$799,7,FALSE),"")</f>
        <v>K</v>
      </c>
      <c r="K385" s="38">
        <f>IFERROR(VLOOKUP(F385,'licencje PZTS'!$G$3:$N$1799,4,FALSE),"")</f>
        <v>2008</v>
      </c>
      <c r="L385" s="26" t="str">
        <f t="shared" si="64"/>
        <v>Nie dotyczy</v>
      </c>
      <c r="M385" s="26" t="str">
        <f t="shared" si="65"/>
        <v>Nie dotyczy</v>
      </c>
      <c r="N385" s="26" t="str">
        <f t="shared" si="66"/>
        <v>Młodzik</v>
      </c>
      <c r="O385" s="26" t="str">
        <f t="shared" si="67"/>
        <v>Kadet</v>
      </c>
      <c r="P385" s="26" t="str">
        <f t="shared" si="68"/>
        <v>Junior</v>
      </c>
      <c r="Q385" s="26" t="str">
        <f t="shared" si="69"/>
        <v>Senior</v>
      </c>
      <c r="R385" s="26" t="str">
        <f t="shared" si="70"/>
        <v>Nie dotyczy</v>
      </c>
      <c r="S385" s="26" t="str">
        <f t="shared" si="71"/>
        <v>Młodzieżowiec</v>
      </c>
      <c r="V385" s="26" t="str">
        <f t="shared" si="60"/>
        <v>Sochor Filip</v>
      </c>
      <c r="W385" s="26">
        <f>(COUNTIF($V$2:V385,V385)=1)*1+W384</f>
        <v>144</v>
      </c>
      <c r="X385" s="26" t="e">
        <f>VLOOKUP(Y385,'licencje PZTS'!$C$4:$K$1524,9,FALSE)</f>
        <v>#N/A</v>
      </c>
      <c r="Y385" s="26" t="e">
        <f>INDEX($V$4:$V$900,MATCH(ROWS($U$1:U382),$W$4:$W$900,0))</f>
        <v>#N/A</v>
      </c>
      <c r="AA385" s="26" t="str">
        <f t="shared" si="61"/>
        <v>Sobkow Szymon</v>
      </c>
      <c r="AB385" s="26">
        <f>(COUNTIF($AA$2:AA385,AA385)=1)*1+AB384</f>
        <v>226</v>
      </c>
      <c r="AC385" s="26" t="e">
        <f>VLOOKUP(AD385,'licencje PZTS'!$C$4:$K$524,9,FALSE)</f>
        <v>#N/A</v>
      </c>
      <c r="AD385" s="26" t="e">
        <f>INDEX($AA$2:$AA$900,MATCH(ROWS($Z$1:Z382),$AB$2:$AB$900,0))</f>
        <v>#N/A</v>
      </c>
    </row>
    <row r="386" spans="1:30" hidden="1" x14ac:dyDescent="0.25">
      <c r="A386" s="26" t="str">
        <f>IFERROR(INDEX($D$24:$D$746,MATCH(ROWS($A$1:A364),$B$23:$B$741,0)),"")</f>
        <v/>
      </c>
      <c r="B386" s="30">
        <f>(COUNTIF($D$24:D386,D386)=1)*1+B385</f>
        <v>21</v>
      </c>
      <c r="C386" s="37" t="str">
        <f t="shared" si="62"/>
        <v/>
      </c>
      <c r="D386" s="30" t="str">
        <f>IF(C386="","",'licencje PZTS'!B366)</f>
        <v/>
      </c>
      <c r="E386" s="38" t="str">
        <f>IF(C386="","",VLOOKUP(F386,'licencje PZTS'!$G$3:$N$799,8,FALSE))</f>
        <v/>
      </c>
      <c r="F386" s="26">
        <f>'licencje PZTS'!G366</f>
        <v>45625</v>
      </c>
      <c r="G386" s="38" t="str">
        <f t="shared" si="63"/>
        <v>Junior</v>
      </c>
      <c r="H386" s="38" t="str">
        <f>IF(G386="","",'licencje PZTS'!B366)</f>
        <v>"UKS SOKOLIK Niemodlin"</v>
      </c>
      <c r="I386" s="26" t="str">
        <f>IF(G386="","",VLOOKUP(F386,'licencje PZTS'!$G$3:$N$799,8,FALSE))</f>
        <v>Romanowski Paweł</v>
      </c>
      <c r="J386" s="26" t="str">
        <f>IFERROR(VLOOKUP(F386,'licencje PZTS'!$G$3:$N$799,7,FALSE),"")</f>
        <v>M</v>
      </c>
      <c r="K386" s="38">
        <f>IFERROR(VLOOKUP(F386,'licencje PZTS'!$G$3:$N$1799,4,FALSE),"")</f>
        <v>2006</v>
      </c>
      <c r="L386" s="26" t="str">
        <f t="shared" si="64"/>
        <v>Nie dotyczy</v>
      </c>
      <c r="M386" s="26" t="str">
        <f t="shared" si="65"/>
        <v>Nie dotyczy</v>
      </c>
      <c r="N386" s="26" t="str">
        <f t="shared" si="66"/>
        <v>Nie dotyczy</v>
      </c>
      <c r="O386" s="26" t="str">
        <f t="shared" si="67"/>
        <v>Kadet</v>
      </c>
      <c r="P386" s="26" t="str">
        <f t="shared" si="68"/>
        <v>Junior</v>
      </c>
      <c r="Q386" s="26" t="str">
        <f t="shared" si="69"/>
        <v>Senior</v>
      </c>
      <c r="R386" s="26" t="str">
        <f t="shared" si="70"/>
        <v>Nie dotyczy</v>
      </c>
      <c r="S386" s="26" t="str">
        <f t="shared" si="71"/>
        <v>Młodzieżowiec</v>
      </c>
      <c r="V386" s="26" t="str">
        <f t="shared" si="60"/>
        <v>Sochor Filip</v>
      </c>
      <c r="W386" s="26">
        <f>(COUNTIF($V$2:V386,V386)=1)*1+W385</f>
        <v>144</v>
      </c>
      <c r="X386" s="26" t="e">
        <f>VLOOKUP(Y386,'licencje PZTS'!$C$4:$K$1524,9,FALSE)</f>
        <v>#N/A</v>
      </c>
      <c r="Y386" s="26" t="e">
        <f>INDEX($V$4:$V$900,MATCH(ROWS($U$1:U383),$W$4:$W$900,0))</f>
        <v>#N/A</v>
      </c>
      <c r="AA386" s="26" t="str">
        <f t="shared" si="61"/>
        <v>Sobkow Szymon</v>
      </c>
      <c r="AB386" s="26">
        <f>(COUNTIF($AA$2:AA386,AA386)=1)*1+AB385</f>
        <v>226</v>
      </c>
      <c r="AC386" s="26" t="e">
        <f>VLOOKUP(AD386,'licencje PZTS'!$C$4:$K$524,9,FALSE)</f>
        <v>#N/A</v>
      </c>
      <c r="AD386" s="26" t="e">
        <f>INDEX($AA$2:$AA$900,MATCH(ROWS($Z$1:Z383),$AB$2:$AB$900,0))</f>
        <v>#N/A</v>
      </c>
    </row>
    <row r="387" spans="1:30" hidden="1" x14ac:dyDescent="0.25">
      <c r="A387" s="26" t="str">
        <f>IFERROR(INDEX($D$24:$D$746,MATCH(ROWS($A$1:A365),$B$23:$B$741,0)),"")</f>
        <v/>
      </c>
      <c r="B387" s="30">
        <f>(COUNTIF($D$24:D387,D387)=1)*1+B386</f>
        <v>21</v>
      </c>
      <c r="C387" s="37" t="str">
        <f t="shared" si="62"/>
        <v/>
      </c>
      <c r="D387" s="30" t="str">
        <f>IF(C387="","",'licencje PZTS'!B367)</f>
        <v/>
      </c>
      <c r="E387" s="38" t="str">
        <f>IF(C387="","",VLOOKUP(F387,'licencje PZTS'!$G$3:$N$799,8,FALSE))</f>
        <v/>
      </c>
      <c r="F387" s="26">
        <f>'licencje PZTS'!G367</f>
        <v>39290</v>
      </c>
      <c r="G387" s="38" t="str">
        <f t="shared" si="63"/>
        <v>Junior</v>
      </c>
      <c r="H387" s="38" t="str">
        <f>IF(G387="","",'licencje PZTS'!B367)</f>
        <v>"KTS MOKSiR Zawadzkie"</v>
      </c>
      <c r="I387" s="26" t="str">
        <f>IF(G387="","",VLOOKUP(F387,'licencje PZTS'!$G$3:$N$799,8,FALSE))</f>
        <v>Rudzik Magdalena</v>
      </c>
      <c r="J387" s="26" t="str">
        <f>IFERROR(VLOOKUP(F387,'licencje PZTS'!$G$3:$N$799,7,FALSE),"")</f>
        <v>K</v>
      </c>
      <c r="K387" s="38">
        <f>IFERROR(VLOOKUP(F387,'licencje PZTS'!$G$3:$N$1799,4,FALSE),"")</f>
        <v>2002</v>
      </c>
      <c r="L387" s="26" t="str">
        <f t="shared" si="64"/>
        <v>Nie dotyczy</v>
      </c>
      <c r="M387" s="26" t="str">
        <f t="shared" si="65"/>
        <v>Nie dotyczy</v>
      </c>
      <c r="N387" s="26" t="str">
        <f t="shared" si="66"/>
        <v>Nie dotyczy</v>
      </c>
      <c r="O387" s="26" t="str">
        <f t="shared" si="67"/>
        <v>Nie dotyczy</v>
      </c>
      <c r="P387" s="26" t="str">
        <f t="shared" si="68"/>
        <v>Junior</v>
      </c>
      <c r="Q387" s="26" t="str">
        <f t="shared" si="69"/>
        <v>Senior</v>
      </c>
      <c r="R387" s="26" t="str">
        <f t="shared" si="70"/>
        <v>Nie dotyczy</v>
      </c>
      <c r="S387" s="26" t="str">
        <f t="shared" si="71"/>
        <v>Młodzieżowiec</v>
      </c>
      <c r="V387" s="26" t="str">
        <f t="shared" si="60"/>
        <v>Sochor Filip</v>
      </c>
      <c r="W387" s="26">
        <f>(COUNTIF($V$2:V387,V387)=1)*1+W386</f>
        <v>144</v>
      </c>
      <c r="X387" s="26" t="e">
        <f>VLOOKUP(Y387,'licencje PZTS'!$C$4:$K$1524,9,FALSE)</f>
        <v>#N/A</v>
      </c>
      <c r="Y387" s="26" t="e">
        <f>INDEX($V$4:$V$900,MATCH(ROWS($U$1:U384),$W$4:$W$900,0))</f>
        <v>#N/A</v>
      </c>
      <c r="AA387" s="26" t="str">
        <f t="shared" si="61"/>
        <v>Sobkow Szymon</v>
      </c>
      <c r="AB387" s="26">
        <f>(COUNTIF($AA$2:AA387,AA387)=1)*1+AB386</f>
        <v>226</v>
      </c>
      <c r="AC387" s="26" t="e">
        <f>VLOOKUP(AD387,'licencje PZTS'!$C$4:$K$524,9,FALSE)</f>
        <v>#N/A</v>
      </c>
      <c r="AD387" s="26" t="e">
        <f>INDEX($AA$2:$AA$900,MATCH(ROWS($Z$1:Z384),$AB$2:$AB$900,0))</f>
        <v>#N/A</v>
      </c>
    </row>
    <row r="388" spans="1:30" hidden="1" x14ac:dyDescent="0.25">
      <c r="A388" s="26" t="str">
        <f>IFERROR(INDEX($D$24:$D$746,MATCH(ROWS($A$1:A366),$B$23:$B$741,0)),"")</f>
        <v/>
      </c>
      <c r="B388" s="30">
        <f>(COUNTIF($D$24:D388,D388)=1)*1+B387</f>
        <v>21</v>
      </c>
      <c r="C388" s="37" t="str">
        <f t="shared" si="62"/>
        <v>Młodzik</v>
      </c>
      <c r="D388" s="30" t="str">
        <f>IF(C388="","",'licencje PZTS'!B368)</f>
        <v>"KTS MOKSiR Zawadzkie"</v>
      </c>
      <c r="E388" s="38" t="str">
        <f>IF(C388="","",VLOOKUP(F388,'licencje PZTS'!$G$3:$N$799,8,FALSE))</f>
        <v>Rychlik Nadia</v>
      </c>
      <c r="F388" s="26">
        <f>'licencje PZTS'!G368</f>
        <v>54599</v>
      </c>
      <c r="G388" s="38" t="str">
        <f t="shared" si="63"/>
        <v>Junior</v>
      </c>
      <c r="H388" s="38" t="str">
        <f>IF(G388="","",'licencje PZTS'!B368)</f>
        <v>"KTS MOKSiR Zawadzkie"</v>
      </c>
      <c r="I388" s="26" t="str">
        <f>IF(G388="","",VLOOKUP(F388,'licencje PZTS'!$G$3:$N$799,8,FALSE))</f>
        <v>Rychlik Nadia</v>
      </c>
      <c r="J388" s="26" t="str">
        <f>IFERROR(VLOOKUP(F388,'licencje PZTS'!$G$3:$N$799,7,FALSE),"")</f>
        <v>K</v>
      </c>
      <c r="K388" s="38">
        <f>IFERROR(VLOOKUP(F388,'licencje PZTS'!$G$3:$N$1799,4,FALSE),"")</f>
        <v>2011</v>
      </c>
      <c r="L388" s="26" t="str">
        <f t="shared" si="64"/>
        <v>Skrzat</v>
      </c>
      <c r="M388" s="26" t="str">
        <f t="shared" si="65"/>
        <v>Żak</v>
      </c>
      <c r="N388" s="26" t="str">
        <f t="shared" si="66"/>
        <v>Młodzik</v>
      </c>
      <c r="O388" s="26" t="str">
        <f t="shared" si="67"/>
        <v>Kadet</v>
      </c>
      <c r="P388" s="26" t="str">
        <f t="shared" si="68"/>
        <v>Junior</v>
      </c>
      <c r="Q388" s="26" t="str">
        <f t="shared" si="69"/>
        <v>Nie dotyczy</v>
      </c>
      <c r="R388" s="26" t="str">
        <f t="shared" si="70"/>
        <v>Nie dotyczy</v>
      </c>
      <c r="S388" s="26" t="str">
        <f t="shared" si="71"/>
        <v>Młodzieżowiec</v>
      </c>
      <c r="V388" s="26" t="str">
        <f t="shared" ref="V388:V441" si="72">VLOOKUP($E$3,$C407:$F1849,3,FALSE)</f>
        <v>Sochor Filip</v>
      </c>
      <c r="W388" s="26">
        <f>(COUNTIF($V$2:V388,V388)=1)*1+W387</f>
        <v>144</v>
      </c>
      <c r="X388" s="26" t="e">
        <f>VLOOKUP(Y388,'licencje PZTS'!$C$4:$K$1524,9,FALSE)</f>
        <v>#N/A</v>
      </c>
      <c r="Y388" s="26" t="e">
        <f>INDEX($V$4:$V$900,MATCH(ROWS($U$1:U385),$W$4:$W$900,0))</f>
        <v>#N/A</v>
      </c>
      <c r="AA388" s="26" t="str">
        <f t="shared" ref="AA388:AA441" si="73">VLOOKUP($G$3,$G407:$I849,3,FALSE)</f>
        <v>Sobkow Szymon</v>
      </c>
      <c r="AB388" s="26">
        <f>(COUNTIF($AA$2:AA388,AA388)=1)*1+AB387</f>
        <v>226</v>
      </c>
      <c r="AC388" s="26" t="e">
        <f>VLOOKUP(AD388,'licencje PZTS'!$C$4:$K$524,9,FALSE)</f>
        <v>#N/A</v>
      </c>
      <c r="AD388" s="26" t="e">
        <f>INDEX($AA$2:$AA$900,MATCH(ROWS($Z$1:Z385),$AB$2:$AB$900,0))</f>
        <v>#N/A</v>
      </c>
    </row>
    <row r="389" spans="1:30" hidden="1" x14ac:dyDescent="0.25">
      <c r="A389" s="26" t="str">
        <f>IFERROR(INDEX($D$24:$D$746,MATCH(ROWS($A$1:A367),$B$23:$B$741,0)),"")</f>
        <v/>
      </c>
      <c r="B389" s="30">
        <f>(COUNTIF($D$24:D389,D389)=1)*1+B388</f>
        <v>21</v>
      </c>
      <c r="C389" s="37" t="str">
        <f t="shared" si="62"/>
        <v>Młodzik</v>
      </c>
      <c r="D389" s="30" t="str">
        <f>IF(C389="","",'licencje PZTS'!B369)</f>
        <v>"LZS Zakrzów"</v>
      </c>
      <c r="E389" s="38" t="str">
        <f>IF(C389="","",VLOOKUP(F389,'licencje PZTS'!$G$3:$N$799,8,FALSE))</f>
        <v>Rydzy Maria</v>
      </c>
      <c r="F389" s="26">
        <f>'licencje PZTS'!G369</f>
        <v>51510</v>
      </c>
      <c r="G389" s="38" t="str">
        <f t="shared" si="63"/>
        <v>Junior</v>
      </c>
      <c r="H389" s="38" t="str">
        <f>IF(G389="","",'licencje PZTS'!B369)</f>
        <v>"LZS Zakrzów"</v>
      </c>
      <c r="I389" s="26" t="str">
        <f>IF(G389="","",VLOOKUP(F389,'licencje PZTS'!$G$3:$N$799,8,FALSE))</f>
        <v>Rydzy Maria</v>
      </c>
      <c r="J389" s="26" t="str">
        <f>IFERROR(VLOOKUP(F389,'licencje PZTS'!$G$3:$N$799,7,FALSE),"")</f>
        <v>K</v>
      </c>
      <c r="K389" s="38">
        <f>IFERROR(VLOOKUP(F389,'licencje PZTS'!$G$3:$N$1799,4,FALSE),"")</f>
        <v>2007</v>
      </c>
      <c r="L389" s="26" t="str">
        <f t="shared" si="64"/>
        <v>Nie dotyczy</v>
      </c>
      <c r="M389" s="26" t="str">
        <f t="shared" si="65"/>
        <v>Nie dotyczy</v>
      </c>
      <c r="N389" s="26" t="str">
        <f t="shared" si="66"/>
        <v>Młodzik</v>
      </c>
      <c r="O389" s="26" t="str">
        <f t="shared" si="67"/>
        <v>Kadet</v>
      </c>
      <c r="P389" s="26" t="str">
        <f t="shared" si="68"/>
        <v>Junior</v>
      </c>
      <c r="Q389" s="26" t="str">
        <f t="shared" si="69"/>
        <v>Senior</v>
      </c>
      <c r="R389" s="26" t="str">
        <f t="shared" si="70"/>
        <v>Nie dotyczy</v>
      </c>
      <c r="S389" s="26" t="str">
        <f t="shared" si="71"/>
        <v>Młodzieżowiec</v>
      </c>
      <c r="V389" s="26" t="str">
        <f t="shared" si="72"/>
        <v>Sochor Filip</v>
      </c>
      <c r="W389" s="26">
        <f>(COUNTIF($V$2:V389,V389)=1)*1+W388</f>
        <v>144</v>
      </c>
      <c r="X389" s="26" t="e">
        <f>VLOOKUP(Y389,'licencje PZTS'!$C$4:$K$1524,9,FALSE)</f>
        <v>#N/A</v>
      </c>
      <c r="Y389" s="26" t="e">
        <f>INDEX($V$4:$V$900,MATCH(ROWS($U$1:U386),$W$4:$W$900,0))</f>
        <v>#N/A</v>
      </c>
      <c r="AA389" s="26" t="str">
        <f t="shared" si="73"/>
        <v>Sochor Filip</v>
      </c>
      <c r="AB389" s="26">
        <f>(COUNTIF($AA$2:AA389,AA389)=1)*1+AB388</f>
        <v>227</v>
      </c>
      <c r="AC389" s="26" t="e">
        <f>VLOOKUP(AD389,'licencje PZTS'!$C$4:$K$524,9,FALSE)</f>
        <v>#N/A</v>
      </c>
      <c r="AD389" s="26" t="e">
        <f>INDEX($AA$2:$AA$900,MATCH(ROWS($Z$1:Z386),$AB$2:$AB$900,0))</f>
        <v>#N/A</v>
      </c>
    </row>
    <row r="390" spans="1:30" hidden="1" x14ac:dyDescent="0.25">
      <c r="A390" s="26" t="str">
        <f>IFERROR(INDEX($D$24:$D$746,MATCH(ROWS($A$1:A368),$B$23:$B$741,0)),"")</f>
        <v/>
      </c>
      <c r="B390" s="30">
        <f>(COUNTIF($D$24:D390,D390)=1)*1+B389</f>
        <v>21</v>
      </c>
      <c r="C390" s="37" t="str">
        <f t="shared" si="62"/>
        <v/>
      </c>
      <c r="D390" s="30" t="str">
        <f>IF(C390="","",'licencje PZTS'!B370)</f>
        <v/>
      </c>
      <c r="E390" s="38" t="str">
        <f>IF(C390="","",VLOOKUP(F390,'licencje PZTS'!$G$3:$N$799,8,FALSE))</f>
        <v/>
      </c>
      <c r="F390" s="26">
        <f>'licencje PZTS'!G370</f>
        <v>19032</v>
      </c>
      <c r="G390" s="38" t="str">
        <f t="shared" si="63"/>
        <v/>
      </c>
      <c r="H390" s="38" t="str">
        <f>IF(G390="","",'licencje PZTS'!B370)</f>
        <v/>
      </c>
      <c r="I390" s="26" t="str">
        <f>IF(G390="","",VLOOKUP(F390,'licencje PZTS'!$G$3:$N$799,8,FALSE))</f>
        <v/>
      </c>
      <c r="J390" s="26" t="str">
        <f>IFERROR(VLOOKUP(F390,'licencje PZTS'!$G$3:$N$799,7,FALSE),"")</f>
        <v>M</v>
      </c>
      <c r="K390" s="38">
        <f>IFERROR(VLOOKUP(F390,'licencje PZTS'!$G$3:$N$1799,4,FALSE),"")</f>
        <v>1973</v>
      </c>
      <c r="L390" s="26" t="str">
        <f t="shared" si="64"/>
        <v>Nie dotyczy</v>
      </c>
      <c r="M390" s="26" t="str">
        <f t="shared" si="65"/>
        <v>Nie dotyczy</v>
      </c>
      <c r="N390" s="26" t="str">
        <f t="shared" si="66"/>
        <v>Nie dotyczy</v>
      </c>
      <c r="O390" s="26" t="str">
        <f t="shared" si="67"/>
        <v>Nie dotyczy</v>
      </c>
      <c r="P390" s="26" t="str">
        <f t="shared" si="68"/>
        <v>Nie dotyczy</v>
      </c>
      <c r="Q390" s="26" t="str">
        <f t="shared" si="69"/>
        <v>Senior</v>
      </c>
      <c r="R390" s="26" t="str">
        <f t="shared" si="70"/>
        <v>Weteran</v>
      </c>
      <c r="S390" s="26" t="str">
        <f t="shared" si="71"/>
        <v>Nie dotyczy</v>
      </c>
      <c r="V390" s="26" t="str">
        <f t="shared" si="72"/>
        <v>Soprych Jakub</v>
      </c>
      <c r="W390" s="26">
        <f>(COUNTIF($V$2:V390,V390)=1)*1+W389</f>
        <v>145</v>
      </c>
      <c r="X390" s="26" t="e">
        <f>VLOOKUP(Y390,'licencje PZTS'!$C$4:$K$1524,9,FALSE)</f>
        <v>#N/A</v>
      </c>
      <c r="Y390" s="26" t="e">
        <f>INDEX($V$4:$V$900,MATCH(ROWS($U$1:U387),$W$4:$W$900,0))</f>
        <v>#N/A</v>
      </c>
      <c r="AA390" s="26" t="str">
        <f t="shared" si="73"/>
        <v>Soprych Jakub</v>
      </c>
      <c r="AB390" s="26">
        <f>(COUNTIF($AA$2:AA390,AA390)=1)*1+AB389</f>
        <v>228</v>
      </c>
      <c r="AC390" s="26" t="e">
        <f>VLOOKUP(AD390,'licencje PZTS'!$C$4:$K$524,9,FALSE)</f>
        <v>#N/A</v>
      </c>
      <c r="AD390" s="26" t="e">
        <f>INDEX($AA$2:$AA$900,MATCH(ROWS($Z$1:Z387),$AB$2:$AB$900,0))</f>
        <v>#N/A</v>
      </c>
    </row>
    <row r="391" spans="1:30" hidden="1" x14ac:dyDescent="0.25">
      <c r="A391" s="26" t="str">
        <f>IFERROR(INDEX($D$24:$D$746,MATCH(ROWS($A$1:A369),$B$23:$B$741,0)),"")</f>
        <v/>
      </c>
      <c r="B391" s="30">
        <f>(COUNTIF($D$24:D391,D391)=1)*1+B390</f>
        <v>21</v>
      </c>
      <c r="C391" s="37" t="str">
        <f t="shared" si="62"/>
        <v>Młodzik</v>
      </c>
      <c r="D391" s="30" t="str">
        <f>IF(C391="","",'licencje PZTS'!B371)</f>
        <v>"STS Brynica"</v>
      </c>
      <c r="E391" s="38" t="str">
        <f>IF(C391="","",VLOOKUP(F391,'licencje PZTS'!$G$3:$N$799,8,FALSE))</f>
        <v>Samson Zofia</v>
      </c>
      <c r="F391" s="26">
        <f>'licencje PZTS'!G371</f>
        <v>43257</v>
      </c>
      <c r="G391" s="38" t="str">
        <f t="shared" si="63"/>
        <v>Junior</v>
      </c>
      <c r="H391" s="38" t="str">
        <f>IF(G391="","",'licencje PZTS'!B371)</f>
        <v>"STS Brynica"</v>
      </c>
      <c r="I391" s="26" t="str">
        <f>IF(G391="","",VLOOKUP(F391,'licencje PZTS'!$G$3:$N$799,8,FALSE))</f>
        <v>Samson Zofia</v>
      </c>
      <c r="J391" s="26" t="str">
        <f>IFERROR(VLOOKUP(F391,'licencje PZTS'!$G$3:$N$799,7,FALSE),"")</f>
        <v>K</v>
      </c>
      <c r="K391" s="38">
        <f>IFERROR(VLOOKUP(F391,'licencje PZTS'!$G$3:$N$1799,4,FALSE),"")</f>
        <v>2007</v>
      </c>
      <c r="L391" s="26" t="str">
        <f t="shared" si="64"/>
        <v>Nie dotyczy</v>
      </c>
      <c r="M391" s="26" t="str">
        <f t="shared" si="65"/>
        <v>Nie dotyczy</v>
      </c>
      <c r="N391" s="26" t="str">
        <f t="shared" si="66"/>
        <v>Młodzik</v>
      </c>
      <c r="O391" s="26" t="str">
        <f t="shared" si="67"/>
        <v>Kadet</v>
      </c>
      <c r="P391" s="26" t="str">
        <f t="shared" si="68"/>
        <v>Junior</v>
      </c>
      <c r="Q391" s="26" t="str">
        <f t="shared" si="69"/>
        <v>Senior</v>
      </c>
      <c r="R391" s="26" t="str">
        <f t="shared" si="70"/>
        <v>Nie dotyczy</v>
      </c>
      <c r="S391" s="26" t="str">
        <f t="shared" si="71"/>
        <v>Młodzieżowiec</v>
      </c>
      <c r="V391" s="26" t="str">
        <f t="shared" si="72"/>
        <v>Soszyński Bartosz</v>
      </c>
      <c r="W391" s="26">
        <f>(COUNTIF($V$2:V391,V391)=1)*1+W390</f>
        <v>146</v>
      </c>
      <c r="X391" s="26" t="e">
        <f>VLOOKUP(Y391,'licencje PZTS'!$C$4:$K$1524,9,FALSE)</f>
        <v>#N/A</v>
      </c>
      <c r="Y391" s="26" t="e">
        <f>INDEX($V$4:$V$900,MATCH(ROWS($U$1:U388),$W$4:$W$900,0))</f>
        <v>#N/A</v>
      </c>
      <c r="AA391" s="26" t="str">
        <f t="shared" si="73"/>
        <v>Soszyński Bartosz</v>
      </c>
      <c r="AB391" s="26">
        <f>(COUNTIF($AA$2:AA391,AA391)=1)*1+AB390</f>
        <v>229</v>
      </c>
      <c r="AC391" s="26" t="e">
        <f>VLOOKUP(AD391,'licencje PZTS'!$C$4:$K$524,9,FALSE)</f>
        <v>#N/A</v>
      </c>
      <c r="AD391" s="26" t="e">
        <f>INDEX($AA$2:$AA$900,MATCH(ROWS($Z$1:Z388),$AB$2:$AB$900,0))</f>
        <v>#N/A</v>
      </c>
    </row>
    <row r="392" spans="1:30" hidden="1" x14ac:dyDescent="0.25">
      <c r="A392" s="26" t="str">
        <f>IFERROR(INDEX($D$24:$D$746,MATCH(ROWS($A$1:A370),$B$23:$B$741,0)),"")</f>
        <v/>
      </c>
      <c r="B392" s="30">
        <f>(COUNTIF($D$24:D392,D392)=1)*1+B391</f>
        <v>21</v>
      </c>
      <c r="C392" s="37" t="str">
        <f t="shared" si="62"/>
        <v/>
      </c>
      <c r="D392" s="30" t="str">
        <f>IF(C392="","",'licencje PZTS'!B372)</f>
        <v/>
      </c>
      <c r="E392" s="38" t="str">
        <f>IF(C392="","",VLOOKUP(F392,'licencje PZTS'!$G$3:$N$799,8,FALSE))</f>
        <v/>
      </c>
      <c r="F392" s="26">
        <f>'licencje PZTS'!G372</f>
        <v>47115</v>
      </c>
      <c r="G392" s="38" t="str">
        <f t="shared" si="63"/>
        <v/>
      </c>
      <c r="H392" s="38" t="str">
        <f>IF(G392="","",'licencje PZTS'!B372)</f>
        <v/>
      </c>
      <c r="I392" s="26" t="str">
        <f>IF(G392="","",VLOOKUP(F392,'licencje PZTS'!$G$3:$N$799,8,FALSE))</f>
        <v/>
      </c>
      <c r="J392" s="26" t="str">
        <f>IFERROR(VLOOKUP(F392,'licencje PZTS'!$G$3:$N$799,7,FALSE),"")</f>
        <v>M</v>
      </c>
      <c r="K392" s="38">
        <f>IFERROR(VLOOKUP(F392,'licencje PZTS'!$G$3:$N$1799,4,FALSE),"")</f>
        <v>1977</v>
      </c>
      <c r="L392" s="26" t="str">
        <f t="shared" si="64"/>
        <v>Nie dotyczy</v>
      </c>
      <c r="M392" s="26" t="str">
        <f t="shared" si="65"/>
        <v>Nie dotyczy</v>
      </c>
      <c r="N392" s="26" t="str">
        <f t="shared" si="66"/>
        <v>Nie dotyczy</v>
      </c>
      <c r="O392" s="26" t="str">
        <f t="shared" si="67"/>
        <v>Nie dotyczy</v>
      </c>
      <c r="P392" s="26" t="str">
        <f t="shared" si="68"/>
        <v>Nie dotyczy</v>
      </c>
      <c r="Q392" s="26" t="str">
        <f t="shared" si="69"/>
        <v>Senior</v>
      </c>
      <c r="R392" s="26" t="str">
        <f t="shared" si="70"/>
        <v>Weteran</v>
      </c>
      <c r="S392" s="26" t="str">
        <f t="shared" si="71"/>
        <v>Nie dotyczy</v>
      </c>
      <c r="V392" s="26" t="str">
        <f t="shared" si="72"/>
        <v>Soszyński Jakub</v>
      </c>
      <c r="W392" s="26">
        <f>(COUNTIF($V$2:V392,V392)=1)*1+W391</f>
        <v>147</v>
      </c>
      <c r="X392" s="26" t="e">
        <f>VLOOKUP(Y392,'licencje PZTS'!$C$4:$K$1524,9,FALSE)</f>
        <v>#N/A</v>
      </c>
      <c r="Y392" s="26" t="e">
        <f>INDEX($V$4:$V$900,MATCH(ROWS($U$1:U389),$W$4:$W$900,0))</f>
        <v>#N/A</v>
      </c>
      <c r="AA392" s="26" t="str">
        <f t="shared" si="73"/>
        <v>Soszyński Jakub</v>
      </c>
      <c r="AB392" s="26">
        <f>(COUNTIF($AA$2:AA392,AA392)=1)*1+AB391</f>
        <v>230</v>
      </c>
      <c r="AC392" s="26" t="e">
        <f>VLOOKUP(AD392,'licencje PZTS'!$C$4:$K$524,9,FALSE)</f>
        <v>#N/A</v>
      </c>
      <c r="AD392" s="26" t="e">
        <f>INDEX($AA$2:$AA$900,MATCH(ROWS($Z$1:Z389),$AB$2:$AB$900,0))</f>
        <v>#N/A</v>
      </c>
    </row>
    <row r="393" spans="1:30" hidden="1" x14ac:dyDescent="0.25">
      <c r="A393" s="26" t="str">
        <f>IFERROR(INDEX($D$24:$D$746,MATCH(ROWS($A$1:A371),$B$23:$B$741,0)),"")</f>
        <v/>
      </c>
      <c r="B393" s="30">
        <f>(COUNTIF($D$24:D393,D393)=1)*1+B392</f>
        <v>21</v>
      </c>
      <c r="C393" s="37" t="str">
        <f t="shared" si="62"/>
        <v>Młodzik</v>
      </c>
      <c r="D393" s="30" t="str">
        <f>IF(C393="","",'licencje PZTS'!B373)</f>
        <v>"LUKS Mańkowice-Piątkowice"</v>
      </c>
      <c r="E393" s="38" t="str">
        <f>IF(C393="","",VLOOKUP(F393,'licencje PZTS'!$G$3:$N$799,8,FALSE))</f>
        <v>Sewielski Kacper</v>
      </c>
      <c r="F393" s="26">
        <f>'licencje PZTS'!G373</f>
        <v>50158</v>
      </c>
      <c r="G393" s="38" t="str">
        <f t="shared" si="63"/>
        <v>Junior</v>
      </c>
      <c r="H393" s="38" t="str">
        <f>IF(G393="","",'licencje PZTS'!B373)</f>
        <v>"LUKS Mańkowice-Piątkowice"</v>
      </c>
      <c r="I393" s="26" t="str">
        <f>IF(G393="","",VLOOKUP(F393,'licencje PZTS'!$G$3:$N$799,8,FALSE))</f>
        <v>Sewielski Kacper</v>
      </c>
      <c r="J393" s="26" t="str">
        <f>IFERROR(VLOOKUP(F393,'licencje PZTS'!$G$3:$N$799,7,FALSE),"")</f>
        <v>M</v>
      </c>
      <c r="K393" s="38">
        <f>IFERROR(VLOOKUP(F393,'licencje PZTS'!$G$3:$N$1799,4,FALSE),"")</f>
        <v>2008</v>
      </c>
      <c r="L393" s="26" t="str">
        <f t="shared" si="64"/>
        <v>Nie dotyczy</v>
      </c>
      <c r="M393" s="26" t="str">
        <f t="shared" si="65"/>
        <v>Nie dotyczy</v>
      </c>
      <c r="N393" s="26" t="str">
        <f t="shared" si="66"/>
        <v>Młodzik</v>
      </c>
      <c r="O393" s="26" t="str">
        <f t="shared" si="67"/>
        <v>Kadet</v>
      </c>
      <c r="P393" s="26" t="str">
        <f t="shared" si="68"/>
        <v>Junior</v>
      </c>
      <c r="Q393" s="26" t="str">
        <f t="shared" si="69"/>
        <v>Senior</v>
      </c>
      <c r="R393" s="26" t="str">
        <f t="shared" si="70"/>
        <v>Nie dotyczy</v>
      </c>
      <c r="S393" s="26" t="str">
        <f t="shared" si="71"/>
        <v>Młodzieżowiec</v>
      </c>
      <c r="V393" s="26" t="str">
        <f t="shared" si="72"/>
        <v>Sójka Alan</v>
      </c>
      <c r="W393" s="26">
        <f>(COUNTIF($V$2:V393,V393)=1)*1+W392</f>
        <v>148</v>
      </c>
      <c r="X393" s="26" t="e">
        <f>VLOOKUP(Y393,'licencje PZTS'!$C$4:$K$1524,9,FALSE)</f>
        <v>#N/A</v>
      </c>
      <c r="Y393" s="26" t="e">
        <f>INDEX($V$4:$V$900,MATCH(ROWS($U$1:U390),$W$4:$W$900,0))</f>
        <v>#N/A</v>
      </c>
      <c r="AA393" s="26" t="str">
        <f t="shared" si="73"/>
        <v>Sójka Alan</v>
      </c>
      <c r="AB393" s="26">
        <f>(COUNTIF($AA$2:AA393,AA393)=1)*1+AB392</f>
        <v>231</v>
      </c>
      <c r="AC393" s="26" t="e">
        <f>VLOOKUP(AD393,'licencje PZTS'!$C$4:$K$524,9,FALSE)</f>
        <v>#N/A</v>
      </c>
      <c r="AD393" s="26" t="e">
        <f>INDEX($AA$2:$AA$900,MATCH(ROWS($Z$1:Z390),$AB$2:$AB$900,0))</f>
        <v>#N/A</v>
      </c>
    </row>
    <row r="394" spans="1:30" hidden="1" x14ac:dyDescent="0.25">
      <c r="A394" s="26" t="str">
        <f>IFERROR(INDEX($D$24:$D$746,MATCH(ROWS($A$1:A372),$B$23:$B$741,0)),"")</f>
        <v/>
      </c>
      <c r="B394" s="30">
        <f>(COUNTIF($D$24:D394,D394)=1)*1+B393</f>
        <v>21</v>
      </c>
      <c r="C394" s="37" t="str">
        <f t="shared" si="62"/>
        <v>Młodzik</v>
      </c>
      <c r="D394" s="30" t="str">
        <f>IF(C394="","",'licencje PZTS'!B374)</f>
        <v>"LZS Żywocice"</v>
      </c>
      <c r="E394" s="38" t="str">
        <f>IF(C394="","",VLOOKUP(F394,'licencje PZTS'!$G$3:$N$799,8,FALSE))</f>
        <v>Siekiera Dawid</v>
      </c>
      <c r="F394" s="26">
        <f>'licencje PZTS'!G374</f>
        <v>51139</v>
      </c>
      <c r="G394" s="38" t="str">
        <f t="shared" si="63"/>
        <v>Junior</v>
      </c>
      <c r="H394" s="38" t="str">
        <f>IF(G394="","",'licencje PZTS'!B374)</f>
        <v>"LZS Żywocice"</v>
      </c>
      <c r="I394" s="26" t="str">
        <f>IF(G394="","",VLOOKUP(F394,'licencje PZTS'!$G$3:$N$799,8,FALSE))</f>
        <v>Siekiera Dawid</v>
      </c>
      <c r="J394" s="26" t="str">
        <f>IFERROR(VLOOKUP(F394,'licencje PZTS'!$G$3:$N$799,7,FALSE),"")</f>
        <v>M</v>
      </c>
      <c r="K394" s="38">
        <f>IFERROR(VLOOKUP(F394,'licencje PZTS'!$G$3:$N$1799,4,FALSE),"")</f>
        <v>2009</v>
      </c>
      <c r="L394" s="26" t="str">
        <f t="shared" si="64"/>
        <v>Nie dotyczy</v>
      </c>
      <c r="M394" s="26" t="str">
        <f t="shared" si="65"/>
        <v>Żak</v>
      </c>
      <c r="N394" s="26" t="str">
        <f t="shared" si="66"/>
        <v>Młodzik</v>
      </c>
      <c r="O394" s="26" t="str">
        <f t="shared" si="67"/>
        <v>Kadet</v>
      </c>
      <c r="P394" s="26" t="str">
        <f t="shared" si="68"/>
        <v>Junior</v>
      </c>
      <c r="Q394" s="26" t="str">
        <f t="shared" si="69"/>
        <v>Senior</v>
      </c>
      <c r="R394" s="26" t="str">
        <f t="shared" si="70"/>
        <v>Nie dotyczy</v>
      </c>
      <c r="S394" s="26" t="str">
        <f t="shared" si="71"/>
        <v>Młodzieżowiec</v>
      </c>
      <c r="V394" s="26" t="str">
        <f t="shared" si="72"/>
        <v>Spałek Olivier</v>
      </c>
      <c r="W394" s="26">
        <f>(COUNTIF($V$2:V394,V394)=1)*1+W393</f>
        <v>149</v>
      </c>
      <c r="X394" s="26" t="e">
        <f>VLOOKUP(Y394,'licencje PZTS'!$C$4:$K$1524,9,FALSE)</f>
        <v>#N/A</v>
      </c>
      <c r="Y394" s="26" t="e">
        <f>INDEX($V$4:$V$900,MATCH(ROWS($U$1:U391),$W$4:$W$900,0))</f>
        <v>#N/A</v>
      </c>
      <c r="AA394" s="26" t="str">
        <f t="shared" si="73"/>
        <v>Spałek Olivier</v>
      </c>
      <c r="AB394" s="26">
        <f>(COUNTIF($AA$2:AA394,AA394)=1)*1+AB393</f>
        <v>232</v>
      </c>
      <c r="AC394" s="26" t="e">
        <f>VLOOKUP(AD394,'licencje PZTS'!$C$4:$K$524,9,FALSE)</f>
        <v>#N/A</v>
      </c>
      <c r="AD394" s="26" t="e">
        <f>INDEX($AA$2:$AA$900,MATCH(ROWS($Z$1:Z391),$AB$2:$AB$900,0))</f>
        <v>#N/A</v>
      </c>
    </row>
    <row r="395" spans="1:30" hidden="1" x14ac:dyDescent="0.25">
      <c r="A395" s="26" t="str">
        <f>IFERROR(INDEX($D$24:$D$746,MATCH(ROWS($A$1:A373),$B$23:$B$741,0)),"")</f>
        <v/>
      </c>
      <c r="B395" s="30">
        <f>(COUNTIF($D$24:D395,D395)=1)*1+B394</f>
        <v>21</v>
      </c>
      <c r="C395" s="37" t="str">
        <f t="shared" si="62"/>
        <v>Młodzik</v>
      </c>
      <c r="D395" s="30" t="str">
        <f>IF(C395="","",'licencje PZTS'!B375)</f>
        <v>"KTS MOKSiR Zawadzkie"</v>
      </c>
      <c r="E395" s="38" t="str">
        <f>IF(C395="","",VLOOKUP(F395,'licencje PZTS'!$G$3:$N$799,8,FALSE))</f>
        <v>Sier Bartosz</v>
      </c>
      <c r="F395" s="26">
        <f>'licencje PZTS'!G375</f>
        <v>53672</v>
      </c>
      <c r="G395" s="38" t="str">
        <f t="shared" si="63"/>
        <v>Junior</v>
      </c>
      <c r="H395" s="38" t="str">
        <f>IF(G395="","",'licencje PZTS'!B375)</f>
        <v>"KTS MOKSiR Zawadzkie"</v>
      </c>
      <c r="I395" s="26" t="str">
        <f>IF(G395="","",VLOOKUP(F395,'licencje PZTS'!$G$3:$N$799,8,FALSE))</f>
        <v>Sier Bartosz</v>
      </c>
      <c r="J395" s="26" t="str">
        <f>IFERROR(VLOOKUP(F395,'licencje PZTS'!$G$3:$N$799,7,FALSE),"")</f>
        <v>M</v>
      </c>
      <c r="K395" s="38">
        <f>IFERROR(VLOOKUP(F395,'licencje PZTS'!$G$3:$N$1799,4,FALSE),"")</f>
        <v>2009</v>
      </c>
      <c r="L395" s="26" t="str">
        <f t="shared" si="64"/>
        <v>Nie dotyczy</v>
      </c>
      <c r="M395" s="26" t="str">
        <f t="shared" si="65"/>
        <v>Żak</v>
      </c>
      <c r="N395" s="26" t="str">
        <f t="shared" si="66"/>
        <v>Młodzik</v>
      </c>
      <c r="O395" s="26" t="str">
        <f t="shared" si="67"/>
        <v>Kadet</v>
      </c>
      <c r="P395" s="26" t="str">
        <f t="shared" si="68"/>
        <v>Junior</v>
      </c>
      <c r="Q395" s="26" t="str">
        <f t="shared" si="69"/>
        <v>Senior</v>
      </c>
      <c r="R395" s="26" t="str">
        <f t="shared" si="70"/>
        <v>Nie dotyczy</v>
      </c>
      <c r="S395" s="26" t="str">
        <f t="shared" si="71"/>
        <v>Młodzieżowiec</v>
      </c>
      <c r="V395" s="26" t="str">
        <f t="shared" si="72"/>
        <v>Sporyszkiewicz Gloria</v>
      </c>
      <c r="W395" s="26">
        <f>(COUNTIF($V$2:V395,V395)=1)*1+W394</f>
        <v>150</v>
      </c>
      <c r="X395" s="26" t="e">
        <f>VLOOKUP(Y395,'licencje PZTS'!$C$4:$K$1524,9,FALSE)</f>
        <v>#N/A</v>
      </c>
      <c r="Y395" s="26" t="e">
        <f>INDEX($V$4:$V$900,MATCH(ROWS($U$1:U392),$W$4:$W$900,0))</f>
        <v>#N/A</v>
      </c>
      <c r="AA395" s="26" t="str">
        <f t="shared" si="73"/>
        <v>Sporyszkiewicz Gloria</v>
      </c>
      <c r="AB395" s="26">
        <f>(COUNTIF($AA$2:AA395,AA395)=1)*1+AB394</f>
        <v>233</v>
      </c>
      <c r="AC395" s="26" t="e">
        <f>VLOOKUP(AD395,'licencje PZTS'!$C$4:$K$524,9,FALSE)</f>
        <v>#N/A</v>
      </c>
      <c r="AD395" s="26" t="e">
        <f>INDEX($AA$2:$AA$900,MATCH(ROWS($Z$1:Z392),$AB$2:$AB$900,0))</f>
        <v>#N/A</v>
      </c>
    </row>
    <row r="396" spans="1:30" hidden="1" x14ac:dyDescent="0.25">
      <c r="A396" s="26" t="str">
        <f>IFERROR(INDEX($D$24:$D$746,MATCH(ROWS($A$1:A374),$B$23:$B$741,0)),"")</f>
        <v/>
      </c>
      <c r="B396" s="30">
        <f>(COUNTIF($D$24:D396,D396)=1)*1+B395</f>
        <v>21</v>
      </c>
      <c r="C396" s="37" t="str">
        <f t="shared" si="62"/>
        <v/>
      </c>
      <c r="D396" s="30" t="str">
        <f>IF(C396="","",'licencje PZTS'!B376)</f>
        <v/>
      </c>
      <c r="E396" s="38" t="str">
        <f>IF(C396="","",VLOOKUP(F396,'licencje PZTS'!$G$3:$N$799,8,FALSE))</f>
        <v/>
      </c>
      <c r="F396" s="26">
        <f>'licencje PZTS'!G376</f>
        <v>53671</v>
      </c>
      <c r="G396" s="38" t="str">
        <f t="shared" si="63"/>
        <v>Junior</v>
      </c>
      <c r="H396" s="38" t="str">
        <f>IF(G396="","",'licencje PZTS'!B376)</f>
        <v>"KTS MOKSiR Zawadzkie"</v>
      </c>
      <c r="I396" s="26" t="str">
        <f>IF(G396="","",VLOOKUP(F396,'licencje PZTS'!$G$3:$N$799,8,FALSE))</f>
        <v>Sier Dawid</v>
      </c>
      <c r="J396" s="26" t="str">
        <f>IFERROR(VLOOKUP(F396,'licencje PZTS'!$G$3:$N$799,7,FALSE),"")</f>
        <v>M</v>
      </c>
      <c r="K396" s="38">
        <f>IFERROR(VLOOKUP(F396,'licencje PZTS'!$G$3:$N$1799,4,FALSE),"")</f>
        <v>2006</v>
      </c>
      <c r="L396" s="26" t="str">
        <f t="shared" si="64"/>
        <v>Nie dotyczy</v>
      </c>
      <c r="M396" s="26" t="str">
        <f t="shared" si="65"/>
        <v>Nie dotyczy</v>
      </c>
      <c r="N396" s="26" t="str">
        <f t="shared" si="66"/>
        <v>Nie dotyczy</v>
      </c>
      <c r="O396" s="26" t="str">
        <f t="shared" si="67"/>
        <v>Kadet</v>
      </c>
      <c r="P396" s="26" t="str">
        <f t="shared" si="68"/>
        <v>Junior</v>
      </c>
      <c r="Q396" s="26" t="str">
        <f t="shared" si="69"/>
        <v>Senior</v>
      </c>
      <c r="R396" s="26" t="str">
        <f t="shared" si="70"/>
        <v>Nie dotyczy</v>
      </c>
      <c r="S396" s="26" t="str">
        <f t="shared" si="71"/>
        <v>Młodzieżowiec</v>
      </c>
      <c r="V396" s="26" t="str">
        <f t="shared" si="72"/>
        <v>Sprancel Jan</v>
      </c>
      <c r="W396" s="26">
        <f>(COUNTIF($V$2:V396,V396)=1)*1+W395</f>
        <v>151</v>
      </c>
      <c r="X396" s="26" t="e">
        <f>VLOOKUP(Y396,'licencje PZTS'!$C$4:$K$1524,9,FALSE)</f>
        <v>#N/A</v>
      </c>
      <c r="Y396" s="26" t="e">
        <f>INDEX($V$4:$V$900,MATCH(ROWS($U$1:U393),$W$4:$W$900,0))</f>
        <v>#N/A</v>
      </c>
      <c r="AA396" s="26" t="str">
        <f t="shared" si="73"/>
        <v>Sprancel Jan</v>
      </c>
      <c r="AB396" s="26">
        <f>(COUNTIF($AA$2:AA396,AA396)=1)*1+AB395</f>
        <v>234</v>
      </c>
      <c r="AC396" s="26" t="e">
        <f>VLOOKUP(AD396,'licencje PZTS'!$C$4:$K$524,9,FALSE)</f>
        <v>#N/A</v>
      </c>
      <c r="AD396" s="26" t="e">
        <f>INDEX($AA$2:$AA$900,MATCH(ROWS($Z$1:Z393),$AB$2:$AB$900,0))</f>
        <v>#N/A</v>
      </c>
    </row>
    <row r="397" spans="1:30" hidden="1" x14ac:dyDescent="0.25">
      <c r="A397" s="26" t="str">
        <f>IFERROR(INDEX($D$24:$D$746,MATCH(ROWS($A$1:A375),$B$23:$B$741,0)),"")</f>
        <v/>
      </c>
      <c r="B397" s="30">
        <f>(COUNTIF($D$24:D397,D397)=1)*1+B396</f>
        <v>21</v>
      </c>
      <c r="C397" s="37" t="str">
        <f t="shared" si="62"/>
        <v/>
      </c>
      <c r="D397" s="30" t="str">
        <f>IF(C397="","",'licencje PZTS'!B377)</f>
        <v/>
      </c>
      <c r="E397" s="38" t="str">
        <f>IF(C397="","",VLOOKUP(F397,'licencje PZTS'!$G$3:$N$799,8,FALSE))</f>
        <v/>
      </c>
      <c r="F397" s="26">
        <f>'licencje PZTS'!G377</f>
        <v>47860</v>
      </c>
      <c r="G397" s="38" t="str">
        <f t="shared" si="63"/>
        <v>Junior</v>
      </c>
      <c r="H397" s="38" t="str">
        <f>IF(G397="","",'licencje PZTS'!B377)</f>
        <v>"KTS KŁODNICA Kędzierzyn-Koźle"</v>
      </c>
      <c r="I397" s="26" t="str">
        <f>IF(G397="","",VLOOKUP(F397,'licencje PZTS'!$G$3:$N$799,8,FALSE))</f>
        <v>Sikora Szymon</v>
      </c>
      <c r="J397" s="26" t="str">
        <f>IFERROR(VLOOKUP(F397,'licencje PZTS'!$G$3:$N$799,7,FALSE),"")</f>
        <v>M</v>
      </c>
      <c r="K397" s="38">
        <f>IFERROR(VLOOKUP(F397,'licencje PZTS'!$G$3:$N$1799,4,FALSE),"")</f>
        <v>2005</v>
      </c>
      <c r="L397" s="26" t="str">
        <f t="shared" si="64"/>
        <v>Nie dotyczy</v>
      </c>
      <c r="M397" s="26" t="str">
        <f t="shared" si="65"/>
        <v>Nie dotyczy</v>
      </c>
      <c r="N397" s="26" t="str">
        <f t="shared" si="66"/>
        <v>Nie dotyczy</v>
      </c>
      <c r="O397" s="26" t="str">
        <f t="shared" si="67"/>
        <v>Kadet</v>
      </c>
      <c r="P397" s="26" t="str">
        <f t="shared" si="68"/>
        <v>Junior</v>
      </c>
      <c r="Q397" s="26" t="str">
        <f t="shared" si="69"/>
        <v>Senior</v>
      </c>
      <c r="R397" s="26" t="str">
        <f t="shared" si="70"/>
        <v>Nie dotyczy</v>
      </c>
      <c r="S397" s="26" t="str">
        <f t="shared" si="71"/>
        <v>Młodzieżowiec</v>
      </c>
      <c r="V397" s="26" t="str">
        <f t="shared" si="72"/>
        <v>Stania Daniel</v>
      </c>
      <c r="W397" s="26">
        <f>(COUNTIF($V$2:V397,V397)=1)*1+W396</f>
        <v>152</v>
      </c>
      <c r="X397" s="26" t="e">
        <f>VLOOKUP(Y397,'licencje PZTS'!$C$4:$K$1524,9,FALSE)</f>
        <v>#N/A</v>
      </c>
      <c r="Y397" s="26" t="e">
        <f>INDEX($V$4:$V$900,MATCH(ROWS($U$1:U394),$W$4:$W$900,0))</f>
        <v>#N/A</v>
      </c>
      <c r="AA397" s="26" t="str">
        <f t="shared" si="73"/>
        <v>Stania Daniel</v>
      </c>
      <c r="AB397" s="26">
        <f>(COUNTIF($AA$2:AA397,AA397)=1)*1+AB396</f>
        <v>235</v>
      </c>
      <c r="AC397" s="26" t="e">
        <f>VLOOKUP(AD397,'licencje PZTS'!$C$4:$K$524,9,FALSE)</f>
        <v>#N/A</v>
      </c>
      <c r="AD397" s="26" t="e">
        <f>INDEX($AA$2:$AA$900,MATCH(ROWS($Z$1:Z394),$AB$2:$AB$900,0))</f>
        <v>#N/A</v>
      </c>
    </row>
    <row r="398" spans="1:30" hidden="1" x14ac:dyDescent="0.25">
      <c r="A398" s="26" t="str">
        <f>IFERROR(INDEX($D$24:$D$746,MATCH(ROWS($A$1:A376),$B$23:$B$741,0)),"")</f>
        <v/>
      </c>
      <c r="B398" s="30">
        <f>(COUNTIF($D$24:D398,D398)=1)*1+B397</f>
        <v>21</v>
      </c>
      <c r="C398" s="37" t="str">
        <f t="shared" si="62"/>
        <v/>
      </c>
      <c r="D398" s="30" t="str">
        <f>IF(C398="","",'licencje PZTS'!B378)</f>
        <v/>
      </c>
      <c r="E398" s="38" t="str">
        <f>IF(C398="","",VLOOKUP(F398,'licencje PZTS'!$G$3:$N$799,8,FALSE))</f>
        <v/>
      </c>
      <c r="F398" s="26">
        <f>'licencje PZTS'!G378</f>
        <v>38051</v>
      </c>
      <c r="G398" s="38" t="str">
        <f t="shared" si="63"/>
        <v/>
      </c>
      <c r="H398" s="38" t="str">
        <f>IF(G398="","",'licencje PZTS'!B378)</f>
        <v/>
      </c>
      <c r="I398" s="26" t="str">
        <f>IF(G398="","",VLOOKUP(F398,'licencje PZTS'!$G$3:$N$799,8,FALSE))</f>
        <v/>
      </c>
      <c r="J398" s="26" t="str">
        <f>IFERROR(VLOOKUP(F398,'licencje PZTS'!$G$3:$N$799,7,FALSE),"")</f>
        <v>K</v>
      </c>
      <c r="K398" s="38">
        <f>IFERROR(VLOOKUP(F398,'licencje PZTS'!$G$3:$N$1799,4,FALSE),"")</f>
        <v>2000</v>
      </c>
      <c r="L398" s="26" t="str">
        <f t="shared" si="64"/>
        <v>Nie dotyczy</v>
      </c>
      <c r="M398" s="26" t="str">
        <f t="shared" si="65"/>
        <v>Nie dotyczy</v>
      </c>
      <c r="N398" s="26" t="str">
        <f t="shared" si="66"/>
        <v>Nie dotyczy</v>
      </c>
      <c r="O398" s="26" t="str">
        <f t="shared" si="67"/>
        <v>Nie dotyczy</v>
      </c>
      <c r="P398" s="26" t="str">
        <f t="shared" si="68"/>
        <v>Nie dotyczy</v>
      </c>
      <c r="Q398" s="26" t="str">
        <f t="shared" si="69"/>
        <v>Senior</v>
      </c>
      <c r="R398" s="26" t="str">
        <f t="shared" si="70"/>
        <v>Nie dotyczy</v>
      </c>
      <c r="S398" s="26" t="str">
        <f t="shared" si="71"/>
        <v>Młodzieżowiec</v>
      </c>
      <c r="V398" s="26" t="str">
        <f t="shared" si="72"/>
        <v>Stankiewicz Jacob</v>
      </c>
      <c r="W398" s="26">
        <f>(COUNTIF($V$2:V398,V398)=1)*1+W397</f>
        <v>153</v>
      </c>
      <c r="X398" s="26" t="e">
        <f>VLOOKUP(Y398,'licencje PZTS'!$C$4:$K$1524,9,FALSE)</f>
        <v>#N/A</v>
      </c>
      <c r="Y398" s="26" t="e">
        <f>INDEX($V$4:$V$900,MATCH(ROWS($U$1:U395),$W$4:$W$900,0))</f>
        <v>#N/A</v>
      </c>
      <c r="AA398" s="26" t="str">
        <f t="shared" si="73"/>
        <v>Stanikowski Marcel</v>
      </c>
      <c r="AB398" s="26">
        <f>(COUNTIF($AA$2:AA398,AA398)=1)*1+AB397</f>
        <v>236</v>
      </c>
      <c r="AC398" s="26" t="e">
        <f>VLOOKUP(AD398,'licencje PZTS'!$C$4:$K$524,9,FALSE)</f>
        <v>#N/A</v>
      </c>
      <c r="AD398" s="26" t="e">
        <f>INDEX($AA$2:$AA$900,MATCH(ROWS($Z$1:Z395),$AB$2:$AB$900,0))</f>
        <v>#N/A</v>
      </c>
    </row>
    <row r="399" spans="1:30" hidden="1" x14ac:dyDescent="0.25">
      <c r="A399" s="26" t="str">
        <f>IFERROR(INDEX($D$24:$D$746,MATCH(ROWS($A$1:A377),$B$23:$B$741,0)),"")</f>
        <v/>
      </c>
      <c r="B399" s="30">
        <f>(COUNTIF($D$24:D399,D399)=1)*1+B398</f>
        <v>21</v>
      </c>
      <c r="C399" s="37" t="str">
        <f t="shared" si="62"/>
        <v/>
      </c>
      <c r="D399" s="30" t="str">
        <f>IF(C399="","",'licencje PZTS'!B379)</f>
        <v/>
      </c>
      <c r="E399" s="38" t="str">
        <f>IF(C399="","",VLOOKUP(F399,'licencje PZTS'!$G$3:$N$799,8,FALSE))</f>
        <v/>
      </c>
      <c r="F399" s="26">
        <f>'licencje PZTS'!G379</f>
        <v>19006</v>
      </c>
      <c r="G399" s="38" t="str">
        <f t="shared" si="63"/>
        <v/>
      </c>
      <c r="H399" s="38" t="str">
        <f>IF(G399="","",'licencje PZTS'!B379)</f>
        <v/>
      </c>
      <c r="I399" s="26" t="str">
        <f>IF(G399="","",VLOOKUP(F399,'licencje PZTS'!$G$3:$N$799,8,FALSE))</f>
        <v/>
      </c>
      <c r="J399" s="26" t="str">
        <f>IFERROR(VLOOKUP(F399,'licencje PZTS'!$G$3:$N$799,7,FALSE),"")</f>
        <v>M</v>
      </c>
      <c r="K399" s="38">
        <f>IFERROR(VLOOKUP(F399,'licencje PZTS'!$G$3:$N$1799,4,FALSE),"")</f>
        <v>1993</v>
      </c>
      <c r="L399" s="26" t="str">
        <f t="shared" si="64"/>
        <v>Nie dotyczy</v>
      </c>
      <c r="M399" s="26" t="str">
        <f t="shared" si="65"/>
        <v>Nie dotyczy</v>
      </c>
      <c r="N399" s="26" t="str">
        <f t="shared" si="66"/>
        <v>Nie dotyczy</v>
      </c>
      <c r="O399" s="26" t="str">
        <f t="shared" si="67"/>
        <v>Nie dotyczy</v>
      </c>
      <c r="P399" s="26" t="str">
        <f t="shared" si="68"/>
        <v>Nie dotyczy</v>
      </c>
      <c r="Q399" s="26" t="str">
        <f t="shared" si="69"/>
        <v>Senior</v>
      </c>
      <c r="R399" s="26" t="str">
        <f t="shared" si="70"/>
        <v>Nie dotyczy</v>
      </c>
      <c r="S399" s="26" t="str">
        <f t="shared" si="71"/>
        <v>Nie dotyczy</v>
      </c>
      <c r="V399" s="26" t="str">
        <f t="shared" si="72"/>
        <v>Stankiewicz Jacob</v>
      </c>
      <c r="W399" s="26">
        <f>(COUNTIF($V$2:V399,V399)=1)*1+W398</f>
        <v>153</v>
      </c>
      <c r="X399" s="26" t="e">
        <f>VLOOKUP(Y399,'licencje PZTS'!$C$4:$K$1524,9,FALSE)</f>
        <v>#N/A</v>
      </c>
      <c r="Y399" s="26" t="e">
        <f>INDEX($V$4:$V$900,MATCH(ROWS($U$1:U396),$W$4:$W$900,0))</f>
        <v>#N/A</v>
      </c>
      <c r="AA399" s="26" t="str">
        <f t="shared" si="73"/>
        <v>Stankiewicz Jacob</v>
      </c>
      <c r="AB399" s="26">
        <f>(COUNTIF($AA$2:AA399,AA399)=1)*1+AB398</f>
        <v>237</v>
      </c>
      <c r="AC399" s="26" t="e">
        <f>VLOOKUP(AD399,'licencje PZTS'!$C$4:$K$524,9,FALSE)</f>
        <v>#N/A</v>
      </c>
      <c r="AD399" s="26" t="e">
        <f>INDEX($AA$2:$AA$900,MATCH(ROWS($Z$1:Z396),$AB$2:$AB$900,0))</f>
        <v>#N/A</v>
      </c>
    </row>
    <row r="400" spans="1:30" hidden="1" x14ac:dyDescent="0.25">
      <c r="A400" s="26" t="str">
        <f>IFERROR(INDEX($D$24:$D$746,MATCH(ROWS($A$1:A378),$B$23:$B$741,0)),"")</f>
        <v/>
      </c>
      <c r="B400" s="30">
        <f>(COUNTIF($D$24:D400,D400)=1)*1+B399</f>
        <v>21</v>
      </c>
      <c r="C400" s="37" t="str">
        <f t="shared" si="62"/>
        <v/>
      </c>
      <c r="D400" s="30" t="str">
        <f>IF(C400="","",'licencje PZTS'!B380)</f>
        <v/>
      </c>
      <c r="E400" s="38" t="str">
        <f>IF(C400="","",VLOOKUP(F400,'licencje PZTS'!$G$3:$N$799,8,FALSE))</f>
        <v/>
      </c>
      <c r="F400" s="26">
        <f>'licencje PZTS'!G380</f>
        <v>27261</v>
      </c>
      <c r="G400" s="38" t="str">
        <f t="shared" si="63"/>
        <v/>
      </c>
      <c r="H400" s="38" t="str">
        <f>IF(G400="","",'licencje PZTS'!B380)</f>
        <v/>
      </c>
      <c r="I400" s="26" t="str">
        <f>IF(G400="","",VLOOKUP(F400,'licencje PZTS'!$G$3:$N$799,8,FALSE))</f>
        <v/>
      </c>
      <c r="J400" s="26" t="str">
        <f>IFERROR(VLOOKUP(F400,'licencje PZTS'!$G$3:$N$799,7,FALSE),"")</f>
        <v>M</v>
      </c>
      <c r="K400" s="38">
        <f>IFERROR(VLOOKUP(F400,'licencje PZTS'!$G$3:$N$1799,4,FALSE),"")</f>
        <v>1966</v>
      </c>
      <c r="L400" s="26" t="str">
        <f t="shared" si="64"/>
        <v>Nie dotyczy</v>
      </c>
      <c r="M400" s="26" t="str">
        <f t="shared" si="65"/>
        <v>Nie dotyczy</v>
      </c>
      <c r="N400" s="26" t="str">
        <f t="shared" si="66"/>
        <v>Nie dotyczy</v>
      </c>
      <c r="O400" s="26" t="str">
        <f t="shared" si="67"/>
        <v>Nie dotyczy</v>
      </c>
      <c r="P400" s="26" t="str">
        <f t="shared" si="68"/>
        <v>Nie dotyczy</v>
      </c>
      <c r="Q400" s="26" t="str">
        <f t="shared" si="69"/>
        <v>Senior</v>
      </c>
      <c r="R400" s="26" t="str">
        <f t="shared" si="70"/>
        <v>Weteran</v>
      </c>
      <c r="S400" s="26" t="str">
        <f t="shared" si="71"/>
        <v>Nie dotyczy</v>
      </c>
      <c r="V400" s="26" t="str">
        <f t="shared" si="72"/>
        <v>Stankiewicz Jacob</v>
      </c>
      <c r="W400" s="26">
        <f>(COUNTIF($V$2:V400,V400)=1)*1+W399</f>
        <v>153</v>
      </c>
      <c r="X400" s="26" t="e">
        <f>VLOOKUP(Y400,'licencje PZTS'!$C$4:$K$1524,9,FALSE)</f>
        <v>#N/A</v>
      </c>
      <c r="Y400" s="26" t="e">
        <f>INDEX($V$4:$V$900,MATCH(ROWS($U$1:U397),$W$4:$W$900,0))</f>
        <v>#N/A</v>
      </c>
      <c r="AA400" s="26" t="str">
        <f t="shared" si="73"/>
        <v>Stankiewicz Jacob</v>
      </c>
      <c r="AB400" s="26">
        <f>(COUNTIF($AA$2:AA400,AA400)=1)*1+AB399</f>
        <v>237</v>
      </c>
      <c r="AC400" s="26" t="e">
        <f>VLOOKUP(AD400,'licencje PZTS'!$C$4:$K$524,9,FALSE)</f>
        <v>#N/A</v>
      </c>
      <c r="AD400" s="26" t="e">
        <f>INDEX($AA$2:$AA$900,MATCH(ROWS($Z$1:Z397),$AB$2:$AB$900,0))</f>
        <v>#N/A</v>
      </c>
    </row>
    <row r="401" spans="1:30" hidden="1" x14ac:dyDescent="0.25">
      <c r="A401" s="26" t="str">
        <f>IFERROR(INDEX($D$24:$D$746,MATCH(ROWS($A$1:A379),$B$23:$B$741,0)),"")</f>
        <v/>
      </c>
      <c r="B401" s="30">
        <f>(COUNTIF($D$24:D401,D401)=1)*1+B400</f>
        <v>21</v>
      </c>
      <c r="C401" s="37" t="str">
        <f t="shared" si="62"/>
        <v/>
      </c>
      <c r="D401" s="30" t="str">
        <f>IF(C401="","",'licencje PZTS'!B381)</f>
        <v/>
      </c>
      <c r="E401" s="38" t="str">
        <f>IF(C401="","",VLOOKUP(F401,'licencje PZTS'!$G$3:$N$799,8,FALSE))</f>
        <v/>
      </c>
      <c r="F401" s="26">
        <f>'licencje PZTS'!G381</f>
        <v>40652</v>
      </c>
      <c r="G401" s="38" t="str">
        <f t="shared" si="63"/>
        <v/>
      </c>
      <c r="H401" s="38" t="str">
        <f>IF(G401="","",'licencje PZTS'!B381)</f>
        <v/>
      </c>
      <c r="I401" s="26" t="str">
        <f>IF(G401="","",VLOOKUP(F401,'licencje PZTS'!$G$3:$N$799,8,FALSE))</f>
        <v/>
      </c>
      <c r="J401" s="26" t="str">
        <f>IFERROR(VLOOKUP(F401,'licencje PZTS'!$G$3:$N$799,7,FALSE),"")</f>
        <v>M</v>
      </c>
      <c r="K401" s="38">
        <f>IFERROR(VLOOKUP(F401,'licencje PZTS'!$G$3:$N$1799,4,FALSE),"")</f>
        <v>1967</v>
      </c>
      <c r="L401" s="26" t="str">
        <f t="shared" si="64"/>
        <v>Nie dotyczy</v>
      </c>
      <c r="M401" s="26" t="str">
        <f t="shared" si="65"/>
        <v>Nie dotyczy</v>
      </c>
      <c r="N401" s="26" t="str">
        <f t="shared" si="66"/>
        <v>Nie dotyczy</v>
      </c>
      <c r="O401" s="26" t="str">
        <f t="shared" si="67"/>
        <v>Nie dotyczy</v>
      </c>
      <c r="P401" s="26" t="str">
        <f t="shared" si="68"/>
        <v>Nie dotyczy</v>
      </c>
      <c r="Q401" s="26" t="str">
        <f t="shared" si="69"/>
        <v>Senior</v>
      </c>
      <c r="R401" s="26" t="str">
        <f t="shared" si="70"/>
        <v>Weteran</v>
      </c>
      <c r="S401" s="26" t="str">
        <f t="shared" si="71"/>
        <v>Nie dotyczy</v>
      </c>
      <c r="V401" s="26" t="str">
        <f t="shared" si="72"/>
        <v>Starczyński Bartek</v>
      </c>
      <c r="W401" s="26">
        <f>(COUNTIF($V$2:V401,V401)=1)*1+W400</f>
        <v>154</v>
      </c>
      <c r="X401" s="26" t="e">
        <f>VLOOKUP(Y401,'licencje PZTS'!$C$4:$K$1524,9,FALSE)</f>
        <v>#N/A</v>
      </c>
      <c r="Y401" s="26" t="e">
        <f>INDEX($V$4:$V$900,MATCH(ROWS($U$1:U398),$W$4:$W$900,0))</f>
        <v>#N/A</v>
      </c>
      <c r="AA401" s="26" t="str">
        <f t="shared" si="73"/>
        <v>Starczyński Bartek</v>
      </c>
      <c r="AB401" s="26">
        <f>(COUNTIF($AA$2:AA401,AA401)=1)*1+AB400</f>
        <v>238</v>
      </c>
      <c r="AC401" s="26" t="e">
        <f>VLOOKUP(AD401,'licencje PZTS'!$C$4:$K$524,9,FALSE)</f>
        <v>#N/A</v>
      </c>
      <c r="AD401" s="26" t="e">
        <f>INDEX($AA$2:$AA$900,MATCH(ROWS($Z$1:Z398),$AB$2:$AB$900,0))</f>
        <v>#N/A</v>
      </c>
    </row>
    <row r="402" spans="1:30" hidden="1" x14ac:dyDescent="0.25">
      <c r="A402" s="26" t="str">
        <f>IFERROR(INDEX($D$24:$D$746,MATCH(ROWS($A$1:A380),$B$23:$B$741,0)),"")</f>
        <v/>
      </c>
      <c r="B402" s="30">
        <f>(COUNTIF($D$24:D402,D402)=1)*1+B401</f>
        <v>21</v>
      </c>
      <c r="C402" s="37" t="str">
        <f t="shared" si="62"/>
        <v/>
      </c>
      <c r="D402" s="30" t="str">
        <f>IF(C402="","",'licencje PZTS'!B382)</f>
        <v/>
      </c>
      <c r="E402" s="38" t="str">
        <f>IF(C402="","",VLOOKUP(F402,'licencje PZTS'!$G$3:$N$799,8,FALSE))</f>
        <v/>
      </c>
      <c r="F402" s="26">
        <f>'licencje PZTS'!G382</f>
        <v>44683</v>
      </c>
      <c r="G402" s="38" t="str">
        <f t="shared" si="63"/>
        <v/>
      </c>
      <c r="H402" s="38" t="str">
        <f>IF(G402="","",'licencje PZTS'!B382)</f>
        <v/>
      </c>
      <c r="I402" s="26" t="str">
        <f>IF(G402="","",VLOOKUP(F402,'licencje PZTS'!$G$3:$N$799,8,FALSE))</f>
        <v/>
      </c>
      <c r="J402" s="26" t="str">
        <f>IFERROR(VLOOKUP(F402,'licencje PZTS'!$G$3:$N$799,7,FALSE),"")</f>
        <v>M</v>
      </c>
      <c r="K402" s="38">
        <f>IFERROR(VLOOKUP(F402,'licencje PZTS'!$G$3:$N$1799,4,FALSE),"")</f>
        <v>2000</v>
      </c>
      <c r="L402" s="26" t="str">
        <f t="shared" si="64"/>
        <v>Nie dotyczy</v>
      </c>
      <c r="M402" s="26" t="str">
        <f t="shared" si="65"/>
        <v>Nie dotyczy</v>
      </c>
      <c r="N402" s="26" t="str">
        <f t="shared" si="66"/>
        <v>Nie dotyczy</v>
      </c>
      <c r="O402" s="26" t="str">
        <f t="shared" si="67"/>
        <v>Nie dotyczy</v>
      </c>
      <c r="P402" s="26" t="str">
        <f t="shared" si="68"/>
        <v>Nie dotyczy</v>
      </c>
      <c r="Q402" s="26" t="str">
        <f t="shared" si="69"/>
        <v>Senior</v>
      </c>
      <c r="R402" s="26" t="str">
        <f t="shared" si="70"/>
        <v>Nie dotyczy</v>
      </c>
      <c r="S402" s="26" t="str">
        <f t="shared" si="71"/>
        <v>Młodzieżowiec</v>
      </c>
      <c r="V402" s="26" t="str">
        <f t="shared" si="72"/>
        <v>Starczyński Bartek</v>
      </c>
      <c r="W402" s="26">
        <f>(COUNTIF($V$2:V402,V402)=1)*1+W401</f>
        <v>154</v>
      </c>
      <c r="X402" s="26" t="e">
        <f>VLOOKUP(Y402,'licencje PZTS'!$C$4:$K$1524,9,FALSE)</f>
        <v>#N/A</v>
      </c>
      <c r="Y402" s="26" t="e">
        <f>INDEX($V$4:$V$900,MATCH(ROWS($U$1:U399),$W$4:$W$900,0))</f>
        <v>#N/A</v>
      </c>
      <c r="AA402" s="26" t="str">
        <f t="shared" si="73"/>
        <v>Starczyński Bartek</v>
      </c>
      <c r="AB402" s="26">
        <f>(COUNTIF($AA$2:AA402,AA402)=1)*1+AB401</f>
        <v>238</v>
      </c>
      <c r="AC402" s="26" t="e">
        <f>VLOOKUP(AD402,'licencje PZTS'!$C$4:$K$524,9,FALSE)</f>
        <v>#N/A</v>
      </c>
      <c r="AD402" s="26" t="e">
        <f>INDEX($AA$2:$AA$900,MATCH(ROWS($Z$1:Z399),$AB$2:$AB$900,0))</f>
        <v>#N/A</v>
      </c>
    </row>
    <row r="403" spans="1:30" hidden="1" x14ac:dyDescent="0.25">
      <c r="A403" s="26" t="str">
        <f>IFERROR(INDEX($D$24:$D$746,MATCH(ROWS($A$1:A381),$B$23:$B$741,0)),"")</f>
        <v/>
      </c>
      <c r="B403" s="30">
        <f>(COUNTIF($D$24:D403,D403)=1)*1+B402</f>
        <v>21</v>
      </c>
      <c r="C403" s="37" t="str">
        <f t="shared" si="62"/>
        <v/>
      </c>
      <c r="D403" s="30" t="str">
        <f>IF(C403="","",'licencje PZTS'!B383)</f>
        <v/>
      </c>
      <c r="E403" s="38" t="str">
        <f>IF(C403="","",VLOOKUP(F403,'licencje PZTS'!$G$3:$N$799,8,FALSE))</f>
        <v/>
      </c>
      <c r="F403" s="26">
        <f>'licencje PZTS'!G383</f>
        <v>45368</v>
      </c>
      <c r="G403" s="38" t="str">
        <f t="shared" si="63"/>
        <v>Junior</v>
      </c>
      <c r="H403" s="38" t="str">
        <f>IF(G403="","",'licencje PZTS'!B383)</f>
        <v>"GUKS Byczyna"</v>
      </c>
      <c r="I403" s="26" t="str">
        <f>IF(G403="","",VLOOKUP(F403,'licencje PZTS'!$G$3:$N$799,8,FALSE))</f>
        <v>Skotnik Szymon</v>
      </c>
      <c r="J403" s="26" t="str">
        <f>IFERROR(VLOOKUP(F403,'licencje PZTS'!$G$3:$N$799,7,FALSE),"")</f>
        <v>M</v>
      </c>
      <c r="K403" s="38">
        <f>IFERROR(VLOOKUP(F403,'licencje PZTS'!$G$3:$N$1799,4,FALSE),"")</f>
        <v>2005</v>
      </c>
      <c r="L403" s="26" t="str">
        <f t="shared" si="64"/>
        <v>Nie dotyczy</v>
      </c>
      <c r="M403" s="26" t="str">
        <f t="shared" si="65"/>
        <v>Nie dotyczy</v>
      </c>
      <c r="N403" s="26" t="str">
        <f t="shared" si="66"/>
        <v>Nie dotyczy</v>
      </c>
      <c r="O403" s="26" t="str">
        <f t="shared" si="67"/>
        <v>Kadet</v>
      </c>
      <c r="P403" s="26" t="str">
        <f t="shared" si="68"/>
        <v>Junior</v>
      </c>
      <c r="Q403" s="26" t="str">
        <f t="shared" si="69"/>
        <v>Senior</v>
      </c>
      <c r="R403" s="26" t="str">
        <f t="shared" si="70"/>
        <v>Nie dotyczy</v>
      </c>
      <c r="S403" s="26" t="str">
        <f t="shared" si="71"/>
        <v>Młodzieżowiec</v>
      </c>
      <c r="V403" s="26" t="str">
        <f t="shared" si="72"/>
        <v>Starczyński Jakub</v>
      </c>
      <c r="W403" s="26">
        <f>(COUNTIF($V$2:V403,V403)=1)*1+W402</f>
        <v>155</v>
      </c>
      <c r="X403" s="26" t="e">
        <f>VLOOKUP(Y403,'licencje PZTS'!$C$4:$K$1524,9,FALSE)</f>
        <v>#N/A</v>
      </c>
      <c r="Y403" s="26" t="e">
        <f>INDEX($V$4:$V$900,MATCH(ROWS($U$1:U400),$W$4:$W$900,0))</f>
        <v>#N/A</v>
      </c>
      <c r="AA403" s="26" t="str">
        <f t="shared" si="73"/>
        <v>Starczyński Jakub</v>
      </c>
      <c r="AB403" s="26">
        <f>(COUNTIF($AA$2:AA403,AA403)=1)*1+AB402</f>
        <v>239</v>
      </c>
      <c r="AC403" s="26" t="e">
        <f>VLOOKUP(AD403,'licencje PZTS'!$C$4:$K$524,9,FALSE)</f>
        <v>#N/A</v>
      </c>
      <c r="AD403" s="26" t="e">
        <f>INDEX($AA$2:$AA$900,MATCH(ROWS($Z$1:Z400),$AB$2:$AB$900,0))</f>
        <v>#N/A</v>
      </c>
    </row>
    <row r="404" spans="1:30" hidden="1" x14ac:dyDescent="0.25">
      <c r="A404" s="26" t="str">
        <f>IFERROR(INDEX($D$24:$D$746,MATCH(ROWS($A$1:A382),$B$23:$B$741,0)),"")</f>
        <v/>
      </c>
      <c r="B404" s="30">
        <f>(COUNTIF($D$24:D404,D404)=1)*1+B403</f>
        <v>21</v>
      </c>
      <c r="C404" s="37" t="str">
        <f t="shared" si="62"/>
        <v/>
      </c>
      <c r="D404" s="30" t="str">
        <f>IF(C404="","",'licencje PZTS'!B384)</f>
        <v/>
      </c>
      <c r="E404" s="38" t="str">
        <f>IF(C404="","",VLOOKUP(F404,'licencje PZTS'!$G$3:$N$799,8,FALSE))</f>
        <v/>
      </c>
      <c r="F404" s="26">
        <f>'licencje PZTS'!G384</f>
        <v>25405</v>
      </c>
      <c r="G404" s="38" t="str">
        <f t="shared" si="63"/>
        <v/>
      </c>
      <c r="H404" s="38" t="str">
        <f>IF(G404="","",'licencje PZTS'!B384)</f>
        <v/>
      </c>
      <c r="I404" s="26" t="str">
        <f>IF(G404="","",VLOOKUP(F404,'licencje PZTS'!$G$3:$N$799,8,FALSE))</f>
        <v/>
      </c>
      <c r="J404" s="26" t="str">
        <f>IFERROR(VLOOKUP(F404,'licencje PZTS'!$G$3:$N$799,7,FALSE),"")</f>
        <v>M</v>
      </c>
      <c r="K404" s="38">
        <f>IFERROR(VLOOKUP(F404,'licencje PZTS'!$G$3:$N$1799,4,FALSE),"")</f>
        <v>1973</v>
      </c>
      <c r="L404" s="26" t="str">
        <f t="shared" si="64"/>
        <v>Nie dotyczy</v>
      </c>
      <c r="M404" s="26" t="str">
        <f t="shared" si="65"/>
        <v>Nie dotyczy</v>
      </c>
      <c r="N404" s="26" t="str">
        <f t="shared" si="66"/>
        <v>Nie dotyczy</v>
      </c>
      <c r="O404" s="26" t="str">
        <f t="shared" si="67"/>
        <v>Nie dotyczy</v>
      </c>
      <c r="P404" s="26" t="str">
        <f t="shared" si="68"/>
        <v>Nie dotyczy</v>
      </c>
      <c r="Q404" s="26" t="str">
        <f t="shared" si="69"/>
        <v>Senior</v>
      </c>
      <c r="R404" s="26" t="str">
        <f t="shared" si="70"/>
        <v>Weteran</v>
      </c>
      <c r="S404" s="26" t="str">
        <f t="shared" si="71"/>
        <v>Nie dotyczy</v>
      </c>
      <c r="V404" s="26" t="str">
        <f t="shared" si="72"/>
        <v>Steckert Paweł</v>
      </c>
      <c r="W404" s="26">
        <f>(COUNTIF($V$2:V404,V404)=1)*1+W403</f>
        <v>156</v>
      </c>
      <c r="X404" s="26" t="e">
        <f>VLOOKUP(Y404,'licencje PZTS'!$C$4:$K$1524,9,FALSE)</f>
        <v>#N/A</v>
      </c>
      <c r="Y404" s="26" t="e">
        <f>INDEX($V$4:$V$900,MATCH(ROWS($U$1:U401),$W$4:$W$900,0))</f>
        <v>#N/A</v>
      </c>
      <c r="AA404" s="26" t="str">
        <f t="shared" si="73"/>
        <v>Steckert Paweł</v>
      </c>
      <c r="AB404" s="26">
        <f>(COUNTIF($AA$2:AA404,AA404)=1)*1+AB403</f>
        <v>240</v>
      </c>
      <c r="AC404" s="26" t="e">
        <f>VLOOKUP(AD404,'licencje PZTS'!$C$4:$K$524,9,FALSE)</f>
        <v>#N/A</v>
      </c>
      <c r="AD404" s="26" t="e">
        <f>INDEX($AA$2:$AA$900,MATCH(ROWS($Z$1:Z401),$AB$2:$AB$900,0))</f>
        <v>#N/A</v>
      </c>
    </row>
    <row r="405" spans="1:30" hidden="1" x14ac:dyDescent="0.25">
      <c r="A405" s="26" t="str">
        <f>IFERROR(INDEX($D$24:$D$746,MATCH(ROWS($A$1:A383),$B$23:$B$741,0)),"")</f>
        <v/>
      </c>
      <c r="B405" s="30">
        <f>(COUNTIF($D$24:D405,D405)=1)*1+B404</f>
        <v>21</v>
      </c>
      <c r="C405" s="37" t="str">
        <f t="shared" si="62"/>
        <v/>
      </c>
      <c r="D405" s="30" t="str">
        <f>IF(C405="","",'licencje PZTS'!B385)</f>
        <v/>
      </c>
      <c r="E405" s="38" t="str">
        <f>IF(C405="","",VLOOKUP(F405,'licencje PZTS'!$G$3:$N$799,8,FALSE))</f>
        <v/>
      </c>
      <c r="F405" s="26">
        <f>'licencje PZTS'!G385</f>
        <v>35387</v>
      </c>
      <c r="G405" s="38" t="str">
        <f t="shared" si="63"/>
        <v/>
      </c>
      <c r="H405" s="38" t="str">
        <f>IF(G405="","",'licencje PZTS'!B385)</f>
        <v/>
      </c>
      <c r="I405" s="26" t="str">
        <f>IF(G405="","",VLOOKUP(F405,'licencje PZTS'!$G$3:$N$799,8,FALSE))</f>
        <v/>
      </c>
      <c r="J405" s="26" t="str">
        <f>IFERROR(VLOOKUP(F405,'licencje PZTS'!$G$3:$N$799,7,FALSE),"")</f>
        <v>M</v>
      </c>
      <c r="K405" s="38">
        <f>IFERROR(VLOOKUP(F405,'licencje PZTS'!$G$3:$N$1799,4,FALSE),"")</f>
        <v>2000</v>
      </c>
      <c r="L405" s="26" t="str">
        <f t="shared" si="64"/>
        <v>Nie dotyczy</v>
      </c>
      <c r="M405" s="26" t="str">
        <f t="shared" si="65"/>
        <v>Nie dotyczy</v>
      </c>
      <c r="N405" s="26" t="str">
        <f t="shared" si="66"/>
        <v>Nie dotyczy</v>
      </c>
      <c r="O405" s="26" t="str">
        <f t="shared" si="67"/>
        <v>Nie dotyczy</v>
      </c>
      <c r="P405" s="26" t="str">
        <f t="shared" si="68"/>
        <v>Nie dotyczy</v>
      </c>
      <c r="Q405" s="26" t="str">
        <f t="shared" si="69"/>
        <v>Senior</v>
      </c>
      <c r="R405" s="26" t="str">
        <f t="shared" si="70"/>
        <v>Nie dotyczy</v>
      </c>
      <c r="S405" s="26" t="str">
        <f t="shared" si="71"/>
        <v>Młodzieżowiec</v>
      </c>
      <c r="V405" s="26" t="str">
        <f t="shared" si="72"/>
        <v>Szczepanek Jan</v>
      </c>
      <c r="W405" s="26">
        <f>(COUNTIF($V$2:V405,V405)=1)*1+W404</f>
        <v>157</v>
      </c>
      <c r="X405" s="26" t="e">
        <f>VLOOKUP(Y405,'licencje PZTS'!$C$4:$K$1524,9,FALSE)</f>
        <v>#N/A</v>
      </c>
      <c r="Y405" s="26" t="e">
        <f>INDEX($V$4:$V$900,MATCH(ROWS($U$1:U402),$W$4:$W$900,0))</f>
        <v>#N/A</v>
      </c>
      <c r="AA405" s="26" t="str">
        <f t="shared" si="73"/>
        <v>Stobierski Filip</v>
      </c>
      <c r="AB405" s="26">
        <f>(COUNTIF($AA$2:AA405,AA405)=1)*1+AB404</f>
        <v>241</v>
      </c>
      <c r="AC405" s="26" t="e">
        <f>VLOOKUP(AD405,'licencje PZTS'!$C$4:$K$524,9,FALSE)</f>
        <v>#N/A</v>
      </c>
      <c r="AD405" s="26" t="e">
        <f>INDEX($AA$2:$AA$900,MATCH(ROWS($Z$1:Z402),$AB$2:$AB$900,0))</f>
        <v>#N/A</v>
      </c>
    </row>
    <row r="406" spans="1:30" hidden="1" x14ac:dyDescent="0.25">
      <c r="A406" s="26" t="str">
        <f>IFERROR(INDEX($D$24:$D$746,MATCH(ROWS($A$1:A384),$B$23:$B$741,0)),"")</f>
        <v/>
      </c>
      <c r="B406" s="30">
        <f>(COUNTIF($D$24:D406,D406)=1)*1+B405</f>
        <v>21</v>
      </c>
      <c r="C406" s="37" t="str">
        <f t="shared" si="62"/>
        <v/>
      </c>
      <c r="D406" s="30" t="str">
        <f>IF(C406="","",'licencje PZTS'!B386)</f>
        <v/>
      </c>
      <c r="E406" s="38" t="str">
        <f>IF(C406="","",VLOOKUP(F406,'licencje PZTS'!$G$3:$N$799,8,FALSE))</f>
        <v/>
      </c>
      <c r="F406" s="26">
        <f>'licencje PZTS'!G386</f>
        <v>35388</v>
      </c>
      <c r="G406" s="38" t="str">
        <f t="shared" si="63"/>
        <v/>
      </c>
      <c r="H406" s="38" t="str">
        <f>IF(G406="","",'licencje PZTS'!B386)</f>
        <v/>
      </c>
      <c r="I406" s="26" t="str">
        <f>IF(G406="","",VLOOKUP(F406,'licencje PZTS'!$G$3:$N$799,8,FALSE))</f>
        <v/>
      </c>
      <c r="J406" s="26" t="str">
        <f>IFERROR(VLOOKUP(F406,'licencje PZTS'!$G$3:$N$799,7,FALSE),"")</f>
        <v>M</v>
      </c>
      <c r="K406" s="38">
        <f>IFERROR(VLOOKUP(F406,'licencje PZTS'!$G$3:$N$1799,4,FALSE),"")</f>
        <v>2000</v>
      </c>
      <c r="L406" s="26" t="str">
        <f t="shared" si="64"/>
        <v>Nie dotyczy</v>
      </c>
      <c r="M406" s="26" t="str">
        <f t="shared" si="65"/>
        <v>Nie dotyczy</v>
      </c>
      <c r="N406" s="26" t="str">
        <f t="shared" si="66"/>
        <v>Nie dotyczy</v>
      </c>
      <c r="O406" s="26" t="str">
        <f t="shared" si="67"/>
        <v>Nie dotyczy</v>
      </c>
      <c r="P406" s="26" t="str">
        <f t="shared" si="68"/>
        <v>Nie dotyczy</v>
      </c>
      <c r="Q406" s="26" t="str">
        <f t="shared" si="69"/>
        <v>Senior</v>
      </c>
      <c r="R406" s="26" t="str">
        <f t="shared" si="70"/>
        <v>Nie dotyczy</v>
      </c>
      <c r="S406" s="26" t="str">
        <f t="shared" si="71"/>
        <v>Młodzieżowiec</v>
      </c>
      <c r="V406" s="26" t="str">
        <f t="shared" si="72"/>
        <v>Szczepanek Jan</v>
      </c>
      <c r="W406" s="26">
        <f>(COUNTIF($V$2:V406,V406)=1)*1+W405</f>
        <v>157</v>
      </c>
      <c r="X406" s="26" t="e">
        <f>VLOOKUP(Y406,'licencje PZTS'!$C$4:$K$1524,9,FALSE)</f>
        <v>#N/A</v>
      </c>
      <c r="Y406" s="26" t="e">
        <f>INDEX($V$4:$V$900,MATCH(ROWS($U$1:U403),$W$4:$W$900,0))</f>
        <v>#N/A</v>
      </c>
      <c r="AA406" s="26" t="str">
        <f t="shared" si="73"/>
        <v>Sulikowski Bartosz</v>
      </c>
      <c r="AB406" s="26">
        <f>(COUNTIF($AA$2:AA406,AA406)=1)*1+AB405</f>
        <v>242</v>
      </c>
      <c r="AC406" s="26" t="e">
        <f>VLOOKUP(AD406,'licencje PZTS'!$C$4:$K$524,9,FALSE)</f>
        <v>#N/A</v>
      </c>
      <c r="AD406" s="26" t="e">
        <f>INDEX($AA$2:$AA$900,MATCH(ROWS($Z$1:Z403),$AB$2:$AB$900,0))</f>
        <v>#N/A</v>
      </c>
    </row>
    <row r="407" spans="1:30" hidden="1" x14ac:dyDescent="0.25">
      <c r="A407" s="26" t="str">
        <f>IFERROR(INDEX($D$24:$D$746,MATCH(ROWS($A$1:A385),$B$23:$B$741,0)),"")</f>
        <v/>
      </c>
      <c r="B407" s="30">
        <f>(COUNTIF($D$24:D407,D407)=1)*1+B406</f>
        <v>21</v>
      </c>
      <c r="C407" s="37" t="str">
        <f t="shared" si="62"/>
        <v/>
      </c>
      <c r="D407" s="30" t="str">
        <f>IF(C407="","",'licencje PZTS'!B387)</f>
        <v/>
      </c>
      <c r="E407" s="38" t="str">
        <f>IF(C407="","",VLOOKUP(F407,'licencje PZTS'!$G$3:$N$799,8,FALSE))</f>
        <v/>
      </c>
      <c r="F407" s="26">
        <f>'licencje PZTS'!G387</f>
        <v>47317</v>
      </c>
      <c r="G407" s="38" t="str">
        <f t="shared" si="63"/>
        <v>Junior</v>
      </c>
      <c r="H407" s="38" t="str">
        <f>IF(G407="","",'licencje PZTS'!B387)</f>
        <v>"UKS GOSDIM Turawa"</v>
      </c>
      <c r="I407" s="26" t="str">
        <f>IF(G407="","",VLOOKUP(F407,'licencje PZTS'!$G$3:$N$799,8,FALSE))</f>
        <v>Sobkow Szymon</v>
      </c>
      <c r="J407" s="26" t="str">
        <f>IFERROR(VLOOKUP(F407,'licencje PZTS'!$G$3:$N$799,7,FALSE),"")</f>
        <v>M</v>
      </c>
      <c r="K407" s="38">
        <f>IFERROR(VLOOKUP(F407,'licencje PZTS'!$G$3:$N$1799,4,FALSE),"")</f>
        <v>2006</v>
      </c>
      <c r="L407" s="26" t="str">
        <f t="shared" si="64"/>
        <v>Nie dotyczy</v>
      </c>
      <c r="M407" s="26" t="str">
        <f t="shared" si="65"/>
        <v>Nie dotyczy</v>
      </c>
      <c r="N407" s="26" t="str">
        <f t="shared" si="66"/>
        <v>Nie dotyczy</v>
      </c>
      <c r="O407" s="26" t="str">
        <f t="shared" si="67"/>
        <v>Kadet</v>
      </c>
      <c r="P407" s="26" t="str">
        <f t="shared" si="68"/>
        <v>Junior</v>
      </c>
      <c r="Q407" s="26" t="str">
        <f t="shared" si="69"/>
        <v>Senior</v>
      </c>
      <c r="R407" s="26" t="str">
        <f t="shared" si="70"/>
        <v>Nie dotyczy</v>
      </c>
      <c r="S407" s="26" t="str">
        <f t="shared" si="71"/>
        <v>Młodzieżowiec</v>
      </c>
      <c r="V407" s="26" t="str">
        <f t="shared" si="72"/>
        <v>Szczepanek Jan</v>
      </c>
      <c r="W407" s="26">
        <f>(COUNTIF($V$2:V407,V407)=1)*1+W406</f>
        <v>157</v>
      </c>
      <c r="X407" s="26" t="e">
        <f>VLOOKUP(Y407,'licencje PZTS'!$C$4:$K$1524,9,FALSE)</f>
        <v>#N/A</v>
      </c>
      <c r="Y407" s="26" t="e">
        <f>INDEX($V$4:$V$900,MATCH(ROWS($U$1:U404),$W$4:$W$900,0))</f>
        <v>#N/A</v>
      </c>
      <c r="AA407" s="26" t="str">
        <f t="shared" si="73"/>
        <v>Sulikowski Bartosz</v>
      </c>
      <c r="AB407" s="26">
        <f>(COUNTIF($AA$2:AA407,AA407)=1)*1+AB406</f>
        <v>242</v>
      </c>
      <c r="AC407" s="26" t="e">
        <f>VLOOKUP(AD407,'licencje PZTS'!$C$4:$K$524,9,FALSE)</f>
        <v>#N/A</v>
      </c>
      <c r="AD407" s="26" t="e">
        <f>INDEX($AA$2:$AA$900,MATCH(ROWS($Z$1:Z404),$AB$2:$AB$900,0))</f>
        <v>#N/A</v>
      </c>
    </row>
    <row r="408" spans="1:30" hidden="1" x14ac:dyDescent="0.25">
      <c r="A408" s="26" t="str">
        <f>IFERROR(INDEX($D$24:$D$746,MATCH(ROWS($A$1:A386),$B$23:$B$741,0)),"")</f>
        <v/>
      </c>
      <c r="B408" s="30">
        <f>(COUNTIF($D$24:D408,D408)=1)*1+B407</f>
        <v>21</v>
      </c>
      <c r="C408" s="37" t="str">
        <f t="shared" si="62"/>
        <v>Młodzik</v>
      </c>
      <c r="D408" s="30" t="str">
        <f>IF(C408="","",'licencje PZTS'!B388)</f>
        <v>"STS Brynica"</v>
      </c>
      <c r="E408" s="38" t="str">
        <f>IF(C408="","",VLOOKUP(F408,'licencje PZTS'!$G$3:$N$799,8,FALSE))</f>
        <v>Sochor Filip</v>
      </c>
      <c r="F408" s="26">
        <f>'licencje PZTS'!G388</f>
        <v>54675</v>
      </c>
      <c r="G408" s="38" t="str">
        <f t="shared" si="63"/>
        <v>Junior</v>
      </c>
      <c r="H408" s="38" t="str">
        <f>IF(G408="","",'licencje PZTS'!B388)</f>
        <v>"STS Brynica"</v>
      </c>
      <c r="I408" s="26" t="str">
        <f>IF(G408="","",VLOOKUP(F408,'licencje PZTS'!$G$3:$N$799,8,FALSE))</f>
        <v>Sochor Filip</v>
      </c>
      <c r="J408" s="26" t="str">
        <f>IFERROR(VLOOKUP(F408,'licencje PZTS'!$G$3:$N$799,7,FALSE),"")</f>
        <v>M</v>
      </c>
      <c r="K408" s="38">
        <f>IFERROR(VLOOKUP(F408,'licencje PZTS'!$G$3:$N$1799,4,FALSE),"")</f>
        <v>2011</v>
      </c>
      <c r="L408" s="26" t="str">
        <f t="shared" si="64"/>
        <v>Skrzat</v>
      </c>
      <c r="M408" s="26" t="str">
        <f t="shared" si="65"/>
        <v>Żak</v>
      </c>
      <c r="N408" s="26" t="str">
        <f t="shared" si="66"/>
        <v>Młodzik</v>
      </c>
      <c r="O408" s="26" t="str">
        <f t="shared" si="67"/>
        <v>Kadet</v>
      </c>
      <c r="P408" s="26" t="str">
        <f t="shared" si="68"/>
        <v>Junior</v>
      </c>
      <c r="Q408" s="26" t="str">
        <f t="shared" si="69"/>
        <v>Nie dotyczy</v>
      </c>
      <c r="R408" s="26" t="str">
        <f t="shared" si="70"/>
        <v>Nie dotyczy</v>
      </c>
      <c r="S408" s="26" t="str">
        <f t="shared" si="71"/>
        <v>Młodzieżowiec</v>
      </c>
      <c r="V408" s="26" t="str">
        <f t="shared" si="72"/>
        <v>Szczepanek Jan</v>
      </c>
      <c r="W408" s="26">
        <f>(COUNTIF($V$2:V408,V408)=1)*1+W407</f>
        <v>157</v>
      </c>
      <c r="X408" s="26" t="e">
        <f>VLOOKUP(Y408,'licencje PZTS'!$C$4:$K$1524,9,FALSE)</f>
        <v>#N/A</v>
      </c>
      <c r="Y408" s="26" t="e">
        <f>INDEX($V$4:$V$900,MATCH(ROWS($U$1:U405),$W$4:$W$900,0))</f>
        <v>#N/A</v>
      </c>
      <c r="AA408" s="26" t="str">
        <f t="shared" si="73"/>
        <v>Sulikowski Bartosz</v>
      </c>
      <c r="AB408" s="26">
        <f>(COUNTIF($AA$2:AA408,AA408)=1)*1+AB407</f>
        <v>242</v>
      </c>
      <c r="AC408" s="26" t="e">
        <f>VLOOKUP(AD408,'licencje PZTS'!$C$4:$K$524,9,FALSE)</f>
        <v>#N/A</v>
      </c>
      <c r="AD408" s="26" t="e">
        <f>INDEX($AA$2:$AA$900,MATCH(ROWS($Z$1:Z405),$AB$2:$AB$900,0))</f>
        <v>#N/A</v>
      </c>
    </row>
    <row r="409" spans="1:30" hidden="1" x14ac:dyDescent="0.25">
      <c r="A409" s="26" t="str">
        <f>IFERROR(INDEX($D$24:$D$746,MATCH(ROWS($A$1:A387),$B$23:$B$741,0)),"")</f>
        <v/>
      </c>
      <c r="B409" s="30">
        <f>(COUNTIF($D$24:D409,D409)=1)*1+B408</f>
        <v>21</v>
      </c>
      <c r="C409" s="37" t="str">
        <f t="shared" ref="C409:C462" si="74">IF(AND($E$3="Skrzat",OR(L409="Skrzat")),"Skrzat",IF(AND($E$3="Żak",OR(L409="Skrzat",M409="Żak")),"Żak",IF(AND($E$3="Młodzik",OR(L409="Skrzat",M409="Żak",N409="Młodzik")),"Młodzik",IF(AND($E$3="Kadet",OR(L409="Skrzat",M409="Żak",N409="Młodzik",O409="Kadet")),"Kadet",IF(AND($E$3="Junior",OR(L409="Skrzat",M409="Żak",N409="Młodzik",O409="Kadet",P409="Junior")),"Junior",IF(AND($E$3="Młodzieżowiec",OR(L409="Skrzat",M409="Żak",N409="Młodzik",O409="Kadet",P409="Junior",S409="Młodzieżowiec")),"Młodzieżowiec",IF(AND($E$3="Senior",OR(L409="Skrzat",M409="Żak",N409="Młodzik",O409="Kadet",P409="Junior",S409="Młodzieżowiec",Q409="Senior")),"Senior",IF(AND($E$3="Weteran",OR(L409="Nie",M409="Nie",N409="Nie",O409="Nie",P409="Nie",R409="Weteran")),"Weteran",""))))))))</f>
        <v>Młodzik</v>
      </c>
      <c r="D409" s="30" t="str">
        <f>IF(C409="","",'licencje PZTS'!B389)</f>
        <v>"LUKS Mańkowice-Piątkowice"</v>
      </c>
      <c r="E409" s="38" t="str">
        <f>IF(C409="","",VLOOKUP(F409,'licencje PZTS'!$G$3:$N$799,8,FALSE))</f>
        <v>Soprych Jakub</v>
      </c>
      <c r="F409" s="26">
        <f>'licencje PZTS'!G389</f>
        <v>54552</v>
      </c>
      <c r="G409" s="38" t="str">
        <f t="shared" ref="G409:G464" si="75">IF(AND($G$3="Skrzat",OR(L409="Skrzat")),"Skrzat",IF(AND($G$3="Żak",OR(L409="Skrzat",M409="Żak")),"Żak",IF(AND($G$3="Młodzik",OR(L409="Skrzat",M409="Żak",N409="Młodzik")),"Młodzik",IF(AND($G$3="Kadet",OR(L409="Skrzat",M409="Żak",N409="Młodzik",O409="Kadet")),"Kadet",IF(AND($G$3="Junior",OR(L409="Skrzat",M409="Żak",N409="Młodzik",O409="Kadet",P409="Junior")),"Junior",IF(AND($G$3="Młodzieżowiec",OR(L409="Skrzat",M409="Żak",N409="Młodzik",O409="Kadet",P409="Junior",S409="Młodzieżowiec")),"Młodzieżowiec",IF(AND($G$3="Senior",OR(L409="Skrzat",M409="Żak",N409="Młodzik",O409="Kadet",P409="Junior",S409="Młodzieżowiec",Q409="Senior")),"Senior",IF(AND($G$3="Weteran",OR(L409="Nie",M409="Nie",N409="Nie",O409="Nie",P409="Nie",R409="Weteran")),"Weteran",""))))))))</f>
        <v>Junior</v>
      </c>
      <c r="H409" s="38" t="str">
        <f>IF(G409="","",'licencje PZTS'!B389)</f>
        <v>"LUKS Mańkowice-Piątkowice"</v>
      </c>
      <c r="I409" s="26" t="str">
        <f>IF(G409="","",VLOOKUP(F409,'licencje PZTS'!$G$3:$N$799,8,FALSE))</f>
        <v>Soprych Jakub</v>
      </c>
      <c r="J409" s="26" t="str">
        <f>IFERROR(VLOOKUP(F409,'licencje PZTS'!$G$3:$N$799,7,FALSE),"")</f>
        <v>M</v>
      </c>
      <c r="K409" s="38">
        <f>IFERROR(VLOOKUP(F409,'licencje PZTS'!$G$3:$N$1799,4,FALSE),"")</f>
        <v>2008</v>
      </c>
      <c r="L409" s="26" t="str">
        <f t="shared" ref="L409:L464" si="76">IFERROR(IF($G$1-K409&lt;=9,"Skrzat",IF($G$1-K409&gt;9,"Nie dotyczy")),"")</f>
        <v>Nie dotyczy</v>
      </c>
      <c r="M409" s="26" t="str">
        <f t="shared" ref="M409:M464" si="77">IFERROR(IF($G$1-K409&lt;=11,"Żak",IF($G$1-K409&gt;11,"Nie dotyczy")),"")</f>
        <v>Nie dotyczy</v>
      </c>
      <c r="N409" s="26" t="str">
        <f t="shared" ref="N409:N464" si="78">IFERROR(IF($G$1-K409&lt;=13,"Młodzik",IF($G$1-K409&gt;13,"Nie dotyczy")),"")</f>
        <v>Młodzik</v>
      </c>
      <c r="O409" s="26" t="str">
        <f t="shared" ref="O409:O464" si="79">IFERROR(IF($G$1-K409&lt;=15,"Kadet",IF($G$1-K409&gt;15,"Nie dotyczy")),"")</f>
        <v>Kadet</v>
      </c>
      <c r="P409" s="26" t="str">
        <f t="shared" ref="P409:P464" si="80">IFERROR(IF($G$1-K409&lt;=18,"Junior",IF($G$1-K409&gt;18,"Nie dotyczy")),"")</f>
        <v>Junior</v>
      </c>
      <c r="Q409" s="26" t="str">
        <f t="shared" ref="Q409:Q464" si="81">IFERROR(IF($G$1-K409&gt;=10,"Senior",IF($G$1-K409&lt;10,"Nie dotyczy")),"")</f>
        <v>Senior</v>
      </c>
      <c r="R409" s="26" t="str">
        <f t="shared" ref="R409:R464" si="82">IFERROR(IF($G$1-K409&gt;=40,"Weteran",IF($G$1-K409&lt;40,"Nie dotyczy")),"Nie dotyczy")</f>
        <v>Nie dotyczy</v>
      </c>
      <c r="S409" s="26" t="str">
        <f t="shared" ref="S409:S464" si="83">IFERROR(IF($G$1-K409&lt;=21,"Młodzieżowiec",IF($G$1-K409&gt;21,"Nie dotyczy")),"")</f>
        <v>Młodzieżowiec</v>
      </c>
      <c r="V409" s="26" t="str">
        <f t="shared" si="72"/>
        <v>Szczepanek Jan</v>
      </c>
      <c r="W409" s="26">
        <f>(COUNTIF($V$2:V409,V409)=1)*1+W408</f>
        <v>157</v>
      </c>
      <c r="X409" s="26" t="e">
        <f>VLOOKUP(Y409,'licencje PZTS'!$C$4:$K$1524,9,FALSE)</f>
        <v>#N/A</v>
      </c>
      <c r="Y409" s="26" t="e">
        <f>INDEX($V$4:$V$900,MATCH(ROWS($U$1:U406),$W$4:$W$900,0))</f>
        <v>#N/A</v>
      </c>
      <c r="AA409" s="26" t="str">
        <f t="shared" si="73"/>
        <v>Szczepanek Błażej</v>
      </c>
      <c r="AB409" s="26">
        <f>(COUNTIF($AA$2:AA409,AA409)=1)*1+AB408</f>
        <v>243</v>
      </c>
      <c r="AC409" s="26" t="e">
        <f>VLOOKUP(AD409,'licencje PZTS'!$C$4:$K$524,9,FALSE)</f>
        <v>#N/A</v>
      </c>
      <c r="AD409" s="26" t="e">
        <f>INDEX($AA$2:$AA$900,MATCH(ROWS($Z$1:Z406),$AB$2:$AB$900,0))</f>
        <v>#N/A</v>
      </c>
    </row>
    <row r="410" spans="1:30" hidden="1" x14ac:dyDescent="0.25">
      <c r="A410" s="26" t="str">
        <f>IFERROR(INDEX($D$24:$D$746,MATCH(ROWS($A$1:A388),$B$23:$B$741,0)),"")</f>
        <v/>
      </c>
      <c r="B410" s="30">
        <f>(COUNTIF($D$24:D410,D410)=1)*1+B409</f>
        <v>21</v>
      </c>
      <c r="C410" s="37" t="str">
        <f t="shared" si="74"/>
        <v>Młodzik</v>
      </c>
      <c r="D410" s="30" t="str">
        <f>IF(C410="","",'licencje PZTS'!B390)</f>
        <v>"STS Brynica"</v>
      </c>
      <c r="E410" s="38" t="str">
        <f>IF(C410="","",VLOOKUP(F410,'licencje PZTS'!$G$3:$N$799,8,FALSE))</f>
        <v>Soszyński Bartosz</v>
      </c>
      <c r="F410" s="26">
        <f>'licencje PZTS'!G390</f>
        <v>54367</v>
      </c>
      <c r="G410" s="38" t="str">
        <f t="shared" si="75"/>
        <v>Junior</v>
      </c>
      <c r="H410" s="38" t="str">
        <f>IF(G410="","",'licencje PZTS'!B390)</f>
        <v>"STS Brynica"</v>
      </c>
      <c r="I410" s="26" t="str">
        <f>IF(G410="","",VLOOKUP(F410,'licencje PZTS'!$G$3:$N$799,8,FALSE))</f>
        <v>Soszyński Bartosz</v>
      </c>
      <c r="J410" s="26" t="str">
        <f>IFERROR(VLOOKUP(F410,'licencje PZTS'!$G$3:$N$799,7,FALSE),"")</f>
        <v>M</v>
      </c>
      <c r="K410" s="38">
        <f>IFERROR(VLOOKUP(F410,'licencje PZTS'!$G$3:$N$1799,4,FALSE),"")</f>
        <v>2014</v>
      </c>
      <c r="L410" s="26" t="str">
        <f t="shared" si="76"/>
        <v>Skrzat</v>
      </c>
      <c r="M410" s="26" t="str">
        <f t="shared" si="77"/>
        <v>Żak</v>
      </c>
      <c r="N410" s="26" t="str">
        <f t="shared" si="78"/>
        <v>Młodzik</v>
      </c>
      <c r="O410" s="26" t="str">
        <f t="shared" si="79"/>
        <v>Kadet</v>
      </c>
      <c r="P410" s="26" t="str">
        <f t="shared" si="80"/>
        <v>Junior</v>
      </c>
      <c r="Q410" s="26" t="str">
        <f t="shared" si="81"/>
        <v>Nie dotyczy</v>
      </c>
      <c r="R410" s="26" t="str">
        <f t="shared" si="82"/>
        <v>Nie dotyczy</v>
      </c>
      <c r="S410" s="26" t="str">
        <f t="shared" si="83"/>
        <v>Młodzieżowiec</v>
      </c>
      <c r="V410" s="26" t="str">
        <f t="shared" si="72"/>
        <v>Szczepanek Jan</v>
      </c>
      <c r="W410" s="26">
        <f>(COUNTIF($V$2:V410,V410)=1)*1+W409</f>
        <v>157</v>
      </c>
      <c r="X410" s="26" t="e">
        <f>VLOOKUP(Y410,'licencje PZTS'!$C$4:$K$1524,9,FALSE)</f>
        <v>#N/A</v>
      </c>
      <c r="Y410" s="26" t="e">
        <f>INDEX($V$4:$V$900,MATCH(ROWS($U$1:U407),$W$4:$W$900,0))</f>
        <v>#N/A</v>
      </c>
      <c r="AA410" s="26" t="str">
        <f t="shared" si="73"/>
        <v>Szczepanek Błażej</v>
      </c>
      <c r="AB410" s="26">
        <f>(COUNTIF($AA$2:AA410,AA410)=1)*1+AB409</f>
        <v>243</v>
      </c>
      <c r="AC410" s="26" t="e">
        <f>VLOOKUP(AD410,'licencje PZTS'!$C$4:$K$524,9,FALSE)</f>
        <v>#N/A</v>
      </c>
      <c r="AD410" s="26" t="e">
        <f>INDEX($AA$2:$AA$900,MATCH(ROWS($Z$1:Z407),$AB$2:$AB$900,0))</f>
        <v>#N/A</v>
      </c>
    </row>
    <row r="411" spans="1:30" hidden="1" x14ac:dyDescent="0.25">
      <c r="A411" s="26" t="str">
        <f>IFERROR(INDEX($D$24:$D$746,MATCH(ROWS($A$1:A389),$B$23:$B$741,0)),"")</f>
        <v/>
      </c>
      <c r="B411" s="30">
        <f>(COUNTIF($D$24:D411,D411)=1)*1+B410</f>
        <v>21</v>
      </c>
      <c r="C411" s="37" t="str">
        <f t="shared" si="74"/>
        <v>Młodzik</v>
      </c>
      <c r="D411" s="30" t="str">
        <f>IF(C411="","",'licencje PZTS'!B391)</f>
        <v>"STS Brynica"</v>
      </c>
      <c r="E411" s="38" t="str">
        <f>IF(C411="","",VLOOKUP(F411,'licencje PZTS'!$G$3:$N$799,8,FALSE))</f>
        <v>Soszyński Jakub</v>
      </c>
      <c r="F411" s="26">
        <f>'licencje PZTS'!G391</f>
        <v>52009</v>
      </c>
      <c r="G411" s="38" t="str">
        <f t="shared" si="75"/>
        <v>Junior</v>
      </c>
      <c r="H411" s="38" t="str">
        <f>IF(G411="","",'licencje PZTS'!B391)</f>
        <v>"STS Brynica"</v>
      </c>
      <c r="I411" s="26" t="str">
        <f>IF(G411="","",VLOOKUP(F411,'licencje PZTS'!$G$3:$N$799,8,FALSE))</f>
        <v>Soszyński Jakub</v>
      </c>
      <c r="J411" s="26" t="str">
        <f>IFERROR(VLOOKUP(F411,'licencje PZTS'!$G$3:$N$799,7,FALSE),"")</f>
        <v>M</v>
      </c>
      <c r="K411" s="38">
        <f>IFERROR(VLOOKUP(F411,'licencje PZTS'!$G$3:$N$1799,4,FALSE),"")</f>
        <v>2007</v>
      </c>
      <c r="L411" s="26" t="str">
        <f t="shared" si="76"/>
        <v>Nie dotyczy</v>
      </c>
      <c r="M411" s="26" t="str">
        <f t="shared" si="77"/>
        <v>Nie dotyczy</v>
      </c>
      <c r="N411" s="26" t="str">
        <f t="shared" si="78"/>
        <v>Młodzik</v>
      </c>
      <c r="O411" s="26" t="str">
        <f t="shared" si="79"/>
        <v>Kadet</v>
      </c>
      <c r="P411" s="26" t="str">
        <f t="shared" si="80"/>
        <v>Junior</v>
      </c>
      <c r="Q411" s="26" t="str">
        <f t="shared" si="81"/>
        <v>Senior</v>
      </c>
      <c r="R411" s="26" t="str">
        <f t="shared" si="82"/>
        <v>Nie dotyczy</v>
      </c>
      <c r="S411" s="26" t="str">
        <f t="shared" si="83"/>
        <v>Młodzieżowiec</v>
      </c>
      <c r="V411" s="26" t="str">
        <f t="shared" si="72"/>
        <v>Szczepanek Jan</v>
      </c>
      <c r="W411" s="26">
        <f>(COUNTIF($V$2:V411,V411)=1)*1+W410</f>
        <v>157</v>
      </c>
      <c r="X411" s="26" t="e">
        <f>VLOOKUP(Y411,'licencje PZTS'!$C$4:$K$1524,9,FALSE)</f>
        <v>#N/A</v>
      </c>
      <c r="Y411" s="26" t="e">
        <f>INDEX($V$4:$V$900,MATCH(ROWS($U$1:U408),$W$4:$W$900,0))</f>
        <v>#N/A</v>
      </c>
      <c r="AA411" s="26" t="str">
        <f t="shared" si="73"/>
        <v>Szczepanek Błażej</v>
      </c>
      <c r="AB411" s="26">
        <f>(COUNTIF($AA$2:AA411,AA411)=1)*1+AB410</f>
        <v>243</v>
      </c>
      <c r="AC411" s="26" t="e">
        <f>VLOOKUP(AD411,'licencje PZTS'!$C$4:$K$524,9,FALSE)</f>
        <v>#N/A</v>
      </c>
      <c r="AD411" s="26" t="e">
        <f>INDEX($AA$2:$AA$900,MATCH(ROWS($Z$1:Z408),$AB$2:$AB$900,0))</f>
        <v>#N/A</v>
      </c>
    </row>
    <row r="412" spans="1:30" hidden="1" x14ac:dyDescent="0.25">
      <c r="A412" s="26" t="str">
        <f>IFERROR(INDEX($D$24:$D$746,MATCH(ROWS($A$1:A390),$B$23:$B$741,0)),"")</f>
        <v/>
      </c>
      <c r="B412" s="30">
        <f>(COUNTIF($D$24:D412,D412)=1)*1+B411</f>
        <v>21</v>
      </c>
      <c r="C412" s="37" t="str">
        <f t="shared" si="74"/>
        <v>Młodzik</v>
      </c>
      <c r="D412" s="30" t="str">
        <f>IF(C412="","",'licencje PZTS'!B392)</f>
        <v>"STS GMINA Strzelce Opolskie"</v>
      </c>
      <c r="E412" s="38" t="str">
        <f>IF(C412="","",VLOOKUP(F412,'licencje PZTS'!$G$3:$N$799,8,FALSE))</f>
        <v>Sójka Alan</v>
      </c>
      <c r="F412" s="26">
        <f>'licencje PZTS'!G392</f>
        <v>53641</v>
      </c>
      <c r="G412" s="38" t="str">
        <f t="shared" si="75"/>
        <v>Junior</v>
      </c>
      <c r="H412" s="38" t="str">
        <f>IF(G412="","",'licencje PZTS'!B392)</f>
        <v>"STS GMINA Strzelce Opolskie"</v>
      </c>
      <c r="I412" s="26" t="str">
        <f>IF(G412="","",VLOOKUP(F412,'licencje PZTS'!$G$3:$N$799,8,FALSE))</f>
        <v>Sójka Alan</v>
      </c>
      <c r="J412" s="26" t="str">
        <f>IFERROR(VLOOKUP(F412,'licencje PZTS'!$G$3:$N$799,7,FALSE),"")</f>
        <v>M</v>
      </c>
      <c r="K412" s="38">
        <f>IFERROR(VLOOKUP(F412,'licencje PZTS'!$G$3:$N$1799,4,FALSE),"")</f>
        <v>2010</v>
      </c>
      <c r="L412" s="26" t="str">
        <f t="shared" si="76"/>
        <v>Nie dotyczy</v>
      </c>
      <c r="M412" s="26" t="str">
        <f t="shared" si="77"/>
        <v>Żak</v>
      </c>
      <c r="N412" s="26" t="str">
        <f t="shared" si="78"/>
        <v>Młodzik</v>
      </c>
      <c r="O412" s="26" t="str">
        <f t="shared" si="79"/>
        <v>Kadet</v>
      </c>
      <c r="P412" s="26" t="str">
        <f t="shared" si="80"/>
        <v>Junior</v>
      </c>
      <c r="Q412" s="26" t="str">
        <f t="shared" si="81"/>
        <v>Senior</v>
      </c>
      <c r="R412" s="26" t="str">
        <f t="shared" si="82"/>
        <v>Nie dotyczy</v>
      </c>
      <c r="S412" s="26" t="str">
        <f t="shared" si="83"/>
        <v>Młodzieżowiec</v>
      </c>
      <c r="V412" s="26" t="str">
        <f t="shared" si="72"/>
        <v>Szczepanek Jan</v>
      </c>
      <c r="W412" s="26">
        <f>(COUNTIF($V$2:V412,V412)=1)*1+W411</f>
        <v>157</v>
      </c>
      <c r="X412" s="26" t="e">
        <f>VLOOKUP(Y412,'licencje PZTS'!$C$4:$K$1524,9,FALSE)</f>
        <v>#N/A</v>
      </c>
      <c r="Y412" s="26" t="e">
        <f>INDEX($V$4:$V$900,MATCH(ROWS($U$1:U409),$W$4:$W$900,0))</f>
        <v>#N/A</v>
      </c>
      <c r="AA412" s="26" t="str">
        <f t="shared" si="73"/>
        <v>Szczepanek Błażej</v>
      </c>
      <c r="AB412" s="26">
        <f>(COUNTIF($AA$2:AA412,AA412)=1)*1+AB411</f>
        <v>243</v>
      </c>
      <c r="AC412" s="26" t="e">
        <f>VLOOKUP(AD412,'licencje PZTS'!$C$4:$K$524,9,FALSE)</f>
        <v>#N/A</v>
      </c>
      <c r="AD412" s="26" t="e">
        <f>INDEX($AA$2:$AA$900,MATCH(ROWS($Z$1:Z409),$AB$2:$AB$900,0))</f>
        <v>#N/A</v>
      </c>
    </row>
    <row r="413" spans="1:30" hidden="1" x14ac:dyDescent="0.25">
      <c r="A413" s="26" t="str">
        <f>IFERROR(INDEX($D$24:$D$746,MATCH(ROWS($A$1:A391),$B$23:$B$741,0)),"")</f>
        <v/>
      </c>
      <c r="B413" s="30">
        <f>(COUNTIF($D$24:D413,D413)=1)*1+B412</f>
        <v>21</v>
      </c>
      <c r="C413" s="37" t="str">
        <f t="shared" si="74"/>
        <v>Młodzik</v>
      </c>
      <c r="D413" s="30" t="str">
        <f>IF(C413="","",'licencje PZTS'!B393)</f>
        <v>"KTS MOKSiR Zawadzkie"</v>
      </c>
      <c r="E413" s="38" t="str">
        <f>IF(C413="","",VLOOKUP(F413,'licencje PZTS'!$G$3:$N$799,8,FALSE))</f>
        <v>Spałek Olivier</v>
      </c>
      <c r="F413" s="26">
        <f>'licencje PZTS'!G393</f>
        <v>45461</v>
      </c>
      <c r="G413" s="38" t="str">
        <f t="shared" si="75"/>
        <v>Junior</v>
      </c>
      <c r="H413" s="38" t="str">
        <f>IF(G413="","",'licencje PZTS'!B393)</f>
        <v>"KTS MOKSiR Zawadzkie"</v>
      </c>
      <c r="I413" s="26" t="str">
        <f>IF(G413="","",VLOOKUP(F413,'licencje PZTS'!$G$3:$N$799,8,FALSE))</f>
        <v>Spałek Olivier</v>
      </c>
      <c r="J413" s="26" t="str">
        <f>IFERROR(VLOOKUP(F413,'licencje PZTS'!$G$3:$N$799,7,FALSE),"")</f>
        <v>M</v>
      </c>
      <c r="K413" s="38">
        <f>IFERROR(VLOOKUP(F413,'licencje PZTS'!$G$3:$N$1799,4,FALSE),"")</f>
        <v>2008</v>
      </c>
      <c r="L413" s="26" t="str">
        <f t="shared" si="76"/>
        <v>Nie dotyczy</v>
      </c>
      <c r="M413" s="26" t="str">
        <f t="shared" si="77"/>
        <v>Nie dotyczy</v>
      </c>
      <c r="N413" s="26" t="str">
        <f t="shared" si="78"/>
        <v>Młodzik</v>
      </c>
      <c r="O413" s="26" t="str">
        <f t="shared" si="79"/>
        <v>Kadet</v>
      </c>
      <c r="P413" s="26" t="str">
        <f t="shared" si="80"/>
        <v>Junior</v>
      </c>
      <c r="Q413" s="26" t="str">
        <f t="shared" si="81"/>
        <v>Senior</v>
      </c>
      <c r="R413" s="26" t="str">
        <f t="shared" si="82"/>
        <v>Nie dotyczy</v>
      </c>
      <c r="S413" s="26" t="str">
        <f t="shared" si="83"/>
        <v>Młodzieżowiec</v>
      </c>
      <c r="V413" s="26" t="str">
        <f t="shared" si="72"/>
        <v>Szczepanek Jan</v>
      </c>
      <c r="W413" s="26">
        <f>(COUNTIF($V$2:V413,V413)=1)*1+W412</f>
        <v>157</v>
      </c>
      <c r="X413" s="26" t="e">
        <f>VLOOKUP(Y413,'licencje PZTS'!$C$4:$K$1524,9,FALSE)</f>
        <v>#N/A</v>
      </c>
      <c r="Y413" s="26" t="e">
        <f>INDEX($V$4:$V$900,MATCH(ROWS($U$1:U410),$W$4:$W$900,0))</f>
        <v>#N/A</v>
      </c>
      <c r="AA413" s="26" t="str">
        <f t="shared" si="73"/>
        <v>Szczepanek Jan</v>
      </c>
      <c r="AB413" s="26">
        <f>(COUNTIF($AA$2:AA413,AA413)=1)*1+AB412</f>
        <v>244</v>
      </c>
      <c r="AC413" s="26" t="e">
        <f>VLOOKUP(AD413,'licencje PZTS'!$C$4:$K$524,9,FALSE)</f>
        <v>#N/A</v>
      </c>
      <c r="AD413" s="26" t="e">
        <f>INDEX($AA$2:$AA$900,MATCH(ROWS($Z$1:Z410),$AB$2:$AB$900,0))</f>
        <v>#N/A</v>
      </c>
    </row>
    <row r="414" spans="1:30" hidden="1" x14ac:dyDescent="0.25">
      <c r="A414" s="26" t="str">
        <f>IFERROR(INDEX($D$24:$D$746,MATCH(ROWS($A$1:A392),$B$23:$B$741,0)),"")</f>
        <v/>
      </c>
      <c r="B414" s="30">
        <f>(COUNTIF($D$24:D414,D414)=1)*1+B413</f>
        <v>21</v>
      </c>
      <c r="C414" s="37" t="str">
        <f t="shared" si="74"/>
        <v>Młodzik</v>
      </c>
      <c r="D414" s="30" t="str">
        <f>IF(C414="","",'licencje PZTS'!B394)</f>
        <v>"KTS MOKSiR Zawadzkie"</v>
      </c>
      <c r="E414" s="38" t="str">
        <f>IF(C414="","",VLOOKUP(F414,'licencje PZTS'!$G$3:$N$799,8,FALSE))</f>
        <v>Sporyszkiewicz Gloria</v>
      </c>
      <c r="F414" s="26">
        <f>'licencje PZTS'!G394</f>
        <v>54600</v>
      </c>
      <c r="G414" s="38" t="str">
        <f t="shared" si="75"/>
        <v>Junior</v>
      </c>
      <c r="H414" s="38" t="str">
        <f>IF(G414="","",'licencje PZTS'!B394)</f>
        <v>"KTS MOKSiR Zawadzkie"</v>
      </c>
      <c r="I414" s="26" t="str">
        <f>IF(G414="","",VLOOKUP(F414,'licencje PZTS'!$G$3:$N$799,8,FALSE))</f>
        <v>Sporyszkiewicz Gloria</v>
      </c>
      <c r="J414" s="26" t="str">
        <f>IFERROR(VLOOKUP(F414,'licencje PZTS'!$G$3:$N$799,7,FALSE),"")</f>
        <v>K</v>
      </c>
      <c r="K414" s="38">
        <f>IFERROR(VLOOKUP(F414,'licencje PZTS'!$G$3:$N$1799,4,FALSE),"")</f>
        <v>2011</v>
      </c>
      <c r="L414" s="26" t="str">
        <f t="shared" si="76"/>
        <v>Skrzat</v>
      </c>
      <c r="M414" s="26" t="str">
        <f t="shared" si="77"/>
        <v>Żak</v>
      </c>
      <c r="N414" s="26" t="str">
        <f t="shared" si="78"/>
        <v>Młodzik</v>
      </c>
      <c r="O414" s="26" t="str">
        <f t="shared" si="79"/>
        <v>Kadet</v>
      </c>
      <c r="P414" s="26" t="str">
        <f t="shared" si="80"/>
        <v>Junior</v>
      </c>
      <c r="Q414" s="26" t="str">
        <f t="shared" si="81"/>
        <v>Nie dotyczy</v>
      </c>
      <c r="R414" s="26" t="str">
        <f t="shared" si="82"/>
        <v>Nie dotyczy</v>
      </c>
      <c r="S414" s="26" t="str">
        <f t="shared" si="83"/>
        <v>Młodzieżowiec</v>
      </c>
      <c r="V414" s="26" t="str">
        <f t="shared" si="72"/>
        <v>Szczepanek Paweł</v>
      </c>
      <c r="W414" s="26">
        <f>(COUNTIF($V$2:V414,V414)=1)*1+W413</f>
        <v>158</v>
      </c>
      <c r="X414" s="26" t="e">
        <f>VLOOKUP(Y414,'licencje PZTS'!$C$4:$K$1524,9,FALSE)</f>
        <v>#N/A</v>
      </c>
      <c r="Y414" s="26" t="e">
        <f>INDEX($V$4:$V$900,MATCH(ROWS($U$1:U411),$W$4:$W$900,0))</f>
        <v>#N/A</v>
      </c>
      <c r="AA414" s="26" t="str">
        <f t="shared" si="73"/>
        <v>Szczepanek Paweł</v>
      </c>
      <c r="AB414" s="26">
        <f>(COUNTIF($AA$2:AA414,AA414)=1)*1+AB413</f>
        <v>245</v>
      </c>
      <c r="AC414" s="26" t="e">
        <f>VLOOKUP(AD414,'licencje PZTS'!$C$4:$K$524,9,FALSE)</f>
        <v>#N/A</v>
      </c>
      <c r="AD414" s="26" t="e">
        <f>INDEX($AA$2:$AA$900,MATCH(ROWS($Z$1:Z411),$AB$2:$AB$900,0))</f>
        <v>#N/A</v>
      </c>
    </row>
    <row r="415" spans="1:30" hidden="1" x14ac:dyDescent="0.25">
      <c r="A415" s="26" t="str">
        <f>IFERROR(INDEX($D$24:$D$746,MATCH(ROWS($A$1:A393),$B$23:$B$741,0)),"")</f>
        <v/>
      </c>
      <c r="B415" s="30">
        <f>(COUNTIF($D$24:D415,D415)=1)*1+B414</f>
        <v>21</v>
      </c>
      <c r="C415" s="37" t="str">
        <f t="shared" si="74"/>
        <v>Młodzik</v>
      </c>
      <c r="D415" s="30" t="str">
        <f>IF(C415="","",'licencje PZTS'!B395)</f>
        <v>"STS GMINA Strzelce Opolskie"</v>
      </c>
      <c r="E415" s="38" t="str">
        <f>IF(C415="","",VLOOKUP(F415,'licencje PZTS'!$G$3:$N$799,8,FALSE))</f>
        <v>Sprancel Jan</v>
      </c>
      <c r="F415" s="26">
        <f>'licencje PZTS'!G395</f>
        <v>53931</v>
      </c>
      <c r="G415" s="38" t="str">
        <f t="shared" si="75"/>
        <v>Junior</v>
      </c>
      <c r="H415" s="38" t="str">
        <f>IF(G415="","",'licencje PZTS'!B395)</f>
        <v>"STS GMINA Strzelce Opolskie"</v>
      </c>
      <c r="I415" s="26" t="str">
        <f>IF(G415="","",VLOOKUP(F415,'licencje PZTS'!$G$3:$N$799,8,FALSE))</f>
        <v>Sprancel Jan</v>
      </c>
      <c r="J415" s="26" t="str">
        <f>IFERROR(VLOOKUP(F415,'licencje PZTS'!$G$3:$N$799,7,FALSE),"")</f>
        <v>M</v>
      </c>
      <c r="K415" s="38">
        <f>IFERROR(VLOOKUP(F415,'licencje PZTS'!$G$3:$N$1799,4,FALSE),"")</f>
        <v>2012</v>
      </c>
      <c r="L415" s="26" t="str">
        <f t="shared" si="76"/>
        <v>Skrzat</v>
      </c>
      <c r="M415" s="26" t="str">
        <f t="shared" si="77"/>
        <v>Żak</v>
      </c>
      <c r="N415" s="26" t="str">
        <f t="shared" si="78"/>
        <v>Młodzik</v>
      </c>
      <c r="O415" s="26" t="str">
        <f t="shared" si="79"/>
        <v>Kadet</v>
      </c>
      <c r="P415" s="26" t="str">
        <f t="shared" si="80"/>
        <v>Junior</v>
      </c>
      <c r="Q415" s="26" t="str">
        <f t="shared" si="81"/>
        <v>Nie dotyczy</v>
      </c>
      <c r="R415" s="26" t="str">
        <f t="shared" si="82"/>
        <v>Nie dotyczy</v>
      </c>
      <c r="S415" s="26" t="str">
        <f t="shared" si="83"/>
        <v>Młodzieżowiec</v>
      </c>
      <c r="V415" s="26" t="str">
        <f t="shared" si="72"/>
        <v>Szczepanek Paweł</v>
      </c>
      <c r="W415" s="26">
        <f>(COUNTIF($V$2:V415,V415)=1)*1+W414</f>
        <v>158</v>
      </c>
      <c r="X415" s="26" t="e">
        <f>VLOOKUP(Y415,'licencje PZTS'!$C$4:$K$1524,9,FALSE)</f>
        <v>#N/A</v>
      </c>
      <c r="Y415" s="26" t="e">
        <f>INDEX($V$4:$V$900,MATCH(ROWS($U$1:U412),$W$4:$W$900,0))</f>
        <v>#N/A</v>
      </c>
      <c r="AA415" s="26" t="str">
        <f t="shared" si="73"/>
        <v>Szczepanek Paweł</v>
      </c>
      <c r="AB415" s="26">
        <f>(COUNTIF($AA$2:AA415,AA415)=1)*1+AB414</f>
        <v>245</v>
      </c>
      <c r="AC415" s="26" t="e">
        <f>VLOOKUP(AD415,'licencje PZTS'!$C$4:$K$524,9,FALSE)</f>
        <v>#N/A</v>
      </c>
      <c r="AD415" s="26" t="e">
        <f>INDEX($AA$2:$AA$900,MATCH(ROWS($Z$1:Z412),$AB$2:$AB$900,0))</f>
        <v>#N/A</v>
      </c>
    </row>
    <row r="416" spans="1:30" hidden="1" x14ac:dyDescent="0.25">
      <c r="A416" s="26" t="str">
        <f>IFERROR(INDEX($D$24:$D$746,MATCH(ROWS($A$1:A394),$B$23:$B$741,0)),"")</f>
        <v/>
      </c>
      <c r="B416" s="30">
        <f>(COUNTIF($D$24:D416,D416)=1)*1+B415</f>
        <v>21</v>
      </c>
      <c r="C416" s="37" t="str">
        <f t="shared" si="74"/>
        <v>Młodzik</v>
      </c>
      <c r="D416" s="30" t="str">
        <f>IF(C416="","",'licencje PZTS'!B396)</f>
        <v>"UKS Cisek"</v>
      </c>
      <c r="E416" s="38" t="str">
        <f>IF(C416="","",VLOOKUP(F416,'licencje PZTS'!$G$3:$N$799,8,FALSE))</f>
        <v>Stania Daniel</v>
      </c>
      <c r="F416" s="26">
        <f>'licencje PZTS'!G396</f>
        <v>54692</v>
      </c>
      <c r="G416" s="38" t="str">
        <f t="shared" si="75"/>
        <v>Junior</v>
      </c>
      <c r="H416" s="38" t="str">
        <f>IF(G416="","",'licencje PZTS'!B396)</f>
        <v>"UKS Cisek"</v>
      </c>
      <c r="I416" s="26" t="str">
        <f>IF(G416="","",VLOOKUP(F416,'licencje PZTS'!$G$3:$N$799,8,FALSE))</f>
        <v>Stania Daniel</v>
      </c>
      <c r="J416" s="26" t="str">
        <f>IFERROR(VLOOKUP(F416,'licencje PZTS'!$G$3:$N$799,7,FALSE),"")</f>
        <v>M</v>
      </c>
      <c r="K416" s="38">
        <f>IFERROR(VLOOKUP(F416,'licencje PZTS'!$G$3:$N$1799,4,FALSE),"")</f>
        <v>2008</v>
      </c>
      <c r="L416" s="26" t="str">
        <f t="shared" si="76"/>
        <v>Nie dotyczy</v>
      </c>
      <c r="M416" s="26" t="str">
        <f t="shared" si="77"/>
        <v>Nie dotyczy</v>
      </c>
      <c r="N416" s="26" t="str">
        <f t="shared" si="78"/>
        <v>Młodzik</v>
      </c>
      <c r="O416" s="26" t="str">
        <f t="shared" si="79"/>
        <v>Kadet</v>
      </c>
      <c r="P416" s="26" t="str">
        <f t="shared" si="80"/>
        <v>Junior</v>
      </c>
      <c r="Q416" s="26" t="str">
        <f t="shared" si="81"/>
        <v>Senior</v>
      </c>
      <c r="R416" s="26" t="str">
        <f t="shared" si="82"/>
        <v>Nie dotyczy</v>
      </c>
      <c r="S416" s="26" t="str">
        <f t="shared" si="83"/>
        <v>Młodzieżowiec</v>
      </c>
      <c r="V416" s="26" t="str">
        <f t="shared" si="72"/>
        <v>Szczurowski Adam</v>
      </c>
      <c r="W416" s="26">
        <f>(COUNTIF($V$2:V416,V416)=1)*1+W415</f>
        <v>159</v>
      </c>
      <c r="X416" s="26" t="e">
        <f>VLOOKUP(Y416,'licencje PZTS'!$C$4:$K$1524,9,FALSE)</f>
        <v>#N/A</v>
      </c>
      <c r="Y416" s="26" t="e">
        <f>INDEX($V$4:$V$900,MATCH(ROWS($U$1:U413),$W$4:$W$900,0))</f>
        <v>#N/A</v>
      </c>
      <c r="AA416" s="26" t="str">
        <f t="shared" si="73"/>
        <v>Szczurowski Adam</v>
      </c>
      <c r="AB416" s="26">
        <f>(COUNTIF($AA$2:AA416,AA416)=1)*1+AB415</f>
        <v>246</v>
      </c>
      <c r="AC416" s="26" t="e">
        <f>VLOOKUP(AD416,'licencje PZTS'!$C$4:$K$524,9,FALSE)</f>
        <v>#N/A</v>
      </c>
      <c r="AD416" s="26" t="e">
        <f>INDEX($AA$2:$AA$900,MATCH(ROWS($Z$1:Z413),$AB$2:$AB$900,0))</f>
        <v>#N/A</v>
      </c>
    </row>
    <row r="417" spans="1:30" hidden="1" x14ac:dyDescent="0.25">
      <c r="A417" s="26" t="str">
        <f>IFERROR(INDEX($D$24:$D$746,MATCH(ROWS($A$1:A395),$B$23:$B$741,0)),"")</f>
        <v/>
      </c>
      <c r="B417" s="30">
        <f>(COUNTIF($D$24:D417,D417)=1)*1+B416</f>
        <v>21</v>
      </c>
      <c r="C417" s="37" t="str">
        <f t="shared" si="74"/>
        <v/>
      </c>
      <c r="D417" s="30" t="str">
        <f>IF(C417="","",'licencje PZTS'!B397)</f>
        <v/>
      </c>
      <c r="E417" s="38" t="str">
        <f>IF(C417="","",VLOOKUP(F417,'licencje PZTS'!$G$3:$N$799,8,FALSE))</f>
        <v/>
      </c>
      <c r="F417" s="26">
        <f>'licencje PZTS'!G397</f>
        <v>49191</v>
      </c>
      <c r="G417" s="38" t="str">
        <f t="shared" si="75"/>
        <v>Junior</v>
      </c>
      <c r="H417" s="38" t="str">
        <f>IF(G417="","",'licencje PZTS'!B397)</f>
        <v>"GUKS Byczyna"</v>
      </c>
      <c r="I417" s="26" t="str">
        <f>IF(G417="","",VLOOKUP(F417,'licencje PZTS'!$G$3:$N$799,8,FALSE))</f>
        <v>Stanikowski Marcel</v>
      </c>
      <c r="J417" s="26" t="str">
        <f>IFERROR(VLOOKUP(F417,'licencje PZTS'!$G$3:$N$799,7,FALSE),"")</f>
        <v>M</v>
      </c>
      <c r="K417" s="38">
        <f>IFERROR(VLOOKUP(F417,'licencje PZTS'!$G$3:$N$1799,4,FALSE),"")</f>
        <v>2005</v>
      </c>
      <c r="L417" s="26" t="str">
        <f t="shared" si="76"/>
        <v>Nie dotyczy</v>
      </c>
      <c r="M417" s="26" t="str">
        <f t="shared" si="77"/>
        <v>Nie dotyczy</v>
      </c>
      <c r="N417" s="26" t="str">
        <f t="shared" si="78"/>
        <v>Nie dotyczy</v>
      </c>
      <c r="O417" s="26" t="str">
        <f t="shared" si="79"/>
        <v>Kadet</v>
      </c>
      <c r="P417" s="26" t="str">
        <f t="shared" si="80"/>
        <v>Junior</v>
      </c>
      <c r="Q417" s="26" t="str">
        <f t="shared" si="81"/>
        <v>Senior</v>
      </c>
      <c r="R417" s="26" t="str">
        <f t="shared" si="82"/>
        <v>Nie dotyczy</v>
      </c>
      <c r="S417" s="26" t="str">
        <f t="shared" si="83"/>
        <v>Młodzieżowiec</v>
      </c>
      <c r="V417" s="26" t="str">
        <f t="shared" si="72"/>
        <v>Szewior Nina</v>
      </c>
      <c r="W417" s="26">
        <f>(COUNTIF($V$2:V417,V417)=1)*1+W416</f>
        <v>160</v>
      </c>
      <c r="X417" s="26" t="e">
        <f>VLOOKUP(Y417,'licencje PZTS'!$C$4:$K$1524,9,FALSE)</f>
        <v>#N/A</v>
      </c>
      <c r="Y417" s="26" t="e">
        <f>INDEX($V$4:$V$900,MATCH(ROWS($U$1:U414),$W$4:$W$900,0))</f>
        <v>#N/A</v>
      </c>
      <c r="AA417" s="26" t="str">
        <f t="shared" si="73"/>
        <v>Szewczyk Wojciech</v>
      </c>
      <c r="AB417" s="26">
        <f>(COUNTIF($AA$2:AA417,AA417)=1)*1+AB416</f>
        <v>247</v>
      </c>
      <c r="AC417" s="26" t="e">
        <f>VLOOKUP(AD417,'licencje PZTS'!$C$4:$K$524,9,FALSE)</f>
        <v>#N/A</v>
      </c>
      <c r="AD417" s="26" t="e">
        <f>INDEX($AA$2:$AA$900,MATCH(ROWS($Z$1:Z414),$AB$2:$AB$900,0))</f>
        <v>#N/A</v>
      </c>
    </row>
    <row r="418" spans="1:30" hidden="1" x14ac:dyDescent="0.25">
      <c r="A418" s="26" t="str">
        <f>IFERROR(INDEX($D$24:$D$746,MATCH(ROWS($A$1:A396),$B$23:$B$741,0)),"")</f>
        <v/>
      </c>
      <c r="B418" s="30">
        <f>(COUNTIF($D$24:D418,D418)=1)*1+B417</f>
        <v>21</v>
      </c>
      <c r="C418" s="37" t="str">
        <f t="shared" si="74"/>
        <v/>
      </c>
      <c r="D418" s="30" t="str">
        <f>IF(C418="","",'licencje PZTS'!B398)</f>
        <v/>
      </c>
      <c r="E418" s="38" t="str">
        <f>IF(C418="","",VLOOKUP(F418,'licencje PZTS'!$G$3:$N$799,8,FALSE))</f>
        <v/>
      </c>
      <c r="F418" s="26">
        <f>'licencje PZTS'!G398</f>
        <v>24812</v>
      </c>
      <c r="G418" s="38" t="str">
        <f t="shared" si="75"/>
        <v/>
      </c>
      <c r="H418" s="38" t="str">
        <f>IF(G418="","",'licencje PZTS'!B398)</f>
        <v/>
      </c>
      <c r="I418" s="26" t="str">
        <f>IF(G418="","",VLOOKUP(F418,'licencje PZTS'!$G$3:$N$799,8,FALSE))</f>
        <v/>
      </c>
      <c r="J418" s="26" t="str">
        <f>IFERROR(VLOOKUP(F418,'licencje PZTS'!$G$3:$N$799,7,FALSE),"")</f>
        <v>M</v>
      </c>
      <c r="K418" s="38">
        <f>IFERROR(VLOOKUP(F418,'licencje PZTS'!$G$3:$N$1799,4,FALSE),"")</f>
        <v>1994</v>
      </c>
      <c r="L418" s="26" t="str">
        <f t="shared" si="76"/>
        <v>Nie dotyczy</v>
      </c>
      <c r="M418" s="26" t="str">
        <f t="shared" si="77"/>
        <v>Nie dotyczy</v>
      </c>
      <c r="N418" s="26" t="str">
        <f t="shared" si="78"/>
        <v>Nie dotyczy</v>
      </c>
      <c r="O418" s="26" t="str">
        <f t="shared" si="79"/>
        <v>Nie dotyczy</v>
      </c>
      <c r="P418" s="26" t="str">
        <f t="shared" si="80"/>
        <v>Nie dotyczy</v>
      </c>
      <c r="Q418" s="26" t="str">
        <f t="shared" si="81"/>
        <v>Senior</v>
      </c>
      <c r="R418" s="26" t="str">
        <f t="shared" si="82"/>
        <v>Nie dotyczy</v>
      </c>
      <c r="S418" s="26" t="str">
        <f t="shared" si="83"/>
        <v>Nie dotyczy</v>
      </c>
      <c r="V418" s="26" t="str">
        <f t="shared" si="72"/>
        <v>Szewior Nina</v>
      </c>
      <c r="W418" s="26">
        <f>(COUNTIF($V$2:V418,V418)=1)*1+W417</f>
        <v>160</v>
      </c>
      <c r="X418" s="26" t="e">
        <f>VLOOKUP(Y418,'licencje PZTS'!$C$4:$K$1524,9,FALSE)</f>
        <v>#N/A</v>
      </c>
      <c r="Y418" s="26" t="e">
        <f>INDEX($V$4:$V$900,MATCH(ROWS($U$1:U415),$W$4:$W$900,0))</f>
        <v>#N/A</v>
      </c>
      <c r="AA418" s="26" t="str">
        <f t="shared" si="73"/>
        <v>Szewczyk Wojciech</v>
      </c>
      <c r="AB418" s="26">
        <f>(COUNTIF($AA$2:AA418,AA418)=1)*1+AB417</f>
        <v>247</v>
      </c>
      <c r="AC418" s="26" t="e">
        <f>VLOOKUP(AD418,'licencje PZTS'!$C$4:$K$524,9,FALSE)</f>
        <v>#N/A</v>
      </c>
      <c r="AD418" s="26" t="e">
        <f>INDEX($AA$2:$AA$900,MATCH(ROWS($Z$1:Z415),$AB$2:$AB$900,0))</f>
        <v>#N/A</v>
      </c>
    </row>
    <row r="419" spans="1:30" hidden="1" x14ac:dyDescent="0.25">
      <c r="A419" s="26" t="str">
        <f>IFERROR(INDEX($D$24:$D$746,MATCH(ROWS($A$1:A397),$B$23:$B$741,0)),"")</f>
        <v/>
      </c>
      <c r="B419" s="30">
        <f>(COUNTIF($D$24:D419,D419)=1)*1+B418</f>
        <v>21</v>
      </c>
      <c r="C419" s="37" t="str">
        <f t="shared" si="74"/>
        <v>Młodzik</v>
      </c>
      <c r="D419" s="30" t="str">
        <f>IF(C419="","",'licencje PZTS'!B399)</f>
        <v>"MMKS Kędzierzyn Koźle"</v>
      </c>
      <c r="E419" s="38" t="str">
        <f>IF(C419="","",VLOOKUP(F419,'licencje PZTS'!$G$3:$N$799,8,FALSE))</f>
        <v>Stankiewicz Jacob</v>
      </c>
      <c r="F419" s="26">
        <f>'licencje PZTS'!G399</f>
        <v>56775</v>
      </c>
      <c r="G419" s="38" t="str">
        <f t="shared" si="75"/>
        <v>Junior</v>
      </c>
      <c r="H419" s="38" t="str">
        <f>IF(G419="","",'licencje PZTS'!B399)</f>
        <v>"MMKS Kędzierzyn Koźle"</v>
      </c>
      <c r="I419" s="26" t="str">
        <f>IF(G419="","",VLOOKUP(F419,'licencje PZTS'!$G$3:$N$799,8,FALSE))</f>
        <v>Stankiewicz Jacob</v>
      </c>
      <c r="J419" s="26" t="str">
        <f>IFERROR(VLOOKUP(F419,'licencje PZTS'!$G$3:$N$799,7,FALSE),"")</f>
        <v>M</v>
      </c>
      <c r="K419" s="38">
        <f>IFERROR(VLOOKUP(F419,'licencje PZTS'!$G$3:$N$1799,4,FALSE),"")</f>
        <v>2012</v>
      </c>
      <c r="L419" s="26" t="str">
        <f t="shared" si="76"/>
        <v>Skrzat</v>
      </c>
      <c r="M419" s="26" t="str">
        <f t="shared" si="77"/>
        <v>Żak</v>
      </c>
      <c r="N419" s="26" t="str">
        <f t="shared" si="78"/>
        <v>Młodzik</v>
      </c>
      <c r="O419" s="26" t="str">
        <f t="shared" si="79"/>
        <v>Kadet</v>
      </c>
      <c r="P419" s="26" t="str">
        <f t="shared" si="80"/>
        <v>Junior</v>
      </c>
      <c r="Q419" s="26" t="str">
        <f t="shared" si="81"/>
        <v>Nie dotyczy</v>
      </c>
      <c r="R419" s="26" t="str">
        <f t="shared" si="82"/>
        <v>Nie dotyczy</v>
      </c>
      <c r="S419" s="26" t="str">
        <f t="shared" si="83"/>
        <v>Młodzieżowiec</v>
      </c>
      <c r="V419" s="26" t="str">
        <f t="shared" si="72"/>
        <v>Szewior Nina</v>
      </c>
      <c r="W419" s="26">
        <f>(COUNTIF($V$2:V419,V419)=1)*1+W418</f>
        <v>160</v>
      </c>
      <c r="X419" s="26" t="e">
        <f>VLOOKUP(Y419,'licencje PZTS'!$C$4:$K$1524,9,FALSE)</f>
        <v>#N/A</v>
      </c>
      <c r="Y419" s="26" t="e">
        <f>INDEX($V$4:$V$900,MATCH(ROWS($U$1:U416),$W$4:$W$900,0))</f>
        <v>#N/A</v>
      </c>
      <c r="AA419" s="26" t="str">
        <f t="shared" si="73"/>
        <v>Szewior Nina</v>
      </c>
      <c r="AB419" s="26">
        <f>(COUNTIF($AA$2:AA419,AA419)=1)*1+AB418</f>
        <v>248</v>
      </c>
      <c r="AC419" s="26" t="e">
        <f>VLOOKUP(AD419,'licencje PZTS'!$C$4:$K$524,9,FALSE)</f>
        <v>#N/A</v>
      </c>
      <c r="AD419" s="26" t="e">
        <f>INDEX($AA$2:$AA$900,MATCH(ROWS($Z$1:Z416),$AB$2:$AB$900,0))</f>
        <v>#N/A</v>
      </c>
    </row>
    <row r="420" spans="1:30" hidden="1" x14ac:dyDescent="0.25">
      <c r="A420" s="26" t="str">
        <f>IFERROR(INDEX($D$24:$D$746,MATCH(ROWS($A$1:A398),$B$23:$B$741,0)),"")</f>
        <v/>
      </c>
      <c r="B420" s="30">
        <f>(COUNTIF($D$24:D420,D420)=1)*1+B419</f>
        <v>21</v>
      </c>
      <c r="C420" s="37" t="str">
        <f t="shared" si="74"/>
        <v/>
      </c>
      <c r="D420" s="30" t="str">
        <f>IF(C420="","",'licencje PZTS'!B400)</f>
        <v/>
      </c>
      <c r="E420" s="38" t="str">
        <f>IF(C420="","",VLOOKUP(F420,'licencje PZTS'!$G$3:$N$799,8,FALSE))</f>
        <v/>
      </c>
      <c r="F420" s="26">
        <f>'licencje PZTS'!G400</f>
        <v>8457</v>
      </c>
      <c r="G420" s="38" t="str">
        <f t="shared" si="75"/>
        <v/>
      </c>
      <c r="H420" s="38" t="str">
        <f>IF(G420="","",'licencje PZTS'!B400)</f>
        <v/>
      </c>
      <c r="I420" s="26" t="str">
        <f>IF(G420="","",VLOOKUP(F420,'licencje PZTS'!$G$3:$N$799,8,FALSE))</f>
        <v/>
      </c>
      <c r="J420" s="26" t="str">
        <f>IFERROR(VLOOKUP(F420,'licencje PZTS'!$G$3:$N$799,7,FALSE),"")</f>
        <v>M</v>
      </c>
      <c r="K420" s="38">
        <f>IFERROR(VLOOKUP(F420,'licencje PZTS'!$G$3:$N$1799,4,FALSE),"")</f>
        <v>1968</v>
      </c>
      <c r="L420" s="26" t="str">
        <f t="shared" si="76"/>
        <v>Nie dotyczy</v>
      </c>
      <c r="M420" s="26" t="str">
        <f t="shared" si="77"/>
        <v>Nie dotyczy</v>
      </c>
      <c r="N420" s="26" t="str">
        <f t="shared" si="78"/>
        <v>Nie dotyczy</v>
      </c>
      <c r="O420" s="26" t="str">
        <f t="shared" si="79"/>
        <v>Nie dotyczy</v>
      </c>
      <c r="P420" s="26" t="str">
        <f t="shared" si="80"/>
        <v>Nie dotyczy</v>
      </c>
      <c r="Q420" s="26" t="str">
        <f t="shared" si="81"/>
        <v>Senior</v>
      </c>
      <c r="R420" s="26" t="str">
        <f t="shared" si="82"/>
        <v>Weteran</v>
      </c>
      <c r="S420" s="26" t="str">
        <f t="shared" si="83"/>
        <v>Nie dotyczy</v>
      </c>
      <c r="V420" s="26" t="str">
        <f t="shared" si="72"/>
        <v>Szmitowicz Antoni</v>
      </c>
      <c r="W420" s="26">
        <f>(COUNTIF($V$2:V420,V420)=1)*1+W419</f>
        <v>161</v>
      </c>
      <c r="X420" s="26" t="e">
        <f>VLOOKUP(Y420,'licencje PZTS'!$C$4:$K$1524,9,FALSE)</f>
        <v>#N/A</v>
      </c>
      <c r="Y420" s="26" t="e">
        <f>INDEX($V$4:$V$900,MATCH(ROWS($U$1:U417),$W$4:$W$900,0))</f>
        <v>#N/A</v>
      </c>
      <c r="AA420" s="26" t="str">
        <f t="shared" si="73"/>
        <v>Szmitowicz Antoni</v>
      </c>
      <c r="AB420" s="26">
        <f>(COUNTIF($AA$2:AA420,AA420)=1)*1+AB419</f>
        <v>249</v>
      </c>
      <c r="AC420" s="26" t="e">
        <f>VLOOKUP(AD420,'licencje PZTS'!$C$4:$K$524,9,FALSE)</f>
        <v>#N/A</v>
      </c>
      <c r="AD420" s="26" t="e">
        <f>INDEX($AA$2:$AA$900,MATCH(ROWS($Z$1:Z417),$AB$2:$AB$900,0))</f>
        <v>#N/A</v>
      </c>
    </row>
    <row r="421" spans="1:30" hidden="1" x14ac:dyDescent="0.25">
      <c r="A421" s="26" t="str">
        <f>IFERROR(INDEX($D$24:$D$746,MATCH(ROWS($A$1:A399),$B$23:$B$741,0)),"")</f>
        <v/>
      </c>
      <c r="B421" s="30">
        <f>(COUNTIF($D$24:D421,D421)=1)*1+B420</f>
        <v>21</v>
      </c>
      <c r="C421" s="37" t="str">
        <f t="shared" si="74"/>
        <v>Młodzik</v>
      </c>
      <c r="D421" s="30" t="str">
        <f>IF(C421="","",'licencje PZTS'!B401)</f>
        <v>"LUKS Mańkowice-Piątkowice"</v>
      </c>
      <c r="E421" s="38" t="str">
        <f>IF(C421="","",VLOOKUP(F421,'licencje PZTS'!$G$3:$N$799,8,FALSE))</f>
        <v>Starczyński Bartek</v>
      </c>
      <c r="F421" s="26">
        <f>'licencje PZTS'!G401</f>
        <v>54538</v>
      </c>
      <c r="G421" s="38" t="str">
        <f t="shared" si="75"/>
        <v>Junior</v>
      </c>
      <c r="H421" s="38" t="str">
        <f>IF(G421="","",'licencje PZTS'!B401)</f>
        <v>"LUKS Mańkowice-Piątkowice"</v>
      </c>
      <c r="I421" s="26" t="str">
        <f>IF(G421="","",VLOOKUP(F421,'licencje PZTS'!$G$3:$N$799,8,FALSE))</f>
        <v>Starczyński Bartek</v>
      </c>
      <c r="J421" s="26" t="str">
        <f>IFERROR(VLOOKUP(F421,'licencje PZTS'!$G$3:$N$799,7,FALSE),"")</f>
        <v>M</v>
      </c>
      <c r="K421" s="38">
        <f>IFERROR(VLOOKUP(F421,'licencje PZTS'!$G$3:$N$1799,4,FALSE),"")</f>
        <v>2012</v>
      </c>
      <c r="L421" s="26" t="str">
        <f t="shared" si="76"/>
        <v>Skrzat</v>
      </c>
      <c r="M421" s="26" t="str">
        <f t="shared" si="77"/>
        <v>Żak</v>
      </c>
      <c r="N421" s="26" t="str">
        <f t="shared" si="78"/>
        <v>Młodzik</v>
      </c>
      <c r="O421" s="26" t="str">
        <f t="shared" si="79"/>
        <v>Kadet</v>
      </c>
      <c r="P421" s="26" t="str">
        <f t="shared" si="80"/>
        <v>Junior</v>
      </c>
      <c r="Q421" s="26" t="str">
        <f t="shared" si="81"/>
        <v>Nie dotyczy</v>
      </c>
      <c r="R421" s="26" t="str">
        <f t="shared" si="82"/>
        <v>Nie dotyczy</v>
      </c>
      <c r="S421" s="26" t="str">
        <f t="shared" si="83"/>
        <v>Młodzieżowiec</v>
      </c>
      <c r="V421" s="26" t="str">
        <f t="shared" si="72"/>
        <v>Szmitowicz Antoni</v>
      </c>
      <c r="W421" s="26">
        <f>(COUNTIF($V$2:V421,V421)=1)*1+W420</f>
        <v>161</v>
      </c>
      <c r="X421" s="26" t="e">
        <f>VLOOKUP(Y421,'licencje PZTS'!$C$4:$K$1524,9,FALSE)</f>
        <v>#N/A</v>
      </c>
      <c r="Y421" s="26" t="e">
        <f>INDEX($V$4:$V$900,MATCH(ROWS($U$1:U418),$W$4:$W$900,0))</f>
        <v>#N/A</v>
      </c>
      <c r="AA421" s="26" t="str">
        <f t="shared" si="73"/>
        <v>Szmitowicz Antoni</v>
      </c>
      <c r="AB421" s="26">
        <f>(COUNTIF($AA$2:AA421,AA421)=1)*1+AB420</f>
        <v>249</v>
      </c>
      <c r="AC421" s="26" t="e">
        <f>VLOOKUP(AD421,'licencje PZTS'!$C$4:$K$524,9,FALSE)</f>
        <v>#N/A</v>
      </c>
      <c r="AD421" s="26" t="e">
        <f>INDEX($AA$2:$AA$900,MATCH(ROWS($Z$1:Z418),$AB$2:$AB$900,0))</f>
        <v>#N/A</v>
      </c>
    </row>
    <row r="422" spans="1:30" hidden="1" x14ac:dyDescent="0.25">
      <c r="A422" s="26" t="str">
        <f>IFERROR(INDEX($D$24:$D$746,MATCH(ROWS($A$1:A400),$B$23:$B$741,0)),"")</f>
        <v/>
      </c>
      <c r="B422" s="30">
        <f>(COUNTIF($D$24:D422,D422)=1)*1+B421</f>
        <v>21</v>
      </c>
      <c r="C422" s="37" t="str">
        <f t="shared" si="74"/>
        <v>Młodzik</v>
      </c>
      <c r="D422" s="30" t="str">
        <f>IF(C422="","",'licencje PZTS'!B402)</f>
        <v>"LUKS Mańkowice-Piątkowice"</v>
      </c>
      <c r="E422" s="38" t="str">
        <f>IF(C422="","",VLOOKUP(F422,'licencje PZTS'!$G$3:$N$799,8,FALSE))</f>
        <v>Starczyński Jakub</v>
      </c>
      <c r="F422" s="26">
        <f>'licencje PZTS'!G402</f>
        <v>54539</v>
      </c>
      <c r="G422" s="38" t="str">
        <f t="shared" si="75"/>
        <v>Junior</v>
      </c>
      <c r="H422" s="38" t="str">
        <f>IF(G422="","",'licencje PZTS'!B402)</f>
        <v>"LUKS Mańkowice-Piątkowice"</v>
      </c>
      <c r="I422" s="26" t="str">
        <f>IF(G422="","",VLOOKUP(F422,'licencje PZTS'!$G$3:$N$799,8,FALSE))</f>
        <v>Starczyński Jakub</v>
      </c>
      <c r="J422" s="26" t="str">
        <f>IFERROR(VLOOKUP(F422,'licencje PZTS'!$G$3:$N$799,7,FALSE),"")</f>
        <v>M</v>
      </c>
      <c r="K422" s="38">
        <f>IFERROR(VLOOKUP(F422,'licencje PZTS'!$G$3:$N$1799,4,FALSE),"")</f>
        <v>2009</v>
      </c>
      <c r="L422" s="26" t="str">
        <f t="shared" si="76"/>
        <v>Nie dotyczy</v>
      </c>
      <c r="M422" s="26" t="str">
        <f t="shared" si="77"/>
        <v>Żak</v>
      </c>
      <c r="N422" s="26" t="str">
        <f t="shared" si="78"/>
        <v>Młodzik</v>
      </c>
      <c r="O422" s="26" t="str">
        <f t="shared" si="79"/>
        <v>Kadet</v>
      </c>
      <c r="P422" s="26" t="str">
        <f t="shared" si="80"/>
        <v>Junior</v>
      </c>
      <c r="Q422" s="26" t="str">
        <f t="shared" si="81"/>
        <v>Senior</v>
      </c>
      <c r="R422" s="26" t="str">
        <f t="shared" si="82"/>
        <v>Nie dotyczy</v>
      </c>
      <c r="S422" s="26" t="str">
        <f t="shared" si="83"/>
        <v>Młodzieżowiec</v>
      </c>
      <c r="V422" s="26" t="str">
        <f t="shared" si="72"/>
        <v>Szubińska Angelika</v>
      </c>
      <c r="W422" s="26">
        <f>(COUNTIF($V$2:V422,V422)=1)*1+W421</f>
        <v>162</v>
      </c>
      <c r="X422" s="26" t="e">
        <f>VLOOKUP(Y422,'licencje PZTS'!$C$4:$K$1524,9,FALSE)</f>
        <v>#N/A</v>
      </c>
      <c r="Y422" s="26" t="e">
        <f>INDEX($V$4:$V$900,MATCH(ROWS($U$1:U419),$W$4:$W$900,0))</f>
        <v>#N/A</v>
      </c>
      <c r="AA422" s="26" t="str">
        <f t="shared" si="73"/>
        <v>Szproch Wojciech</v>
      </c>
      <c r="AB422" s="26">
        <f>(COUNTIF($AA$2:AA422,AA422)=1)*1+AB421</f>
        <v>250</v>
      </c>
      <c r="AC422" s="26" t="e">
        <f>VLOOKUP(AD422,'licencje PZTS'!$C$4:$K$524,9,FALSE)</f>
        <v>#N/A</v>
      </c>
      <c r="AD422" s="26" t="e">
        <f>INDEX($AA$2:$AA$900,MATCH(ROWS($Z$1:Z419),$AB$2:$AB$900,0))</f>
        <v>#N/A</v>
      </c>
    </row>
    <row r="423" spans="1:30" hidden="1" x14ac:dyDescent="0.25">
      <c r="A423" s="26" t="str">
        <f>IFERROR(INDEX($D$24:$D$746,MATCH(ROWS($A$1:A401),$B$23:$B$741,0)),"")</f>
        <v/>
      </c>
      <c r="B423" s="30">
        <f>(COUNTIF($D$24:D423,D423)=1)*1+B422</f>
        <v>21</v>
      </c>
      <c r="C423" s="37" t="str">
        <f t="shared" si="74"/>
        <v>Młodzik</v>
      </c>
      <c r="D423" s="30" t="str">
        <f>IF(C423="","",'licencje PZTS'!B403)</f>
        <v>"STS Brynica"</v>
      </c>
      <c r="E423" s="38" t="str">
        <f>IF(C423="","",VLOOKUP(F423,'licencje PZTS'!$G$3:$N$799,8,FALSE))</f>
        <v>Steckert Paweł</v>
      </c>
      <c r="F423" s="26">
        <f>'licencje PZTS'!G403</f>
        <v>54676</v>
      </c>
      <c r="G423" s="38" t="str">
        <f t="shared" si="75"/>
        <v>Junior</v>
      </c>
      <c r="H423" s="38" t="str">
        <f>IF(G423="","",'licencje PZTS'!B403)</f>
        <v>"STS Brynica"</v>
      </c>
      <c r="I423" s="26" t="str">
        <f>IF(G423="","",VLOOKUP(F423,'licencje PZTS'!$G$3:$N$799,8,FALSE))</f>
        <v>Steckert Paweł</v>
      </c>
      <c r="J423" s="26" t="str">
        <f>IFERROR(VLOOKUP(F423,'licencje PZTS'!$G$3:$N$799,7,FALSE),"")</f>
        <v>M</v>
      </c>
      <c r="K423" s="38">
        <f>IFERROR(VLOOKUP(F423,'licencje PZTS'!$G$3:$N$1799,4,FALSE),"")</f>
        <v>2007</v>
      </c>
      <c r="L423" s="26" t="str">
        <f t="shared" si="76"/>
        <v>Nie dotyczy</v>
      </c>
      <c r="M423" s="26" t="str">
        <f t="shared" si="77"/>
        <v>Nie dotyczy</v>
      </c>
      <c r="N423" s="26" t="str">
        <f t="shared" si="78"/>
        <v>Młodzik</v>
      </c>
      <c r="O423" s="26" t="str">
        <f t="shared" si="79"/>
        <v>Kadet</v>
      </c>
      <c r="P423" s="26" t="str">
        <f t="shared" si="80"/>
        <v>Junior</v>
      </c>
      <c r="Q423" s="26" t="str">
        <f t="shared" si="81"/>
        <v>Senior</v>
      </c>
      <c r="R423" s="26" t="str">
        <f t="shared" si="82"/>
        <v>Nie dotyczy</v>
      </c>
      <c r="S423" s="26" t="str">
        <f t="shared" si="83"/>
        <v>Młodzieżowiec</v>
      </c>
      <c r="V423" s="26" t="str">
        <f t="shared" si="72"/>
        <v>Szubińska Angelika</v>
      </c>
      <c r="W423" s="26">
        <f>(COUNTIF($V$2:V423,V423)=1)*1+W422</f>
        <v>162</v>
      </c>
      <c r="X423" s="26" t="e">
        <f>VLOOKUP(Y423,'licencje PZTS'!$C$4:$K$1524,9,FALSE)</f>
        <v>#N/A</v>
      </c>
      <c r="Y423" s="26" t="e">
        <f>INDEX($V$4:$V$900,MATCH(ROWS($U$1:U420),$W$4:$W$900,0))</f>
        <v>#N/A</v>
      </c>
      <c r="AA423" s="26" t="str">
        <f t="shared" si="73"/>
        <v>Szproch Wojciech</v>
      </c>
      <c r="AB423" s="26">
        <f>(COUNTIF($AA$2:AA423,AA423)=1)*1+AB422</f>
        <v>250</v>
      </c>
      <c r="AC423" s="26" t="e">
        <f>VLOOKUP(AD423,'licencje PZTS'!$C$4:$K$524,9,FALSE)</f>
        <v>#N/A</v>
      </c>
      <c r="AD423" s="26" t="e">
        <f>INDEX($AA$2:$AA$900,MATCH(ROWS($Z$1:Z420),$AB$2:$AB$900,0))</f>
        <v>#N/A</v>
      </c>
    </row>
    <row r="424" spans="1:30" hidden="1" x14ac:dyDescent="0.25">
      <c r="A424" s="26" t="str">
        <f>IFERROR(INDEX($D$24:$D$746,MATCH(ROWS($A$1:A402),$B$23:$B$741,0)),"")</f>
        <v/>
      </c>
      <c r="B424" s="30">
        <f>(COUNTIF($D$24:D424,D424)=1)*1+B423</f>
        <v>21</v>
      </c>
      <c r="C424" s="37" t="str">
        <f t="shared" si="74"/>
        <v/>
      </c>
      <c r="D424" s="30" t="str">
        <f>IF(C424="","",'licencje PZTS'!B404)</f>
        <v/>
      </c>
      <c r="E424" s="38" t="str">
        <f>IF(C424="","",VLOOKUP(F424,'licencje PZTS'!$G$3:$N$799,8,FALSE))</f>
        <v/>
      </c>
      <c r="F424" s="26">
        <f>'licencje PZTS'!G404</f>
        <v>41447</v>
      </c>
      <c r="G424" s="38" t="str">
        <f t="shared" si="75"/>
        <v>Junior</v>
      </c>
      <c r="H424" s="38" t="str">
        <f>IF(G424="","",'licencje PZTS'!B404)</f>
        <v>"STS GMINA Strzelce Opolskie"</v>
      </c>
      <c r="I424" s="26" t="str">
        <f>IF(G424="","",VLOOKUP(F424,'licencje PZTS'!$G$3:$N$799,8,FALSE))</f>
        <v>Stobierski Filip</v>
      </c>
      <c r="J424" s="26" t="str">
        <f>IFERROR(VLOOKUP(F424,'licencje PZTS'!$G$3:$N$799,7,FALSE),"")</f>
        <v>M</v>
      </c>
      <c r="K424" s="38">
        <f>IFERROR(VLOOKUP(F424,'licencje PZTS'!$G$3:$N$1799,4,FALSE),"")</f>
        <v>2004</v>
      </c>
      <c r="L424" s="26" t="str">
        <f t="shared" si="76"/>
        <v>Nie dotyczy</v>
      </c>
      <c r="M424" s="26" t="str">
        <f t="shared" si="77"/>
        <v>Nie dotyczy</v>
      </c>
      <c r="N424" s="26" t="str">
        <f t="shared" si="78"/>
        <v>Nie dotyczy</v>
      </c>
      <c r="O424" s="26" t="str">
        <f t="shared" si="79"/>
        <v>Nie dotyczy</v>
      </c>
      <c r="P424" s="26" t="str">
        <f t="shared" si="80"/>
        <v>Junior</v>
      </c>
      <c r="Q424" s="26" t="str">
        <f t="shared" si="81"/>
        <v>Senior</v>
      </c>
      <c r="R424" s="26" t="str">
        <f t="shared" si="82"/>
        <v>Nie dotyczy</v>
      </c>
      <c r="S424" s="26" t="str">
        <f t="shared" si="83"/>
        <v>Młodzieżowiec</v>
      </c>
      <c r="V424" s="26" t="str">
        <f t="shared" si="72"/>
        <v>Szubińska Angelika</v>
      </c>
      <c r="W424" s="26">
        <f>(COUNTIF($V$2:V424,V424)=1)*1+W423</f>
        <v>162</v>
      </c>
      <c r="X424" s="26" t="e">
        <f>VLOOKUP(Y424,'licencje PZTS'!$C$4:$K$1524,9,FALSE)</f>
        <v>#N/A</v>
      </c>
      <c r="Y424" s="26" t="e">
        <f>INDEX($V$4:$V$900,MATCH(ROWS($U$1:U421),$W$4:$W$900,0))</f>
        <v>#N/A</v>
      </c>
      <c r="AA424" s="26" t="str">
        <f t="shared" si="73"/>
        <v>Szproch Wojciech</v>
      </c>
      <c r="AB424" s="26">
        <f>(COUNTIF($AA$2:AA424,AA424)=1)*1+AB423</f>
        <v>250</v>
      </c>
      <c r="AC424" s="26" t="e">
        <f>VLOOKUP(AD424,'licencje PZTS'!$C$4:$K$524,9,FALSE)</f>
        <v>#N/A</v>
      </c>
      <c r="AD424" s="26" t="e">
        <f>INDEX($AA$2:$AA$900,MATCH(ROWS($Z$1:Z421),$AB$2:$AB$900,0))</f>
        <v>#N/A</v>
      </c>
    </row>
    <row r="425" spans="1:30" hidden="1" x14ac:dyDescent="0.25">
      <c r="A425" s="26" t="str">
        <f>IFERROR(INDEX($D$24:$D$746,MATCH(ROWS($A$1:A403),$B$23:$B$741,0)),"")</f>
        <v/>
      </c>
      <c r="B425" s="30">
        <f>(COUNTIF($D$24:D425,D425)=1)*1+B424</f>
        <v>21</v>
      </c>
      <c r="C425" s="37" t="str">
        <f t="shared" si="74"/>
        <v/>
      </c>
      <c r="D425" s="30" t="str">
        <f>IF(C425="","",'licencje PZTS'!B405)</f>
        <v/>
      </c>
      <c r="E425" s="38" t="str">
        <f>IF(C425="","",VLOOKUP(F425,'licencje PZTS'!$G$3:$N$799,8,FALSE))</f>
        <v/>
      </c>
      <c r="F425" s="26">
        <f>'licencje PZTS'!G405</f>
        <v>31071</v>
      </c>
      <c r="G425" s="38" t="str">
        <f t="shared" si="75"/>
        <v/>
      </c>
      <c r="H425" s="38" t="str">
        <f>IF(G425="","",'licencje PZTS'!B405)</f>
        <v/>
      </c>
      <c r="I425" s="26" t="str">
        <f>IF(G425="","",VLOOKUP(F425,'licencje PZTS'!$G$3:$N$799,8,FALSE))</f>
        <v/>
      </c>
      <c r="J425" s="26" t="str">
        <f>IFERROR(VLOOKUP(F425,'licencje PZTS'!$G$3:$N$799,7,FALSE),"")</f>
        <v>M</v>
      </c>
      <c r="K425" s="38">
        <f>IFERROR(VLOOKUP(F425,'licencje PZTS'!$G$3:$N$1799,4,FALSE),"")</f>
        <v>1971</v>
      </c>
      <c r="L425" s="26" t="str">
        <f t="shared" si="76"/>
        <v>Nie dotyczy</v>
      </c>
      <c r="M425" s="26" t="str">
        <f t="shared" si="77"/>
        <v>Nie dotyczy</v>
      </c>
      <c r="N425" s="26" t="str">
        <f t="shared" si="78"/>
        <v>Nie dotyczy</v>
      </c>
      <c r="O425" s="26" t="str">
        <f t="shared" si="79"/>
        <v>Nie dotyczy</v>
      </c>
      <c r="P425" s="26" t="str">
        <f t="shared" si="80"/>
        <v>Nie dotyczy</v>
      </c>
      <c r="Q425" s="26" t="str">
        <f t="shared" si="81"/>
        <v>Senior</v>
      </c>
      <c r="R425" s="26" t="str">
        <f t="shared" si="82"/>
        <v>Weteran</v>
      </c>
      <c r="S425" s="26" t="str">
        <f t="shared" si="83"/>
        <v>Nie dotyczy</v>
      </c>
      <c r="V425" s="26" t="str">
        <f t="shared" si="72"/>
        <v>Szubińska Angelika</v>
      </c>
      <c r="W425" s="26">
        <f>(COUNTIF($V$2:V425,V425)=1)*1+W424</f>
        <v>162</v>
      </c>
      <c r="X425" s="26" t="e">
        <f>VLOOKUP(Y425,'licencje PZTS'!$C$4:$K$1524,9,FALSE)</f>
        <v>#N/A</v>
      </c>
      <c r="Y425" s="26" t="e">
        <f>INDEX($V$4:$V$900,MATCH(ROWS($U$1:U422),$W$4:$W$900,0))</f>
        <v>#N/A</v>
      </c>
      <c r="AA425" s="26" t="str">
        <f t="shared" si="73"/>
        <v>Szproch Wojciech</v>
      </c>
      <c r="AB425" s="26">
        <f>(COUNTIF($AA$2:AA425,AA425)=1)*1+AB424</f>
        <v>250</v>
      </c>
      <c r="AC425" s="26" t="e">
        <f>VLOOKUP(AD425,'licencje PZTS'!$C$4:$K$524,9,FALSE)</f>
        <v>#N/A</v>
      </c>
      <c r="AD425" s="26" t="e">
        <f>INDEX($AA$2:$AA$900,MATCH(ROWS($Z$1:Z422),$AB$2:$AB$900,0))</f>
        <v>#N/A</v>
      </c>
    </row>
    <row r="426" spans="1:30" hidden="1" x14ac:dyDescent="0.25">
      <c r="A426" s="26" t="str">
        <f>IFERROR(INDEX($D$24:$D$746,MATCH(ROWS($A$1:A404),$B$23:$B$741,0)),"")</f>
        <v/>
      </c>
      <c r="B426" s="30">
        <f>(COUNTIF($D$24:D426,D426)=1)*1+B425</f>
        <v>21</v>
      </c>
      <c r="C426" s="37" t="str">
        <f t="shared" si="74"/>
        <v/>
      </c>
      <c r="D426" s="30" t="str">
        <f>IF(C426="","",'licencje PZTS'!B406)</f>
        <v/>
      </c>
      <c r="E426" s="38" t="str">
        <f>IF(C426="","",VLOOKUP(F426,'licencje PZTS'!$G$3:$N$799,8,FALSE))</f>
        <v/>
      </c>
      <c r="F426" s="26">
        <f>'licencje PZTS'!G406</f>
        <v>31069</v>
      </c>
      <c r="G426" s="38" t="str">
        <f t="shared" si="75"/>
        <v/>
      </c>
      <c r="H426" s="38" t="str">
        <f>IF(G426="","",'licencje PZTS'!B406)</f>
        <v/>
      </c>
      <c r="I426" s="26" t="str">
        <f>IF(G426="","",VLOOKUP(F426,'licencje PZTS'!$G$3:$N$799,8,FALSE))</f>
        <v/>
      </c>
      <c r="J426" s="26" t="str">
        <f>IFERROR(VLOOKUP(F426,'licencje PZTS'!$G$3:$N$799,7,FALSE),"")</f>
        <v>M</v>
      </c>
      <c r="K426" s="38">
        <f>IFERROR(VLOOKUP(F426,'licencje PZTS'!$G$3:$N$1799,4,FALSE),"")</f>
        <v>1993</v>
      </c>
      <c r="L426" s="26" t="str">
        <f t="shared" si="76"/>
        <v>Nie dotyczy</v>
      </c>
      <c r="M426" s="26" t="str">
        <f t="shared" si="77"/>
        <v>Nie dotyczy</v>
      </c>
      <c r="N426" s="26" t="str">
        <f t="shared" si="78"/>
        <v>Nie dotyczy</v>
      </c>
      <c r="O426" s="26" t="str">
        <f t="shared" si="79"/>
        <v>Nie dotyczy</v>
      </c>
      <c r="P426" s="26" t="str">
        <f t="shared" si="80"/>
        <v>Nie dotyczy</v>
      </c>
      <c r="Q426" s="26" t="str">
        <f t="shared" si="81"/>
        <v>Senior</v>
      </c>
      <c r="R426" s="26" t="str">
        <f t="shared" si="82"/>
        <v>Nie dotyczy</v>
      </c>
      <c r="S426" s="26" t="str">
        <f t="shared" si="83"/>
        <v>Nie dotyczy</v>
      </c>
      <c r="V426" s="26" t="str">
        <f t="shared" si="72"/>
        <v>Szubińska Angelika</v>
      </c>
      <c r="W426" s="26">
        <f>(COUNTIF($V$2:V426,V426)=1)*1+W425</f>
        <v>162</v>
      </c>
      <c r="X426" s="26" t="e">
        <f>VLOOKUP(Y426,'licencje PZTS'!$C$4:$K$1524,9,FALSE)</f>
        <v>#N/A</v>
      </c>
      <c r="Y426" s="26" t="e">
        <f>INDEX($V$4:$V$900,MATCH(ROWS($U$1:U423),$W$4:$W$900,0))</f>
        <v>#N/A</v>
      </c>
      <c r="AA426" s="26" t="str">
        <f t="shared" si="73"/>
        <v>Szubińska Angelika</v>
      </c>
      <c r="AB426" s="26">
        <f>(COUNTIF($AA$2:AA426,AA426)=1)*1+AB425</f>
        <v>251</v>
      </c>
      <c r="AC426" s="26" t="e">
        <f>VLOOKUP(AD426,'licencje PZTS'!$C$4:$K$524,9,FALSE)</f>
        <v>#N/A</v>
      </c>
      <c r="AD426" s="26" t="e">
        <f>INDEX($AA$2:$AA$900,MATCH(ROWS($Z$1:Z423),$AB$2:$AB$900,0))</f>
        <v>#N/A</v>
      </c>
    </row>
    <row r="427" spans="1:30" hidden="1" x14ac:dyDescent="0.25">
      <c r="A427" s="26" t="str">
        <f>IFERROR(INDEX($D$24:$D$746,MATCH(ROWS($A$1:A405),$B$23:$B$741,0)),"")</f>
        <v/>
      </c>
      <c r="B427" s="30">
        <f>(COUNTIF($D$24:D427,D427)=1)*1+B426</f>
        <v>21</v>
      </c>
      <c r="C427" s="37" t="str">
        <f t="shared" si="74"/>
        <v/>
      </c>
      <c r="D427" s="30" t="str">
        <f>IF(C427="","",'licencje PZTS'!B407)</f>
        <v/>
      </c>
      <c r="E427" s="38" t="str">
        <f>IF(C427="","",VLOOKUP(F427,'licencje PZTS'!$G$3:$N$799,8,FALSE))</f>
        <v/>
      </c>
      <c r="F427" s="26">
        <f>'licencje PZTS'!G407</f>
        <v>43986</v>
      </c>
      <c r="G427" s="38" t="str">
        <f t="shared" si="75"/>
        <v>Junior</v>
      </c>
      <c r="H427" s="38" t="str">
        <f>IF(G427="","",'licencje PZTS'!B407)</f>
        <v>"LUKS Mańkowice-Piątkowice"</v>
      </c>
      <c r="I427" s="26" t="str">
        <f>IF(G427="","",VLOOKUP(F427,'licencje PZTS'!$G$3:$N$799,8,FALSE))</f>
        <v>Sulikowski Bartosz</v>
      </c>
      <c r="J427" s="26" t="str">
        <f>IFERROR(VLOOKUP(F427,'licencje PZTS'!$G$3:$N$799,7,FALSE),"")</f>
        <v>M</v>
      </c>
      <c r="K427" s="38">
        <f>IFERROR(VLOOKUP(F427,'licencje PZTS'!$G$3:$N$1799,4,FALSE),"")</f>
        <v>2004</v>
      </c>
      <c r="L427" s="26" t="str">
        <f t="shared" si="76"/>
        <v>Nie dotyczy</v>
      </c>
      <c r="M427" s="26" t="str">
        <f t="shared" si="77"/>
        <v>Nie dotyczy</v>
      </c>
      <c r="N427" s="26" t="str">
        <f t="shared" si="78"/>
        <v>Nie dotyczy</v>
      </c>
      <c r="O427" s="26" t="str">
        <f t="shared" si="79"/>
        <v>Nie dotyczy</v>
      </c>
      <c r="P427" s="26" t="str">
        <f t="shared" si="80"/>
        <v>Junior</v>
      </c>
      <c r="Q427" s="26" t="str">
        <f t="shared" si="81"/>
        <v>Senior</v>
      </c>
      <c r="R427" s="26" t="str">
        <f t="shared" si="82"/>
        <v>Nie dotyczy</v>
      </c>
      <c r="S427" s="26" t="str">
        <f t="shared" si="83"/>
        <v>Młodzieżowiec</v>
      </c>
      <c r="V427" s="26" t="str">
        <f t="shared" si="72"/>
        <v>Ślosarczyk Paweł</v>
      </c>
      <c r="W427" s="26">
        <f>(COUNTIF($V$2:V427,V427)=1)*1+W426</f>
        <v>163</v>
      </c>
      <c r="X427" s="26" t="e">
        <f>VLOOKUP(Y427,'licencje PZTS'!$C$4:$K$1524,9,FALSE)</f>
        <v>#N/A</v>
      </c>
      <c r="Y427" s="26" t="e">
        <f>INDEX($V$4:$V$900,MATCH(ROWS($U$1:U424),$W$4:$W$900,0))</f>
        <v>#N/A</v>
      </c>
      <c r="AA427" s="26" t="str">
        <f t="shared" si="73"/>
        <v>Ślosarczyk Paweł</v>
      </c>
      <c r="AB427" s="26">
        <f>(COUNTIF($AA$2:AA427,AA427)=1)*1+AB426</f>
        <v>252</v>
      </c>
      <c r="AC427" s="26" t="e">
        <f>VLOOKUP(AD427,'licencje PZTS'!$C$4:$K$524,9,FALSE)</f>
        <v>#N/A</v>
      </c>
      <c r="AD427" s="26" t="e">
        <f>INDEX($AA$2:$AA$900,MATCH(ROWS($Z$1:Z424),$AB$2:$AB$900,0))</f>
        <v>#N/A</v>
      </c>
    </row>
    <row r="428" spans="1:30" hidden="1" x14ac:dyDescent="0.25">
      <c r="A428" s="26" t="str">
        <f>IFERROR(INDEX($D$24:$D$746,MATCH(ROWS($A$1:A406),$B$23:$B$741,0)),"")</f>
        <v/>
      </c>
      <c r="B428" s="30">
        <f>(COUNTIF($D$24:D428,D428)=1)*1+B427</f>
        <v>21</v>
      </c>
      <c r="C428" s="37" t="str">
        <f t="shared" si="74"/>
        <v/>
      </c>
      <c r="D428" s="30" t="str">
        <f>IF(C428="","",'licencje PZTS'!B408)</f>
        <v/>
      </c>
      <c r="E428" s="38" t="str">
        <f>IF(C428="","",VLOOKUP(F428,'licencje PZTS'!$G$3:$N$799,8,FALSE))</f>
        <v/>
      </c>
      <c r="F428" s="26">
        <f>'licencje PZTS'!G408</f>
        <v>27744</v>
      </c>
      <c r="G428" s="38" t="str">
        <f t="shared" si="75"/>
        <v/>
      </c>
      <c r="H428" s="38" t="str">
        <f>IF(G428="","",'licencje PZTS'!B408)</f>
        <v/>
      </c>
      <c r="I428" s="26" t="str">
        <f>IF(G428="","",VLOOKUP(F428,'licencje PZTS'!$G$3:$N$799,8,FALSE))</f>
        <v/>
      </c>
      <c r="J428" s="26" t="str">
        <f>IFERROR(VLOOKUP(F428,'licencje PZTS'!$G$3:$N$799,7,FALSE),"")</f>
        <v>M</v>
      </c>
      <c r="K428" s="38">
        <f>IFERROR(VLOOKUP(F428,'licencje PZTS'!$G$3:$N$1799,4,FALSE),"")</f>
        <v>1964</v>
      </c>
      <c r="L428" s="26" t="str">
        <f t="shared" si="76"/>
        <v>Nie dotyczy</v>
      </c>
      <c r="M428" s="26" t="str">
        <f t="shared" si="77"/>
        <v>Nie dotyczy</v>
      </c>
      <c r="N428" s="26" t="str">
        <f t="shared" si="78"/>
        <v>Nie dotyczy</v>
      </c>
      <c r="O428" s="26" t="str">
        <f t="shared" si="79"/>
        <v>Nie dotyczy</v>
      </c>
      <c r="P428" s="26" t="str">
        <f t="shared" si="80"/>
        <v>Nie dotyczy</v>
      </c>
      <c r="Q428" s="26" t="str">
        <f t="shared" si="81"/>
        <v>Senior</v>
      </c>
      <c r="R428" s="26" t="str">
        <f t="shared" si="82"/>
        <v>Weteran</v>
      </c>
      <c r="S428" s="26" t="str">
        <f t="shared" si="83"/>
        <v>Nie dotyczy</v>
      </c>
      <c r="V428" s="26" t="str">
        <f t="shared" si="72"/>
        <v>Ślosarczyk Paweł</v>
      </c>
      <c r="W428" s="26">
        <f>(COUNTIF($V$2:V428,V428)=1)*1+W427</f>
        <v>163</v>
      </c>
      <c r="X428" s="26" t="e">
        <f>VLOOKUP(Y428,'licencje PZTS'!$C$4:$K$1524,9,FALSE)</f>
        <v>#N/A</v>
      </c>
      <c r="Y428" s="26" t="e">
        <f>INDEX($V$4:$V$900,MATCH(ROWS($U$1:U425),$W$4:$W$900,0))</f>
        <v>#N/A</v>
      </c>
      <c r="AA428" s="26" t="str">
        <f t="shared" si="73"/>
        <v>Ślosarczyk Paweł</v>
      </c>
      <c r="AB428" s="26">
        <f>(COUNTIF($AA$2:AA428,AA428)=1)*1+AB427</f>
        <v>252</v>
      </c>
      <c r="AC428" s="26" t="e">
        <f>VLOOKUP(AD428,'licencje PZTS'!$C$4:$K$524,9,FALSE)</f>
        <v>#N/A</v>
      </c>
      <c r="AD428" s="26" t="e">
        <f>INDEX($AA$2:$AA$900,MATCH(ROWS($Z$1:Z425),$AB$2:$AB$900,0))</f>
        <v>#N/A</v>
      </c>
    </row>
    <row r="429" spans="1:30" hidden="1" x14ac:dyDescent="0.25">
      <c r="A429" s="26" t="str">
        <f>IFERROR(INDEX($D$24:$D$746,MATCH(ROWS($A$1:A407),$B$23:$B$741,0)),"")</f>
        <v/>
      </c>
      <c r="B429" s="30">
        <f>(COUNTIF($D$24:D429,D429)=1)*1+B428</f>
        <v>21</v>
      </c>
      <c r="C429" s="37" t="str">
        <f t="shared" si="74"/>
        <v/>
      </c>
      <c r="D429" s="30" t="str">
        <f>IF(C429="","",'licencje PZTS'!B409)</f>
        <v/>
      </c>
      <c r="E429" s="38" t="str">
        <f>IF(C429="","",VLOOKUP(F429,'licencje PZTS'!$G$3:$N$799,8,FALSE))</f>
        <v/>
      </c>
      <c r="F429" s="26">
        <f>'licencje PZTS'!G409</f>
        <v>19696</v>
      </c>
      <c r="G429" s="38" t="str">
        <f t="shared" si="75"/>
        <v/>
      </c>
      <c r="H429" s="38" t="str">
        <f>IF(G429="","",'licencje PZTS'!B409)</f>
        <v/>
      </c>
      <c r="I429" s="26" t="str">
        <f>IF(G429="","",VLOOKUP(F429,'licencje PZTS'!$G$3:$N$799,8,FALSE))</f>
        <v/>
      </c>
      <c r="J429" s="26" t="str">
        <f>IFERROR(VLOOKUP(F429,'licencje PZTS'!$G$3:$N$799,7,FALSE),"")</f>
        <v>M</v>
      </c>
      <c r="K429" s="38">
        <f>IFERROR(VLOOKUP(F429,'licencje PZTS'!$G$3:$N$1799,4,FALSE),"")</f>
        <v>1989</v>
      </c>
      <c r="L429" s="26" t="str">
        <f t="shared" si="76"/>
        <v>Nie dotyczy</v>
      </c>
      <c r="M429" s="26" t="str">
        <f t="shared" si="77"/>
        <v>Nie dotyczy</v>
      </c>
      <c r="N429" s="26" t="str">
        <f t="shared" si="78"/>
        <v>Nie dotyczy</v>
      </c>
      <c r="O429" s="26" t="str">
        <f t="shared" si="79"/>
        <v>Nie dotyczy</v>
      </c>
      <c r="P429" s="26" t="str">
        <f t="shared" si="80"/>
        <v>Nie dotyczy</v>
      </c>
      <c r="Q429" s="26" t="str">
        <f t="shared" si="81"/>
        <v>Senior</v>
      </c>
      <c r="R429" s="26" t="str">
        <f t="shared" si="82"/>
        <v>Nie dotyczy</v>
      </c>
      <c r="S429" s="26" t="str">
        <f t="shared" si="83"/>
        <v>Nie dotyczy</v>
      </c>
      <c r="V429" s="26" t="str">
        <f t="shared" si="72"/>
        <v>Trajdos Filip</v>
      </c>
      <c r="W429" s="26">
        <f>(COUNTIF($V$2:V429,V429)=1)*1+W428</f>
        <v>164</v>
      </c>
      <c r="X429" s="26" t="e">
        <f>VLOOKUP(Y429,'licencje PZTS'!$C$4:$K$1524,9,FALSE)</f>
        <v>#N/A</v>
      </c>
      <c r="Y429" s="26" t="e">
        <f>INDEX($V$4:$V$900,MATCH(ROWS($U$1:U426),$W$4:$W$900,0))</f>
        <v>#N/A</v>
      </c>
      <c r="AA429" s="26" t="str">
        <f t="shared" si="73"/>
        <v>Taraszkiewicz Alicja</v>
      </c>
      <c r="AB429" s="26">
        <f>(COUNTIF($AA$2:AA429,AA429)=1)*1+AB428</f>
        <v>253</v>
      </c>
      <c r="AC429" s="26" t="e">
        <f>VLOOKUP(AD429,'licencje PZTS'!$C$4:$K$524,9,FALSE)</f>
        <v>#N/A</v>
      </c>
      <c r="AD429" s="26" t="e">
        <f>INDEX($AA$2:$AA$900,MATCH(ROWS($Z$1:Z426),$AB$2:$AB$900,0))</f>
        <v>#N/A</v>
      </c>
    </row>
    <row r="430" spans="1:30" hidden="1" x14ac:dyDescent="0.25">
      <c r="A430" s="26" t="str">
        <f>IFERROR(INDEX($D$24:$D$746,MATCH(ROWS($A$1:A408),$B$23:$B$741,0)),"")</f>
        <v/>
      </c>
      <c r="B430" s="30">
        <f>(COUNTIF($D$24:D430,D430)=1)*1+B429</f>
        <v>21</v>
      </c>
      <c r="C430" s="37" t="str">
        <f t="shared" si="74"/>
        <v/>
      </c>
      <c r="D430" s="30" t="str">
        <f>IF(C430="","",'licencje PZTS'!B410)</f>
        <v/>
      </c>
      <c r="E430" s="38" t="str">
        <f>IF(C430="","",VLOOKUP(F430,'licencje PZTS'!$G$3:$N$799,8,FALSE))</f>
        <v/>
      </c>
      <c r="F430" s="26">
        <f>'licencje PZTS'!G410</f>
        <v>55660</v>
      </c>
      <c r="G430" s="38" t="str">
        <f t="shared" si="75"/>
        <v/>
      </c>
      <c r="H430" s="38" t="str">
        <f>IF(G430="","",'licencje PZTS'!B410)</f>
        <v/>
      </c>
      <c r="I430" s="26" t="str">
        <f>IF(G430="","",VLOOKUP(F430,'licencje PZTS'!$G$3:$N$799,8,FALSE))</f>
        <v/>
      </c>
      <c r="J430" s="26" t="str">
        <f>IFERROR(VLOOKUP(F430,'licencje PZTS'!$G$3:$N$799,7,FALSE),"")</f>
        <v>M</v>
      </c>
      <c r="K430" s="38">
        <f>IFERROR(VLOOKUP(F430,'licencje PZTS'!$G$3:$N$1799,4,FALSE),"")</f>
        <v>1952</v>
      </c>
      <c r="L430" s="26" t="str">
        <f t="shared" si="76"/>
        <v>Nie dotyczy</v>
      </c>
      <c r="M430" s="26" t="str">
        <f t="shared" si="77"/>
        <v>Nie dotyczy</v>
      </c>
      <c r="N430" s="26" t="str">
        <f t="shared" si="78"/>
        <v>Nie dotyczy</v>
      </c>
      <c r="O430" s="26" t="str">
        <f t="shared" si="79"/>
        <v>Nie dotyczy</v>
      </c>
      <c r="P430" s="26" t="str">
        <f t="shared" si="80"/>
        <v>Nie dotyczy</v>
      </c>
      <c r="Q430" s="26" t="str">
        <f t="shared" si="81"/>
        <v>Senior</v>
      </c>
      <c r="R430" s="26" t="str">
        <f t="shared" si="82"/>
        <v>Weteran</v>
      </c>
      <c r="S430" s="26" t="str">
        <f t="shared" si="83"/>
        <v>Nie dotyczy</v>
      </c>
      <c r="V430" s="26" t="str">
        <f t="shared" si="72"/>
        <v>Trajdos Filip</v>
      </c>
      <c r="W430" s="26">
        <f>(COUNTIF($V$2:V430,V430)=1)*1+W429</f>
        <v>164</v>
      </c>
      <c r="X430" s="26" t="e">
        <f>VLOOKUP(Y430,'licencje PZTS'!$C$4:$K$1524,9,FALSE)</f>
        <v>#N/A</v>
      </c>
      <c r="Y430" s="26" t="e">
        <f>INDEX($V$4:$V$900,MATCH(ROWS($U$1:U427),$W$4:$W$900,0))</f>
        <v>#N/A</v>
      </c>
      <c r="AA430" s="26" t="str">
        <f t="shared" si="73"/>
        <v>Trajdos Filip</v>
      </c>
      <c r="AB430" s="26">
        <f>(COUNTIF($AA$2:AA430,AA430)=1)*1+AB429</f>
        <v>254</v>
      </c>
      <c r="AC430" s="26" t="e">
        <f>VLOOKUP(AD430,'licencje PZTS'!$C$4:$K$524,9,FALSE)</f>
        <v>#N/A</v>
      </c>
      <c r="AD430" s="26" t="e">
        <f>INDEX($AA$2:$AA$900,MATCH(ROWS($Z$1:Z427),$AB$2:$AB$900,0))</f>
        <v>#N/A</v>
      </c>
    </row>
    <row r="431" spans="1:30" hidden="1" x14ac:dyDescent="0.25">
      <c r="A431" s="26" t="str">
        <f>IFERROR(INDEX($D$24:$D$746,MATCH(ROWS($A$1:A409),$B$23:$B$741,0)),"")</f>
        <v/>
      </c>
      <c r="B431" s="30">
        <f>(COUNTIF($D$24:D431,D431)=1)*1+B430</f>
        <v>21</v>
      </c>
      <c r="C431" s="37" t="str">
        <f t="shared" si="74"/>
        <v/>
      </c>
      <c r="D431" s="30" t="str">
        <f>IF(C431="","",'licencje PZTS'!B411)</f>
        <v/>
      </c>
      <c r="E431" s="38" t="str">
        <f>IF(C431="","",VLOOKUP(F431,'licencje PZTS'!$G$3:$N$799,8,FALSE))</f>
        <v/>
      </c>
      <c r="F431" s="26">
        <f>'licencje PZTS'!G411</f>
        <v>40987</v>
      </c>
      <c r="G431" s="38" t="str">
        <f t="shared" si="75"/>
        <v>Junior</v>
      </c>
      <c r="H431" s="38" t="str">
        <f>IF(G431="","",'licencje PZTS'!B411)</f>
        <v>"LZS Żywocice"</v>
      </c>
      <c r="I431" s="26" t="str">
        <f>IF(G431="","",VLOOKUP(F431,'licencje PZTS'!$G$3:$N$799,8,FALSE))</f>
        <v>Szczepanek Błażej</v>
      </c>
      <c r="J431" s="26" t="str">
        <f>IFERROR(VLOOKUP(F431,'licencje PZTS'!$G$3:$N$799,7,FALSE),"")</f>
        <v>M</v>
      </c>
      <c r="K431" s="38">
        <f>IFERROR(VLOOKUP(F431,'licencje PZTS'!$G$3:$N$1799,4,FALSE),"")</f>
        <v>2003</v>
      </c>
      <c r="L431" s="26" t="str">
        <f t="shared" si="76"/>
        <v>Nie dotyczy</v>
      </c>
      <c r="M431" s="26" t="str">
        <f t="shared" si="77"/>
        <v>Nie dotyczy</v>
      </c>
      <c r="N431" s="26" t="str">
        <f t="shared" si="78"/>
        <v>Nie dotyczy</v>
      </c>
      <c r="O431" s="26" t="str">
        <f t="shared" si="79"/>
        <v>Nie dotyczy</v>
      </c>
      <c r="P431" s="26" t="str">
        <f t="shared" si="80"/>
        <v>Junior</v>
      </c>
      <c r="Q431" s="26" t="str">
        <f t="shared" si="81"/>
        <v>Senior</v>
      </c>
      <c r="R431" s="26" t="str">
        <f t="shared" si="82"/>
        <v>Nie dotyczy</v>
      </c>
      <c r="S431" s="26" t="str">
        <f t="shared" si="83"/>
        <v>Młodzieżowiec</v>
      </c>
      <c r="V431" s="26" t="str">
        <f t="shared" si="72"/>
        <v>Trajdos Filip</v>
      </c>
      <c r="W431" s="26">
        <f>(COUNTIF($V$2:V431,V431)=1)*1+W430</f>
        <v>164</v>
      </c>
      <c r="X431" s="26" t="e">
        <f>VLOOKUP(Y431,'licencje PZTS'!$C$4:$K$1524,9,FALSE)</f>
        <v>#N/A</v>
      </c>
      <c r="Y431" s="26" t="e">
        <f>INDEX($V$4:$V$900,MATCH(ROWS($U$1:U428),$W$4:$W$900,0))</f>
        <v>#N/A</v>
      </c>
      <c r="AA431" s="26" t="str">
        <f t="shared" si="73"/>
        <v>Trajdos Filip</v>
      </c>
      <c r="AB431" s="26">
        <f>(COUNTIF($AA$2:AA431,AA431)=1)*1+AB430</f>
        <v>254</v>
      </c>
      <c r="AC431" s="26" t="e">
        <f>VLOOKUP(AD431,'licencje PZTS'!$C$4:$K$524,9,FALSE)</f>
        <v>#N/A</v>
      </c>
      <c r="AD431" s="26" t="e">
        <f>INDEX($AA$2:$AA$900,MATCH(ROWS($Z$1:Z428),$AB$2:$AB$900,0))</f>
        <v>#N/A</v>
      </c>
    </row>
    <row r="432" spans="1:30" hidden="1" x14ac:dyDescent="0.25">
      <c r="A432" s="26" t="str">
        <f>IFERROR(INDEX($D$24:$D$746,MATCH(ROWS($A$1:A410),$B$23:$B$741,0)),"")</f>
        <v/>
      </c>
      <c r="B432" s="30">
        <f>(COUNTIF($D$24:D432,D432)=1)*1+B431</f>
        <v>21</v>
      </c>
      <c r="C432" s="37" t="str">
        <f t="shared" si="74"/>
        <v>Młodzik</v>
      </c>
      <c r="D432" s="30" t="str">
        <f>IF(C432="","",'licencje PZTS'!B412)</f>
        <v>"LZS Żywocice"</v>
      </c>
      <c r="E432" s="38" t="str">
        <f>IF(C432="","",VLOOKUP(F432,'licencje PZTS'!$G$3:$N$799,8,FALSE))</f>
        <v>Szczepanek Jan</v>
      </c>
      <c r="F432" s="26">
        <f>'licencje PZTS'!G412</f>
        <v>45325</v>
      </c>
      <c r="G432" s="38" t="str">
        <f t="shared" si="75"/>
        <v>Junior</v>
      </c>
      <c r="H432" s="38" t="str">
        <f>IF(G432="","",'licencje PZTS'!B412)</f>
        <v>"LZS Żywocice"</v>
      </c>
      <c r="I432" s="26" t="str">
        <f>IF(G432="","",VLOOKUP(F432,'licencje PZTS'!$G$3:$N$799,8,FALSE))</f>
        <v>Szczepanek Jan</v>
      </c>
      <c r="J432" s="26" t="str">
        <f>IFERROR(VLOOKUP(F432,'licencje PZTS'!$G$3:$N$799,7,FALSE),"")</f>
        <v>M</v>
      </c>
      <c r="K432" s="38">
        <f>IFERROR(VLOOKUP(F432,'licencje PZTS'!$G$3:$N$1799,4,FALSE),"")</f>
        <v>2008</v>
      </c>
      <c r="L432" s="26" t="str">
        <f t="shared" si="76"/>
        <v>Nie dotyczy</v>
      </c>
      <c r="M432" s="26" t="str">
        <f t="shared" si="77"/>
        <v>Nie dotyczy</v>
      </c>
      <c r="N432" s="26" t="str">
        <f t="shared" si="78"/>
        <v>Młodzik</v>
      </c>
      <c r="O432" s="26" t="str">
        <f t="shared" si="79"/>
        <v>Kadet</v>
      </c>
      <c r="P432" s="26" t="str">
        <f t="shared" si="80"/>
        <v>Junior</v>
      </c>
      <c r="Q432" s="26" t="str">
        <f t="shared" si="81"/>
        <v>Senior</v>
      </c>
      <c r="R432" s="26" t="str">
        <f t="shared" si="82"/>
        <v>Nie dotyczy</v>
      </c>
      <c r="S432" s="26" t="str">
        <f t="shared" si="83"/>
        <v>Młodzieżowiec</v>
      </c>
      <c r="V432" s="26" t="str">
        <f t="shared" si="72"/>
        <v>Trajdos Filip</v>
      </c>
      <c r="W432" s="26">
        <f>(COUNTIF($V$2:V432,V432)=1)*1+W431</f>
        <v>164</v>
      </c>
      <c r="X432" s="26" t="e">
        <f>VLOOKUP(Y432,'licencje PZTS'!$C$4:$K$1524,9,FALSE)</f>
        <v>#N/A</v>
      </c>
      <c r="Y432" s="26" t="e">
        <f>INDEX($V$4:$V$900,MATCH(ROWS($U$1:U429),$W$4:$W$900,0))</f>
        <v>#N/A</v>
      </c>
      <c r="AA432" s="26" t="str">
        <f t="shared" si="73"/>
        <v>Trajdos Filip</v>
      </c>
      <c r="AB432" s="26">
        <f>(COUNTIF($AA$2:AA432,AA432)=1)*1+AB431</f>
        <v>254</v>
      </c>
      <c r="AC432" s="26" t="e">
        <f>VLOOKUP(AD432,'licencje PZTS'!$C$4:$K$524,9,FALSE)</f>
        <v>#N/A</v>
      </c>
      <c r="AD432" s="26" t="e">
        <f>INDEX($AA$2:$AA$900,MATCH(ROWS($Z$1:Z429),$AB$2:$AB$900,0))</f>
        <v>#N/A</v>
      </c>
    </row>
    <row r="433" spans="1:30" hidden="1" x14ac:dyDescent="0.25">
      <c r="A433" s="26" t="str">
        <f>IFERROR(INDEX($D$24:$D$746,MATCH(ROWS($A$1:A411),$B$23:$B$741,0)),"")</f>
        <v/>
      </c>
      <c r="B433" s="30">
        <f>(COUNTIF($D$24:D433,D433)=1)*1+B432</f>
        <v>21</v>
      </c>
      <c r="C433" s="37" t="str">
        <f t="shared" si="74"/>
        <v/>
      </c>
      <c r="D433" s="30" t="str">
        <f>IF(C433="","",'licencje PZTS'!B413)</f>
        <v/>
      </c>
      <c r="E433" s="38" t="str">
        <f>IF(C433="","",VLOOKUP(F433,'licencje PZTS'!$G$3:$N$799,8,FALSE))</f>
        <v/>
      </c>
      <c r="F433" s="26">
        <f>'licencje PZTS'!G413</f>
        <v>40428</v>
      </c>
      <c r="G433" s="38" t="str">
        <f t="shared" si="75"/>
        <v/>
      </c>
      <c r="H433" s="38" t="str">
        <f>IF(G433="","",'licencje PZTS'!B413)</f>
        <v/>
      </c>
      <c r="I433" s="26" t="str">
        <f>IF(G433="","",VLOOKUP(F433,'licencje PZTS'!$G$3:$N$799,8,FALSE))</f>
        <v/>
      </c>
      <c r="J433" s="26" t="str">
        <f>IFERROR(VLOOKUP(F433,'licencje PZTS'!$G$3:$N$799,7,FALSE),"")</f>
        <v>M</v>
      </c>
      <c r="K433" s="38">
        <f>IFERROR(VLOOKUP(F433,'licencje PZTS'!$G$3:$N$1799,4,FALSE),"")</f>
        <v>1999</v>
      </c>
      <c r="L433" s="26" t="str">
        <f t="shared" si="76"/>
        <v>Nie dotyczy</v>
      </c>
      <c r="M433" s="26" t="str">
        <f t="shared" si="77"/>
        <v>Nie dotyczy</v>
      </c>
      <c r="N433" s="26" t="str">
        <f t="shared" si="78"/>
        <v>Nie dotyczy</v>
      </c>
      <c r="O433" s="26" t="str">
        <f t="shared" si="79"/>
        <v>Nie dotyczy</v>
      </c>
      <c r="P433" s="26" t="str">
        <f t="shared" si="80"/>
        <v>Nie dotyczy</v>
      </c>
      <c r="Q433" s="26" t="str">
        <f t="shared" si="81"/>
        <v>Senior</v>
      </c>
      <c r="R433" s="26" t="str">
        <f t="shared" si="82"/>
        <v>Nie dotyczy</v>
      </c>
      <c r="S433" s="26" t="str">
        <f t="shared" si="83"/>
        <v>Młodzieżowiec</v>
      </c>
      <c r="V433" s="26" t="str">
        <f t="shared" si="72"/>
        <v>Trajdos Filip</v>
      </c>
      <c r="W433" s="26">
        <f>(COUNTIF($V$2:V433,V433)=1)*1+W432</f>
        <v>164</v>
      </c>
      <c r="X433" s="26" t="e">
        <f>VLOOKUP(Y433,'licencje PZTS'!$C$4:$K$1524,9,FALSE)</f>
        <v>#N/A</v>
      </c>
      <c r="Y433" s="26" t="e">
        <f>INDEX($V$4:$V$900,MATCH(ROWS($U$1:U430),$W$4:$W$900,0))</f>
        <v>#N/A</v>
      </c>
      <c r="AA433" s="26" t="str">
        <f t="shared" si="73"/>
        <v>Trajdos Filip</v>
      </c>
      <c r="AB433" s="26">
        <f>(COUNTIF($AA$2:AA433,AA433)=1)*1+AB432</f>
        <v>254</v>
      </c>
      <c r="AC433" s="26" t="e">
        <f>VLOOKUP(AD433,'licencje PZTS'!$C$4:$K$524,9,FALSE)</f>
        <v>#N/A</v>
      </c>
      <c r="AD433" s="26" t="e">
        <f>INDEX($AA$2:$AA$900,MATCH(ROWS($Z$1:Z430),$AB$2:$AB$900,0))</f>
        <v>#N/A</v>
      </c>
    </row>
    <row r="434" spans="1:30" hidden="1" x14ac:dyDescent="0.25">
      <c r="A434" s="26" t="str">
        <f>IFERROR(INDEX($D$24:$D$746,MATCH(ROWS($A$1:A412),$B$23:$B$741,0)),"")</f>
        <v/>
      </c>
      <c r="B434" s="30">
        <f>(COUNTIF($D$24:D434,D434)=1)*1+B433</f>
        <v>21</v>
      </c>
      <c r="C434" s="37" t="str">
        <f t="shared" si="74"/>
        <v>Młodzik</v>
      </c>
      <c r="D434" s="30" t="str">
        <f>IF(C434="","",'licencje PZTS'!B414)</f>
        <v>"LZS Żywocice"</v>
      </c>
      <c r="E434" s="38" t="str">
        <f>IF(C434="","",VLOOKUP(F434,'licencje PZTS'!$G$3:$N$799,8,FALSE))</f>
        <v>Szczepanek Paweł</v>
      </c>
      <c r="F434" s="26">
        <f>'licencje PZTS'!G414</f>
        <v>57603</v>
      </c>
      <c r="G434" s="38" t="str">
        <f t="shared" si="75"/>
        <v>Junior</v>
      </c>
      <c r="H434" s="38" t="str">
        <f>IF(G434="","",'licencje PZTS'!B414)</f>
        <v>"LZS Żywocice"</v>
      </c>
      <c r="I434" s="26" t="str">
        <f>IF(G434="","",VLOOKUP(F434,'licencje PZTS'!$G$3:$N$799,8,FALSE))</f>
        <v>Szczepanek Paweł</v>
      </c>
      <c r="J434" s="26" t="str">
        <f>IFERROR(VLOOKUP(F434,'licencje PZTS'!$G$3:$N$799,7,FALSE),"")</f>
        <v>M</v>
      </c>
      <c r="K434" s="38">
        <f>IFERROR(VLOOKUP(F434,'licencje PZTS'!$G$3:$N$1799,4,FALSE),"")</f>
        <v>2010</v>
      </c>
      <c r="L434" s="26" t="str">
        <f t="shared" si="76"/>
        <v>Nie dotyczy</v>
      </c>
      <c r="M434" s="26" t="str">
        <f t="shared" si="77"/>
        <v>Żak</v>
      </c>
      <c r="N434" s="26" t="str">
        <f t="shared" si="78"/>
        <v>Młodzik</v>
      </c>
      <c r="O434" s="26" t="str">
        <f t="shared" si="79"/>
        <v>Kadet</v>
      </c>
      <c r="P434" s="26" t="str">
        <f t="shared" si="80"/>
        <v>Junior</v>
      </c>
      <c r="Q434" s="26" t="str">
        <f t="shared" si="81"/>
        <v>Senior</v>
      </c>
      <c r="R434" s="26" t="str">
        <f t="shared" si="82"/>
        <v>Nie dotyczy</v>
      </c>
      <c r="S434" s="26" t="str">
        <f t="shared" si="83"/>
        <v>Młodzieżowiec</v>
      </c>
      <c r="V434" s="26" t="str">
        <f t="shared" si="72"/>
        <v>Trojnar Jakub</v>
      </c>
      <c r="W434" s="26">
        <f>(COUNTIF($V$2:V434,V434)=1)*1+W433</f>
        <v>165</v>
      </c>
      <c r="X434" s="26" t="e">
        <f>VLOOKUP(Y434,'licencje PZTS'!$C$4:$K$1524,9,FALSE)</f>
        <v>#N/A</v>
      </c>
      <c r="Y434" s="26" t="e">
        <f>INDEX($V$4:$V$900,MATCH(ROWS($U$1:U431),$W$4:$W$900,0))</f>
        <v>#N/A</v>
      </c>
      <c r="AA434" s="26" t="str">
        <f t="shared" si="73"/>
        <v>Trojnar Jakub</v>
      </c>
      <c r="AB434" s="26">
        <f>(COUNTIF($AA$2:AA434,AA434)=1)*1+AB433</f>
        <v>255</v>
      </c>
      <c r="AC434" s="26" t="e">
        <f>VLOOKUP(AD434,'licencje PZTS'!$C$4:$K$524,9,FALSE)</f>
        <v>#N/A</v>
      </c>
      <c r="AD434" s="26" t="e">
        <f>INDEX($AA$2:$AA$900,MATCH(ROWS($Z$1:Z431),$AB$2:$AB$900,0))</f>
        <v>#N/A</v>
      </c>
    </row>
    <row r="435" spans="1:30" hidden="1" x14ac:dyDescent="0.25">
      <c r="A435" s="26" t="str">
        <f>IFERROR(INDEX($D$24:$D$746,MATCH(ROWS($A$1:A413),$B$23:$B$741,0)),"")</f>
        <v/>
      </c>
      <c r="B435" s="30">
        <f>(COUNTIF($D$24:D435,D435)=1)*1+B434</f>
        <v>21</v>
      </c>
      <c r="C435" s="37" t="str">
        <f t="shared" si="74"/>
        <v>Młodzik</v>
      </c>
      <c r="D435" s="30" t="str">
        <f>IF(C435="","",'licencje PZTS'!B415)</f>
        <v>"KTS KŁODNICA Kędzierzyn-Koźle"</v>
      </c>
      <c r="E435" s="38" t="str">
        <f>IF(C435="","",VLOOKUP(F435,'licencje PZTS'!$G$3:$N$799,8,FALSE))</f>
        <v>Szczurowski Adam</v>
      </c>
      <c r="F435" s="26">
        <f>'licencje PZTS'!G415</f>
        <v>56744</v>
      </c>
      <c r="G435" s="38" t="str">
        <f t="shared" si="75"/>
        <v>Junior</v>
      </c>
      <c r="H435" s="38" t="str">
        <f>IF(G435="","",'licencje PZTS'!B415)</f>
        <v>"KTS KŁODNICA Kędzierzyn-Koźle"</v>
      </c>
      <c r="I435" s="26" t="str">
        <f>IF(G435="","",VLOOKUP(F435,'licencje PZTS'!$G$3:$N$799,8,FALSE))</f>
        <v>Szczurowski Adam</v>
      </c>
      <c r="J435" s="26" t="str">
        <f>IFERROR(VLOOKUP(F435,'licencje PZTS'!$G$3:$N$799,7,FALSE),"")</f>
        <v>M</v>
      </c>
      <c r="K435" s="38">
        <f>IFERROR(VLOOKUP(F435,'licencje PZTS'!$G$3:$N$1799,4,FALSE),"")</f>
        <v>2009</v>
      </c>
      <c r="L435" s="26" t="str">
        <f t="shared" si="76"/>
        <v>Nie dotyczy</v>
      </c>
      <c r="M435" s="26" t="str">
        <f t="shared" si="77"/>
        <v>Żak</v>
      </c>
      <c r="N435" s="26" t="str">
        <f t="shared" si="78"/>
        <v>Młodzik</v>
      </c>
      <c r="O435" s="26" t="str">
        <f t="shared" si="79"/>
        <v>Kadet</v>
      </c>
      <c r="P435" s="26" t="str">
        <f t="shared" si="80"/>
        <v>Junior</v>
      </c>
      <c r="Q435" s="26" t="str">
        <f t="shared" si="81"/>
        <v>Senior</v>
      </c>
      <c r="R435" s="26" t="str">
        <f t="shared" si="82"/>
        <v>Nie dotyczy</v>
      </c>
      <c r="S435" s="26" t="str">
        <f t="shared" si="83"/>
        <v>Młodzieżowiec</v>
      </c>
      <c r="V435" s="26" t="str">
        <f t="shared" si="72"/>
        <v>Trojnar Jakub</v>
      </c>
      <c r="W435" s="26">
        <f>(COUNTIF($V$2:V435,V435)=1)*1+W434</f>
        <v>165</v>
      </c>
      <c r="X435" s="26" t="e">
        <f>VLOOKUP(Y435,'licencje PZTS'!$C$4:$K$1524,9,FALSE)</f>
        <v>#N/A</v>
      </c>
      <c r="Y435" s="26" t="e">
        <f>INDEX($V$4:$V$900,MATCH(ROWS($U$1:U432),$W$4:$W$900,0))</f>
        <v>#N/A</v>
      </c>
      <c r="AA435" s="26" t="str">
        <f t="shared" si="73"/>
        <v>Trojnar Jakub</v>
      </c>
      <c r="AB435" s="26">
        <f>(COUNTIF($AA$2:AA435,AA435)=1)*1+AB434</f>
        <v>255</v>
      </c>
      <c r="AC435" s="26" t="e">
        <f>VLOOKUP(AD435,'licencje PZTS'!$C$4:$K$524,9,FALSE)</f>
        <v>#N/A</v>
      </c>
      <c r="AD435" s="26" t="e">
        <f>INDEX($AA$2:$AA$900,MATCH(ROWS($Z$1:Z432),$AB$2:$AB$900,0))</f>
        <v>#N/A</v>
      </c>
    </row>
    <row r="436" spans="1:30" hidden="1" x14ac:dyDescent="0.25">
      <c r="A436" s="26" t="str">
        <f>IFERROR(INDEX($D$24:$D$746,MATCH(ROWS($A$1:A414),$B$23:$B$741,0)),"")</f>
        <v/>
      </c>
      <c r="B436" s="30">
        <f>(COUNTIF($D$24:D436,D436)=1)*1+B435</f>
        <v>21</v>
      </c>
      <c r="C436" s="37" t="str">
        <f t="shared" si="74"/>
        <v/>
      </c>
      <c r="D436" s="30" t="str">
        <f>IF(C436="","",'licencje PZTS'!B416)</f>
        <v/>
      </c>
      <c r="E436" s="38" t="str">
        <f>IF(C436="","",VLOOKUP(F436,'licencje PZTS'!$G$3:$N$799,8,FALSE))</f>
        <v/>
      </c>
      <c r="F436" s="26">
        <f>'licencje PZTS'!G416</f>
        <v>25337</v>
      </c>
      <c r="G436" s="38" t="str">
        <f t="shared" si="75"/>
        <v/>
      </c>
      <c r="H436" s="38" t="str">
        <f>IF(G436="","",'licencje PZTS'!B416)</f>
        <v/>
      </c>
      <c r="I436" s="26" t="str">
        <f>IF(G436="","",VLOOKUP(F436,'licencje PZTS'!$G$3:$N$799,8,FALSE))</f>
        <v/>
      </c>
      <c r="J436" s="26" t="str">
        <f>IFERROR(VLOOKUP(F436,'licencje PZTS'!$G$3:$N$799,7,FALSE),"")</f>
        <v>M</v>
      </c>
      <c r="K436" s="38">
        <f>IFERROR(VLOOKUP(F436,'licencje PZTS'!$G$3:$N$1799,4,FALSE),"")</f>
        <v>1957</v>
      </c>
      <c r="L436" s="26" t="str">
        <f t="shared" si="76"/>
        <v>Nie dotyczy</v>
      </c>
      <c r="M436" s="26" t="str">
        <f t="shared" si="77"/>
        <v>Nie dotyczy</v>
      </c>
      <c r="N436" s="26" t="str">
        <f t="shared" si="78"/>
        <v>Nie dotyczy</v>
      </c>
      <c r="O436" s="26" t="str">
        <f t="shared" si="79"/>
        <v>Nie dotyczy</v>
      </c>
      <c r="P436" s="26" t="str">
        <f t="shared" si="80"/>
        <v>Nie dotyczy</v>
      </c>
      <c r="Q436" s="26" t="str">
        <f t="shared" si="81"/>
        <v>Senior</v>
      </c>
      <c r="R436" s="26" t="str">
        <f t="shared" si="82"/>
        <v>Weteran</v>
      </c>
      <c r="S436" s="26" t="str">
        <f t="shared" si="83"/>
        <v>Nie dotyczy</v>
      </c>
      <c r="V436" s="26" t="str">
        <f t="shared" si="72"/>
        <v>Ulmaniec Marcin</v>
      </c>
      <c r="W436" s="26">
        <f>(COUNTIF($V$2:V436,V436)=1)*1+W435</f>
        <v>166</v>
      </c>
      <c r="X436" s="26" t="e">
        <f>VLOOKUP(Y436,'licencje PZTS'!$C$4:$K$1524,9,FALSE)</f>
        <v>#N/A</v>
      </c>
      <c r="Y436" s="26" t="e">
        <f>INDEX($V$4:$V$900,MATCH(ROWS($U$1:U433),$W$4:$W$900,0))</f>
        <v>#N/A</v>
      </c>
      <c r="AA436" s="26" t="str">
        <f t="shared" si="73"/>
        <v>Uhryn Tomasz</v>
      </c>
      <c r="AB436" s="26">
        <f>(COUNTIF($AA$2:AA436,AA436)=1)*1+AB435</f>
        <v>256</v>
      </c>
      <c r="AC436" s="26" t="e">
        <f>VLOOKUP(AD436,'licencje PZTS'!$C$4:$K$524,9,FALSE)</f>
        <v>#N/A</v>
      </c>
      <c r="AD436" s="26" t="e">
        <f>INDEX($AA$2:$AA$900,MATCH(ROWS($Z$1:Z433),$AB$2:$AB$900,0))</f>
        <v>#N/A</v>
      </c>
    </row>
    <row r="437" spans="1:30" hidden="1" x14ac:dyDescent="0.25">
      <c r="A437" s="26" t="str">
        <f>IFERROR(INDEX($D$24:$D$746,MATCH(ROWS($A$1:A415),$B$23:$B$741,0)),"")</f>
        <v/>
      </c>
      <c r="B437" s="30">
        <f>(COUNTIF($D$24:D437,D437)=1)*1+B436</f>
        <v>21</v>
      </c>
      <c r="C437" s="37" t="str">
        <f t="shared" si="74"/>
        <v/>
      </c>
      <c r="D437" s="30" t="str">
        <f>IF(C437="","",'licencje PZTS'!B417)</f>
        <v/>
      </c>
      <c r="E437" s="38" t="str">
        <f>IF(C437="","",VLOOKUP(F437,'licencje PZTS'!$G$3:$N$799,8,FALSE))</f>
        <v/>
      </c>
      <c r="F437" s="26">
        <f>'licencje PZTS'!G417</f>
        <v>54242</v>
      </c>
      <c r="G437" s="38" t="str">
        <f t="shared" si="75"/>
        <v>Junior</v>
      </c>
      <c r="H437" s="38" t="str">
        <f>IF(G437="","",'licencje PZTS'!B417)</f>
        <v>"LZS Zakrzów"</v>
      </c>
      <c r="I437" s="26" t="str">
        <f>IF(G437="","",VLOOKUP(F437,'licencje PZTS'!$G$3:$N$799,8,FALSE))</f>
        <v>Szewczyk Wojciech</v>
      </c>
      <c r="J437" s="26" t="str">
        <f>IFERROR(VLOOKUP(F437,'licencje PZTS'!$G$3:$N$799,7,FALSE),"")</f>
        <v>M</v>
      </c>
      <c r="K437" s="38">
        <f>IFERROR(VLOOKUP(F437,'licencje PZTS'!$G$3:$N$1799,4,FALSE),"")</f>
        <v>2006</v>
      </c>
      <c r="L437" s="26" t="str">
        <f t="shared" si="76"/>
        <v>Nie dotyczy</v>
      </c>
      <c r="M437" s="26" t="str">
        <f t="shared" si="77"/>
        <v>Nie dotyczy</v>
      </c>
      <c r="N437" s="26" t="str">
        <f t="shared" si="78"/>
        <v>Nie dotyczy</v>
      </c>
      <c r="O437" s="26" t="str">
        <f t="shared" si="79"/>
        <v>Kadet</v>
      </c>
      <c r="P437" s="26" t="str">
        <f t="shared" si="80"/>
        <v>Junior</v>
      </c>
      <c r="Q437" s="26" t="str">
        <f t="shared" si="81"/>
        <v>Senior</v>
      </c>
      <c r="R437" s="26" t="str">
        <f t="shared" si="82"/>
        <v>Nie dotyczy</v>
      </c>
      <c r="S437" s="26" t="str">
        <f t="shared" si="83"/>
        <v>Młodzieżowiec</v>
      </c>
      <c r="V437" s="26" t="str">
        <f t="shared" si="72"/>
        <v>Ulmaniec Marcin</v>
      </c>
      <c r="W437" s="26">
        <f>(COUNTIF($V$2:V437,V437)=1)*1+W436</f>
        <v>166</v>
      </c>
      <c r="X437" s="26" t="e">
        <f>VLOOKUP(Y437,'licencje PZTS'!$C$4:$K$1524,9,FALSE)</f>
        <v>#N/A</v>
      </c>
      <c r="Y437" s="26" t="e">
        <f>INDEX($V$4:$V$900,MATCH(ROWS($U$1:U434),$W$4:$W$900,0))</f>
        <v>#N/A</v>
      </c>
      <c r="AA437" s="26" t="str">
        <f t="shared" si="73"/>
        <v>Uhryn Tomasz</v>
      </c>
      <c r="AB437" s="26">
        <f>(COUNTIF($AA$2:AA437,AA437)=1)*1+AB436</f>
        <v>256</v>
      </c>
      <c r="AC437" s="26" t="e">
        <f>VLOOKUP(AD437,'licencje PZTS'!$C$4:$K$524,9,FALSE)</f>
        <v>#N/A</v>
      </c>
      <c r="AD437" s="26" t="e">
        <f>INDEX($AA$2:$AA$900,MATCH(ROWS($Z$1:Z434),$AB$2:$AB$900,0))</f>
        <v>#N/A</v>
      </c>
    </row>
    <row r="438" spans="1:30" hidden="1" x14ac:dyDescent="0.25">
      <c r="A438" s="26" t="str">
        <f>IFERROR(INDEX($D$24:$D$746,MATCH(ROWS($A$1:A416),$B$23:$B$741,0)),"")</f>
        <v/>
      </c>
      <c r="B438" s="30">
        <f>(COUNTIF($D$24:D438,D438)=1)*1+B437</f>
        <v>21</v>
      </c>
      <c r="C438" s="37" t="str">
        <f t="shared" si="74"/>
        <v>Młodzik</v>
      </c>
      <c r="D438" s="30" t="str">
        <f>IF(C438="","",'licencje PZTS'!B418)</f>
        <v>"LZS Zakrzów"</v>
      </c>
      <c r="E438" s="38" t="str">
        <f>IF(C438="","",VLOOKUP(F438,'licencje PZTS'!$G$3:$N$799,8,FALSE))</f>
        <v>Szewior Nina</v>
      </c>
      <c r="F438" s="26">
        <f>'licencje PZTS'!G418</f>
        <v>54239</v>
      </c>
      <c r="G438" s="38" t="str">
        <f t="shared" si="75"/>
        <v>Junior</v>
      </c>
      <c r="H438" s="38" t="str">
        <f>IF(G438="","",'licencje PZTS'!B418)</f>
        <v>"LZS Zakrzów"</v>
      </c>
      <c r="I438" s="26" t="str">
        <f>IF(G438="","",VLOOKUP(F438,'licencje PZTS'!$G$3:$N$799,8,FALSE))</f>
        <v>Szewior Nina</v>
      </c>
      <c r="J438" s="26" t="str">
        <f>IFERROR(VLOOKUP(F438,'licencje PZTS'!$G$3:$N$799,7,FALSE),"")</f>
        <v>K</v>
      </c>
      <c r="K438" s="38">
        <f>IFERROR(VLOOKUP(F438,'licencje PZTS'!$G$3:$N$1799,4,FALSE),"")</f>
        <v>2007</v>
      </c>
      <c r="L438" s="26" t="str">
        <f t="shared" si="76"/>
        <v>Nie dotyczy</v>
      </c>
      <c r="M438" s="26" t="str">
        <f t="shared" si="77"/>
        <v>Nie dotyczy</v>
      </c>
      <c r="N438" s="26" t="str">
        <f t="shared" si="78"/>
        <v>Młodzik</v>
      </c>
      <c r="O438" s="26" t="str">
        <f t="shared" si="79"/>
        <v>Kadet</v>
      </c>
      <c r="P438" s="26" t="str">
        <f t="shared" si="80"/>
        <v>Junior</v>
      </c>
      <c r="Q438" s="26" t="str">
        <f t="shared" si="81"/>
        <v>Senior</v>
      </c>
      <c r="R438" s="26" t="str">
        <f t="shared" si="82"/>
        <v>Nie dotyczy</v>
      </c>
      <c r="S438" s="26" t="str">
        <f t="shared" si="83"/>
        <v>Młodzieżowiec</v>
      </c>
      <c r="V438" s="26" t="str">
        <f t="shared" si="72"/>
        <v>Ulmaniec Marcin</v>
      </c>
      <c r="W438" s="26">
        <f>(COUNTIF($V$2:V438,V438)=1)*1+W437</f>
        <v>166</v>
      </c>
      <c r="X438" s="26" t="e">
        <f>VLOOKUP(Y438,'licencje PZTS'!$C$4:$K$1524,9,FALSE)</f>
        <v>#N/A</v>
      </c>
      <c r="Y438" s="26" t="e">
        <f>INDEX($V$4:$V$900,MATCH(ROWS($U$1:U435),$W$4:$W$900,0))</f>
        <v>#N/A</v>
      </c>
      <c r="AA438" s="26" t="str">
        <f t="shared" si="73"/>
        <v>Ulmaniec Marcin</v>
      </c>
      <c r="AB438" s="26">
        <f>(COUNTIF($AA$2:AA438,AA438)=1)*1+AB437</f>
        <v>257</v>
      </c>
      <c r="AC438" s="26" t="e">
        <f>VLOOKUP(AD438,'licencje PZTS'!$C$4:$K$524,9,FALSE)</f>
        <v>#N/A</v>
      </c>
      <c r="AD438" s="26" t="e">
        <f>INDEX($AA$2:$AA$900,MATCH(ROWS($Z$1:Z435),$AB$2:$AB$900,0))</f>
        <v>#N/A</v>
      </c>
    </row>
    <row r="439" spans="1:30" hidden="1" x14ac:dyDescent="0.25">
      <c r="A439" s="26" t="str">
        <f>IFERROR(INDEX($D$24:$D$746,MATCH(ROWS($A$1:A417),$B$23:$B$741,0)),"")</f>
        <v/>
      </c>
      <c r="B439" s="30">
        <f>(COUNTIF($D$24:D439,D439)=1)*1+B438</f>
        <v>21</v>
      </c>
      <c r="C439" s="37" t="str">
        <f t="shared" si="74"/>
        <v/>
      </c>
      <c r="D439" s="30" t="str">
        <f>IF(C439="","",'licencje PZTS'!B419)</f>
        <v/>
      </c>
      <c r="E439" s="38" t="str">
        <f>IF(C439="","",VLOOKUP(F439,'licencje PZTS'!$G$3:$N$799,8,FALSE))</f>
        <v/>
      </c>
      <c r="F439" s="26">
        <f>'licencje PZTS'!G419</f>
        <v>45303</v>
      </c>
      <c r="G439" s="38" t="str">
        <f t="shared" si="75"/>
        <v/>
      </c>
      <c r="H439" s="38" t="str">
        <f>IF(G439="","",'licencje PZTS'!B419)</f>
        <v/>
      </c>
      <c r="I439" s="26" t="str">
        <f>IF(G439="","",VLOOKUP(F439,'licencje PZTS'!$G$3:$N$799,8,FALSE))</f>
        <v/>
      </c>
      <c r="J439" s="26" t="str">
        <f>IFERROR(VLOOKUP(F439,'licencje PZTS'!$G$3:$N$799,7,FALSE),"")</f>
        <v>M</v>
      </c>
      <c r="K439" s="38">
        <f>IFERROR(VLOOKUP(F439,'licencje PZTS'!$G$3:$N$1799,4,FALSE),"")</f>
        <v>1973</v>
      </c>
      <c r="L439" s="26" t="str">
        <f t="shared" si="76"/>
        <v>Nie dotyczy</v>
      </c>
      <c r="M439" s="26" t="str">
        <f t="shared" si="77"/>
        <v>Nie dotyczy</v>
      </c>
      <c r="N439" s="26" t="str">
        <f t="shared" si="78"/>
        <v>Nie dotyczy</v>
      </c>
      <c r="O439" s="26" t="str">
        <f t="shared" si="79"/>
        <v>Nie dotyczy</v>
      </c>
      <c r="P439" s="26" t="str">
        <f t="shared" si="80"/>
        <v>Nie dotyczy</v>
      </c>
      <c r="Q439" s="26" t="str">
        <f t="shared" si="81"/>
        <v>Senior</v>
      </c>
      <c r="R439" s="26" t="str">
        <f t="shared" si="82"/>
        <v>Weteran</v>
      </c>
      <c r="S439" s="26" t="str">
        <f t="shared" si="83"/>
        <v>Nie dotyczy</v>
      </c>
      <c r="V439" s="26" t="str">
        <f t="shared" si="72"/>
        <v>Wenzke Emilia</v>
      </c>
      <c r="W439" s="26">
        <f>(COUNTIF($V$2:V439,V439)=1)*1+W438</f>
        <v>167</v>
      </c>
      <c r="X439" s="26" t="e">
        <f>VLOOKUP(Y439,'licencje PZTS'!$C$4:$K$1524,9,FALSE)</f>
        <v>#N/A</v>
      </c>
      <c r="Y439" s="26" t="e">
        <f>INDEX($V$4:$V$900,MATCH(ROWS($U$1:U436),$W$4:$W$900,0))</f>
        <v>#N/A</v>
      </c>
      <c r="AA439" s="26" t="str">
        <f t="shared" si="73"/>
        <v>Wenzke Emilia</v>
      </c>
      <c r="AB439" s="26">
        <f>(COUNTIF($AA$2:AA439,AA439)=1)*1+AB438</f>
        <v>258</v>
      </c>
      <c r="AC439" s="26" t="e">
        <f>VLOOKUP(AD439,'licencje PZTS'!$C$4:$K$524,9,FALSE)</f>
        <v>#N/A</v>
      </c>
      <c r="AD439" s="26" t="e">
        <f>INDEX($AA$2:$AA$900,MATCH(ROWS($Z$1:Z436),$AB$2:$AB$900,0))</f>
        <v>#N/A</v>
      </c>
    </row>
    <row r="440" spans="1:30" hidden="1" x14ac:dyDescent="0.25">
      <c r="A440" s="26" t="str">
        <f>IFERROR(INDEX($D$24:$D$746,MATCH(ROWS($A$1:A418),$B$23:$B$741,0)),"")</f>
        <v/>
      </c>
      <c r="B440" s="30">
        <f>(COUNTIF($D$24:D440,D440)=1)*1+B439</f>
        <v>21</v>
      </c>
      <c r="C440" s="37" t="str">
        <f t="shared" si="74"/>
        <v>Młodzik</v>
      </c>
      <c r="D440" s="30" t="str">
        <f>IF(C440="","",'licencje PZTS'!B420)</f>
        <v>"UKS SOKOLIK Niemodlin"</v>
      </c>
      <c r="E440" s="38" t="str">
        <f>IF(C440="","",VLOOKUP(F440,'licencje PZTS'!$G$3:$N$799,8,FALSE))</f>
        <v>Szmitowicz Antoni</v>
      </c>
      <c r="F440" s="26">
        <f>'licencje PZTS'!G420</f>
        <v>54153</v>
      </c>
      <c r="G440" s="38" t="str">
        <f t="shared" si="75"/>
        <v>Junior</v>
      </c>
      <c r="H440" s="38" t="str">
        <f>IF(G440="","",'licencje PZTS'!B420)</f>
        <v>"UKS SOKOLIK Niemodlin"</v>
      </c>
      <c r="I440" s="26" t="str">
        <f>IF(G440="","",VLOOKUP(F440,'licencje PZTS'!$G$3:$N$799,8,FALSE))</f>
        <v>Szmitowicz Antoni</v>
      </c>
      <c r="J440" s="26" t="str">
        <f>IFERROR(VLOOKUP(F440,'licencje PZTS'!$G$3:$N$799,7,FALSE),"")</f>
        <v>M</v>
      </c>
      <c r="K440" s="38">
        <f>IFERROR(VLOOKUP(F440,'licencje PZTS'!$G$3:$N$1799,4,FALSE),"")</f>
        <v>2009</v>
      </c>
      <c r="L440" s="26" t="str">
        <f t="shared" si="76"/>
        <v>Nie dotyczy</v>
      </c>
      <c r="M440" s="26" t="str">
        <f t="shared" si="77"/>
        <v>Żak</v>
      </c>
      <c r="N440" s="26" t="str">
        <f t="shared" si="78"/>
        <v>Młodzik</v>
      </c>
      <c r="O440" s="26" t="str">
        <f t="shared" si="79"/>
        <v>Kadet</v>
      </c>
      <c r="P440" s="26" t="str">
        <f t="shared" si="80"/>
        <v>Junior</v>
      </c>
      <c r="Q440" s="26" t="str">
        <f t="shared" si="81"/>
        <v>Senior</v>
      </c>
      <c r="R440" s="26" t="str">
        <f t="shared" si="82"/>
        <v>Nie dotyczy</v>
      </c>
      <c r="S440" s="26" t="str">
        <f t="shared" si="83"/>
        <v>Młodzieżowiec</v>
      </c>
      <c r="V440" s="26" t="str">
        <f t="shared" si="72"/>
        <v>Wenzke Emilia</v>
      </c>
      <c r="W440" s="26">
        <f>(COUNTIF($V$2:V440,V440)=1)*1+W439</f>
        <v>167</v>
      </c>
      <c r="X440" s="26" t="e">
        <f>VLOOKUP(Y440,'licencje PZTS'!$C$4:$K$1524,9,FALSE)</f>
        <v>#N/A</v>
      </c>
      <c r="Y440" s="26" t="e">
        <f>INDEX($V$4:$V$900,MATCH(ROWS($U$1:U437),$W$4:$W$900,0))</f>
        <v>#N/A</v>
      </c>
      <c r="AA440" s="26" t="str">
        <f t="shared" si="73"/>
        <v>Wenzke Emilia</v>
      </c>
      <c r="AB440" s="26">
        <f>(COUNTIF($AA$2:AA440,AA440)=1)*1+AB439</f>
        <v>258</v>
      </c>
      <c r="AC440" s="26" t="e">
        <f>VLOOKUP(AD440,'licencje PZTS'!$C$4:$K$524,9,FALSE)</f>
        <v>#N/A</v>
      </c>
      <c r="AD440" s="26" t="e">
        <f>INDEX($AA$2:$AA$900,MATCH(ROWS($Z$1:Z437),$AB$2:$AB$900,0))</f>
        <v>#N/A</v>
      </c>
    </row>
    <row r="441" spans="1:30" hidden="1" x14ac:dyDescent="0.25">
      <c r="A441" s="26" t="str">
        <f>IFERROR(INDEX($D$24:$D$746,MATCH(ROWS($A$1:A419),$B$23:$B$741,0)),"")</f>
        <v/>
      </c>
      <c r="B441" s="30">
        <f>(COUNTIF($D$24:D441,D441)=1)*1+B440</f>
        <v>21</v>
      </c>
      <c r="C441" s="37" t="str">
        <f t="shared" si="74"/>
        <v/>
      </c>
      <c r="D441" s="30" t="str">
        <f>IF(C441="","",'licencje PZTS'!B421)</f>
        <v/>
      </c>
      <c r="E441" s="38" t="str">
        <f>IF(C441="","",VLOOKUP(F441,'licencje PZTS'!$G$3:$N$799,8,FALSE))</f>
        <v/>
      </c>
      <c r="F441" s="26">
        <f>'licencje PZTS'!G421</f>
        <v>966</v>
      </c>
      <c r="G441" s="38" t="str">
        <f t="shared" si="75"/>
        <v/>
      </c>
      <c r="H441" s="38" t="str">
        <f>IF(G441="","",'licencje PZTS'!B421)</f>
        <v/>
      </c>
      <c r="I441" s="26" t="str">
        <f>IF(G441="","",VLOOKUP(F441,'licencje PZTS'!$G$3:$N$799,8,FALSE))</f>
        <v/>
      </c>
      <c r="J441" s="26" t="str">
        <f>IFERROR(VLOOKUP(F441,'licencje PZTS'!$G$3:$N$799,7,FALSE),"")</f>
        <v>M</v>
      </c>
      <c r="K441" s="38">
        <f>IFERROR(VLOOKUP(F441,'licencje PZTS'!$G$3:$N$1799,4,FALSE),"")</f>
        <v>1971</v>
      </c>
      <c r="L441" s="26" t="str">
        <f t="shared" si="76"/>
        <v>Nie dotyczy</v>
      </c>
      <c r="M441" s="26" t="str">
        <f t="shared" si="77"/>
        <v>Nie dotyczy</v>
      </c>
      <c r="N441" s="26" t="str">
        <f t="shared" si="78"/>
        <v>Nie dotyczy</v>
      </c>
      <c r="O441" s="26" t="str">
        <f t="shared" si="79"/>
        <v>Nie dotyczy</v>
      </c>
      <c r="P441" s="26" t="str">
        <f t="shared" si="80"/>
        <v>Nie dotyczy</v>
      </c>
      <c r="Q441" s="26" t="str">
        <f t="shared" si="81"/>
        <v>Senior</v>
      </c>
      <c r="R441" s="26" t="str">
        <f t="shared" si="82"/>
        <v>Weteran</v>
      </c>
      <c r="S441" s="26" t="str">
        <f t="shared" si="83"/>
        <v>Nie dotyczy</v>
      </c>
      <c r="V441" s="26" t="str">
        <f t="shared" si="72"/>
        <v>Wenzke Emilia</v>
      </c>
      <c r="W441" s="26">
        <f>(COUNTIF($V$2:V441,V441)=1)*1+W440</f>
        <v>167</v>
      </c>
      <c r="X441" s="26" t="e">
        <f>VLOOKUP(Y441,'licencje PZTS'!$C$4:$K$1524,9,FALSE)</f>
        <v>#N/A</v>
      </c>
      <c r="Y441" s="26" t="e">
        <f>INDEX($V$4:$V$900,MATCH(ROWS($U$1:U438),$W$4:$W$900,0))</f>
        <v>#N/A</v>
      </c>
      <c r="AA441" s="26" t="str">
        <f t="shared" si="73"/>
        <v>Wenzke Emilia</v>
      </c>
      <c r="AB441" s="26">
        <f>(COUNTIF($AA$2:AA441,AA441)=1)*1+AB440</f>
        <v>258</v>
      </c>
      <c r="AC441" s="26" t="e">
        <f>VLOOKUP(AD441,'licencje PZTS'!$C$4:$K$524,9,FALSE)</f>
        <v>#N/A</v>
      </c>
      <c r="AD441" s="26" t="e">
        <f>INDEX($AA$2:$AA$900,MATCH(ROWS($Z$1:Z438),$AB$2:$AB$900,0))</f>
        <v>#N/A</v>
      </c>
    </row>
    <row r="442" spans="1:30" hidden="1" x14ac:dyDescent="0.25">
      <c r="A442" s="26" t="str">
        <f>IFERROR(INDEX($D$24:$D$746,MATCH(ROWS($A$1:A420),$B$23:$B$741,0)),"")</f>
        <v/>
      </c>
      <c r="B442" s="30">
        <f>(COUNTIF($D$24:D442,D442)=1)*1+B441</f>
        <v>21</v>
      </c>
      <c r="C442" s="37" t="str">
        <f t="shared" si="74"/>
        <v/>
      </c>
      <c r="D442" s="30" t="str">
        <f>IF(C442="","",'licencje PZTS'!B422)</f>
        <v/>
      </c>
      <c r="E442" s="38" t="str">
        <f>IF(C442="","",VLOOKUP(F442,'licencje PZTS'!$G$3:$N$799,8,FALSE))</f>
        <v/>
      </c>
      <c r="F442" s="26">
        <f>'licencje PZTS'!G422</f>
        <v>54146</v>
      </c>
      <c r="G442" s="38" t="str">
        <f t="shared" si="75"/>
        <v/>
      </c>
      <c r="H442" s="38" t="str">
        <f>IF(G442="","",'licencje PZTS'!B422)</f>
        <v/>
      </c>
      <c r="I442" s="26" t="str">
        <f>IF(G442="","",VLOOKUP(F442,'licencje PZTS'!$G$3:$N$799,8,FALSE))</f>
        <v/>
      </c>
      <c r="J442" s="26" t="str">
        <f>IFERROR(VLOOKUP(F442,'licencje PZTS'!$G$3:$N$799,7,FALSE),"")</f>
        <v>M</v>
      </c>
      <c r="K442" s="38">
        <f>IFERROR(VLOOKUP(F442,'licencje PZTS'!$G$3:$N$1799,4,FALSE),"")</f>
        <v>1974</v>
      </c>
      <c r="L442" s="26" t="str">
        <f t="shared" si="76"/>
        <v>Nie dotyczy</v>
      </c>
      <c r="M442" s="26" t="str">
        <f t="shared" si="77"/>
        <v>Nie dotyczy</v>
      </c>
      <c r="N442" s="26" t="str">
        <f t="shared" si="78"/>
        <v>Nie dotyczy</v>
      </c>
      <c r="O442" s="26" t="str">
        <f t="shared" si="79"/>
        <v>Nie dotyczy</v>
      </c>
      <c r="P442" s="26" t="str">
        <f t="shared" si="80"/>
        <v>Nie dotyczy</v>
      </c>
      <c r="Q442" s="26" t="str">
        <f t="shared" si="81"/>
        <v>Senior</v>
      </c>
      <c r="R442" s="26" t="str">
        <f t="shared" si="82"/>
        <v>Weteran</v>
      </c>
      <c r="S442" s="26" t="str">
        <f t="shared" si="83"/>
        <v>Nie dotyczy</v>
      </c>
      <c r="V442" s="26" t="e">
        <f t="shared" ref="V442:V505" si="84">VLOOKUP($E$3,$C465:$F1903,3,FALSE)</f>
        <v>#N/A</v>
      </c>
      <c r="W442" s="26">
        <f>(COUNTIF($V$2:V442,V442)=1)*1+W441</f>
        <v>168</v>
      </c>
      <c r="X442" s="26" t="e">
        <f>VLOOKUP(Y442,'licencje PZTS'!$C$4:$K$1524,9,FALSE)</f>
        <v>#N/A</v>
      </c>
      <c r="Y442" s="26" t="e">
        <f>INDEX($V$4:$V$900,MATCH(ROWS($U$1:U439),$W$4:$W$900,0))</f>
        <v>#N/A</v>
      </c>
      <c r="AA442" s="26" t="e">
        <f t="shared" ref="AA442:AA505" si="85">VLOOKUP($G$3,$G465:$I903,3,FALSE)</f>
        <v>#N/A</v>
      </c>
      <c r="AB442" s="26">
        <f>(COUNTIF($AA$2:AA442,AA442)=1)*1+AB441</f>
        <v>259</v>
      </c>
      <c r="AC442" s="26" t="e">
        <f>VLOOKUP(AD442,'licencje PZTS'!$C$4:$K$524,9,FALSE)</f>
        <v>#N/A</v>
      </c>
      <c r="AD442" s="26" t="e">
        <f>INDEX($AA$2:$AA$900,MATCH(ROWS($Z$1:Z439),$AB$2:$AB$900,0))</f>
        <v>#N/A</v>
      </c>
    </row>
    <row r="443" spans="1:30" hidden="1" x14ac:dyDescent="0.25">
      <c r="A443" s="26" t="str">
        <f>IFERROR(INDEX($D$24:$D$746,MATCH(ROWS($A$1:A421),$B$23:$B$741,0)),"")</f>
        <v/>
      </c>
      <c r="B443" s="30">
        <f>(COUNTIF($D$24:D443,D443)=1)*1+B442</f>
        <v>21</v>
      </c>
      <c r="C443" s="37" t="str">
        <f t="shared" si="74"/>
        <v/>
      </c>
      <c r="D443" s="30" t="str">
        <f>IF(C443="","",'licencje PZTS'!B423)</f>
        <v/>
      </c>
      <c r="E443" s="38" t="str">
        <f>IF(C443="","",VLOOKUP(F443,'licencje PZTS'!$G$3:$N$799,8,FALSE))</f>
        <v/>
      </c>
      <c r="F443" s="26">
        <f>'licencje PZTS'!G423</f>
        <v>46665</v>
      </c>
      <c r="G443" s="38" t="str">
        <f t="shared" si="75"/>
        <v/>
      </c>
      <c r="H443" s="38" t="str">
        <f>IF(G443="","",'licencje PZTS'!B423)</f>
        <v/>
      </c>
      <c r="I443" s="26" t="str">
        <f>IF(G443="","",VLOOKUP(F443,'licencje PZTS'!$G$3:$N$799,8,FALSE))</f>
        <v/>
      </c>
      <c r="J443" s="26" t="str">
        <f>IFERROR(VLOOKUP(F443,'licencje PZTS'!$G$3:$N$799,7,FALSE),"")</f>
        <v>M</v>
      </c>
      <c r="K443" s="38">
        <f>IFERROR(VLOOKUP(F443,'licencje PZTS'!$G$3:$N$1799,4,FALSE),"")</f>
        <v>1967</v>
      </c>
      <c r="L443" s="26" t="str">
        <f t="shared" si="76"/>
        <v>Nie dotyczy</v>
      </c>
      <c r="M443" s="26" t="str">
        <f t="shared" si="77"/>
        <v>Nie dotyczy</v>
      </c>
      <c r="N443" s="26" t="str">
        <f t="shared" si="78"/>
        <v>Nie dotyczy</v>
      </c>
      <c r="O443" s="26" t="str">
        <f t="shared" si="79"/>
        <v>Nie dotyczy</v>
      </c>
      <c r="P443" s="26" t="str">
        <f t="shared" si="80"/>
        <v>Nie dotyczy</v>
      </c>
      <c r="Q443" s="26" t="str">
        <f t="shared" si="81"/>
        <v>Senior</v>
      </c>
      <c r="R443" s="26" t="str">
        <f t="shared" si="82"/>
        <v>Weteran</v>
      </c>
      <c r="S443" s="26" t="str">
        <f t="shared" si="83"/>
        <v>Nie dotyczy</v>
      </c>
      <c r="V443" s="26" t="e">
        <f t="shared" si="84"/>
        <v>#N/A</v>
      </c>
      <c r="W443" s="26">
        <f>(COUNTIF($V$2:V443,V443)=1)*1+W442</f>
        <v>168</v>
      </c>
      <c r="X443" s="26" t="e">
        <f>VLOOKUP(Y443,'licencje PZTS'!$C$4:$K$1524,9,FALSE)</f>
        <v>#N/A</v>
      </c>
      <c r="Y443" s="26" t="e">
        <f>INDEX($V$4:$V$900,MATCH(ROWS($U$1:U440),$W$4:$W$900,0))</f>
        <v>#N/A</v>
      </c>
      <c r="AA443" s="26" t="e">
        <f t="shared" si="85"/>
        <v>#N/A</v>
      </c>
      <c r="AB443" s="26">
        <f>(COUNTIF($AA$2:AA443,AA443)=1)*1+AB442</f>
        <v>259</v>
      </c>
      <c r="AC443" s="26" t="e">
        <f>VLOOKUP(AD443,'licencje PZTS'!$C$4:$K$524,9,FALSE)</f>
        <v>#N/A</v>
      </c>
      <c r="AD443" s="26" t="e">
        <f>INDEX($AA$2:$AA$900,MATCH(ROWS($Z$1:Z440),$AB$2:$AB$900,0))</f>
        <v>#N/A</v>
      </c>
    </row>
    <row r="444" spans="1:30" hidden="1" x14ac:dyDescent="0.25">
      <c r="A444" s="26" t="str">
        <f>IFERROR(INDEX($D$24:$D$746,MATCH(ROWS($A$1:A422),$B$23:$B$741,0)),"")</f>
        <v/>
      </c>
      <c r="B444" s="30">
        <f>(COUNTIF($D$24:D444,D444)=1)*1+B443</f>
        <v>21</v>
      </c>
      <c r="C444" s="37" t="str">
        <f t="shared" si="74"/>
        <v/>
      </c>
      <c r="D444" s="30" t="str">
        <f>IF(C444="","",'licencje PZTS'!B424)</f>
        <v/>
      </c>
      <c r="E444" s="38" t="str">
        <f>IF(C444="","",VLOOKUP(F444,'licencje PZTS'!$G$3:$N$799,8,FALSE))</f>
        <v/>
      </c>
      <c r="F444" s="26">
        <f>'licencje PZTS'!G424</f>
        <v>43916</v>
      </c>
      <c r="G444" s="38" t="str">
        <f t="shared" si="75"/>
        <v>Junior</v>
      </c>
      <c r="H444" s="38" t="str">
        <f>IF(G444="","",'licencje PZTS'!B424)</f>
        <v>"STS GMINA Strzelce Opolskie"</v>
      </c>
      <c r="I444" s="26" t="str">
        <f>IF(G444="","",VLOOKUP(F444,'licencje PZTS'!$G$3:$N$799,8,FALSE))</f>
        <v>Szproch Wojciech</v>
      </c>
      <c r="J444" s="26" t="str">
        <f>IFERROR(VLOOKUP(F444,'licencje PZTS'!$G$3:$N$799,7,FALSE),"")</f>
        <v>M</v>
      </c>
      <c r="K444" s="38">
        <f>IFERROR(VLOOKUP(F444,'licencje PZTS'!$G$3:$N$1799,4,FALSE),"")</f>
        <v>2002</v>
      </c>
      <c r="L444" s="26" t="str">
        <f t="shared" si="76"/>
        <v>Nie dotyczy</v>
      </c>
      <c r="M444" s="26" t="str">
        <f t="shared" si="77"/>
        <v>Nie dotyczy</v>
      </c>
      <c r="N444" s="26" t="str">
        <f t="shared" si="78"/>
        <v>Nie dotyczy</v>
      </c>
      <c r="O444" s="26" t="str">
        <f t="shared" si="79"/>
        <v>Nie dotyczy</v>
      </c>
      <c r="P444" s="26" t="str">
        <f t="shared" si="80"/>
        <v>Junior</v>
      </c>
      <c r="Q444" s="26" t="str">
        <f t="shared" si="81"/>
        <v>Senior</v>
      </c>
      <c r="R444" s="26" t="str">
        <f t="shared" si="82"/>
        <v>Nie dotyczy</v>
      </c>
      <c r="S444" s="26" t="str">
        <f t="shared" si="83"/>
        <v>Młodzieżowiec</v>
      </c>
      <c r="V444" s="26" t="e">
        <f t="shared" si="84"/>
        <v>#N/A</v>
      </c>
      <c r="W444" s="26">
        <f>(COUNTIF($V$2:V444,V444)=1)*1+W443</f>
        <v>168</v>
      </c>
      <c r="X444" s="26" t="e">
        <f>VLOOKUP(Y444,'licencje PZTS'!$C$4:$K$1524,9,FALSE)</f>
        <v>#N/A</v>
      </c>
      <c r="Y444" s="26" t="e">
        <f>INDEX($V$4:$V$900,MATCH(ROWS($U$1:U441),$W$4:$W$900,0))</f>
        <v>#N/A</v>
      </c>
      <c r="AA444" s="26" t="e">
        <f t="shared" si="85"/>
        <v>#N/A</v>
      </c>
      <c r="AB444" s="26">
        <f>(COUNTIF($AA$2:AA444,AA444)=1)*1+AB443</f>
        <v>259</v>
      </c>
      <c r="AC444" s="26" t="e">
        <f>VLOOKUP(AD444,'licencje PZTS'!$C$4:$K$524,9,FALSE)</f>
        <v>#N/A</v>
      </c>
      <c r="AD444" s="26" t="e">
        <f>INDEX($AA$2:$AA$900,MATCH(ROWS($Z$1:Z441),$AB$2:$AB$900,0))</f>
        <v>#N/A</v>
      </c>
    </row>
    <row r="445" spans="1:30" hidden="1" x14ac:dyDescent="0.25">
      <c r="A445" s="26" t="str">
        <f>IFERROR(INDEX($D$24:$D$746,MATCH(ROWS($A$1:A423),$B$23:$B$741,0)),"")</f>
        <v/>
      </c>
      <c r="B445" s="30">
        <f>(COUNTIF($D$24:D445,D445)=1)*1+B444</f>
        <v>21</v>
      </c>
      <c r="C445" s="37" t="str">
        <f t="shared" si="74"/>
        <v>Młodzik</v>
      </c>
      <c r="D445" s="30" t="str">
        <f>IF(C445="","",'licencje PZTS'!B425)</f>
        <v>"LUKS MGOKSIR Korfantów"</v>
      </c>
      <c r="E445" s="38" t="str">
        <f>IF(C445="","",VLOOKUP(F445,'licencje PZTS'!$G$3:$N$799,8,FALSE))</f>
        <v>Szubińska Angelika</v>
      </c>
      <c r="F445" s="26">
        <f>'licencje PZTS'!G425</f>
        <v>53629</v>
      </c>
      <c r="G445" s="38" t="str">
        <f t="shared" si="75"/>
        <v>Junior</v>
      </c>
      <c r="H445" s="38" t="str">
        <f>IF(G445="","",'licencje PZTS'!B425)</f>
        <v>"LUKS MGOKSIR Korfantów"</v>
      </c>
      <c r="I445" s="26" t="str">
        <f>IF(G445="","",VLOOKUP(F445,'licencje PZTS'!$G$3:$N$799,8,FALSE))</f>
        <v>Szubińska Angelika</v>
      </c>
      <c r="J445" s="26" t="str">
        <f>IFERROR(VLOOKUP(F445,'licencje PZTS'!$G$3:$N$799,7,FALSE),"")</f>
        <v>K</v>
      </c>
      <c r="K445" s="38">
        <f>IFERROR(VLOOKUP(F445,'licencje PZTS'!$G$3:$N$1799,4,FALSE),"")</f>
        <v>2007</v>
      </c>
      <c r="L445" s="26" t="str">
        <f t="shared" si="76"/>
        <v>Nie dotyczy</v>
      </c>
      <c r="M445" s="26" t="str">
        <f t="shared" si="77"/>
        <v>Nie dotyczy</v>
      </c>
      <c r="N445" s="26" t="str">
        <f t="shared" si="78"/>
        <v>Młodzik</v>
      </c>
      <c r="O445" s="26" t="str">
        <f t="shared" si="79"/>
        <v>Kadet</v>
      </c>
      <c r="P445" s="26" t="str">
        <f t="shared" si="80"/>
        <v>Junior</v>
      </c>
      <c r="Q445" s="26" t="str">
        <f t="shared" si="81"/>
        <v>Senior</v>
      </c>
      <c r="R445" s="26" t="str">
        <f t="shared" si="82"/>
        <v>Nie dotyczy</v>
      </c>
      <c r="S445" s="26" t="str">
        <f t="shared" si="83"/>
        <v>Młodzieżowiec</v>
      </c>
      <c r="V445" s="26" t="e">
        <f t="shared" si="84"/>
        <v>#N/A</v>
      </c>
      <c r="W445" s="26">
        <f>(COUNTIF($V$2:V445,V445)=1)*1+W444</f>
        <v>168</v>
      </c>
      <c r="X445" s="26" t="e">
        <f>VLOOKUP(Y445,'licencje PZTS'!$C$4:$K$1524,9,FALSE)</f>
        <v>#N/A</v>
      </c>
      <c r="Y445" s="26" t="e">
        <f>INDEX($V$4:$V$900,MATCH(ROWS($U$1:U442),$W$4:$W$900,0))</f>
        <v>#N/A</v>
      </c>
      <c r="AA445" s="26" t="e">
        <f t="shared" si="85"/>
        <v>#N/A</v>
      </c>
      <c r="AB445" s="26">
        <f>(COUNTIF($AA$2:AA445,AA445)=1)*1+AB444</f>
        <v>259</v>
      </c>
      <c r="AC445" s="26" t="e">
        <f>VLOOKUP(AD445,'licencje PZTS'!$C$4:$K$524,9,FALSE)</f>
        <v>#N/A</v>
      </c>
      <c r="AD445" s="26" t="e">
        <f>INDEX($AA$2:$AA$900,MATCH(ROWS($Z$1:Z442),$AB$2:$AB$900,0))</f>
        <v>#N/A</v>
      </c>
    </row>
    <row r="446" spans="1:30" hidden="1" x14ac:dyDescent="0.25">
      <c r="A446" s="26" t="str">
        <f>IFERROR(INDEX($D$24:$D$746,MATCH(ROWS($A$1:A424),$B$23:$B$741,0)),"")</f>
        <v/>
      </c>
      <c r="B446" s="30">
        <f>(COUNTIF($D$24:D446,D446)=1)*1+B445</f>
        <v>21</v>
      </c>
      <c r="C446" s="37" t="str">
        <f t="shared" si="74"/>
        <v/>
      </c>
      <c r="D446" s="30" t="str">
        <f>IF(C446="","",'licencje PZTS'!B426)</f>
        <v/>
      </c>
      <c r="E446" s="38" t="str">
        <f>IF(C446="","",VLOOKUP(F446,'licencje PZTS'!$G$3:$N$799,8,FALSE))</f>
        <v/>
      </c>
      <c r="F446" s="26">
        <f>'licencje PZTS'!G426</f>
        <v>1288</v>
      </c>
      <c r="G446" s="38" t="str">
        <f t="shared" si="75"/>
        <v/>
      </c>
      <c r="H446" s="38" t="str">
        <f>IF(G446="","",'licencje PZTS'!B426)</f>
        <v/>
      </c>
      <c r="I446" s="26" t="str">
        <f>IF(G446="","",VLOOKUP(F446,'licencje PZTS'!$G$3:$N$799,8,FALSE))</f>
        <v/>
      </c>
      <c r="J446" s="26" t="str">
        <f>IFERROR(VLOOKUP(F446,'licencje PZTS'!$G$3:$N$799,7,FALSE),"")</f>
        <v>M</v>
      </c>
      <c r="K446" s="38">
        <f>IFERROR(VLOOKUP(F446,'licencje PZTS'!$G$3:$N$1799,4,FALSE),"")</f>
        <v>1976</v>
      </c>
      <c r="L446" s="26" t="str">
        <f t="shared" si="76"/>
        <v>Nie dotyczy</v>
      </c>
      <c r="M446" s="26" t="str">
        <f t="shared" si="77"/>
        <v>Nie dotyczy</v>
      </c>
      <c r="N446" s="26" t="str">
        <f t="shared" si="78"/>
        <v>Nie dotyczy</v>
      </c>
      <c r="O446" s="26" t="str">
        <f t="shared" si="79"/>
        <v>Nie dotyczy</v>
      </c>
      <c r="P446" s="26" t="str">
        <f t="shared" si="80"/>
        <v>Nie dotyczy</v>
      </c>
      <c r="Q446" s="26" t="str">
        <f t="shared" si="81"/>
        <v>Senior</v>
      </c>
      <c r="R446" s="26" t="str">
        <f t="shared" si="82"/>
        <v>Weteran</v>
      </c>
      <c r="S446" s="26" t="str">
        <f t="shared" si="83"/>
        <v>Nie dotyczy</v>
      </c>
      <c r="V446" s="26" t="e">
        <f t="shared" si="84"/>
        <v>#N/A</v>
      </c>
      <c r="W446" s="26">
        <f>(COUNTIF($V$2:V446,V446)=1)*1+W445</f>
        <v>168</v>
      </c>
      <c r="X446" s="26" t="e">
        <f>VLOOKUP(Y446,'licencje PZTS'!$C$4:$K$1524,9,FALSE)</f>
        <v>#N/A</v>
      </c>
      <c r="Y446" s="26" t="e">
        <f>INDEX($V$4:$V$900,MATCH(ROWS($U$1:U443),$W$4:$W$900,0))</f>
        <v>#N/A</v>
      </c>
      <c r="AA446" s="26" t="e">
        <f t="shared" si="85"/>
        <v>#N/A</v>
      </c>
      <c r="AB446" s="26">
        <f>(COUNTIF($AA$2:AA446,AA446)=1)*1+AB445</f>
        <v>259</v>
      </c>
      <c r="AC446" s="26" t="e">
        <f>VLOOKUP(AD446,'licencje PZTS'!$C$4:$K$524,9,FALSE)</f>
        <v>#N/A</v>
      </c>
      <c r="AD446" s="26" t="e">
        <f>INDEX($AA$2:$AA$900,MATCH(ROWS($Z$1:Z443),$AB$2:$AB$900,0))</f>
        <v>#N/A</v>
      </c>
    </row>
    <row r="447" spans="1:30" hidden="1" x14ac:dyDescent="0.25">
      <c r="A447" s="26" t="str">
        <f>IFERROR(INDEX($D$24:$D$746,MATCH(ROWS($A$1:A425),$B$23:$B$741,0)),"")</f>
        <v/>
      </c>
      <c r="B447" s="30">
        <f>(COUNTIF($D$24:D447,D447)=1)*1+B446</f>
        <v>21</v>
      </c>
      <c r="C447" s="37" t="str">
        <f t="shared" si="74"/>
        <v>Młodzik</v>
      </c>
      <c r="D447" s="30" t="str">
        <f>IF(C447="","",'licencje PZTS'!B427)</f>
        <v>"KTS LEW Głubczyce"</v>
      </c>
      <c r="E447" s="38" t="str">
        <f>IF(C447="","",VLOOKUP(F447,'licencje PZTS'!$G$3:$N$799,8,FALSE))</f>
        <v>Ślosarczyk Paweł</v>
      </c>
      <c r="F447" s="26">
        <f>'licencje PZTS'!G427</f>
        <v>49301</v>
      </c>
      <c r="G447" s="38" t="str">
        <f t="shared" si="75"/>
        <v>Junior</v>
      </c>
      <c r="H447" s="38" t="str">
        <f>IF(G447="","",'licencje PZTS'!B427)</f>
        <v>"KTS LEW Głubczyce"</v>
      </c>
      <c r="I447" s="26" t="str">
        <f>IF(G447="","",VLOOKUP(F447,'licencje PZTS'!$G$3:$N$799,8,FALSE))</f>
        <v>Ślosarczyk Paweł</v>
      </c>
      <c r="J447" s="26" t="str">
        <f>IFERROR(VLOOKUP(F447,'licencje PZTS'!$G$3:$N$799,7,FALSE),"")</f>
        <v>M</v>
      </c>
      <c r="K447" s="38">
        <f>IFERROR(VLOOKUP(F447,'licencje PZTS'!$G$3:$N$1799,4,FALSE),"")</f>
        <v>2007</v>
      </c>
      <c r="L447" s="26" t="str">
        <f t="shared" si="76"/>
        <v>Nie dotyczy</v>
      </c>
      <c r="M447" s="26" t="str">
        <f t="shared" si="77"/>
        <v>Nie dotyczy</v>
      </c>
      <c r="N447" s="26" t="str">
        <f t="shared" si="78"/>
        <v>Młodzik</v>
      </c>
      <c r="O447" s="26" t="str">
        <f t="shared" si="79"/>
        <v>Kadet</v>
      </c>
      <c r="P447" s="26" t="str">
        <f t="shared" si="80"/>
        <v>Junior</v>
      </c>
      <c r="Q447" s="26" t="str">
        <f t="shared" si="81"/>
        <v>Senior</v>
      </c>
      <c r="R447" s="26" t="str">
        <f t="shared" si="82"/>
        <v>Nie dotyczy</v>
      </c>
      <c r="S447" s="26" t="str">
        <f t="shared" si="83"/>
        <v>Młodzieżowiec</v>
      </c>
      <c r="V447" s="26" t="e">
        <f t="shared" si="84"/>
        <v>#N/A</v>
      </c>
      <c r="W447" s="26">
        <f>(COUNTIF($V$2:V447,V447)=1)*1+W446</f>
        <v>168</v>
      </c>
      <c r="X447" s="26" t="e">
        <f>VLOOKUP(Y447,'licencje PZTS'!$C$4:$K$1524,9,FALSE)</f>
        <v>#N/A</v>
      </c>
      <c r="Y447" s="26" t="e">
        <f>INDEX($V$4:$V$900,MATCH(ROWS($U$1:U444),$W$4:$W$900,0))</f>
        <v>#N/A</v>
      </c>
      <c r="AA447" s="26" t="e">
        <f t="shared" si="85"/>
        <v>#N/A</v>
      </c>
      <c r="AB447" s="26">
        <f>(COUNTIF($AA$2:AA447,AA447)=1)*1+AB446</f>
        <v>259</v>
      </c>
      <c r="AC447" s="26" t="e">
        <f>VLOOKUP(AD447,'licencje PZTS'!$C$4:$K$524,9,FALSE)</f>
        <v>#N/A</v>
      </c>
      <c r="AD447" s="26" t="e">
        <f>INDEX($AA$2:$AA$900,MATCH(ROWS($Z$1:Z444),$AB$2:$AB$900,0))</f>
        <v>#N/A</v>
      </c>
    </row>
    <row r="448" spans="1:30" hidden="1" x14ac:dyDescent="0.25">
      <c r="A448" s="26" t="str">
        <f>IFERROR(INDEX($D$24:$D$746,MATCH(ROWS($A$1:A426),$B$23:$B$741,0)),"")</f>
        <v/>
      </c>
      <c r="B448" s="30">
        <f>(COUNTIF($D$24:D448,D448)=1)*1+B447</f>
        <v>21</v>
      </c>
      <c r="C448" s="37" t="str">
        <f t="shared" si="74"/>
        <v/>
      </c>
      <c r="D448" s="30" t="str">
        <f>IF(C448="","",'licencje PZTS'!B428)</f>
        <v/>
      </c>
      <c r="E448" s="38" t="str">
        <f>IF(C448="","",VLOOKUP(F448,'licencje PZTS'!$G$3:$N$799,8,FALSE))</f>
        <v/>
      </c>
      <c r="F448" s="26">
        <f>'licencje PZTS'!G428</f>
        <v>35436</v>
      </c>
      <c r="G448" s="38" t="str">
        <f t="shared" si="75"/>
        <v>Junior</v>
      </c>
      <c r="H448" s="38" t="str">
        <f>IF(G448="","",'licencje PZTS'!B428)</f>
        <v>"KTS KŁODNICA Kędzierzyn-Koźle"</v>
      </c>
      <c r="I448" s="26" t="str">
        <f>IF(G448="","",VLOOKUP(F448,'licencje PZTS'!$G$3:$N$799,8,FALSE))</f>
        <v>Taraszkiewicz Alicja</v>
      </c>
      <c r="J448" s="26" t="str">
        <f>IFERROR(VLOOKUP(F448,'licencje PZTS'!$G$3:$N$799,7,FALSE),"")</f>
        <v>K</v>
      </c>
      <c r="K448" s="38">
        <f>IFERROR(VLOOKUP(F448,'licencje PZTS'!$G$3:$N$1799,4,FALSE),"")</f>
        <v>2003</v>
      </c>
      <c r="L448" s="26" t="str">
        <f t="shared" si="76"/>
        <v>Nie dotyczy</v>
      </c>
      <c r="M448" s="26" t="str">
        <f t="shared" si="77"/>
        <v>Nie dotyczy</v>
      </c>
      <c r="N448" s="26" t="str">
        <f t="shared" si="78"/>
        <v>Nie dotyczy</v>
      </c>
      <c r="O448" s="26" t="str">
        <f t="shared" si="79"/>
        <v>Nie dotyczy</v>
      </c>
      <c r="P448" s="26" t="str">
        <f t="shared" si="80"/>
        <v>Junior</v>
      </c>
      <c r="Q448" s="26" t="str">
        <f t="shared" si="81"/>
        <v>Senior</v>
      </c>
      <c r="R448" s="26" t="str">
        <f t="shared" si="82"/>
        <v>Nie dotyczy</v>
      </c>
      <c r="S448" s="26" t="str">
        <f t="shared" si="83"/>
        <v>Młodzieżowiec</v>
      </c>
      <c r="V448" s="26" t="e">
        <f t="shared" si="84"/>
        <v>#N/A</v>
      </c>
      <c r="W448" s="26">
        <f>(COUNTIF($V$2:V448,V448)=1)*1+W447</f>
        <v>168</v>
      </c>
      <c r="X448" s="26" t="e">
        <f>VLOOKUP(Y448,'licencje PZTS'!$C$4:$K$1524,9,FALSE)</f>
        <v>#N/A</v>
      </c>
      <c r="Y448" s="26" t="e">
        <f>INDEX($V$4:$V$900,MATCH(ROWS($U$1:U445),$W$4:$W$900,0))</f>
        <v>#N/A</v>
      </c>
      <c r="AA448" s="26" t="e">
        <f t="shared" si="85"/>
        <v>#N/A</v>
      </c>
      <c r="AB448" s="26">
        <f>(COUNTIF($AA$2:AA448,AA448)=1)*1+AB447</f>
        <v>259</v>
      </c>
      <c r="AC448" s="26" t="e">
        <f>VLOOKUP(AD448,'licencje PZTS'!$C$4:$K$524,9,FALSE)</f>
        <v>#N/A</v>
      </c>
      <c r="AD448" s="26" t="e">
        <f>INDEX($AA$2:$AA$900,MATCH(ROWS($Z$1:Z445),$AB$2:$AB$900,0))</f>
        <v>#N/A</v>
      </c>
    </row>
    <row r="449" spans="1:30" hidden="1" x14ac:dyDescent="0.25">
      <c r="A449" s="26" t="str">
        <f>IFERROR(INDEX($D$24:$D$746,MATCH(ROWS($A$1:A427),$B$23:$B$741,0)),"")</f>
        <v/>
      </c>
      <c r="B449" s="30">
        <f>(COUNTIF($D$24:D449,D449)=1)*1+B448</f>
        <v>21</v>
      </c>
      <c r="C449" s="37" t="str">
        <f t="shared" si="74"/>
        <v/>
      </c>
      <c r="D449" s="30" t="str">
        <f>IF(C449="","",'licencje PZTS'!B429)</f>
        <v/>
      </c>
      <c r="E449" s="38" t="str">
        <f>IF(C449="","",VLOOKUP(F449,'licencje PZTS'!$G$3:$N$799,8,FALSE))</f>
        <v/>
      </c>
      <c r="F449" s="26">
        <f>'licencje PZTS'!G429</f>
        <v>16922</v>
      </c>
      <c r="G449" s="38" t="str">
        <f t="shared" si="75"/>
        <v/>
      </c>
      <c r="H449" s="38" t="str">
        <f>IF(G449="","",'licencje PZTS'!B429)</f>
        <v/>
      </c>
      <c r="I449" s="26" t="str">
        <f>IF(G449="","",VLOOKUP(F449,'licencje PZTS'!$G$3:$N$799,8,FALSE))</f>
        <v/>
      </c>
      <c r="J449" s="26" t="str">
        <f>IFERROR(VLOOKUP(F449,'licencje PZTS'!$G$3:$N$799,7,FALSE),"")</f>
        <v>M</v>
      </c>
      <c r="K449" s="38">
        <f>IFERROR(VLOOKUP(F449,'licencje PZTS'!$G$3:$N$1799,4,FALSE),"")</f>
        <v>1963</v>
      </c>
      <c r="L449" s="26" t="str">
        <f t="shared" si="76"/>
        <v>Nie dotyczy</v>
      </c>
      <c r="M449" s="26" t="str">
        <f t="shared" si="77"/>
        <v>Nie dotyczy</v>
      </c>
      <c r="N449" s="26" t="str">
        <f t="shared" si="78"/>
        <v>Nie dotyczy</v>
      </c>
      <c r="O449" s="26" t="str">
        <f t="shared" si="79"/>
        <v>Nie dotyczy</v>
      </c>
      <c r="P449" s="26" t="str">
        <f t="shared" si="80"/>
        <v>Nie dotyczy</v>
      </c>
      <c r="Q449" s="26" t="str">
        <f t="shared" si="81"/>
        <v>Senior</v>
      </c>
      <c r="R449" s="26" t="str">
        <f t="shared" si="82"/>
        <v>Weteran</v>
      </c>
      <c r="S449" s="26" t="str">
        <f t="shared" si="83"/>
        <v>Nie dotyczy</v>
      </c>
      <c r="V449" s="26" t="e">
        <f t="shared" si="84"/>
        <v>#N/A</v>
      </c>
      <c r="W449" s="26">
        <f>(COUNTIF($V$2:V449,V449)=1)*1+W448</f>
        <v>168</v>
      </c>
      <c r="X449" s="26" t="e">
        <f>VLOOKUP(Y449,'licencje PZTS'!$C$4:$K$1524,9,FALSE)</f>
        <v>#N/A</v>
      </c>
      <c r="Y449" s="26" t="e">
        <f>INDEX($V$4:$V$900,MATCH(ROWS($U$1:U446),$W$4:$W$900,0))</f>
        <v>#N/A</v>
      </c>
      <c r="AA449" s="26" t="e">
        <f t="shared" si="85"/>
        <v>#N/A</v>
      </c>
      <c r="AB449" s="26">
        <f>(COUNTIF($AA$2:AA449,AA449)=1)*1+AB448</f>
        <v>259</v>
      </c>
      <c r="AC449" s="26" t="e">
        <f>VLOOKUP(AD449,'licencje PZTS'!$C$4:$K$524,9,FALSE)</f>
        <v>#N/A</v>
      </c>
      <c r="AD449" s="26" t="e">
        <f>INDEX($AA$2:$AA$900,MATCH(ROWS($Z$1:Z446),$AB$2:$AB$900,0))</f>
        <v>#N/A</v>
      </c>
    </row>
    <row r="450" spans="1:30" hidden="1" x14ac:dyDescent="0.25">
      <c r="A450" s="26" t="str">
        <f>IFERROR(INDEX($D$24:$D$746,MATCH(ROWS($A$1:A428),$B$23:$B$741,0)),"")</f>
        <v/>
      </c>
      <c r="B450" s="30">
        <f>(COUNTIF($D$24:D450,D450)=1)*1+B449</f>
        <v>21</v>
      </c>
      <c r="C450" s="37" t="str">
        <f t="shared" si="74"/>
        <v/>
      </c>
      <c r="D450" s="30" t="str">
        <f>IF(C450="","",'licencje PZTS'!B430)</f>
        <v/>
      </c>
      <c r="E450" s="38" t="str">
        <f>IF(C450="","",VLOOKUP(F450,'licencje PZTS'!$G$3:$N$799,8,FALSE))</f>
        <v/>
      </c>
      <c r="F450" s="26">
        <f>'licencje PZTS'!G430</f>
        <v>16923</v>
      </c>
      <c r="G450" s="38" t="str">
        <f t="shared" si="75"/>
        <v/>
      </c>
      <c r="H450" s="38" t="str">
        <f>IF(G450="","",'licencje PZTS'!B430)</f>
        <v/>
      </c>
      <c r="I450" s="26" t="str">
        <f>IF(G450="","",VLOOKUP(F450,'licencje PZTS'!$G$3:$N$799,8,FALSE))</f>
        <v/>
      </c>
      <c r="J450" s="26" t="str">
        <f>IFERROR(VLOOKUP(F450,'licencje PZTS'!$G$3:$N$799,7,FALSE),"")</f>
        <v>M</v>
      </c>
      <c r="K450" s="38">
        <f>IFERROR(VLOOKUP(F450,'licencje PZTS'!$G$3:$N$1799,4,FALSE),"")</f>
        <v>1992</v>
      </c>
      <c r="L450" s="26" t="str">
        <f t="shared" si="76"/>
        <v>Nie dotyczy</v>
      </c>
      <c r="M450" s="26" t="str">
        <f t="shared" si="77"/>
        <v>Nie dotyczy</v>
      </c>
      <c r="N450" s="26" t="str">
        <f t="shared" si="78"/>
        <v>Nie dotyczy</v>
      </c>
      <c r="O450" s="26" t="str">
        <f t="shared" si="79"/>
        <v>Nie dotyczy</v>
      </c>
      <c r="P450" s="26" t="str">
        <f t="shared" si="80"/>
        <v>Nie dotyczy</v>
      </c>
      <c r="Q450" s="26" t="str">
        <f t="shared" si="81"/>
        <v>Senior</v>
      </c>
      <c r="R450" s="26" t="str">
        <f t="shared" si="82"/>
        <v>Nie dotyczy</v>
      </c>
      <c r="S450" s="26" t="str">
        <f t="shared" si="83"/>
        <v>Nie dotyczy</v>
      </c>
      <c r="V450" s="26" t="e">
        <f t="shared" si="84"/>
        <v>#N/A</v>
      </c>
      <c r="W450" s="26">
        <f>(COUNTIF($V$2:V450,V450)=1)*1+W449</f>
        <v>168</v>
      </c>
      <c r="X450" s="26" t="e">
        <f>VLOOKUP(Y450,'licencje PZTS'!$C$4:$K$1524,9,FALSE)</f>
        <v>#N/A</v>
      </c>
      <c r="Y450" s="26" t="e">
        <f>INDEX($V$4:$V$900,MATCH(ROWS($U$1:U447),$W$4:$W$900,0))</f>
        <v>#N/A</v>
      </c>
      <c r="AA450" s="26" t="e">
        <f t="shared" si="85"/>
        <v>#N/A</v>
      </c>
      <c r="AB450" s="26">
        <f>(COUNTIF($AA$2:AA450,AA450)=1)*1+AB449</f>
        <v>259</v>
      </c>
      <c r="AC450" s="26" t="e">
        <f>VLOOKUP(AD450,'licencje PZTS'!$C$4:$K$524,9,FALSE)</f>
        <v>#N/A</v>
      </c>
      <c r="AD450" s="26" t="e">
        <f>INDEX($AA$2:$AA$900,MATCH(ROWS($Z$1:Z447),$AB$2:$AB$900,0))</f>
        <v>#N/A</v>
      </c>
    </row>
    <row r="451" spans="1:30" hidden="1" x14ac:dyDescent="0.25">
      <c r="A451" s="26" t="str">
        <f>IFERROR(INDEX($D$24:$D$746,MATCH(ROWS($A$1:A429),$B$23:$B$741,0)),"")</f>
        <v/>
      </c>
      <c r="B451" s="30">
        <f>(COUNTIF($D$24:D451,D451)=1)*1+B450</f>
        <v>21</v>
      </c>
      <c r="C451" s="37" t="str">
        <f t="shared" si="74"/>
        <v/>
      </c>
      <c r="D451" s="30" t="str">
        <f>IF(C451="","",'licencje PZTS'!B431)</f>
        <v/>
      </c>
      <c r="E451" s="38" t="str">
        <f>IF(C451="","",VLOOKUP(F451,'licencje PZTS'!$G$3:$N$799,8,FALSE))</f>
        <v/>
      </c>
      <c r="F451" s="26">
        <f>'licencje PZTS'!G431</f>
        <v>12935</v>
      </c>
      <c r="G451" s="38" t="str">
        <f t="shared" si="75"/>
        <v/>
      </c>
      <c r="H451" s="38" t="str">
        <f>IF(G451="","",'licencje PZTS'!B431)</f>
        <v/>
      </c>
      <c r="I451" s="26" t="str">
        <f>IF(G451="","",VLOOKUP(F451,'licencje PZTS'!$G$3:$N$799,8,FALSE))</f>
        <v/>
      </c>
      <c r="J451" s="26" t="str">
        <f>IFERROR(VLOOKUP(F451,'licencje PZTS'!$G$3:$N$799,7,FALSE),"")</f>
        <v>M</v>
      </c>
      <c r="K451" s="38">
        <f>IFERROR(VLOOKUP(F451,'licencje PZTS'!$G$3:$N$1799,4,FALSE),"")</f>
        <v>1986</v>
      </c>
      <c r="L451" s="26" t="str">
        <f t="shared" si="76"/>
        <v>Nie dotyczy</v>
      </c>
      <c r="M451" s="26" t="str">
        <f t="shared" si="77"/>
        <v>Nie dotyczy</v>
      </c>
      <c r="N451" s="26" t="str">
        <f t="shared" si="78"/>
        <v>Nie dotyczy</v>
      </c>
      <c r="O451" s="26" t="str">
        <f t="shared" si="79"/>
        <v>Nie dotyczy</v>
      </c>
      <c r="P451" s="26" t="str">
        <f t="shared" si="80"/>
        <v>Nie dotyczy</v>
      </c>
      <c r="Q451" s="26" t="str">
        <f t="shared" si="81"/>
        <v>Senior</v>
      </c>
      <c r="R451" s="26" t="str">
        <f t="shared" si="82"/>
        <v>Nie dotyczy</v>
      </c>
      <c r="S451" s="26" t="str">
        <f t="shared" si="83"/>
        <v>Nie dotyczy</v>
      </c>
      <c r="V451" s="26" t="e">
        <f t="shared" si="84"/>
        <v>#N/A</v>
      </c>
      <c r="W451" s="26">
        <f>(COUNTIF($V$2:V451,V451)=1)*1+W450</f>
        <v>168</v>
      </c>
      <c r="X451" s="26" t="e">
        <f>VLOOKUP(Y451,'licencje PZTS'!$C$4:$K$1524,9,FALSE)</f>
        <v>#N/A</v>
      </c>
      <c r="Y451" s="26" t="e">
        <f>INDEX($V$4:$V$900,MATCH(ROWS($U$1:U448),$W$4:$W$900,0))</f>
        <v>#N/A</v>
      </c>
      <c r="AA451" s="26" t="e">
        <f t="shared" si="85"/>
        <v>#N/A</v>
      </c>
      <c r="AB451" s="26">
        <f>(COUNTIF($AA$2:AA451,AA451)=1)*1+AB450</f>
        <v>259</v>
      </c>
      <c r="AC451" s="26" t="e">
        <f>VLOOKUP(AD451,'licencje PZTS'!$C$4:$K$524,9,FALSE)</f>
        <v>#N/A</v>
      </c>
      <c r="AD451" s="26" t="e">
        <f>INDEX($AA$2:$AA$900,MATCH(ROWS($Z$1:Z448),$AB$2:$AB$900,0))</f>
        <v>#N/A</v>
      </c>
    </row>
    <row r="452" spans="1:30" hidden="1" x14ac:dyDescent="0.25">
      <c r="A452" s="26" t="str">
        <f>IFERROR(INDEX($D$24:$D$746,MATCH(ROWS($A$1:A430),$B$23:$B$741,0)),"")</f>
        <v/>
      </c>
      <c r="B452" s="30">
        <f>(COUNTIF($D$24:D452,D452)=1)*1+B451</f>
        <v>21</v>
      </c>
      <c r="C452" s="37" t="str">
        <f t="shared" si="74"/>
        <v>Młodzik</v>
      </c>
      <c r="D452" s="30" t="str">
        <f>IF(C452="","",'licencje PZTS'!B432)</f>
        <v>"LUKS Mańkowice-Piątkowice"</v>
      </c>
      <c r="E452" s="38" t="str">
        <f>IF(C452="","",VLOOKUP(F452,'licencje PZTS'!$G$3:$N$799,8,FALSE))</f>
        <v>Trajdos Filip</v>
      </c>
      <c r="F452" s="26">
        <f>'licencje PZTS'!G432</f>
        <v>57034</v>
      </c>
      <c r="G452" s="38" t="str">
        <f t="shared" si="75"/>
        <v>Junior</v>
      </c>
      <c r="H452" s="38" t="str">
        <f>IF(G452="","",'licencje PZTS'!B432)</f>
        <v>"LUKS Mańkowice-Piątkowice"</v>
      </c>
      <c r="I452" s="26" t="str">
        <f>IF(G452="","",VLOOKUP(F452,'licencje PZTS'!$G$3:$N$799,8,FALSE))</f>
        <v>Trajdos Filip</v>
      </c>
      <c r="J452" s="26" t="str">
        <f>IFERROR(VLOOKUP(F452,'licencje PZTS'!$G$3:$N$799,7,FALSE),"")</f>
        <v>M</v>
      </c>
      <c r="K452" s="38">
        <f>IFERROR(VLOOKUP(F452,'licencje PZTS'!$G$3:$N$1799,4,FALSE),"")</f>
        <v>2013</v>
      </c>
      <c r="L452" s="26" t="str">
        <f t="shared" si="76"/>
        <v>Skrzat</v>
      </c>
      <c r="M452" s="26" t="str">
        <f t="shared" si="77"/>
        <v>Żak</v>
      </c>
      <c r="N452" s="26" t="str">
        <f t="shared" si="78"/>
        <v>Młodzik</v>
      </c>
      <c r="O452" s="26" t="str">
        <f t="shared" si="79"/>
        <v>Kadet</v>
      </c>
      <c r="P452" s="26" t="str">
        <f t="shared" si="80"/>
        <v>Junior</v>
      </c>
      <c r="Q452" s="26" t="str">
        <f t="shared" si="81"/>
        <v>Nie dotyczy</v>
      </c>
      <c r="R452" s="26" t="str">
        <f t="shared" si="82"/>
        <v>Nie dotyczy</v>
      </c>
      <c r="S452" s="26" t="str">
        <f t="shared" si="83"/>
        <v>Młodzieżowiec</v>
      </c>
      <c r="V452" s="26" t="e">
        <f t="shared" si="84"/>
        <v>#N/A</v>
      </c>
      <c r="W452" s="26">
        <f>(COUNTIF($V$2:V452,V452)=1)*1+W451</f>
        <v>168</v>
      </c>
      <c r="X452" s="26" t="e">
        <f>VLOOKUP(Y452,'licencje PZTS'!$C$4:$K$1524,9,FALSE)</f>
        <v>#N/A</v>
      </c>
      <c r="Y452" s="26" t="e">
        <f>INDEX($V$4:$V$900,MATCH(ROWS($U$1:U449),$W$4:$W$900,0))</f>
        <v>#N/A</v>
      </c>
      <c r="AA452" s="26" t="e">
        <f t="shared" si="85"/>
        <v>#N/A</v>
      </c>
      <c r="AB452" s="26">
        <f>(COUNTIF($AA$2:AA452,AA452)=1)*1+AB451</f>
        <v>259</v>
      </c>
      <c r="AC452" s="26" t="e">
        <f>VLOOKUP(AD452,'licencje PZTS'!$C$4:$K$524,9,FALSE)</f>
        <v>#N/A</v>
      </c>
      <c r="AD452" s="26" t="e">
        <f>INDEX($AA$2:$AA$900,MATCH(ROWS($Z$1:Z449),$AB$2:$AB$900,0))</f>
        <v>#N/A</v>
      </c>
    </row>
    <row r="453" spans="1:30" hidden="1" x14ac:dyDescent="0.25">
      <c r="A453" s="26" t="str">
        <f>IFERROR(INDEX($D$24:$D$746,MATCH(ROWS($A$1:A431),$B$23:$B$741,0)),"")</f>
        <v/>
      </c>
      <c r="B453" s="30">
        <f>(COUNTIF($D$24:D453,D453)=1)*1+B452</f>
        <v>21</v>
      </c>
      <c r="C453" s="37" t="str">
        <f t="shared" si="74"/>
        <v/>
      </c>
      <c r="D453" s="30" t="str">
        <f>IF(C453="","",'licencje PZTS'!B433)</f>
        <v/>
      </c>
      <c r="E453" s="38" t="str">
        <f>IF(C453="","",VLOOKUP(F453,'licencje PZTS'!$G$3:$N$799,8,FALSE))</f>
        <v/>
      </c>
      <c r="F453" s="26">
        <f>'licencje PZTS'!G433</f>
        <v>21333</v>
      </c>
      <c r="G453" s="38" t="str">
        <f t="shared" si="75"/>
        <v/>
      </c>
      <c r="H453" s="38" t="str">
        <f>IF(G453="","",'licencje PZTS'!B433)</f>
        <v/>
      </c>
      <c r="I453" s="26" t="str">
        <f>IF(G453="","",VLOOKUP(F453,'licencje PZTS'!$G$3:$N$799,8,FALSE))</f>
        <v/>
      </c>
      <c r="J453" s="26" t="str">
        <f>IFERROR(VLOOKUP(F453,'licencje PZTS'!$G$3:$N$799,7,FALSE),"")</f>
        <v>M</v>
      </c>
      <c r="K453" s="38">
        <f>IFERROR(VLOOKUP(F453,'licencje PZTS'!$G$3:$N$1799,4,FALSE),"")</f>
        <v>1993</v>
      </c>
      <c r="L453" s="26" t="str">
        <f t="shared" si="76"/>
        <v>Nie dotyczy</v>
      </c>
      <c r="M453" s="26" t="str">
        <f t="shared" si="77"/>
        <v>Nie dotyczy</v>
      </c>
      <c r="N453" s="26" t="str">
        <f t="shared" si="78"/>
        <v>Nie dotyczy</v>
      </c>
      <c r="O453" s="26" t="str">
        <f t="shared" si="79"/>
        <v>Nie dotyczy</v>
      </c>
      <c r="P453" s="26" t="str">
        <f t="shared" si="80"/>
        <v>Nie dotyczy</v>
      </c>
      <c r="Q453" s="26" t="str">
        <f t="shared" si="81"/>
        <v>Senior</v>
      </c>
      <c r="R453" s="26" t="str">
        <f t="shared" si="82"/>
        <v>Nie dotyczy</v>
      </c>
      <c r="S453" s="26" t="str">
        <f t="shared" si="83"/>
        <v>Nie dotyczy</v>
      </c>
      <c r="V453" s="26" t="e">
        <f t="shared" si="84"/>
        <v>#N/A</v>
      </c>
      <c r="W453" s="26">
        <f>(COUNTIF($V$2:V453,V453)=1)*1+W452</f>
        <v>168</v>
      </c>
      <c r="X453" s="26" t="e">
        <f>VLOOKUP(Y453,'licencje PZTS'!$C$4:$K$1524,9,FALSE)</f>
        <v>#N/A</v>
      </c>
      <c r="Y453" s="26" t="e">
        <f>INDEX($V$4:$V$900,MATCH(ROWS($U$1:U450),$W$4:$W$900,0))</f>
        <v>#N/A</v>
      </c>
      <c r="AA453" s="26" t="e">
        <f t="shared" si="85"/>
        <v>#N/A</v>
      </c>
      <c r="AB453" s="26">
        <f>(COUNTIF($AA$2:AA453,AA453)=1)*1+AB452</f>
        <v>259</v>
      </c>
      <c r="AC453" s="26" t="e">
        <f>VLOOKUP(AD453,'licencje PZTS'!$C$4:$K$524,9,FALSE)</f>
        <v>#N/A</v>
      </c>
      <c r="AD453" s="26" t="e">
        <f>INDEX($AA$2:$AA$900,MATCH(ROWS($Z$1:Z450),$AB$2:$AB$900,0))</f>
        <v>#N/A</v>
      </c>
    </row>
    <row r="454" spans="1:30" hidden="1" x14ac:dyDescent="0.25">
      <c r="A454" s="26" t="str">
        <f>IFERROR(INDEX($D$24:$D$746,MATCH(ROWS($A$1:A432),$B$23:$B$741,0)),"")</f>
        <v/>
      </c>
      <c r="B454" s="30">
        <f>(COUNTIF($D$24:D454,D454)=1)*1+B453</f>
        <v>21</v>
      </c>
      <c r="C454" s="37" t="str">
        <f t="shared" si="74"/>
        <v>Młodzik</v>
      </c>
      <c r="D454" s="30" t="str">
        <f>IF(C454="","",'licencje PZTS'!B434)</f>
        <v>"MMKS Kędzierzyn Koźle"</v>
      </c>
      <c r="E454" s="38" t="str">
        <f>IF(C454="","",VLOOKUP(F454,'licencje PZTS'!$G$3:$N$799,8,FALSE))</f>
        <v>Trojnar Jakub</v>
      </c>
      <c r="F454" s="26">
        <f>'licencje PZTS'!G434</f>
        <v>56774</v>
      </c>
      <c r="G454" s="38" t="str">
        <f t="shared" si="75"/>
        <v>Junior</v>
      </c>
      <c r="H454" s="38" t="str">
        <f>IF(G454="","",'licencje PZTS'!B434)</f>
        <v>"MMKS Kędzierzyn Koźle"</v>
      </c>
      <c r="I454" s="26" t="str">
        <f>IF(G454="","",VLOOKUP(F454,'licencje PZTS'!$G$3:$N$799,8,FALSE))</f>
        <v>Trojnar Jakub</v>
      </c>
      <c r="J454" s="26" t="str">
        <f>IFERROR(VLOOKUP(F454,'licencje PZTS'!$G$3:$N$799,7,FALSE),"")</f>
        <v>M</v>
      </c>
      <c r="K454" s="38">
        <f>IFERROR(VLOOKUP(F454,'licencje PZTS'!$G$3:$N$1799,4,FALSE),"")</f>
        <v>2007</v>
      </c>
      <c r="L454" s="26" t="str">
        <f t="shared" si="76"/>
        <v>Nie dotyczy</v>
      </c>
      <c r="M454" s="26" t="str">
        <f t="shared" si="77"/>
        <v>Nie dotyczy</v>
      </c>
      <c r="N454" s="26" t="str">
        <f t="shared" si="78"/>
        <v>Młodzik</v>
      </c>
      <c r="O454" s="26" t="str">
        <f t="shared" si="79"/>
        <v>Kadet</v>
      </c>
      <c r="P454" s="26" t="str">
        <f t="shared" si="80"/>
        <v>Junior</v>
      </c>
      <c r="Q454" s="26" t="str">
        <f t="shared" si="81"/>
        <v>Senior</v>
      </c>
      <c r="R454" s="26" t="str">
        <f t="shared" si="82"/>
        <v>Nie dotyczy</v>
      </c>
      <c r="S454" s="26" t="str">
        <f t="shared" si="83"/>
        <v>Młodzieżowiec</v>
      </c>
      <c r="V454" s="26" t="e">
        <f t="shared" si="84"/>
        <v>#N/A</v>
      </c>
      <c r="W454" s="26">
        <f>(COUNTIF($V$2:V454,V454)=1)*1+W453</f>
        <v>168</v>
      </c>
      <c r="X454" s="26" t="e">
        <f>VLOOKUP(Y454,'licencje PZTS'!$C$4:$K$1524,9,FALSE)</f>
        <v>#N/A</v>
      </c>
      <c r="Y454" s="26" t="e">
        <f>INDEX($V$4:$V$900,MATCH(ROWS($U$1:U451),$W$4:$W$900,0))</f>
        <v>#N/A</v>
      </c>
      <c r="AA454" s="26" t="e">
        <f t="shared" si="85"/>
        <v>#N/A</v>
      </c>
      <c r="AB454" s="26">
        <f>(COUNTIF($AA$2:AA454,AA454)=1)*1+AB453</f>
        <v>259</v>
      </c>
      <c r="AC454" s="26" t="e">
        <f>VLOOKUP(AD454,'licencje PZTS'!$C$4:$K$524,9,FALSE)</f>
        <v>#N/A</v>
      </c>
      <c r="AD454" s="26" t="e">
        <f>INDEX($AA$2:$AA$900,MATCH(ROWS($Z$1:Z451),$AB$2:$AB$900,0))</f>
        <v>#N/A</v>
      </c>
    </row>
    <row r="455" spans="1:30" hidden="1" x14ac:dyDescent="0.25">
      <c r="A455" s="26" t="str">
        <f>IFERROR(INDEX($D$24:$D$746,MATCH(ROWS($A$1:A433),$B$23:$B$741,0)),"")</f>
        <v/>
      </c>
      <c r="B455" s="30">
        <f>(COUNTIF($D$24:D455,D455)=1)*1+B454</f>
        <v>21</v>
      </c>
      <c r="C455" s="37" t="str">
        <f t="shared" si="74"/>
        <v/>
      </c>
      <c r="D455" s="30" t="str">
        <f>IF(C455="","",'licencje PZTS'!B435)</f>
        <v/>
      </c>
      <c r="E455" s="38" t="str">
        <f>IF(C455="","",VLOOKUP(F455,'licencje PZTS'!$G$3:$N$799,8,FALSE))</f>
        <v/>
      </c>
      <c r="F455" s="26">
        <f>'licencje PZTS'!G435</f>
        <v>29365</v>
      </c>
      <c r="G455" s="38" t="str">
        <f t="shared" si="75"/>
        <v/>
      </c>
      <c r="H455" s="38" t="str">
        <f>IF(G455="","",'licencje PZTS'!B435)</f>
        <v/>
      </c>
      <c r="I455" s="26" t="str">
        <f>IF(G455="","",VLOOKUP(F455,'licencje PZTS'!$G$3:$N$799,8,FALSE))</f>
        <v/>
      </c>
      <c r="J455" s="26" t="str">
        <f>IFERROR(VLOOKUP(F455,'licencje PZTS'!$G$3:$N$799,7,FALSE),"")</f>
        <v>M</v>
      </c>
      <c r="K455" s="38">
        <f>IFERROR(VLOOKUP(F455,'licencje PZTS'!$G$3:$N$1799,4,FALSE),"")</f>
        <v>1983</v>
      </c>
      <c r="L455" s="26" t="str">
        <f t="shared" si="76"/>
        <v>Nie dotyczy</v>
      </c>
      <c r="M455" s="26" t="str">
        <f t="shared" si="77"/>
        <v>Nie dotyczy</v>
      </c>
      <c r="N455" s="26" t="str">
        <f t="shared" si="78"/>
        <v>Nie dotyczy</v>
      </c>
      <c r="O455" s="26" t="str">
        <f t="shared" si="79"/>
        <v>Nie dotyczy</v>
      </c>
      <c r="P455" s="26" t="str">
        <f t="shared" si="80"/>
        <v>Nie dotyczy</v>
      </c>
      <c r="Q455" s="26" t="str">
        <f t="shared" si="81"/>
        <v>Senior</v>
      </c>
      <c r="R455" s="26" t="str">
        <f t="shared" si="82"/>
        <v>Nie dotyczy</v>
      </c>
      <c r="S455" s="26" t="str">
        <f t="shared" si="83"/>
        <v>Nie dotyczy</v>
      </c>
      <c r="V455" s="26" t="e">
        <f t="shared" si="84"/>
        <v>#N/A</v>
      </c>
      <c r="W455" s="26">
        <f>(COUNTIF($V$2:V455,V455)=1)*1+W454</f>
        <v>168</v>
      </c>
      <c r="X455" s="26" t="e">
        <f>VLOOKUP(Y455,'licencje PZTS'!$C$4:$K$1524,9,FALSE)</f>
        <v>#N/A</v>
      </c>
      <c r="Y455" s="26" t="e">
        <f>INDEX($V$4:$V$900,MATCH(ROWS($U$1:U452),$W$4:$W$900,0))</f>
        <v>#N/A</v>
      </c>
      <c r="AA455" s="26" t="e">
        <f t="shared" si="85"/>
        <v>#N/A</v>
      </c>
      <c r="AB455" s="26">
        <f>(COUNTIF($AA$2:AA455,AA455)=1)*1+AB454</f>
        <v>259</v>
      </c>
      <c r="AC455" s="26" t="e">
        <f>VLOOKUP(AD455,'licencje PZTS'!$C$4:$K$524,9,FALSE)</f>
        <v>#N/A</v>
      </c>
      <c r="AD455" s="26" t="e">
        <f>INDEX($AA$2:$AA$900,MATCH(ROWS($Z$1:Z452),$AB$2:$AB$900,0))</f>
        <v>#N/A</v>
      </c>
    </row>
    <row r="456" spans="1:30" hidden="1" x14ac:dyDescent="0.25">
      <c r="A456" s="26" t="str">
        <f>IFERROR(INDEX($D$24:$D$746,MATCH(ROWS($A$1:A434),$B$23:$B$741,0)),"")</f>
        <v/>
      </c>
      <c r="B456" s="30">
        <f>(COUNTIF($D$24:D456,D456)=1)*1+B455</f>
        <v>21</v>
      </c>
      <c r="C456" s="37" t="str">
        <f t="shared" si="74"/>
        <v/>
      </c>
      <c r="D456" s="30" t="str">
        <f>IF(C456="","",'licencje PZTS'!B436)</f>
        <v/>
      </c>
      <c r="E456" s="38" t="str">
        <f>IF(C456="","",VLOOKUP(F456,'licencje PZTS'!$G$3:$N$799,8,FALSE))</f>
        <v/>
      </c>
      <c r="F456" s="26">
        <f>'licencje PZTS'!G436</f>
        <v>51490</v>
      </c>
      <c r="G456" s="38" t="str">
        <f t="shared" si="75"/>
        <v>Junior</v>
      </c>
      <c r="H456" s="38" t="str">
        <f>IF(G456="","",'licencje PZTS'!B436)</f>
        <v>"KTS LEW Głubczyce"</v>
      </c>
      <c r="I456" s="26" t="str">
        <f>IF(G456="","",VLOOKUP(F456,'licencje PZTS'!$G$3:$N$799,8,FALSE))</f>
        <v>Uhryn Tomasz</v>
      </c>
      <c r="J456" s="26" t="str">
        <f>IFERROR(VLOOKUP(F456,'licencje PZTS'!$G$3:$N$799,7,FALSE),"")</f>
        <v>M</v>
      </c>
      <c r="K456" s="38">
        <f>IFERROR(VLOOKUP(F456,'licencje PZTS'!$G$3:$N$1799,4,FALSE),"")</f>
        <v>2006</v>
      </c>
      <c r="L456" s="26" t="str">
        <f t="shared" si="76"/>
        <v>Nie dotyczy</v>
      </c>
      <c r="M456" s="26" t="str">
        <f t="shared" si="77"/>
        <v>Nie dotyczy</v>
      </c>
      <c r="N456" s="26" t="str">
        <f t="shared" si="78"/>
        <v>Nie dotyczy</v>
      </c>
      <c r="O456" s="26" t="str">
        <f t="shared" si="79"/>
        <v>Kadet</v>
      </c>
      <c r="P456" s="26" t="str">
        <f t="shared" si="80"/>
        <v>Junior</v>
      </c>
      <c r="Q456" s="26" t="str">
        <f t="shared" si="81"/>
        <v>Senior</v>
      </c>
      <c r="R456" s="26" t="str">
        <f t="shared" si="82"/>
        <v>Nie dotyczy</v>
      </c>
      <c r="S456" s="26" t="str">
        <f t="shared" si="83"/>
        <v>Młodzieżowiec</v>
      </c>
      <c r="V456" s="26" t="e">
        <f t="shared" si="84"/>
        <v>#N/A</v>
      </c>
      <c r="W456" s="26">
        <f>(COUNTIF($V$2:V456,V456)=1)*1+W455</f>
        <v>168</v>
      </c>
      <c r="X456" s="26" t="e">
        <f>VLOOKUP(Y456,'licencje PZTS'!$C$4:$K$1524,9,FALSE)</f>
        <v>#N/A</v>
      </c>
      <c r="Y456" s="26" t="e">
        <f>INDEX($V$4:$V$900,MATCH(ROWS($U$1:U453),$W$4:$W$900,0))</f>
        <v>#N/A</v>
      </c>
      <c r="AA456" s="26" t="e">
        <f t="shared" si="85"/>
        <v>#N/A</v>
      </c>
      <c r="AB456" s="26">
        <f>(COUNTIF($AA$2:AA456,AA456)=1)*1+AB455</f>
        <v>259</v>
      </c>
      <c r="AC456" s="26" t="e">
        <f>VLOOKUP(AD456,'licencje PZTS'!$C$4:$K$524,9,FALSE)</f>
        <v>#N/A</v>
      </c>
      <c r="AD456" s="26" t="e">
        <f>INDEX($AA$2:$AA$900,MATCH(ROWS($Z$1:Z453),$AB$2:$AB$900,0))</f>
        <v>#N/A</v>
      </c>
    </row>
    <row r="457" spans="1:30" hidden="1" x14ac:dyDescent="0.25">
      <c r="A457" s="26" t="str">
        <f>IFERROR(INDEX($D$24:$D$746,MATCH(ROWS($A$1:A435),$B$23:$B$741,0)),"")</f>
        <v/>
      </c>
      <c r="B457" s="30">
        <f>(COUNTIF($D$24:D457,D457)=1)*1+B456</f>
        <v>21</v>
      </c>
      <c r="C457" s="37" t="str">
        <f t="shared" si="74"/>
        <v>Młodzik</v>
      </c>
      <c r="D457" s="30" t="str">
        <f>IF(C457="","",'licencje PZTS'!B437)</f>
        <v>"LUKS MGOKSIR Korfantów"</v>
      </c>
      <c r="E457" s="38" t="str">
        <f>IF(C457="","",VLOOKUP(F457,'licencje PZTS'!$G$3:$N$799,8,FALSE))</f>
        <v>Ulmaniec Marcin</v>
      </c>
      <c r="F457" s="26">
        <f>'licencje PZTS'!G437</f>
        <v>54258</v>
      </c>
      <c r="G457" s="38" t="str">
        <f t="shared" si="75"/>
        <v>Junior</v>
      </c>
      <c r="H457" s="38" t="str">
        <f>IF(G457="","",'licencje PZTS'!B437)</f>
        <v>"LUKS MGOKSIR Korfantów"</v>
      </c>
      <c r="I457" s="26" t="str">
        <f>IF(G457="","",VLOOKUP(F457,'licencje PZTS'!$G$3:$N$799,8,FALSE))</f>
        <v>Ulmaniec Marcin</v>
      </c>
      <c r="J457" s="26" t="str">
        <f>IFERROR(VLOOKUP(F457,'licencje PZTS'!$G$3:$N$799,7,FALSE),"")</f>
        <v>M</v>
      </c>
      <c r="K457" s="38">
        <f>IFERROR(VLOOKUP(F457,'licencje PZTS'!$G$3:$N$1799,4,FALSE),"")</f>
        <v>2007</v>
      </c>
      <c r="L457" s="26" t="str">
        <f t="shared" si="76"/>
        <v>Nie dotyczy</v>
      </c>
      <c r="M457" s="26" t="str">
        <f t="shared" si="77"/>
        <v>Nie dotyczy</v>
      </c>
      <c r="N457" s="26" t="str">
        <f t="shared" si="78"/>
        <v>Młodzik</v>
      </c>
      <c r="O457" s="26" t="str">
        <f t="shared" si="79"/>
        <v>Kadet</v>
      </c>
      <c r="P457" s="26" t="str">
        <f t="shared" si="80"/>
        <v>Junior</v>
      </c>
      <c r="Q457" s="26" t="str">
        <f t="shared" si="81"/>
        <v>Senior</v>
      </c>
      <c r="R457" s="26" t="str">
        <f t="shared" si="82"/>
        <v>Nie dotyczy</v>
      </c>
      <c r="S457" s="26" t="str">
        <f t="shared" si="83"/>
        <v>Młodzieżowiec</v>
      </c>
      <c r="V457" s="26" t="e">
        <f t="shared" si="84"/>
        <v>#N/A</v>
      </c>
      <c r="W457" s="26">
        <f>(COUNTIF($V$2:V457,V457)=1)*1+W456</f>
        <v>168</v>
      </c>
      <c r="X457" s="26" t="e">
        <f>VLOOKUP(Y457,'licencje PZTS'!$C$4:$K$1524,9,FALSE)</f>
        <v>#N/A</v>
      </c>
      <c r="Y457" s="26" t="e">
        <f>INDEX($V$4:$V$900,MATCH(ROWS($U$1:U454),$W$4:$W$900,0))</f>
        <v>#N/A</v>
      </c>
      <c r="AA457" s="26" t="e">
        <f t="shared" si="85"/>
        <v>#N/A</v>
      </c>
      <c r="AB457" s="26">
        <f>(COUNTIF($AA$2:AA457,AA457)=1)*1+AB456</f>
        <v>259</v>
      </c>
      <c r="AC457" s="26" t="e">
        <f>VLOOKUP(AD457,'licencje PZTS'!$C$4:$K$524,9,FALSE)</f>
        <v>#N/A</v>
      </c>
      <c r="AD457" s="26" t="e">
        <f>INDEX($AA$2:$AA$900,MATCH(ROWS($Z$1:Z454),$AB$2:$AB$900,0))</f>
        <v>#N/A</v>
      </c>
    </row>
    <row r="458" spans="1:30" hidden="1" x14ac:dyDescent="0.25">
      <c r="A458" s="26" t="str">
        <f>IFERROR(INDEX($D$24:$D$746,MATCH(ROWS($A$1:A436),$B$23:$B$741,0)),"")</f>
        <v/>
      </c>
      <c r="B458" s="30">
        <f>(COUNTIF($D$24:D458,D458)=1)*1+B457</f>
        <v>21</v>
      </c>
      <c r="C458" s="37" t="str">
        <f t="shared" si="74"/>
        <v/>
      </c>
      <c r="D458" s="30" t="str">
        <f>IF(C458="","",'licencje PZTS'!B438)</f>
        <v/>
      </c>
      <c r="E458" s="38" t="str">
        <f>IF(C458="","",VLOOKUP(F458,'licencje PZTS'!$G$3:$N$799,8,FALSE))</f>
        <v/>
      </c>
      <c r="F458" s="26">
        <f>'licencje PZTS'!G438</f>
        <v>22885</v>
      </c>
      <c r="G458" s="38" t="str">
        <f t="shared" si="75"/>
        <v/>
      </c>
      <c r="H458" s="38" t="str">
        <f>IF(G458="","",'licencje PZTS'!B438)</f>
        <v/>
      </c>
      <c r="I458" s="26" t="str">
        <f>IF(G458="","",VLOOKUP(F458,'licencje PZTS'!$G$3:$N$799,8,FALSE))</f>
        <v/>
      </c>
      <c r="J458" s="26" t="str">
        <f>IFERROR(VLOOKUP(F458,'licencje PZTS'!$G$3:$N$799,7,FALSE),"")</f>
        <v>M</v>
      </c>
      <c r="K458" s="38">
        <f>IFERROR(VLOOKUP(F458,'licencje PZTS'!$G$3:$N$1799,4,FALSE),"")</f>
        <v>1982</v>
      </c>
      <c r="L458" s="26" t="str">
        <f t="shared" si="76"/>
        <v>Nie dotyczy</v>
      </c>
      <c r="M458" s="26" t="str">
        <f t="shared" si="77"/>
        <v>Nie dotyczy</v>
      </c>
      <c r="N458" s="26" t="str">
        <f t="shared" si="78"/>
        <v>Nie dotyczy</v>
      </c>
      <c r="O458" s="26" t="str">
        <f t="shared" si="79"/>
        <v>Nie dotyczy</v>
      </c>
      <c r="P458" s="26" t="str">
        <f t="shared" si="80"/>
        <v>Nie dotyczy</v>
      </c>
      <c r="Q458" s="26" t="str">
        <f t="shared" si="81"/>
        <v>Senior</v>
      </c>
      <c r="R458" s="26" t="str">
        <f t="shared" si="82"/>
        <v>Nie dotyczy</v>
      </c>
      <c r="S458" s="26" t="str">
        <f t="shared" si="83"/>
        <v>Nie dotyczy</v>
      </c>
      <c r="V458" s="26" t="e">
        <f t="shared" si="84"/>
        <v>#N/A</v>
      </c>
      <c r="W458" s="26">
        <f>(COUNTIF($V$2:V458,V458)=1)*1+W457</f>
        <v>168</v>
      </c>
      <c r="X458" s="26" t="e">
        <f>VLOOKUP(Y458,'licencje PZTS'!$C$4:$K$1524,9,FALSE)</f>
        <v>#N/A</v>
      </c>
      <c r="Y458" s="26" t="e">
        <f>INDEX($V$4:$V$900,MATCH(ROWS($U$1:U455),$W$4:$W$900,0))</f>
        <v>#N/A</v>
      </c>
      <c r="AA458" s="26" t="e">
        <f t="shared" si="85"/>
        <v>#N/A</v>
      </c>
      <c r="AB458" s="26">
        <f>(COUNTIF($AA$2:AA458,AA458)=1)*1+AB457</f>
        <v>259</v>
      </c>
      <c r="AC458" s="26" t="e">
        <f>VLOOKUP(AD458,'licencje PZTS'!$C$4:$K$524,9,FALSE)</f>
        <v>#N/A</v>
      </c>
      <c r="AD458" s="26" t="e">
        <f>INDEX($AA$2:$AA$900,MATCH(ROWS($Z$1:Z455),$AB$2:$AB$900,0))</f>
        <v>#N/A</v>
      </c>
    </row>
    <row r="459" spans="1:30" hidden="1" x14ac:dyDescent="0.25">
      <c r="A459" s="26" t="str">
        <f>IFERROR(INDEX($D$24:$D$746,MATCH(ROWS($A$1:A437),$B$23:$B$741,0)),"")</f>
        <v/>
      </c>
      <c r="B459" s="30">
        <f>(COUNTIF($D$24:D459,D459)=1)*1+B458</f>
        <v>21</v>
      </c>
      <c r="C459" s="37" t="str">
        <f t="shared" si="74"/>
        <v/>
      </c>
      <c r="D459" s="30" t="str">
        <f>IF(C459="","",'licencje PZTS'!B439)</f>
        <v/>
      </c>
      <c r="E459" s="38" t="str">
        <f>IF(C459="","",VLOOKUP(F459,'licencje PZTS'!$G$3:$N$799,8,FALSE))</f>
        <v/>
      </c>
      <c r="F459" s="26">
        <f>'licencje PZTS'!G439</f>
        <v>1222</v>
      </c>
      <c r="G459" s="38" t="str">
        <f t="shared" si="75"/>
        <v/>
      </c>
      <c r="H459" s="38" t="str">
        <f>IF(G459="","",'licencje PZTS'!B439)</f>
        <v/>
      </c>
      <c r="I459" s="26" t="str">
        <f>IF(G459="","",VLOOKUP(F459,'licencje PZTS'!$G$3:$N$799,8,FALSE))</f>
        <v/>
      </c>
      <c r="J459" s="26" t="str">
        <f>IFERROR(VLOOKUP(F459,'licencje PZTS'!$G$3:$N$799,7,FALSE),"")</f>
        <v>M</v>
      </c>
      <c r="K459" s="38">
        <f>IFERROR(VLOOKUP(F459,'licencje PZTS'!$G$3:$N$1799,4,FALSE),"")</f>
        <v>1980</v>
      </c>
      <c r="L459" s="26" t="str">
        <f t="shared" si="76"/>
        <v>Nie dotyczy</v>
      </c>
      <c r="M459" s="26" t="str">
        <f t="shared" si="77"/>
        <v>Nie dotyczy</v>
      </c>
      <c r="N459" s="26" t="str">
        <f t="shared" si="78"/>
        <v>Nie dotyczy</v>
      </c>
      <c r="O459" s="26" t="str">
        <f t="shared" si="79"/>
        <v>Nie dotyczy</v>
      </c>
      <c r="P459" s="26" t="str">
        <f t="shared" si="80"/>
        <v>Nie dotyczy</v>
      </c>
      <c r="Q459" s="26" t="str">
        <f t="shared" si="81"/>
        <v>Senior</v>
      </c>
      <c r="R459" s="26" t="str">
        <f t="shared" si="82"/>
        <v>Weteran</v>
      </c>
      <c r="S459" s="26" t="str">
        <f t="shared" si="83"/>
        <v>Nie dotyczy</v>
      </c>
      <c r="V459" s="26" t="e">
        <f t="shared" si="84"/>
        <v>#N/A</v>
      </c>
      <c r="W459" s="26">
        <f>(COUNTIF($V$2:V459,V459)=1)*1+W458</f>
        <v>168</v>
      </c>
      <c r="X459" s="26" t="e">
        <f>VLOOKUP(Y459,'licencje PZTS'!$C$4:$K$1524,9,FALSE)</f>
        <v>#N/A</v>
      </c>
      <c r="Y459" s="26" t="e">
        <f>INDEX($V$4:$V$900,MATCH(ROWS($U$1:U456),$W$4:$W$900,0))</f>
        <v>#N/A</v>
      </c>
      <c r="AA459" s="26" t="e">
        <f t="shared" si="85"/>
        <v>#N/A</v>
      </c>
      <c r="AB459" s="26">
        <f>(COUNTIF($AA$2:AA459,AA459)=1)*1+AB458</f>
        <v>259</v>
      </c>
      <c r="AC459" s="26" t="e">
        <f>VLOOKUP(AD459,'licencje PZTS'!$C$4:$K$524,9,FALSE)</f>
        <v>#N/A</v>
      </c>
      <c r="AD459" s="26" t="e">
        <f>INDEX($AA$2:$AA$900,MATCH(ROWS($Z$1:Z456),$AB$2:$AB$900,0))</f>
        <v>#N/A</v>
      </c>
    </row>
    <row r="460" spans="1:30" hidden="1" x14ac:dyDescent="0.25">
      <c r="A460" s="26" t="str">
        <f>IFERROR(INDEX($D$24:$D$746,MATCH(ROWS($A$1:A438),$B$23:$B$741,0)),"")</f>
        <v/>
      </c>
      <c r="B460" s="30">
        <f>(COUNTIF($D$24:D460,D460)=1)*1+B459</f>
        <v>21</v>
      </c>
      <c r="C460" s="37" t="str">
        <f t="shared" si="74"/>
        <v>Młodzik</v>
      </c>
      <c r="D460" s="30" t="str">
        <f>IF(C460="","",'licencje PZTS'!B440)</f>
        <v>"STS Brynica"</v>
      </c>
      <c r="E460" s="38" t="str">
        <f>IF(C460="","",VLOOKUP(F460,'licencje PZTS'!$G$3:$N$799,8,FALSE))</f>
        <v>Wenzke Emilia</v>
      </c>
      <c r="F460" s="26">
        <f>'licencje PZTS'!G440</f>
        <v>54370</v>
      </c>
      <c r="G460" s="38" t="str">
        <f t="shared" si="75"/>
        <v>Junior</v>
      </c>
      <c r="H460" s="38" t="str">
        <f>IF(G460="","",'licencje PZTS'!B440)</f>
        <v>"STS Brynica"</v>
      </c>
      <c r="I460" s="26" t="str">
        <f>IF(G460="","",VLOOKUP(F460,'licencje PZTS'!$G$3:$N$799,8,FALSE))</f>
        <v>Wenzke Emilia</v>
      </c>
      <c r="J460" s="26" t="str">
        <f>IFERROR(VLOOKUP(F460,'licencje PZTS'!$G$3:$N$799,7,FALSE),"")</f>
        <v>K</v>
      </c>
      <c r="K460" s="38">
        <f>IFERROR(VLOOKUP(F460,'licencje PZTS'!$G$3:$N$1799,4,FALSE),"")</f>
        <v>2012</v>
      </c>
      <c r="L460" s="26" t="str">
        <f t="shared" si="76"/>
        <v>Skrzat</v>
      </c>
      <c r="M460" s="26" t="str">
        <f t="shared" si="77"/>
        <v>Żak</v>
      </c>
      <c r="N460" s="26" t="str">
        <f t="shared" si="78"/>
        <v>Młodzik</v>
      </c>
      <c r="O460" s="26" t="str">
        <f t="shared" si="79"/>
        <v>Kadet</v>
      </c>
      <c r="P460" s="26" t="str">
        <f t="shared" si="80"/>
        <v>Junior</v>
      </c>
      <c r="Q460" s="26" t="str">
        <f t="shared" si="81"/>
        <v>Nie dotyczy</v>
      </c>
      <c r="R460" s="26" t="str">
        <f t="shared" si="82"/>
        <v>Nie dotyczy</v>
      </c>
      <c r="S460" s="26" t="str">
        <f t="shared" si="83"/>
        <v>Młodzieżowiec</v>
      </c>
      <c r="V460" s="26" t="e">
        <f t="shared" si="84"/>
        <v>#N/A</v>
      </c>
      <c r="W460" s="26">
        <f>(COUNTIF($V$2:V460,V460)=1)*1+W459</f>
        <v>168</v>
      </c>
      <c r="X460" s="26" t="e">
        <f>VLOOKUP(Y460,'licencje PZTS'!$C$4:$K$1524,9,FALSE)</f>
        <v>#N/A</v>
      </c>
      <c r="Y460" s="26" t="e">
        <f>INDEX($V$4:$V$900,MATCH(ROWS($U$1:U457),$W$4:$W$900,0))</f>
        <v>#N/A</v>
      </c>
      <c r="AA460" s="26" t="e">
        <f t="shared" si="85"/>
        <v>#N/A</v>
      </c>
      <c r="AB460" s="26">
        <f>(COUNTIF($AA$2:AA460,AA460)=1)*1+AB459</f>
        <v>259</v>
      </c>
      <c r="AC460" s="26" t="e">
        <f>VLOOKUP(AD460,'licencje PZTS'!$C$4:$K$524,9,FALSE)</f>
        <v>#N/A</v>
      </c>
      <c r="AD460" s="26" t="e">
        <f>INDEX($AA$2:$AA$900,MATCH(ROWS($Z$1:Z457),$AB$2:$AB$900,0))</f>
        <v>#N/A</v>
      </c>
    </row>
    <row r="461" spans="1:30" hidden="1" x14ac:dyDescent="0.25">
      <c r="B461" s="30">
        <f>(COUNTIF($D$24:D465,D465)=1)*1+B460</f>
        <v>21</v>
      </c>
      <c r="C461" s="37" t="str">
        <f t="shared" si="74"/>
        <v/>
      </c>
      <c r="D461" s="30" t="str">
        <f>IF(C461="","",'licencje PZTS'!B479)</f>
        <v/>
      </c>
      <c r="E461" s="38" t="str">
        <f>IF(C461="","",VLOOKUP(F461,'licencje PZTS'!$G$3:$N$799,8,FALSE))</f>
        <v/>
      </c>
      <c r="F461" s="38">
        <f>'licencje PZTS'!G479</f>
        <v>0</v>
      </c>
      <c r="G461" s="38" t="str">
        <f t="shared" si="75"/>
        <v/>
      </c>
      <c r="H461" s="38"/>
      <c r="J461" s="26" t="str">
        <f>IFERROR(VLOOKUP(F461,'licencje PZTS'!$G$3:$N$799,7,FALSE),"")</f>
        <v/>
      </c>
      <c r="K461" s="38" t="str">
        <f>IFERROR(VLOOKUP(F461,'licencje PZTS'!$G$3:$N$1799,4,FALSE),"")</f>
        <v/>
      </c>
      <c r="L461" s="26" t="str">
        <f t="shared" si="76"/>
        <v/>
      </c>
      <c r="M461" s="26" t="str">
        <f t="shared" si="77"/>
        <v/>
      </c>
      <c r="N461" s="26" t="str">
        <f t="shared" si="78"/>
        <v/>
      </c>
      <c r="O461" s="26" t="str">
        <f t="shared" si="79"/>
        <v/>
      </c>
      <c r="P461" s="26" t="str">
        <f t="shared" si="80"/>
        <v/>
      </c>
      <c r="Q461" s="26" t="str">
        <f t="shared" si="81"/>
        <v/>
      </c>
      <c r="R461" s="26" t="str">
        <f t="shared" si="82"/>
        <v>Nie dotyczy</v>
      </c>
      <c r="S461" s="26" t="str">
        <f t="shared" si="83"/>
        <v/>
      </c>
      <c r="V461" s="26" t="e">
        <f t="shared" si="84"/>
        <v>#N/A</v>
      </c>
      <c r="W461" s="26">
        <f>(COUNTIF($V$2:V461,V461)=1)*1+W460</f>
        <v>168</v>
      </c>
      <c r="X461" s="26" t="e">
        <f>VLOOKUP(Y461,'licencje PZTS'!$C$4:$K$1524,9,FALSE)</f>
        <v>#N/A</v>
      </c>
      <c r="Y461" s="26" t="e">
        <f>INDEX($V$4:$V$900,MATCH(ROWS($U$1:U458),$W$4:$W$900,0))</f>
        <v>#N/A</v>
      </c>
      <c r="AA461" s="26" t="e">
        <f t="shared" si="85"/>
        <v>#N/A</v>
      </c>
      <c r="AB461" s="26">
        <f>(COUNTIF($AA$2:AA461,AA461)=1)*1+AB460</f>
        <v>259</v>
      </c>
      <c r="AC461" s="26" t="e">
        <f>VLOOKUP(AD461,'licencje PZTS'!$C$4:$K$524,9,FALSE)</f>
        <v>#N/A</v>
      </c>
      <c r="AD461" s="26" t="e">
        <f>INDEX($AA$2:$AA$900,MATCH(ROWS($Z$1:Z458),$AB$2:$AB$900,0))</f>
        <v>#N/A</v>
      </c>
    </row>
    <row r="462" spans="1:30" hidden="1" x14ac:dyDescent="0.25">
      <c r="B462" s="30">
        <f>(COUNTIF($D$24:D466,D466)=1)*1+B461</f>
        <v>21</v>
      </c>
      <c r="C462" s="37" t="str">
        <f t="shared" si="74"/>
        <v/>
      </c>
      <c r="D462" s="30" t="str">
        <f>IF(C462="","",'licencje PZTS'!B480)</f>
        <v/>
      </c>
      <c r="E462" s="38" t="str">
        <f>IF(C462="","",VLOOKUP(F462,'licencje PZTS'!$G$3:$N$799,8,FALSE))</f>
        <v/>
      </c>
      <c r="F462" s="38">
        <f>'licencje PZTS'!G480</f>
        <v>0</v>
      </c>
      <c r="G462" s="38" t="str">
        <f t="shared" si="75"/>
        <v/>
      </c>
      <c r="H462" s="38"/>
      <c r="J462" s="26" t="str">
        <f>IFERROR(VLOOKUP(F462,'licencje PZTS'!$G$3:$N$799,7,FALSE),"")</f>
        <v/>
      </c>
      <c r="K462" s="38" t="str">
        <f>IFERROR(VLOOKUP(F462,'licencje PZTS'!$G$3:$N$1799,4,FALSE),"")</f>
        <v/>
      </c>
      <c r="L462" s="26" t="str">
        <f t="shared" si="76"/>
        <v/>
      </c>
      <c r="M462" s="26" t="str">
        <f t="shared" si="77"/>
        <v/>
      </c>
      <c r="N462" s="26" t="str">
        <f t="shared" si="78"/>
        <v/>
      </c>
      <c r="O462" s="26" t="str">
        <f t="shared" si="79"/>
        <v/>
      </c>
      <c r="P462" s="26" t="str">
        <f t="shared" si="80"/>
        <v/>
      </c>
      <c r="Q462" s="26" t="str">
        <f t="shared" si="81"/>
        <v/>
      </c>
      <c r="R462" s="26" t="str">
        <f t="shared" si="82"/>
        <v>Nie dotyczy</v>
      </c>
      <c r="S462" s="26" t="str">
        <f t="shared" si="83"/>
        <v/>
      </c>
      <c r="V462" s="26" t="e">
        <f t="shared" si="84"/>
        <v>#N/A</v>
      </c>
      <c r="W462" s="26">
        <f>(COUNTIF($V$2:V462,V462)=1)*1+W461</f>
        <v>168</v>
      </c>
      <c r="X462" s="26" t="e">
        <f>VLOOKUP(Y462,'licencje PZTS'!$C$4:$K$1524,9,FALSE)</f>
        <v>#N/A</v>
      </c>
      <c r="Y462" s="26" t="e">
        <f>INDEX($V$4:$V$900,MATCH(ROWS($U$1:U459),$W$4:$W$900,0))</f>
        <v>#N/A</v>
      </c>
      <c r="AA462" s="26" t="e">
        <f t="shared" si="85"/>
        <v>#N/A</v>
      </c>
      <c r="AB462" s="26">
        <f>(COUNTIF($AA$2:AA462,AA462)=1)*1+AB461</f>
        <v>259</v>
      </c>
      <c r="AC462" s="26" t="e">
        <f>VLOOKUP(AD462,'licencje PZTS'!$C$4:$K$524,9,FALSE)</f>
        <v>#N/A</v>
      </c>
      <c r="AD462" s="26" t="e">
        <f>INDEX($AA$2:$AA$900,MATCH(ROWS($Z$1:Z459),$AB$2:$AB$900,0))</f>
        <v>#N/A</v>
      </c>
    </row>
    <row r="463" spans="1:30" hidden="1" x14ac:dyDescent="0.25">
      <c r="C463" s="37" t="str">
        <f t="shared" ref="C463:C464" si="86">IF(AND($E$3="Skrzat",OR(L463="Skrzat")),"Skrzat",IF(AND($E$3="Żak",OR(L463="Skrzat",M463="Żak")),"Żak",IF(AND($E$3="Młodzik",OR(L463="Skrzat",M463="Żak",N463="Młodzik")),"Młodzik",IF(AND($E$3="Kadet",OR(L463="Skrzat",M463="Żak",N463="Młodzik",O463="Kadet")),"Kadet",IF(AND($E$3="Junior",OR(L463="Skrzat",M463="Żak",N463="Młodzik",O463="Kadet",P463="Junior")),"Junior",IF(AND($E$3="Młodzieżowiec",OR(L463="Skrzat",M463="Żak",N463="Młodzik",O463="Kadet",P463="Junior",S463="Młodzieżowiec")),"Młodzieżowiec",IF(AND($E$3="Senior",OR(L463="Skrzat",M463="Żak",N463="Młodzik",O463="Kadet",P463="Junior",S463="Młodzieżowiec",Q463="Senior")),"Senior",IF(AND($E$3="Weteran",OR(L463="Nie dotyczy",M463="Żak",N463="Nie dotyczy",O463="Nie dotyczy",P463="Nie dotyczy",R463="Weteran")),"Weteran",""))))))))</f>
        <v/>
      </c>
      <c r="D463" s="30" t="str">
        <f>IF(C463="","",'licencje PZTS'!B481)</f>
        <v/>
      </c>
      <c r="E463" s="38" t="str">
        <f>IF(C463="","",VLOOKUP(F463,'licencje PZTS'!$G$3:$N$799,8,FALSE))</f>
        <v/>
      </c>
      <c r="F463" s="38">
        <f>'licencje PZTS'!G481</f>
        <v>0</v>
      </c>
      <c r="G463" s="38" t="str">
        <f t="shared" si="75"/>
        <v/>
      </c>
      <c r="H463" s="38"/>
      <c r="J463" s="26" t="str">
        <f>IFERROR(VLOOKUP(F463,'licencje PZTS'!$G$3:$N$799,7,FALSE),"")</f>
        <v/>
      </c>
      <c r="K463" s="38" t="str">
        <f>IFERROR(VLOOKUP(F463,'licencje PZTS'!$G$3:$N$1799,4,FALSE),"")</f>
        <v/>
      </c>
      <c r="L463" s="26" t="str">
        <f t="shared" si="76"/>
        <v/>
      </c>
      <c r="M463" s="26" t="str">
        <f t="shared" si="77"/>
        <v/>
      </c>
      <c r="N463" s="26" t="str">
        <f t="shared" si="78"/>
        <v/>
      </c>
      <c r="O463" s="26" t="str">
        <f t="shared" si="79"/>
        <v/>
      </c>
      <c r="P463" s="26" t="str">
        <f t="shared" si="80"/>
        <v/>
      </c>
      <c r="Q463" s="26" t="str">
        <f t="shared" si="81"/>
        <v/>
      </c>
      <c r="R463" s="26" t="str">
        <f t="shared" si="82"/>
        <v>Nie dotyczy</v>
      </c>
      <c r="S463" s="26" t="str">
        <f t="shared" si="83"/>
        <v/>
      </c>
      <c r="V463" s="26" t="e">
        <f t="shared" si="84"/>
        <v>#N/A</v>
      </c>
      <c r="W463" s="26">
        <f>(COUNTIF($V$2:V463,V463)=1)*1+W462</f>
        <v>168</v>
      </c>
      <c r="X463" s="26" t="e">
        <f>VLOOKUP(Y463,'licencje PZTS'!$C$4:$K$1524,9,FALSE)</f>
        <v>#N/A</v>
      </c>
      <c r="Y463" s="26" t="e">
        <f>INDEX($V$4:$V$900,MATCH(ROWS($U$1:U460),$W$4:$W$900,0))</f>
        <v>#N/A</v>
      </c>
      <c r="AA463" s="26" t="e">
        <f t="shared" si="85"/>
        <v>#N/A</v>
      </c>
      <c r="AB463" s="26">
        <f>(COUNTIF($AA$2:AA463,AA463)=1)*1+AB462</f>
        <v>259</v>
      </c>
      <c r="AC463" s="26" t="e">
        <f>VLOOKUP(AD463,'licencje PZTS'!$C$4:$K$524,9,FALSE)</f>
        <v>#N/A</v>
      </c>
      <c r="AD463" s="26" t="e">
        <f>INDEX($AA$2:$AA$900,MATCH(ROWS($Z$1:Z460),$AB$2:$AB$900,0))</f>
        <v>#N/A</v>
      </c>
    </row>
    <row r="464" spans="1:30" hidden="1" x14ac:dyDescent="0.25">
      <c r="C464" s="37" t="str">
        <f t="shared" si="86"/>
        <v/>
      </c>
      <c r="D464" s="30" t="str">
        <f>IF(C464="","",'licencje PZTS'!B482)</f>
        <v/>
      </c>
      <c r="E464" s="38" t="str">
        <f>IF(C464="","",VLOOKUP(F464,'licencje PZTS'!$G$3:$N$799,8,FALSE))</f>
        <v/>
      </c>
      <c r="F464" s="38">
        <f>'licencje PZTS'!G482</f>
        <v>0</v>
      </c>
      <c r="G464" s="38" t="str">
        <f t="shared" si="75"/>
        <v/>
      </c>
      <c r="H464" s="38"/>
      <c r="J464" s="26" t="str">
        <f>IFERROR(VLOOKUP(F464,'licencje PZTS'!$G$3:$N$799,7,FALSE),"")</f>
        <v/>
      </c>
      <c r="K464" s="38" t="str">
        <f>IFERROR(VLOOKUP(F464,'licencje PZTS'!$G$3:$N$799,4,FALSE),"")</f>
        <v/>
      </c>
      <c r="L464" s="26" t="str">
        <f t="shared" si="76"/>
        <v/>
      </c>
      <c r="M464" s="26" t="str">
        <f t="shared" si="77"/>
        <v/>
      </c>
      <c r="N464" s="26" t="str">
        <f t="shared" si="78"/>
        <v/>
      </c>
      <c r="O464" s="26" t="str">
        <f t="shared" si="79"/>
        <v/>
      </c>
      <c r="P464" s="26" t="str">
        <f t="shared" si="80"/>
        <v/>
      </c>
      <c r="Q464" s="26" t="str">
        <f t="shared" si="81"/>
        <v/>
      </c>
      <c r="R464" s="26" t="str">
        <f t="shared" si="82"/>
        <v>Nie dotyczy</v>
      </c>
      <c r="S464" s="26" t="str">
        <f t="shared" si="83"/>
        <v/>
      </c>
      <c r="V464" s="26" t="e">
        <f t="shared" si="84"/>
        <v>#N/A</v>
      </c>
      <c r="W464" s="26">
        <f>(COUNTIF($V$2:V464,V464)=1)*1+W463</f>
        <v>168</v>
      </c>
      <c r="X464" s="26" t="e">
        <f>VLOOKUP(Y464,'licencje PZTS'!$C$4:$K$1524,9,FALSE)</f>
        <v>#N/A</v>
      </c>
      <c r="Y464" s="26" t="e">
        <f>INDEX($V$4:$V$900,MATCH(ROWS($U$1:U461),$W$4:$W$900,0))</f>
        <v>#N/A</v>
      </c>
      <c r="AA464" s="26" t="e">
        <f t="shared" si="85"/>
        <v>#N/A</v>
      </c>
      <c r="AB464" s="26">
        <f>(COUNTIF($AA$2:AA464,AA464)=1)*1+AB463</f>
        <v>259</v>
      </c>
      <c r="AC464" s="26" t="e">
        <f>VLOOKUP(AD464,'licencje PZTS'!$C$4:$K$524,9,FALSE)</f>
        <v>#N/A</v>
      </c>
      <c r="AD464" s="26" t="e">
        <f>INDEX($AA$2:$AA$900,MATCH(ROWS($Z$1:Z461),$AB$2:$AB$900,0))</f>
        <v>#N/A</v>
      </c>
    </row>
    <row r="465" spans="22:30" hidden="1" x14ac:dyDescent="0.25">
      <c r="V465" s="26" t="e">
        <f t="shared" si="84"/>
        <v>#N/A</v>
      </c>
      <c r="W465" s="26">
        <f>(COUNTIF($V$2:V465,V465)=1)*1+W464</f>
        <v>168</v>
      </c>
      <c r="X465" s="26" t="e">
        <f>VLOOKUP(Y465,'licencje PZTS'!$C$4:$K$1524,9,FALSE)</f>
        <v>#N/A</v>
      </c>
      <c r="Y465" s="26" t="e">
        <f>INDEX($V$4:$V$900,MATCH(ROWS($U$1:U462),$W$4:$W$900,0))</f>
        <v>#N/A</v>
      </c>
      <c r="AA465" s="26" t="e">
        <f t="shared" si="85"/>
        <v>#N/A</v>
      </c>
      <c r="AB465" s="26">
        <f>(COUNTIF($AA$2:AA465,AA465)=1)*1+AB464</f>
        <v>259</v>
      </c>
      <c r="AC465" s="26" t="e">
        <f>VLOOKUP(AD465,'licencje PZTS'!$C$4:$K$524,9,FALSE)</f>
        <v>#N/A</v>
      </c>
      <c r="AD465" s="26" t="e">
        <f>INDEX($AA$2:$AA$900,MATCH(ROWS($Z$1:Z462),$AB$2:$AB$900,0))</f>
        <v>#N/A</v>
      </c>
    </row>
    <row r="466" spans="22:30" hidden="1" x14ac:dyDescent="0.25">
      <c r="V466" s="26" t="e">
        <f t="shared" si="84"/>
        <v>#N/A</v>
      </c>
      <c r="W466" s="26">
        <f>(COUNTIF($V$2:V466,V466)=1)*1+W465</f>
        <v>168</v>
      </c>
      <c r="X466" s="26" t="e">
        <f>VLOOKUP(Y466,'licencje PZTS'!$C$4:$K$1524,9,FALSE)</f>
        <v>#N/A</v>
      </c>
      <c r="Y466" s="26" t="e">
        <f>INDEX($V$4:$V$900,MATCH(ROWS($U$1:U463),$W$4:$W$900,0))</f>
        <v>#N/A</v>
      </c>
      <c r="AA466" s="26" t="e">
        <f t="shared" si="85"/>
        <v>#N/A</v>
      </c>
      <c r="AB466" s="26">
        <f>(COUNTIF($AA$2:AA466,AA466)=1)*1+AB465</f>
        <v>259</v>
      </c>
      <c r="AC466" s="26" t="e">
        <f>VLOOKUP(AD466,'licencje PZTS'!$C$4:$K$524,9,FALSE)</f>
        <v>#N/A</v>
      </c>
      <c r="AD466" s="26" t="e">
        <f>INDEX($AA$2:$AA$900,MATCH(ROWS($Z$1:Z463),$AB$2:$AB$900,0))</f>
        <v>#N/A</v>
      </c>
    </row>
    <row r="467" spans="22:30" hidden="1" x14ac:dyDescent="0.25">
      <c r="V467" s="26" t="e">
        <f t="shared" si="84"/>
        <v>#N/A</v>
      </c>
      <c r="W467" s="26">
        <f>(COUNTIF($V$2:V467,V467)=1)*1+W466</f>
        <v>168</v>
      </c>
      <c r="X467" s="26" t="e">
        <f>VLOOKUP(Y467,'licencje PZTS'!$C$4:$K$1524,9,FALSE)</f>
        <v>#N/A</v>
      </c>
      <c r="Y467" s="26" t="e">
        <f>INDEX($V$4:$V$900,MATCH(ROWS($U$1:U464),$W$4:$W$900,0))</f>
        <v>#N/A</v>
      </c>
      <c r="AA467" s="26" t="e">
        <f t="shared" si="85"/>
        <v>#N/A</v>
      </c>
      <c r="AB467" s="26">
        <f>(COUNTIF($AA$2:AA467,AA467)=1)*1+AB466</f>
        <v>259</v>
      </c>
      <c r="AC467" s="26" t="e">
        <f>VLOOKUP(AD467,'licencje PZTS'!$C$4:$K$524,9,FALSE)</f>
        <v>#N/A</v>
      </c>
      <c r="AD467" s="26" t="e">
        <f>INDEX($AA$2:$AA$900,MATCH(ROWS($Z$1:Z464),$AB$2:$AB$900,0))</f>
        <v>#N/A</v>
      </c>
    </row>
    <row r="468" spans="22:30" hidden="1" x14ac:dyDescent="0.25">
      <c r="V468" s="26" t="e">
        <f t="shared" si="84"/>
        <v>#N/A</v>
      </c>
      <c r="W468" s="26">
        <f>(COUNTIF($V$2:V468,V468)=1)*1+W467</f>
        <v>168</v>
      </c>
      <c r="X468" s="26" t="e">
        <f>VLOOKUP(Y468,'licencje PZTS'!$C$4:$K$1524,9,FALSE)</f>
        <v>#N/A</v>
      </c>
      <c r="Y468" s="26" t="e">
        <f>INDEX($V$4:$V$900,MATCH(ROWS($U$1:U465),$W$4:$W$900,0))</f>
        <v>#N/A</v>
      </c>
      <c r="AA468" s="26" t="e">
        <f t="shared" si="85"/>
        <v>#N/A</v>
      </c>
      <c r="AB468" s="26">
        <f>(COUNTIF($AA$2:AA468,AA468)=1)*1+AB467</f>
        <v>259</v>
      </c>
      <c r="AC468" s="26" t="e">
        <f>VLOOKUP(AD468,'licencje PZTS'!$C$4:$K$524,9,FALSE)</f>
        <v>#N/A</v>
      </c>
      <c r="AD468" s="26" t="e">
        <f>INDEX($AA$2:$AA$900,MATCH(ROWS($Z$1:Z465),$AB$2:$AB$900,0))</f>
        <v>#N/A</v>
      </c>
    </row>
    <row r="469" spans="22:30" hidden="1" x14ac:dyDescent="0.25">
      <c r="V469" s="26" t="e">
        <f t="shared" si="84"/>
        <v>#N/A</v>
      </c>
      <c r="W469" s="26">
        <f>(COUNTIF($V$2:V469,V469)=1)*1+W468</f>
        <v>168</v>
      </c>
      <c r="X469" s="26" t="e">
        <f>VLOOKUP(Y469,'licencje PZTS'!$C$4:$K$1524,9,FALSE)</f>
        <v>#N/A</v>
      </c>
      <c r="Y469" s="26" t="e">
        <f>INDEX($V$4:$V$900,MATCH(ROWS($U$1:U466),$W$4:$W$900,0))</f>
        <v>#N/A</v>
      </c>
      <c r="AA469" s="26" t="e">
        <f t="shared" si="85"/>
        <v>#N/A</v>
      </c>
      <c r="AB469" s="26">
        <f>(COUNTIF($AA$2:AA469,AA469)=1)*1+AB468</f>
        <v>259</v>
      </c>
      <c r="AC469" s="26" t="e">
        <f>VLOOKUP(AD469,'licencje PZTS'!$C$4:$K$524,9,FALSE)</f>
        <v>#N/A</v>
      </c>
      <c r="AD469" s="26" t="e">
        <f>INDEX($AA$2:$AA$900,MATCH(ROWS($Z$1:Z466),$AB$2:$AB$900,0))</f>
        <v>#N/A</v>
      </c>
    </row>
    <row r="470" spans="22:30" hidden="1" x14ac:dyDescent="0.25">
      <c r="V470" s="26" t="e">
        <f t="shared" si="84"/>
        <v>#N/A</v>
      </c>
      <c r="W470" s="26">
        <f>(COUNTIF($V$2:V470,V470)=1)*1+W469</f>
        <v>168</v>
      </c>
      <c r="X470" s="26" t="e">
        <f>VLOOKUP(Y470,'licencje PZTS'!$C$4:$K$1524,9,FALSE)</f>
        <v>#N/A</v>
      </c>
      <c r="Y470" s="26" t="e">
        <f>INDEX($V$4:$V$900,MATCH(ROWS($U$1:U467),$W$4:$W$900,0))</f>
        <v>#N/A</v>
      </c>
      <c r="AA470" s="26" t="e">
        <f t="shared" si="85"/>
        <v>#N/A</v>
      </c>
      <c r="AB470" s="26">
        <f>(COUNTIF($AA$2:AA470,AA470)=1)*1+AB469</f>
        <v>259</v>
      </c>
      <c r="AC470" s="26" t="e">
        <f>VLOOKUP(AD470,'licencje PZTS'!$C$4:$K$524,9,FALSE)</f>
        <v>#N/A</v>
      </c>
      <c r="AD470" s="26" t="e">
        <f>INDEX($AA$2:$AA$900,MATCH(ROWS($Z$1:Z467),$AB$2:$AB$900,0))</f>
        <v>#N/A</v>
      </c>
    </row>
    <row r="471" spans="22:30" hidden="1" x14ac:dyDescent="0.25">
      <c r="V471" s="26" t="e">
        <f t="shared" si="84"/>
        <v>#N/A</v>
      </c>
      <c r="W471" s="26">
        <f>(COUNTIF($V$2:V471,V471)=1)*1+W470</f>
        <v>168</v>
      </c>
      <c r="X471" s="26" t="e">
        <f>VLOOKUP(Y471,'licencje PZTS'!$C$4:$K$1524,9,FALSE)</f>
        <v>#N/A</v>
      </c>
      <c r="Y471" s="26" t="e">
        <f>INDEX($V$4:$V$900,MATCH(ROWS($U$1:U468),$W$4:$W$900,0))</f>
        <v>#N/A</v>
      </c>
      <c r="AA471" s="26" t="e">
        <f t="shared" si="85"/>
        <v>#N/A</v>
      </c>
      <c r="AB471" s="26">
        <f>(COUNTIF($AA$2:AA471,AA471)=1)*1+AB470</f>
        <v>259</v>
      </c>
      <c r="AC471" s="26" t="e">
        <f>VLOOKUP(AD471,'licencje PZTS'!$C$4:$K$524,9,FALSE)</f>
        <v>#N/A</v>
      </c>
      <c r="AD471" s="26" t="e">
        <f>INDEX($AA$2:$AA$900,MATCH(ROWS($Z$1:Z468),$AB$2:$AB$900,0))</f>
        <v>#N/A</v>
      </c>
    </row>
    <row r="472" spans="22:30" hidden="1" x14ac:dyDescent="0.25">
      <c r="V472" s="26" t="e">
        <f t="shared" si="84"/>
        <v>#N/A</v>
      </c>
      <c r="W472" s="26">
        <f>(COUNTIF($V$2:V472,V472)=1)*1+W471</f>
        <v>168</v>
      </c>
      <c r="X472" s="26" t="e">
        <f>VLOOKUP(Y472,'licencje PZTS'!$C$4:$K$1524,9,FALSE)</f>
        <v>#N/A</v>
      </c>
      <c r="Y472" s="26" t="e">
        <f>INDEX($V$4:$V$900,MATCH(ROWS($U$1:U469),$W$4:$W$900,0))</f>
        <v>#N/A</v>
      </c>
      <c r="AA472" s="26" t="e">
        <f t="shared" si="85"/>
        <v>#N/A</v>
      </c>
      <c r="AB472" s="26">
        <f>(COUNTIF($AA$2:AA472,AA472)=1)*1+AB471</f>
        <v>259</v>
      </c>
      <c r="AC472" s="26" t="e">
        <f>VLOOKUP(AD472,'licencje PZTS'!$C$4:$K$524,9,FALSE)</f>
        <v>#N/A</v>
      </c>
      <c r="AD472" s="26" t="e">
        <f>INDEX($AA$2:$AA$900,MATCH(ROWS($Z$1:Z469),$AB$2:$AB$900,0))</f>
        <v>#N/A</v>
      </c>
    </row>
    <row r="473" spans="22:30" hidden="1" x14ac:dyDescent="0.25">
      <c r="V473" s="26" t="e">
        <f t="shared" si="84"/>
        <v>#N/A</v>
      </c>
      <c r="W473" s="26">
        <f>(COUNTIF($V$2:V473,V473)=1)*1+W472</f>
        <v>168</v>
      </c>
      <c r="X473" s="26" t="e">
        <f>VLOOKUP(Y473,'licencje PZTS'!$C$4:$K$1524,9,FALSE)</f>
        <v>#N/A</v>
      </c>
      <c r="Y473" s="26" t="e">
        <f>INDEX($V$4:$V$900,MATCH(ROWS($U$1:U470),$W$4:$W$900,0))</f>
        <v>#N/A</v>
      </c>
      <c r="AA473" s="26" t="e">
        <f t="shared" si="85"/>
        <v>#N/A</v>
      </c>
      <c r="AB473" s="26">
        <f>(COUNTIF($AA$2:AA473,AA473)=1)*1+AB472</f>
        <v>259</v>
      </c>
      <c r="AC473" s="26" t="e">
        <f>VLOOKUP(AD473,'licencje PZTS'!$C$4:$K$524,9,FALSE)</f>
        <v>#N/A</v>
      </c>
      <c r="AD473" s="26" t="e">
        <f>INDEX($AA$2:$AA$900,MATCH(ROWS($Z$1:Z470),$AB$2:$AB$900,0))</f>
        <v>#N/A</v>
      </c>
    </row>
    <row r="474" spans="22:30" hidden="1" x14ac:dyDescent="0.25">
      <c r="V474" s="26" t="e">
        <f t="shared" si="84"/>
        <v>#N/A</v>
      </c>
      <c r="W474" s="26">
        <f>(COUNTIF($V$2:V474,V474)=1)*1+W473</f>
        <v>168</v>
      </c>
      <c r="X474" s="26" t="e">
        <f>VLOOKUP(Y474,'licencje PZTS'!$C$4:$K$1524,9,FALSE)</f>
        <v>#N/A</v>
      </c>
      <c r="Y474" s="26" t="e">
        <f>INDEX($V$4:$V$900,MATCH(ROWS($U$1:U471),$W$4:$W$900,0))</f>
        <v>#N/A</v>
      </c>
      <c r="AA474" s="26" t="e">
        <f t="shared" si="85"/>
        <v>#N/A</v>
      </c>
      <c r="AB474" s="26">
        <f>(COUNTIF($AA$2:AA474,AA474)=1)*1+AB473</f>
        <v>259</v>
      </c>
      <c r="AC474" s="26" t="e">
        <f>VLOOKUP(AD474,'licencje PZTS'!$C$4:$K$524,9,FALSE)</f>
        <v>#N/A</v>
      </c>
      <c r="AD474" s="26" t="e">
        <f>INDEX($AA$2:$AA$900,MATCH(ROWS($Z$1:Z471),$AB$2:$AB$900,0))</f>
        <v>#N/A</v>
      </c>
    </row>
    <row r="475" spans="22:30" hidden="1" x14ac:dyDescent="0.25">
      <c r="V475" s="26" t="e">
        <f t="shared" si="84"/>
        <v>#N/A</v>
      </c>
      <c r="W475" s="26">
        <f>(COUNTIF($V$2:V475,V475)=1)*1+W474</f>
        <v>168</v>
      </c>
      <c r="X475" s="26" t="e">
        <f>VLOOKUP(Y475,'licencje PZTS'!$C$4:$K$1524,9,FALSE)</f>
        <v>#N/A</v>
      </c>
      <c r="Y475" s="26" t="e">
        <f>INDEX($V$4:$V$900,MATCH(ROWS($U$1:U472),$W$4:$W$900,0))</f>
        <v>#N/A</v>
      </c>
      <c r="AA475" s="26" t="e">
        <f t="shared" si="85"/>
        <v>#N/A</v>
      </c>
      <c r="AB475" s="26">
        <f>(COUNTIF($AA$2:AA475,AA475)=1)*1+AB474</f>
        <v>259</v>
      </c>
      <c r="AC475" s="26" t="e">
        <f>VLOOKUP(AD475,'licencje PZTS'!$C$4:$K$524,9,FALSE)</f>
        <v>#N/A</v>
      </c>
      <c r="AD475" s="26" t="e">
        <f>INDEX($AA$2:$AA$900,MATCH(ROWS($Z$1:Z472),$AB$2:$AB$900,0))</f>
        <v>#N/A</v>
      </c>
    </row>
    <row r="476" spans="22:30" hidden="1" x14ac:dyDescent="0.25">
      <c r="V476" s="26" t="e">
        <f t="shared" si="84"/>
        <v>#N/A</v>
      </c>
      <c r="W476" s="26">
        <f>(COUNTIF($V$2:V476,V476)=1)*1+W475</f>
        <v>168</v>
      </c>
      <c r="X476" s="26" t="e">
        <f>VLOOKUP(Y476,'licencje PZTS'!$C$4:$K$1524,9,FALSE)</f>
        <v>#N/A</v>
      </c>
      <c r="Y476" s="26" t="e">
        <f>INDEX($V$4:$V$900,MATCH(ROWS($U$1:U473),$W$4:$W$900,0))</f>
        <v>#N/A</v>
      </c>
      <c r="AA476" s="26" t="e">
        <f t="shared" si="85"/>
        <v>#N/A</v>
      </c>
      <c r="AB476" s="26">
        <f>(COUNTIF($AA$2:AA476,AA476)=1)*1+AB475</f>
        <v>259</v>
      </c>
      <c r="AC476" s="26" t="e">
        <f>VLOOKUP(AD476,'licencje PZTS'!$C$4:$K$524,9,FALSE)</f>
        <v>#N/A</v>
      </c>
      <c r="AD476" s="26" t="e">
        <f>INDEX($AA$2:$AA$900,MATCH(ROWS($Z$1:Z473),$AB$2:$AB$900,0))</f>
        <v>#N/A</v>
      </c>
    </row>
    <row r="477" spans="22:30" hidden="1" x14ac:dyDescent="0.25">
      <c r="V477" s="26" t="e">
        <f t="shared" si="84"/>
        <v>#N/A</v>
      </c>
      <c r="W477" s="26">
        <f>(COUNTIF($V$2:V477,V477)=1)*1+W476</f>
        <v>168</v>
      </c>
      <c r="X477" s="26" t="e">
        <f>VLOOKUP(Y477,'licencje PZTS'!$C$4:$K$1524,9,FALSE)</f>
        <v>#N/A</v>
      </c>
      <c r="Y477" s="26" t="e">
        <f>INDEX($V$4:$V$900,MATCH(ROWS($U$1:U474),$W$4:$W$900,0))</f>
        <v>#N/A</v>
      </c>
      <c r="AA477" s="26" t="e">
        <f t="shared" si="85"/>
        <v>#N/A</v>
      </c>
      <c r="AB477" s="26">
        <f>(COUNTIF($AA$2:AA477,AA477)=1)*1+AB476</f>
        <v>259</v>
      </c>
      <c r="AC477" s="26" t="e">
        <f>VLOOKUP(AD477,'licencje PZTS'!$C$4:$K$524,9,FALSE)</f>
        <v>#N/A</v>
      </c>
      <c r="AD477" s="26" t="e">
        <f>INDEX($AA$2:$AA$900,MATCH(ROWS($Z$1:Z474),$AB$2:$AB$900,0))</f>
        <v>#N/A</v>
      </c>
    </row>
    <row r="478" spans="22:30" hidden="1" x14ac:dyDescent="0.25">
      <c r="V478" s="26" t="e">
        <f t="shared" si="84"/>
        <v>#N/A</v>
      </c>
      <c r="W478" s="26">
        <f>(COUNTIF($V$2:V478,V478)=1)*1+W477</f>
        <v>168</v>
      </c>
      <c r="X478" s="26" t="e">
        <f>VLOOKUP(Y478,'licencje PZTS'!$C$4:$K$1524,9,FALSE)</f>
        <v>#N/A</v>
      </c>
      <c r="Y478" s="26" t="e">
        <f>INDEX($V$4:$V$900,MATCH(ROWS($U$1:U475),$W$4:$W$900,0))</f>
        <v>#N/A</v>
      </c>
      <c r="AA478" s="26" t="e">
        <f t="shared" si="85"/>
        <v>#N/A</v>
      </c>
      <c r="AB478" s="26">
        <f>(COUNTIF($AA$2:AA478,AA478)=1)*1+AB477</f>
        <v>259</v>
      </c>
      <c r="AC478" s="26" t="e">
        <f>VLOOKUP(AD478,'licencje PZTS'!$C$4:$K$524,9,FALSE)</f>
        <v>#N/A</v>
      </c>
      <c r="AD478" s="26" t="e">
        <f>INDEX($AA$2:$AA$900,MATCH(ROWS($Z$1:Z475),$AB$2:$AB$900,0))</f>
        <v>#N/A</v>
      </c>
    </row>
    <row r="479" spans="22:30" hidden="1" x14ac:dyDescent="0.25">
      <c r="V479" s="26" t="e">
        <f t="shared" si="84"/>
        <v>#N/A</v>
      </c>
      <c r="W479" s="26">
        <f>(COUNTIF($V$2:V479,V479)=1)*1+W478</f>
        <v>168</v>
      </c>
      <c r="X479" s="26" t="e">
        <f>VLOOKUP(Y479,'licencje PZTS'!$C$4:$K$1524,9,FALSE)</f>
        <v>#N/A</v>
      </c>
      <c r="Y479" s="26" t="e">
        <f>INDEX($V$4:$V$900,MATCH(ROWS($U$1:U476),$W$4:$W$900,0))</f>
        <v>#N/A</v>
      </c>
      <c r="AA479" s="26" t="e">
        <f t="shared" si="85"/>
        <v>#N/A</v>
      </c>
      <c r="AB479" s="26">
        <f>(COUNTIF($AA$2:AA479,AA479)=1)*1+AB478</f>
        <v>259</v>
      </c>
      <c r="AC479" s="26" t="e">
        <f>VLOOKUP(AD479,'licencje PZTS'!$C$4:$K$524,9,FALSE)</f>
        <v>#N/A</v>
      </c>
      <c r="AD479" s="26" t="e">
        <f>INDEX($AA$2:$AA$900,MATCH(ROWS($Z$1:Z476),$AB$2:$AB$900,0))</f>
        <v>#N/A</v>
      </c>
    </row>
    <row r="480" spans="22:30" hidden="1" x14ac:dyDescent="0.25">
      <c r="V480" s="26" t="e">
        <f t="shared" si="84"/>
        <v>#N/A</v>
      </c>
      <c r="W480" s="26">
        <f>(COUNTIF($V$2:V480,V480)=1)*1+W479</f>
        <v>168</v>
      </c>
      <c r="X480" s="26" t="e">
        <f>VLOOKUP(Y480,'licencje PZTS'!$C$4:$K$1524,9,FALSE)</f>
        <v>#N/A</v>
      </c>
      <c r="Y480" s="26" t="e">
        <f>INDEX($V$4:$V$900,MATCH(ROWS($U$1:U477),$W$4:$W$900,0))</f>
        <v>#N/A</v>
      </c>
      <c r="AA480" s="26" t="e">
        <f t="shared" si="85"/>
        <v>#N/A</v>
      </c>
      <c r="AB480" s="26">
        <f>(COUNTIF($AA$2:AA480,AA480)=1)*1+AB479</f>
        <v>259</v>
      </c>
      <c r="AC480" s="26" t="e">
        <f>VLOOKUP(AD480,'licencje PZTS'!$C$4:$K$524,9,FALSE)</f>
        <v>#N/A</v>
      </c>
      <c r="AD480" s="26" t="e">
        <f>INDEX($AA$2:$AA$900,MATCH(ROWS($Z$1:Z477),$AB$2:$AB$900,0))</f>
        <v>#N/A</v>
      </c>
    </row>
    <row r="481" spans="22:30" hidden="1" x14ac:dyDescent="0.25">
      <c r="V481" s="26" t="e">
        <f t="shared" si="84"/>
        <v>#N/A</v>
      </c>
      <c r="W481" s="26">
        <f>(COUNTIF($V$2:V481,V481)=1)*1+W480</f>
        <v>168</v>
      </c>
      <c r="X481" s="26" t="e">
        <f>VLOOKUP(Y481,'licencje PZTS'!$C$4:$K$1524,9,FALSE)</f>
        <v>#N/A</v>
      </c>
      <c r="Y481" s="26" t="e">
        <f>INDEX($V$4:$V$900,MATCH(ROWS($U$1:U478),$W$4:$W$900,0))</f>
        <v>#N/A</v>
      </c>
      <c r="AA481" s="26" t="e">
        <f t="shared" si="85"/>
        <v>#N/A</v>
      </c>
      <c r="AB481" s="26">
        <f>(COUNTIF($AA$2:AA481,AA481)=1)*1+AB480</f>
        <v>259</v>
      </c>
      <c r="AC481" s="26" t="e">
        <f>VLOOKUP(AD481,'licencje PZTS'!$C$4:$K$524,9,FALSE)</f>
        <v>#N/A</v>
      </c>
      <c r="AD481" s="26" t="e">
        <f>INDEX($AA$2:$AA$900,MATCH(ROWS($Z$1:Z478),$AB$2:$AB$900,0))</f>
        <v>#N/A</v>
      </c>
    </row>
    <row r="482" spans="22:30" hidden="1" x14ac:dyDescent="0.25">
      <c r="V482" s="26" t="e">
        <f t="shared" si="84"/>
        <v>#N/A</v>
      </c>
      <c r="W482" s="26">
        <f>(COUNTIF($V$2:V482,V482)=1)*1+W481</f>
        <v>168</v>
      </c>
      <c r="X482" s="26" t="e">
        <f>VLOOKUP(Y482,'licencje PZTS'!$C$4:$K$1524,9,FALSE)</f>
        <v>#N/A</v>
      </c>
      <c r="Y482" s="26" t="e">
        <f>INDEX($V$4:$V$900,MATCH(ROWS($U$1:U479),$W$4:$W$900,0))</f>
        <v>#N/A</v>
      </c>
      <c r="AA482" s="26" t="e">
        <f t="shared" si="85"/>
        <v>#N/A</v>
      </c>
      <c r="AB482" s="26">
        <f>(COUNTIF($AA$2:AA482,AA482)=1)*1+AB481</f>
        <v>259</v>
      </c>
      <c r="AC482" s="26" t="e">
        <f>VLOOKUP(AD482,'licencje PZTS'!$C$4:$K$524,9,FALSE)</f>
        <v>#N/A</v>
      </c>
      <c r="AD482" s="26" t="e">
        <f>INDEX($AA$2:$AA$900,MATCH(ROWS($Z$1:Z479),$AB$2:$AB$900,0))</f>
        <v>#N/A</v>
      </c>
    </row>
    <row r="483" spans="22:30" hidden="1" x14ac:dyDescent="0.25">
      <c r="V483" s="26" t="e">
        <f t="shared" si="84"/>
        <v>#N/A</v>
      </c>
      <c r="W483" s="26">
        <f>(COUNTIF($V$2:V483,V483)=1)*1+W482</f>
        <v>168</v>
      </c>
      <c r="X483" s="26" t="e">
        <f>VLOOKUP(Y483,'licencje PZTS'!$C$4:$K$1524,9,FALSE)</f>
        <v>#N/A</v>
      </c>
      <c r="Y483" s="26" t="e">
        <f>INDEX($V$4:$V$900,MATCH(ROWS($U$1:U480),$W$4:$W$900,0))</f>
        <v>#N/A</v>
      </c>
      <c r="AA483" s="26" t="e">
        <f t="shared" si="85"/>
        <v>#N/A</v>
      </c>
      <c r="AB483" s="26">
        <f>(COUNTIF($AA$2:AA483,AA483)=1)*1+AB482</f>
        <v>259</v>
      </c>
      <c r="AC483" s="26" t="e">
        <f>VLOOKUP(AD483,'licencje PZTS'!$C$4:$K$524,9,FALSE)</f>
        <v>#N/A</v>
      </c>
      <c r="AD483" s="26" t="e">
        <f>INDEX($AA$2:$AA$900,MATCH(ROWS($Z$1:Z480),$AB$2:$AB$900,0))</f>
        <v>#N/A</v>
      </c>
    </row>
    <row r="484" spans="22:30" hidden="1" x14ac:dyDescent="0.25">
      <c r="V484" s="26" t="e">
        <f t="shared" si="84"/>
        <v>#N/A</v>
      </c>
      <c r="W484" s="26">
        <f>(COUNTIF($V$2:V484,V484)=1)*1+W483</f>
        <v>168</v>
      </c>
      <c r="X484" s="26" t="e">
        <f>VLOOKUP(Y484,'licencje PZTS'!$C$4:$K$1524,9,FALSE)</f>
        <v>#N/A</v>
      </c>
      <c r="Y484" s="26" t="e">
        <f>INDEX($V$4:$V$900,MATCH(ROWS($U$1:U481),$W$4:$W$900,0))</f>
        <v>#N/A</v>
      </c>
      <c r="AA484" s="26" t="e">
        <f t="shared" si="85"/>
        <v>#N/A</v>
      </c>
      <c r="AB484" s="26">
        <f>(COUNTIF($AA$2:AA484,AA484)=1)*1+AB483</f>
        <v>259</v>
      </c>
      <c r="AC484" s="26" t="e">
        <f>VLOOKUP(AD484,'licencje PZTS'!$C$4:$K$524,9,FALSE)</f>
        <v>#N/A</v>
      </c>
      <c r="AD484" s="26" t="e">
        <f>INDEX($AA$2:$AA$900,MATCH(ROWS($Z$1:Z481),$AB$2:$AB$900,0))</f>
        <v>#N/A</v>
      </c>
    </row>
    <row r="485" spans="22:30" hidden="1" x14ac:dyDescent="0.25">
      <c r="V485" s="26" t="e">
        <f t="shared" si="84"/>
        <v>#N/A</v>
      </c>
      <c r="W485" s="26">
        <f>(COUNTIF($V$2:V485,V485)=1)*1+W484</f>
        <v>168</v>
      </c>
      <c r="X485" s="26" t="e">
        <f>VLOOKUP(Y485,'licencje PZTS'!$C$4:$K$1524,9,FALSE)</f>
        <v>#N/A</v>
      </c>
      <c r="Y485" s="26" t="e">
        <f>INDEX($V$4:$V$900,MATCH(ROWS($U$1:U482),$W$4:$W$900,0))</f>
        <v>#N/A</v>
      </c>
      <c r="AA485" s="26" t="e">
        <f t="shared" si="85"/>
        <v>#N/A</v>
      </c>
      <c r="AB485" s="26">
        <f>(COUNTIF($AA$2:AA485,AA485)=1)*1+AB484</f>
        <v>259</v>
      </c>
      <c r="AC485" s="26" t="e">
        <f>VLOOKUP(AD485,'licencje PZTS'!$C$4:$K$524,9,FALSE)</f>
        <v>#N/A</v>
      </c>
      <c r="AD485" s="26" t="e">
        <f>INDEX($AA$2:$AA$900,MATCH(ROWS($Z$1:Z482),$AB$2:$AB$900,0))</f>
        <v>#N/A</v>
      </c>
    </row>
    <row r="486" spans="22:30" hidden="1" x14ac:dyDescent="0.25">
      <c r="V486" s="26" t="e">
        <f t="shared" si="84"/>
        <v>#N/A</v>
      </c>
      <c r="W486" s="26">
        <f>(COUNTIF($V$2:V486,V486)=1)*1+W485</f>
        <v>168</v>
      </c>
      <c r="X486" s="26" t="e">
        <f>VLOOKUP(Y486,'licencje PZTS'!$C$4:$K$1524,9,FALSE)</f>
        <v>#N/A</v>
      </c>
      <c r="Y486" s="26" t="e">
        <f>INDEX($V$4:$V$900,MATCH(ROWS($U$1:U483),$W$4:$W$900,0))</f>
        <v>#N/A</v>
      </c>
      <c r="AA486" s="26" t="e">
        <f t="shared" si="85"/>
        <v>#N/A</v>
      </c>
      <c r="AB486" s="26">
        <f>(COUNTIF($AA$2:AA486,AA486)=1)*1+AB485</f>
        <v>259</v>
      </c>
      <c r="AC486" s="26" t="e">
        <f>VLOOKUP(AD486,'licencje PZTS'!$C$4:$K$524,9,FALSE)</f>
        <v>#N/A</v>
      </c>
      <c r="AD486" s="26" t="e">
        <f>INDEX($AA$2:$AA$900,MATCH(ROWS($Z$1:Z483),$AB$2:$AB$900,0))</f>
        <v>#N/A</v>
      </c>
    </row>
    <row r="487" spans="22:30" hidden="1" x14ac:dyDescent="0.25">
      <c r="V487" s="26" t="e">
        <f t="shared" si="84"/>
        <v>#N/A</v>
      </c>
      <c r="W487" s="26">
        <f>(COUNTIF($V$2:V487,V487)=1)*1+W486</f>
        <v>168</v>
      </c>
      <c r="X487" s="26" t="e">
        <f>VLOOKUP(Y487,'licencje PZTS'!$C$4:$K$1524,9,FALSE)</f>
        <v>#N/A</v>
      </c>
      <c r="Y487" s="26" t="e">
        <f>INDEX($V$4:$V$900,MATCH(ROWS($U$1:U484),$W$4:$W$900,0))</f>
        <v>#N/A</v>
      </c>
      <c r="AA487" s="26" t="e">
        <f t="shared" si="85"/>
        <v>#N/A</v>
      </c>
      <c r="AB487" s="26">
        <f>(COUNTIF($AA$2:AA487,AA487)=1)*1+AB486</f>
        <v>259</v>
      </c>
      <c r="AC487" s="26" t="e">
        <f>VLOOKUP(AD487,'licencje PZTS'!$C$4:$K$524,9,FALSE)</f>
        <v>#N/A</v>
      </c>
      <c r="AD487" s="26" t="e">
        <f>INDEX($AA$2:$AA$900,MATCH(ROWS($Z$1:Z484),$AB$2:$AB$900,0))</f>
        <v>#N/A</v>
      </c>
    </row>
    <row r="488" spans="22:30" hidden="1" x14ac:dyDescent="0.25">
      <c r="V488" s="26" t="e">
        <f t="shared" si="84"/>
        <v>#N/A</v>
      </c>
      <c r="W488" s="26">
        <f>(COUNTIF($V$2:V488,V488)=1)*1+W487</f>
        <v>168</v>
      </c>
      <c r="X488" s="26" t="e">
        <f>VLOOKUP(Y488,'licencje PZTS'!$C$4:$K$1524,9,FALSE)</f>
        <v>#N/A</v>
      </c>
      <c r="Y488" s="26" t="e">
        <f>INDEX($V$4:$V$900,MATCH(ROWS($U$1:U485),$W$4:$W$900,0))</f>
        <v>#N/A</v>
      </c>
      <c r="AA488" s="26" t="e">
        <f t="shared" si="85"/>
        <v>#N/A</v>
      </c>
      <c r="AB488" s="26">
        <f>(COUNTIF($AA$2:AA488,AA488)=1)*1+AB487</f>
        <v>259</v>
      </c>
      <c r="AC488" s="26" t="e">
        <f>VLOOKUP(AD488,'licencje PZTS'!$C$4:$K$524,9,FALSE)</f>
        <v>#N/A</v>
      </c>
      <c r="AD488" s="26" t="e">
        <f>INDEX($AA$2:$AA$900,MATCH(ROWS($Z$1:Z485),$AB$2:$AB$900,0))</f>
        <v>#N/A</v>
      </c>
    </row>
    <row r="489" spans="22:30" hidden="1" x14ac:dyDescent="0.25">
      <c r="V489" s="26" t="e">
        <f t="shared" si="84"/>
        <v>#N/A</v>
      </c>
      <c r="W489" s="26">
        <f>(COUNTIF($V$2:V489,V489)=1)*1+W488</f>
        <v>168</v>
      </c>
      <c r="X489" s="26" t="e">
        <f>VLOOKUP(Y489,'licencje PZTS'!$C$4:$K$1524,9,FALSE)</f>
        <v>#N/A</v>
      </c>
      <c r="Y489" s="26" t="e">
        <f>INDEX($V$4:$V$900,MATCH(ROWS($U$1:U486),$W$4:$W$900,0))</f>
        <v>#N/A</v>
      </c>
      <c r="AA489" s="26" t="e">
        <f t="shared" si="85"/>
        <v>#N/A</v>
      </c>
      <c r="AB489" s="26">
        <f>(COUNTIF($AA$2:AA489,AA489)=1)*1+AB488</f>
        <v>259</v>
      </c>
      <c r="AC489" s="26" t="e">
        <f>VLOOKUP(AD489,'licencje PZTS'!$C$4:$K$524,9,FALSE)</f>
        <v>#N/A</v>
      </c>
      <c r="AD489" s="26" t="e">
        <f>INDEX($AA$2:$AA$900,MATCH(ROWS($Z$1:Z486),$AB$2:$AB$900,0))</f>
        <v>#N/A</v>
      </c>
    </row>
    <row r="490" spans="22:30" hidden="1" x14ac:dyDescent="0.25">
      <c r="V490" s="26" t="e">
        <f t="shared" si="84"/>
        <v>#N/A</v>
      </c>
      <c r="W490" s="26">
        <f>(COUNTIF($V$2:V490,V490)=1)*1+W489</f>
        <v>168</v>
      </c>
      <c r="X490" s="26" t="e">
        <f>VLOOKUP(Y490,'licencje PZTS'!$C$4:$K$1524,9,FALSE)</f>
        <v>#N/A</v>
      </c>
      <c r="Y490" s="26" t="e">
        <f>INDEX($V$4:$V$900,MATCH(ROWS($U$1:U487),$W$4:$W$900,0))</f>
        <v>#N/A</v>
      </c>
      <c r="AA490" s="26" t="e">
        <f t="shared" si="85"/>
        <v>#N/A</v>
      </c>
      <c r="AB490" s="26">
        <f>(COUNTIF($AA$2:AA490,AA490)=1)*1+AB489</f>
        <v>259</v>
      </c>
      <c r="AC490" s="26" t="e">
        <f>VLOOKUP(AD490,'licencje PZTS'!$C$4:$K$524,9,FALSE)</f>
        <v>#N/A</v>
      </c>
      <c r="AD490" s="26" t="e">
        <f>INDEX($AA$2:$AA$900,MATCH(ROWS($Z$1:Z487),$AB$2:$AB$900,0))</f>
        <v>#N/A</v>
      </c>
    </row>
    <row r="491" spans="22:30" hidden="1" x14ac:dyDescent="0.25">
      <c r="V491" s="26" t="e">
        <f t="shared" si="84"/>
        <v>#N/A</v>
      </c>
      <c r="W491" s="26">
        <f>(COUNTIF($V$2:V491,V491)=1)*1+W490</f>
        <v>168</v>
      </c>
      <c r="X491" s="26" t="e">
        <f>VLOOKUP(Y491,'licencje PZTS'!$C$4:$K$1524,9,FALSE)</f>
        <v>#N/A</v>
      </c>
      <c r="Y491" s="26" t="e">
        <f>INDEX($V$4:$V$900,MATCH(ROWS($U$1:U488),$W$4:$W$900,0))</f>
        <v>#N/A</v>
      </c>
      <c r="AA491" s="26" t="e">
        <f t="shared" si="85"/>
        <v>#N/A</v>
      </c>
      <c r="AB491" s="26">
        <f>(COUNTIF($AA$2:AA491,AA491)=1)*1+AB490</f>
        <v>259</v>
      </c>
      <c r="AC491" s="26" t="e">
        <f>VLOOKUP(AD491,'licencje PZTS'!$C$4:$K$524,9,FALSE)</f>
        <v>#N/A</v>
      </c>
      <c r="AD491" s="26" t="e">
        <f>INDEX($AA$2:$AA$900,MATCH(ROWS($Z$1:Z488),$AB$2:$AB$900,0))</f>
        <v>#N/A</v>
      </c>
    </row>
    <row r="492" spans="22:30" hidden="1" x14ac:dyDescent="0.25">
      <c r="V492" s="26" t="e">
        <f t="shared" si="84"/>
        <v>#N/A</v>
      </c>
      <c r="W492" s="26">
        <f>(COUNTIF($V$2:V492,V492)=1)*1+W491</f>
        <v>168</v>
      </c>
      <c r="X492" s="26" t="e">
        <f>VLOOKUP(Y492,'licencje PZTS'!$C$4:$K$1524,9,FALSE)</f>
        <v>#N/A</v>
      </c>
      <c r="Y492" s="26" t="e">
        <f>INDEX($V$4:$V$900,MATCH(ROWS($U$1:U489),$W$4:$W$900,0))</f>
        <v>#N/A</v>
      </c>
      <c r="AA492" s="26" t="e">
        <f t="shared" si="85"/>
        <v>#N/A</v>
      </c>
      <c r="AB492" s="26">
        <f>(COUNTIF($AA$2:AA492,AA492)=1)*1+AB491</f>
        <v>259</v>
      </c>
      <c r="AC492" s="26" t="e">
        <f>VLOOKUP(AD492,'licencje PZTS'!$C$4:$K$524,9,FALSE)</f>
        <v>#N/A</v>
      </c>
      <c r="AD492" s="26" t="e">
        <f>INDEX($AA$2:$AA$900,MATCH(ROWS($Z$1:Z489),$AB$2:$AB$900,0))</f>
        <v>#N/A</v>
      </c>
    </row>
    <row r="493" spans="22:30" hidden="1" x14ac:dyDescent="0.25">
      <c r="V493" s="26" t="e">
        <f t="shared" si="84"/>
        <v>#N/A</v>
      </c>
      <c r="W493" s="26">
        <f>(COUNTIF($V$2:V493,V493)=1)*1+W492</f>
        <v>168</v>
      </c>
      <c r="X493" s="26" t="e">
        <f>VLOOKUP(Y493,'licencje PZTS'!$C$4:$K$1524,9,FALSE)</f>
        <v>#N/A</v>
      </c>
      <c r="Y493" s="26" t="e">
        <f>INDEX($V$4:$V$900,MATCH(ROWS($U$1:U490),$W$4:$W$900,0))</f>
        <v>#N/A</v>
      </c>
      <c r="AA493" s="26" t="e">
        <f t="shared" si="85"/>
        <v>#N/A</v>
      </c>
      <c r="AB493" s="26">
        <f>(COUNTIF($AA$2:AA493,AA493)=1)*1+AB492</f>
        <v>259</v>
      </c>
      <c r="AC493" s="26" t="e">
        <f>VLOOKUP(AD493,'licencje PZTS'!$C$4:$K$524,9,FALSE)</f>
        <v>#N/A</v>
      </c>
      <c r="AD493" s="26" t="e">
        <f>INDEX($AA$2:$AA$900,MATCH(ROWS($Z$1:Z490),$AB$2:$AB$900,0))</f>
        <v>#N/A</v>
      </c>
    </row>
    <row r="494" spans="22:30" hidden="1" x14ac:dyDescent="0.25">
      <c r="V494" s="26" t="e">
        <f t="shared" si="84"/>
        <v>#N/A</v>
      </c>
      <c r="W494" s="26">
        <f>(COUNTIF($V$2:V494,V494)=1)*1+W493</f>
        <v>168</v>
      </c>
      <c r="X494" s="26" t="e">
        <f>VLOOKUP(Y494,'licencje PZTS'!$C$4:$K$1524,9,FALSE)</f>
        <v>#N/A</v>
      </c>
      <c r="Y494" s="26" t="e">
        <f>INDEX($V$4:$V$900,MATCH(ROWS($U$1:U491),$W$4:$W$900,0))</f>
        <v>#N/A</v>
      </c>
      <c r="AA494" s="26" t="e">
        <f t="shared" si="85"/>
        <v>#N/A</v>
      </c>
      <c r="AB494" s="26">
        <f>(COUNTIF($AA$2:AA494,AA494)=1)*1+AB493</f>
        <v>259</v>
      </c>
      <c r="AC494" s="26" t="e">
        <f>VLOOKUP(AD494,'licencje PZTS'!$C$4:$K$524,9,FALSE)</f>
        <v>#N/A</v>
      </c>
      <c r="AD494" s="26" t="e">
        <f>INDEX($AA$2:$AA$900,MATCH(ROWS($Z$1:Z491),$AB$2:$AB$900,0))</f>
        <v>#N/A</v>
      </c>
    </row>
    <row r="495" spans="22:30" hidden="1" x14ac:dyDescent="0.25">
      <c r="V495" s="26" t="e">
        <f t="shared" si="84"/>
        <v>#N/A</v>
      </c>
      <c r="W495" s="26">
        <f>(COUNTIF($V$2:V495,V495)=1)*1+W494</f>
        <v>168</v>
      </c>
      <c r="X495" s="26" t="e">
        <f>VLOOKUP(Y495,'licencje PZTS'!$C$4:$K$1524,9,FALSE)</f>
        <v>#N/A</v>
      </c>
      <c r="Y495" s="26" t="e">
        <f>INDEX($V$4:$V$900,MATCH(ROWS($U$1:U492),$W$4:$W$900,0))</f>
        <v>#N/A</v>
      </c>
      <c r="AA495" s="26" t="e">
        <f t="shared" si="85"/>
        <v>#N/A</v>
      </c>
      <c r="AB495" s="26">
        <f>(COUNTIF($AA$2:AA495,AA495)=1)*1+AB494</f>
        <v>259</v>
      </c>
      <c r="AC495" s="26" t="e">
        <f>VLOOKUP(AD495,'licencje PZTS'!$C$4:$K$524,9,FALSE)</f>
        <v>#N/A</v>
      </c>
      <c r="AD495" s="26" t="e">
        <f>INDEX($AA$2:$AA$900,MATCH(ROWS($Z$1:Z492),$AB$2:$AB$900,0))</f>
        <v>#N/A</v>
      </c>
    </row>
    <row r="496" spans="22:30" hidden="1" x14ac:dyDescent="0.25">
      <c r="V496" s="26" t="e">
        <f t="shared" si="84"/>
        <v>#N/A</v>
      </c>
      <c r="W496" s="26">
        <f>(COUNTIF($V$2:V496,V496)=1)*1+W495</f>
        <v>168</v>
      </c>
      <c r="X496" s="26" t="e">
        <f>VLOOKUP(Y496,'licencje PZTS'!$C$4:$K$1524,9,FALSE)</f>
        <v>#N/A</v>
      </c>
      <c r="Y496" s="26" t="e">
        <f>INDEX($V$4:$V$900,MATCH(ROWS($U$1:U493),$W$4:$W$900,0))</f>
        <v>#N/A</v>
      </c>
      <c r="AA496" s="26" t="e">
        <f t="shared" si="85"/>
        <v>#N/A</v>
      </c>
      <c r="AB496" s="26">
        <f>(COUNTIF($AA$2:AA496,AA496)=1)*1+AB495</f>
        <v>259</v>
      </c>
      <c r="AC496" s="26" t="e">
        <f>VLOOKUP(AD496,'licencje PZTS'!$C$4:$K$524,9,FALSE)</f>
        <v>#N/A</v>
      </c>
      <c r="AD496" s="26" t="e">
        <f>INDEX($AA$2:$AA$900,MATCH(ROWS($Z$1:Z493),$AB$2:$AB$900,0))</f>
        <v>#N/A</v>
      </c>
    </row>
    <row r="497" spans="22:30" hidden="1" x14ac:dyDescent="0.25">
      <c r="V497" s="26" t="e">
        <f t="shared" si="84"/>
        <v>#N/A</v>
      </c>
      <c r="W497" s="26">
        <f>(COUNTIF($V$2:V497,V497)=1)*1+W496</f>
        <v>168</v>
      </c>
      <c r="X497" s="26" t="e">
        <f>VLOOKUP(Y497,'licencje PZTS'!$C$4:$K$1524,9,FALSE)</f>
        <v>#N/A</v>
      </c>
      <c r="Y497" s="26" t="e">
        <f>INDEX($V$4:$V$900,MATCH(ROWS($U$1:U494),$W$4:$W$900,0))</f>
        <v>#N/A</v>
      </c>
      <c r="AA497" s="26" t="e">
        <f t="shared" si="85"/>
        <v>#N/A</v>
      </c>
      <c r="AB497" s="26">
        <f>(COUNTIF($AA$2:AA497,AA497)=1)*1+AB496</f>
        <v>259</v>
      </c>
      <c r="AC497" s="26" t="e">
        <f>VLOOKUP(AD497,'licencje PZTS'!$C$4:$K$524,9,FALSE)</f>
        <v>#N/A</v>
      </c>
      <c r="AD497" s="26" t="e">
        <f>INDEX($AA$2:$AA$900,MATCH(ROWS($Z$1:Z494),$AB$2:$AB$900,0))</f>
        <v>#N/A</v>
      </c>
    </row>
    <row r="498" spans="22:30" hidden="1" x14ac:dyDescent="0.25">
      <c r="V498" s="26" t="e">
        <f t="shared" si="84"/>
        <v>#N/A</v>
      </c>
      <c r="W498" s="26">
        <f>(COUNTIF($V$2:V498,V498)=1)*1+W497</f>
        <v>168</v>
      </c>
      <c r="X498" s="26" t="e">
        <f>VLOOKUP(Y498,'licencje PZTS'!$C$4:$K$1524,9,FALSE)</f>
        <v>#N/A</v>
      </c>
      <c r="Y498" s="26" t="e">
        <f>INDEX($V$4:$V$900,MATCH(ROWS($U$1:U495),$W$4:$W$900,0))</f>
        <v>#N/A</v>
      </c>
      <c r="AA498" s="26" t="e">
        <f t="shared" si="85"/>
        <v>#N/A</v>
      </c>
      <c r="AB498" s="26">
        <f>(COUNTIF($AA$2:AA498,AA498)=1)*1+AB497</f>
        <v>259</v>
      </c>
      <c r="AC498" s="26" t="e">
        <f>VLOOKUP(AD498,'licencje PZTS'!$C$4:$K$524,9,FALSE)</f>
        <v>#N/A</v>
      </c>
      <c r="AD498" s="26" t="e">
        <f>INDEX($AA$2:$AA$900,MATCH(ROWS($Z$1:Z495),$AB$2:$AB$900,0))</f>
        <v>#N/A</v>
      </c>
    </row>
    <row r="499" spans="22:30" hidden="1" x14ac:dyDescent="0.25">
      <c r="V499" s="26" t="e">
        <f t="shared" si="84"/>
        <v>#N/A</v>
      </c>
      <c r="W499" s="26">
        <f>(COUNTIF($V$2:V499,V499)=1)*1+W498</f>
        <v>168</v>
      </c>
      <c r="X499" s="26" t="e">
        <f>VLOOKUP(Y499,'licencje PZTS'!$C$4:$K$1524,9,FALSE)</f>
        <v>#N/A</v>
      </c>
      <c r="Y499" s="26" t="e">
        <f>INDEX($V$4:$V$900,MATCH(ROWS($U$1:U496),$W$4:$W$900,0))</f>
        <v>#N/A</v>
      </c>
      <c r="AA499" s="26" t="e">
        <f t="shared" si="85"/>
        <v>#N/A</v>
      </c>
      <c r="AB499" s="26">
        <f>(COUNTIF($AA$2:AA499,AA499)=1)*1+AB498</f>
        <v>259</v>
      </c>
      <c r="AC499" s="26" t="e">
        <f>VLOOKUP(AD499,'licencje PZTS'!$C$4:$K$524,9,FALSE)</f>
        <v>#N/A</v>
      </c>
      <c r="AD499" s="26" t="e">
        <f>INDEX($AA$2:$AA$900,MATCH(ROWS($Z$1:Z496),$AB$2:$AB$900,0))</f>
        <v>#N/A</v>
      </c>
    </row>
    <row r="500" spans="22:30" hidden="1" x14ac:dyDescent="0.25">
      <c r="V500" s="26" t="e">
        <f t="shared" si="84"/>
        <v>#N/A</v>
      </c>
      <c r="W500" s="26">
        <f>(COUNTIF($V$2:V500,V500)=1)*1+W499</f>
        <v>168</v>
      </c>
      <c r="X500" s="26" t="e">
        <f>VLOOKUP(Y500,'licencje PZTS'!$C$4:$K$1524,9,FALSE)</f>
        <v>#N/A</v>
      </c>
      <c r="Y500" s="26" t="e">
        <f>INDEX($V$4:$V$900,MATCH(ROWS($U$1:U497),$W$4:$W$900,0))</f>
        <v>#N/A</v>
      </c>
      <c r="AA500" s="26" t="e">
        <f t="shared" si="85"/>
        <v>#N/A</v>
      </c>
      <c r="AB500" s="26">
        <f>(COUNTIF($AA$2:AA500,AA500)=1)*1+AB499</f>
        <v>259</v>
      </c>
      <c r="AC500" s="26" t="e">
        <f>VLOOKUP(AD500,'licencje PZTS'!$C$4:$K$524,9,FALSE)</f>
        <v>#N/A</v>
      </c>
      <c r="AD500" s="26" t="e">
        <f>INDEX($AA$2:$AA$900,MATCH(ROWS($Z$1:Z497),$AB$2:$AB$900,0))</f>
        <v>#N/A</v>
      </c>
    </row>
    <row r="501" spans="22:30" hidden="1" x14ac:dyDescent="0.25">
      <c r="V501" s="26" t="e">
        <f t="shared" si="84"/>
        <v>#N/A</v>
      </c>
      <c r="W501" s="26">
        <f>(COUNTIF($V$2:V501,V501)=1)*1+W500</f>
        <v>168</v>
      </c>
      <c r="X501" s="26" t="e">
        <f>VLOOKUP(Y501,'licencje PZTS'!$C$4:$K$1524,9,FALSE)</f>
        <v>#N/A</v>
      </c>
      <c r="Y501" s="26" t="e">
        <f>INDEX($V$4:$V$900,MATCH(ROWS($U$1:U498),$W$4:$W$900,0))</f>
        <v>#N/A</v>
      </c>
      <c r="AA501" s="26" t="e">
        <f t="shared" si="85"/>
        <v>#N/A</v>
      </c>
      <c r="AB501" s="26">
        <f>(COUNTIF($AA$2:AA501,AA501)=1)*1+AB500</f>
        <v>259</v>
      </c>
      <c r="AC501" s="26" t="e">
        <f>VLOOKUP(AD501,'licencje PZTS'!$C$4:$K$524,9,FALSE)</f>
        <v>#N/A</v>
      </c>
      <c r="AD501" s="26" t="e">
        <f>INDEX($AA$2:$AA$900,MATCH(ROWS($Z$1:Z498),$AB$2:$AB$900,0))</f>
        <v>#N/A</v>
      </c>
    </row>
    <row r="502" spans="22:30" hidden="1" x14ac:dyDescent="0.25">
      <c r="V502" s="26" t="e">
        <f t="shared" si="84"/>
        <v>#N/A</v>
      </c>
      <c r="W502" s="26">
        <f>(COUNTIF($V$2:V502,V502)=1)*1+W501</f>
        <v>168</v>
      </c>
      <c r="X502" s="26" t="e">
        <f>VLOOKUP(Y502,'licencje PZTS'!$C$4:$K$1524,9,FALSE)</f>
        <v>#N/A</v>
      </c>
      <c r="Y502" s="26" t="e">
        <f>INDEX($V$4:$V$900,MATCH(ROWS($U$1:U499),$W$4:$W$900,0))</f>
        <v>#N/A</v>
      </c>
      <c r="AA502" s="26" t="e">
        <f t="shared" si="85"/>
        <v>#N/A</v>
      </c>
      <c r="AB502" s="26">
        <f>(COUNTIF($AA$2:AA502,AA502)=1)*1+AB501</f>
        <v>259</v>
      </c>
      <c r="AC502" s="26" t="e">
        <f>VLOOKUP(AD502,'licencje PZTS'!$C$4:$K$524,9,FALSE)</f>
        <v>#N/A</v>
      </c>
      <c r="AD502" s="26" t="e">
        <f>INDEX($AA$2:$AA$900,MATCH(ROWS($Z$1:Z499),$AB$2:$AB$900,0))</f>
        <v>#N/A</v>
      </c>
    </row>
    <row r="503" spans="22:30" hidden="1" x14ac:dyDescent="0.25">
      <c r="V503" s="26" t="e">
        <f t="shared" si="84"/>
        <v>#N/A</v>
      </c>
      <c r="W503" s="26">
        <f>(COUNTIF($V$2:V503,V503)=1)*1+W502</f>
        <v>168</v>
      </c>
      <c r="X503" s="26" t="e">
        <f>VLOOKUP(Y503,'licencje PZTS'!$C$4:$K$1524,9,FALSE)</f>
        <v>#N/A</v>
      </c>
      <c r="Y503" s="26" t="e">
        <f>INDEX($V$4:$V$900,MATCH(ROWS($U$1:U500),$W$4:$W$900,0))</f>
        <v>#N/A</v>
      </c>
      <c r="AA503" s="26" t="e">
        <f t="shared" si="85"/>
        <v>#N/A</v>
      </c>
      <c r="AB503" s="26">
        <f>(COUNTIF($AA$2:AA503,AA503)=1)*1+AB502</f>
        <v>259</v>
      </c>
      <c r="AC503" s="26" t="e">
        <f>VLOOKUP(AD503,'licencje PZTS'!$C$4:$K$524,9,FALSE)</f>
        <v>#N/A</v>
      </c>
      <c r="AD503" s="26" t="e">
        <f>INDEX($AA$2:$AA$900,MATCH(ROWS($Z$1:Z500),$AB$2:$AB$900,0))</f>
        <v>#N/A</v>
      </c>
    </row>
    <row r="504" spans="22:30" hidden="1" x14ac:dyDescent="0.25">
      <c r="V504" s="26" t="e">
        <f t="shared" si="84"/>
        <v>#N/A</v>
      </c>
      <c r="W504" s="26">
        <f>(COUNTIF($V$2:V504,V504)=1)*1+W503</f>
        <v>168</v>
      </c>
      <c r="X504" s="26" t="e">
        <f>VLOOKUP(Y504,'licencje PZTS'!$C$4:$K$1524,9,FALSE)</f>
        <v>#N/A</v>
      </c>
      <c r="Y504" s="26" t="e">
        <f>INDEX($V$4:$V$900,MATCH(ROWS($U$1:U501),$W$4:$W$900,0))</f>
        <v>#N/A</v>
      </c>
      <c r="AA504" s="26" t="e">
        <f t="shared" si="85"/>
        <v>#N/A</v>
      </c>
      <c r="AB504" s="26">
        <f>(COUNTIF($AA$2:AA504,AA504)=1)*1+AB503</f>
        <v>259</v>
      </c>
      <c r="AC504" s="26" t="e">
        <f>VLOOKUP(AD504,'licencje PZTS'!$C$4:$K$524,9,FALSE)</f>
        <v>#N/A</v>
      </c>
      <c r="AD504" s="26" t="e">
        <f>INDEX($AA$2:$AA$900,MATCH(ROWS($Z$1:Z501),$AB$2:$AB$900,0))</f>
        <v>#N/A</v>
      </c>
    </row>
    <row r="505" spans="22:30" hidden="1" x14ac:dyDescent="0.25">
      <c r="V505" s="26" t="e">
        <f t="shared" si="84"/>
        <v>#N/A</v>
      </c>
      <c r="W505" s="26">
        <f>(COUNTIF($V$2:V505,V505)=1)*1+W504</f>
        <v>168</v>
      </c>
      <c r="X505" s="26" t="e">
        <f>VLOOKUP(Y505,'licencje PZTS'!$C$4:$K$1524,9,FALSE)</f>
        <v>#N/A</v>
      </c>
      <c r="Y505" s="26" t="e">
        <f>INDEX($V$4:$V$900,MATCH(ROWS($U$1:U502),$W$4:$W$900,0))</f>
        <v>#N/A</v>
      </c>
      <c r="AA505" s="26" t="e">
        <f t="shared" si="85"/>
        <v>#N/A</v>
      </c>
      <c r="AB505" s="26">
        <f>(COUNTIF($AA$2:AA505,AA505)=1)*1+AB504</f>
        <v>259</v>
      </c>
      <c r="AC505" s="26" t="e">
        <f>VLOOKUP(AD505,'licencje PZTS'!$C$4:$K$524,9,FALSE)</f>
        <v>#N/A</v>
      </c>
      <c r="AD505" s="26" t="e">
        <f>INDEX($AA$2:$AA$900,MATCH(ROWS($Z$1:Z502),$AB$2:$AB$900,0))</f>
        <v>#N/A</v>
      </c>
    </row>
    <row r="506" spans="22:30" hidden="1" x14ac:dyDescent="0.25">
      <c r="V506" s="26" t="e">
        <f t="shared" ref="V506:V569" si="87">VLOOKUP($E$3,$C529:$F1967,3,FALSE)</f>
        <v>#N/A</v>
      </c>
      <c r="W506" s="26">
        <f>(COUNTIF($V$2:V506,V506)=1)*1+W505</f>
        <v>168</v>
      </c>
      <c r="X506" s="26" t="e">
        <f>VLOOKUP(Y506,'licencje PZTS'!$C$4:$K$1524,9,FALSE)</f>
        <v>#N/A</v>
      </c>
      <c r="Y506" s="26" t="e">
        <f>INDEX($V$4:$V$900,MATCH(ROWS($U$1:U503),$W$4:$W$900,0))</f>
        <v>#N/A</v>
      </c>
      <c r="AA506" s="26" t="e">
        <f t="shared" ref="AA506:AA569" si="88">VLOOKUP($G$3,$G529:$I967,3,FALSE)</f>
        <v>#N/A</v>
      </c>
      <c r="AB506" s="26">
        <f>(COUNTIF($AA$2:AA506,AA506)=1)*1+AB505</f>
        <v>259</v>
      </c>
      <c r="AC506" s="26" t="e">
        <f>VLOOKUP(AD506,'licencje PZTS'!$C$4:$K$524,9,FALSE)</f>
        <v>#N/A</v>
      </c>
      <c r="AD506" s="26" t="e">
        <f>INDEX($AA$2:$AA$900,MATCH(ROWS($Z$1:Z503),$AB$2:$AB$900,0))</f>
        <v>#N/A</v>
      </c>
    </row>
    <row r="507" spans="22:30" hidden="1" x14ac:dyDescent="0.25">
      <c r="V507" s="26" t="e">
        <f t="shared" si="87"/>
        <v>#N/A</v>
      </c>
      <c r="W507" s="26">
        <f>(COUNTIF($V$2:V507,V507)=1)*1+W506</f>
        <v>168</v>
      </c>
      <c r="X507" s="26" t="e">
        <f>VLOOKUP(Y507,'licencje PZTS'!$C$4:$K$1524,9,FALSE)</f>
        <v>#N/A</v>
      </c>
      <c r="Y507" s="26" t="e">
        <f>INDEX($V$4:$V$900,MATCH(ROWS($U$1:U504),$W$4:$W$900,0))</f>
        <v>#N/A</v>
      </c>
      <c r="AA507" s="26" t="e">
        <f t="shared" si="88"/>
        <v>#N/A</v>
      </c>
      <c r="AB507" s="26">
        <f>(COUNTIF($AA$2:AA507,AA507)=1)*1+AB506</f>
        <v>259</v>
      </c>
      <c r="AC507" s="26" t="e">
        <f>VLOOKUP(AD507,'licencje PZTS'!$C$4:$K$524,9,FALSE)</f>
        <v>#N/A</v>
      </c>
      <c r="AD507" s="26" t="e">
        <f>INDEX($AA$2:$AA$900,MATCH(ROWS($Z$1:Z504),$AB$2:$AB$900,0))</f>
        <v>#N/A</v>
      </c>
    </row>
    <row r="508" spans="22:30" hidden="1" x14ac:dyDescent="0.25">
      <c r="V508" s="26" t="e">
        <f t="shared" si="87"/>
        <v>#N/A</v>
      </c>
      <c r="W508" s="26">
        <f>(COUNTIF($V$2:V508,V508)=1)*1+W507</f>
        <v>168</v>
      </c>
      <c r="X508" s="26" t="e">
        <f>VLOOKUP(Y508,'licencje PZTS'!$C$4:$K$1524,9,FALSE)</f>
        <v>#N/A</v>
      </c>
      <c r="Y508" s="26" t="e">
        <f>INDEX($V$4:$V$900,MATCH(ROWS($U$1:U505),$W$4:$W$900,0))</f>
        <v>#N/A</v>
      </c>
      <c r="AA508" s="26" t="e">
        <f t="shared" si="88"/>
        <v>#N/A</v>
      </c>
      <c r="AB508" s="26">
        <f>(COUNTIF($AA$2:AA508,AA508)=1)*1+AB507</f>
        <v>259</v>
      </c>
      <c r="AC508" s="26" t="e">
        <f>VLOOKUP(AD508,'licencje PZTS'!$C$4:$K$524,9,FALSE)</f>
        <v>#N/A</v>
      </c>
      <c r="AD508" s="26" t="e">
        <f>INDEX($AA$2:$AA$900,MATCH(ROWS($Z$1:Z505),$AB$2:$AB$900,0))</f>
        <v>#N/A</v>
      </c>
    </row>
    <row r="509" spans="22:30" hidden="1" x14ac:dyDescent="0.25">
      <c r="V509" s="26" t="e">
        <f t="shared" si="87"/>
        <v>#N/A</v>
      </c>
      <c r="W509" s="26">
        <f>(COUNTIF($V$2:V509,V509)=1)*1+W508</f>
        <v>168</v>
      </c>
      <c r="X509" s="26" t="e">
        <f>VLOOKUP(Y509,'licencje PZTS'!$C$4:$K$1524,9,FALSE)</f>
        <v>#N/A</v>
      </c>
      <c r="Y509" s="26" t="e">
        <f>INDEX($V$4:$V$900,MATCH(ROWS($U$1:U506),$W$4:$W$900,0))</f>
        <v>#N/A</v>
      </c>
      <c r="AA509" s="26" t="e">
        <f t="shared" si="88"/>
        <v>#N/A</v>
      </c>
      <c r="AB509" s="26">
        <f>(COUNTIF($AA$2:AA509,AA509)=1)*1+AB508</f>
        <v>259</v>
      </c>
      <c r="AC509" s="26" t="e">
        <f>VLOOKUP(AD509,'licencje PZTS'!$C$4:$K$524,9,FALSE)</f>
        <v>#N/A</v>
      </c>
      <c r="AD509" s="26" t="e">
        <f>INDEX($AA$2:$AA$900,MATCH(ROWS($Z$1:Z506),$AB$2:$AB$900,0))</f>
        <v>#N/A</v>
      </c>
    </row>
    <row r="510" spans="22:30" hidden="1" x14ac:dyDescent="0.25">
      <c r="V510" s="26" t="e">
        <f t="shared" si="87"/>
        <v>#N/A</v>
      </c>
      <c r="W510" s="26">
        <f>(COUNTIF($V$2:V510,V510)=1)*1+W509</f>
        <v>168</v>
      </c>
      <c r="X510" s="26" t="e">
        <f>VLOOKUP(Y510,'licencje PZTS'!$C$4:$K$1524,9,FALSE)</f>
        <v>#N/A</v>
      </c>
      <c r="Y510" s="26" t="e">
        <f>INDEX($V$4:$V$900,MATCH(ROWS($U$1:U507),$W$4:$W$900,0))</f>
        <v>#N/A</v>
      </c>
      <c r="AA510" s="26" t="e">
        <f t="shared" si="88"/>
        <v>#N/A</v>
      </c>
      <c r="AB510" s="26">
        <f>(COUNTIF($AA$2:AA510,AA510)=1)*1+AB509</f>
        <v>259</v>
      </c>
      <c r="AC510" s="26" t="e">
        <f>VLOOKUP(AD510,'licencje PZTS'!$C$4:$K$524,9,FALSE)</f>
        <v>#N/A</v>
      </c>
      <c r="AD510" s="26" t="e">
        <f>INDEX($AA$2:$AA$900,MATCH(ROWS($Z$1:Z507),$AB$2:$AB$900,0))</f>
        <v>#N/A</v>
      </c>
    </row>
    <row r="511" spans="22:30" hidden="1" x14ac:dyDescent="0.25">
      <c r="V511" s="26" t="e">
        <f t="shared" si="87"/>
        <v>#N/A</v>
      </c>
      <c r="W511" s="26">
        <f>(COUNTIF($V$2:V511,V511)=1)*1+W510</f>
        <v>168</v>
      </c>
      <c r="X511" s="26" t="e">
        <f>VLOOKUP(Y511,'licencje PZTS'!$C$4:$K$1524,9,FALSE)</f>
        <v>#N/A</v>
      </c>
      <c r="Y511" s="26" t="e">
        <f>INDEX($V$4:$V$900,MATCH(ROWS($U$1:U508),$W$4:$W$900,0))</f>
        <v>#N/A</v>
      </c>
      <c r="AA511" s="26" t="e">
        <f t="shared" si="88"/>
        <v>#N/A</v>
      </c>
      <c r="AB511" s="26">
        <f>(COUNTIF($AA$2:AA511,AA511)=1)*1+AB510</f>
        <v>259</v>
      </c>
      <c r="AC511" s="26" t="e">
        <f>VLOOKUP(AD511,'licencje PZTS'!$C$4:$K$524,9,FALSE)</f>
        <v>#N/A</v>
      </c>
      <c r="AD511" s="26" t="e">
        <f>INDEX($AA$2:$AA$900,MATCH(ROWS($Z$1:Z508),$AB$2:$AB$900,0))</f>
        <v>#N/A</v>
      </c>
    </row>
    <row r="512" spans="22:30" hidden="1" x14ac:dyDescent="0.25">
      <c r="V512" s="26" t="e">
        <f t="shared" si="87"/>
        <v>#N/A</v>
      </c>
      <c r="W512" s="26">
        <f>(COUNTIF($V$2:V512,V512)=1)*1+W511</f>
        <v>168</v>
      </c>
      <c r="X512" s="26" t="e">
        <f>VLOOKUP(Y512,'licencje PZTS'!$C$4:$K$1524,9,FALSE)</f>
        <v>#N/A</v>
      </c>
      <c r="Y512" s="26" t="e">
        <f>INDEX($V$4:$V$900,MATCH(ROWS($U$1:U509),$W$4:$W$900,0))</f>
        <v>#N/A</v>
      </c>
      <c r="AA512" s="26" t="e">
        <f t="shared" si="88"/>
        <v>#N/A</v>
      </c>
      <c r="AB512" s="26">
        <f>(COUNTIF($AA$2:AA512,AA512)=1)*1+AB511</f>
        <v>259</v>
      </c>
      <c r="AC512" s="26" t="e">
        <f>VLOOKUP(AD512,'licencje PZTS'!$C$4:$K$524,9,FALSE)</f>
        <v>#N/A</v>
      </c>
      <c r="AD512" s="26" t="e">
        <f>INDEX($AA$2:$AA$900,MATCH(ROWS($Z$1:Z509),$AB$2:$AB$900,0))</f>
        <v>#N/A</v>
      </c>
    </row>
    <row r="513" spans="22:30" hidden="1" x14ac:dyDescent="0.25">
      <c r="V513" s="26" t="e">
        <f t="shared" si="87"/>
        <v>#N/A</v>
      </c>
      <c r="W513" s="26">
        <f>(COUNTIF($V$2:V513,V513)=1)*1+W512</f>
        <v>168</v>
      </c>
      <c r="X513" s="26" t="e">
        <f>VLOOKUP(Y513,'licencje PZTS'!$C$4:$K$1524,9,FALSE)</f>
        <v>#N/A</v>
      </c>
      <c r="Y513" s="26" t="e">
        <f>INDEX($V$4:$V$900,MATCH(ROWS($U$1:U510),$W$4:$W$900,0))</f>
        <v>#N/A</v>
      </c>
      <c r="AA513" s="26" t="e">
        <f t="shared" si="88"/>
        <v>#N/A</v>
      </c>
      <c r="AB513" s="26">
        <f>(COUNTIF($AA$2:AA513,AA513)=1)*1+AB512</f>
        <v>259</v>
      </c>
      <c r="AC513" s="26" t="e">
        <f>VLOOKUP(AD513,'licencje PZTS'!$C$4:$K$524,9,FALSE)</f>
        <v>#N/A</v>
      </c>
      <c r="AD513" s="26" t="e">
        <f>INDEX($AA$2:$AA$900,MATCH(ROWS($Z$1:Z510),$AB$2:$AB$900,0))</f>
        <v>#N/A</v>
      </c>
    </row>
    <row r="514" spans="22:30" hidden="1" x14ac:dyDescent="0.25">
      <c r="V514" s="26" t="e">
        <f t="shared" si="87"/>
        <v>#N/A</v>
      </c>
      <c r="W514" s="26">
        <f>(COUNTIF($V$2:V514,V514)=1)*1+W513</f>
        <v>168</v>
      </c>
      <c r="X514" s="26" t="e">
        <f>VLOOKUP(Y514,'licencje PZTS'!$C$4:$K$1524,9,FALSE)</f>
        <v>#N/A</v>
      </c>
      <c r="Y514" s="26" t="e">
        <f>INDEX($V$4:$V$900,MATCH(ROWS($U$1:U511),$W$4:$W$900,0))</f>
        <v>#N/A</v>
      </c>
      <c r="AA514" s="26" t="e">
        <f t="shared" si="88"/>
        <v>#N/A</v>
      </c>
      <c r="AB514" s="26">
        <f>(COUNTIF($AA$2:AA514,AA514)=1)*1+AB513</f>
        <v>259</v>
      </c>
      <c r="AC514" s="26" t="e">
        <f>VLOOKUP(AD514,'licencje PZTS'!$C$4:$K$524,9,FALSE)</f>
        <v>#N/A</v>
      </c>
      <c r="AD514" s="26" t="e">
        <f>INDEX($AA$2:$AA$900,MATCH(ROWS($Z$1:Z511),$AB$2:$AB$900,0))</f>
        <v>#N/A</v>
      </c>
    </row>
    <row r="515" spans="22:30" hidden="1" x14ac:dyDescent="0.25">
      <c r="V515" s="26" t="e">
        <f t="shared" si="87"/>
        <v>#N/A</v>
      </c>
      <c r="W515" s="26">
        <f>(COUNTIF($V$2:V515,V515)=1)*1+W514</f>
        <v>168</v>
      </c>
      <c r="X515" s="26" t="e">
        <f>VLOOKUP(Y515,'licencje PZTS'!$C$4:$K$1524,9,FALSE)</f>
        <v>#N/A</v>
      </c>
      <c r="Y515" s="26" t="e">
        <f>INDEX($V$4:$V$900,MATCH(ROWS($U$1:U512),$W$4:$W$900,0))</f>
        <v>#N/A</v>
      </c>
      <c r="AA515" s="26" t="e">
        <f t="shared" si="88"/>
        <v>#N/A</v>
      </c>
      <c r="AB515" s="26">
        <f>(COUNTIF($AA$2:AA515,AA515)=1)*1+AB514</f>
        <v>259</v>
      </c>
      <c r="AC515" s="26" t="e">
        <f>VLOOKUP(AD515,'licencje PZTS'!$C$4:$K$524,9,FALSE)</f>
        <v>#N/A</v>
      </c>
      <c r="AD515" s="26" t="e">
        <f>INDEX($AA$2:$AA$900,MATCH(ROWS($Z$1:Z512),$AB$2:$AB$900,0))</f>
        <v>#N/A</v>
      </c>
    </row>
    <row r="516" spans="22:30" hidden="1" x14ac:dyDescent="0.25">
      <c r="V516" s="26" t="e">
        <f t="shared" si="87"/>
        <v>#N/A</v>
      </c>
      <c r="W516" s="26">
        <f>(COUNTIF($V$2:V516,V516)=1)*1+W515</f>
        <v>168</v>
      </c>
      <c r="X516" s="26" t="e">
        <f>VLOOKUP(Y516,'licencje PZTS'!$C$4:$K$1524,9,FALSE)</f>
        <v>#N/A</v>
      </c>
      <c r="Y516" s="26" t="e">
        <f>INDEX($V$4:$V$900,MATCH(ROWS($U$1:U513),$W$4:$W$900,0))</f>
        <v>#N/A</v>
      </c>
      <c r="AA516" s="26" t="e">
        <f t="shared" si="88"/>
        <v>#N/A</v>
      </c>
      <c r="AB516" s="26">
        <f>(COUNTIF($AA$2:AA516,AA516)=1)*1+AB515</f>
        <v>259</v>
      </c>
      <c r="AC516" s="26" t="e">
        <f>VLOOKUP(AD516,'licencje PZTS'!$C$4:$K$524,9,FALSE)</f>
        <v>#N/A</v>
      </c>
      <c r="AD516" s="26" t="e">
        <f>INDEX($AA$2:$AA$900,MATCH(ROWS($Z$1:Z513),$AB$2:$AB$900,0))</f>
        <v>#N/A</v>
      </c>
    </row>
    <row r="517" spans="22:30" hidden="1" x14ac:dyDescent="0.25">
      <c r="V517" s="26" t="e">
        <f t="shared" si="87"/>
        <v>#N/A</v>
      </c>
      <c r="W517" s="26">
        <f>(COUNTIF($V$2:V517,V517)=1)*1+W516</f>
        <v>168</v>
      </c>
      <c r="X517" s="26" t="e">
        <f>VLOOKUP(Y517,'licencje PZTS'!$C$4:$K$1524,9,FALSE)</f>
        <v>#N/A</v>
      </c>
      <c r="Y517" s="26" t="e">
        <f>INDEX($V$4:$V$900,MATCH(ROWS($U$1:U514),$W$4:$W$900,0))</f>
        <v>#N/A</v>
      </c>
      <c r="AA517" s="26" t="e">
        <f t="shared" si="88"/>
        <v>#N/A</v>
      </c>
      <c r="AB517" s="26">
        <f>(COUNTIF($AA$2:AA517,AA517)=1)*1+AB516</f>
        <v>259</v>
      </c>
      <c r="AC517" s="26" t="e">
        <f>VLOOKUP(AD517,'licencje PZTS'!$C$4:$K$524,9,FALSE)</f>
        <v>#N/A</v>
      </c>
      <c r="AD517" s="26" t="e">
        <f>INDEX($AA$2:$AA$900,MATCH(ROWS($Z$1:Z514),$AB$2:$AB$900,0))</f>
        <v>#N/A</v>
      </c>
    </row>
    <row r="518" spans="22:30" hidden="1" x14ac:dyDescent="0.25">
      <c r="V518" s="26" t="e">
        <f t="shared" si="87"/>
        <v>#N/A</v>
      </c>
      <c r="W518" s="26">
        <f>(COUNTIF($V$2:V518,V518)=1)*1+W517</f>
        <v>168</v>
      </c>
      <c r="X518" s="26" t="e">
        <f>VLOOKUP(Y518,'licencje PZTS'!$C$4:$K$1524,9,FALSE)</f>
        <v>#N/A</v>
      </c>
      <c r="Y518" s="26" t="e">
        <f>INDEX($V$4:$V$900,MATCH(ROWS($U$1:U515),$W$4:$W$900,0))</f>
        <v>#N/A</v>
      </c>
      <c r="AA518" s="26" t="e">
        <f t="shared" si="88"/>
        <v>#N/A</v>
      </c>
      <c r="AB518" s="26">
        <f>(COUNTIF($AA$2:AA518,AA518)=1)*1+AB517</f>
        <v>259</v>
      </c>
      <c r="AC518" s="26" t="e">
        <f>VLOOKUP(AD518,'licencje PZTS'!$C$4:$K$524,9,FALSE)</f>
        <v>#N/A</v>
      </c>
      <c r="AD518" s="26" t="e">
        <f>INDEX($AA$2:$AA$900,MATCH(ROWS($Z$1:Z515),$AB$2:$AB$900,0))</f>
        <v>#N/A</v>
      </c>
    </row>
    <row r="519" spans="22:30" hidden="1" x14ac:dyDescent="0.25">
      <c r="V519" s="26" t="e">
        <f t="shared" si="87"/>
        <v>#N/A</v>
      </c>
      <c r="W519" s="26">
        <f>(COUNTIF($V$2:V519,V519)=1)*1+W518</f>
        <v>168</v>
      </c>
      <c r="X519" s="26" t="e">
        <f>VLOOKUP(Y519,'licencje PZTS'!$C$4:$K$1524,9,FALSE)</f>
        <v>#N/A</v>
      </c>
      <c r="Y519" s="26" t="e">
        <f>INDEX($V$4:$V$900,MATCH(ROWS($U$1:U516),$W$4:$W$900,0))</f>
        <v>#N/A</v>
      </c>
      <c r="AA519" s="26" t="e">
        <f t="shared" si="88"/>
        <v>#N/A</v>
      </c>
      <c r="AB519" s="26">
        <f>(COUNTIF($AA$2:AA519,AA519)=1)*1+AB518</f>
        <v>259</v>
      </c>
      <c r="AC519" s="26" t="e">
        <f>VLOOKUP(AD519,'licencje PZTS'!$C$4:$K$524,9,FALSE)</f>
        <v>#N/A</v>
      </c>
      <c r="AD519" s="26" t="e">
        <f>INDEX($AA$2:$AA$900,MATCH(ROWS($Z$1:Z516),$AB$2:$AB$900,0))</f>
        <v>#N/A</v>
      </c>
    </row>
    <row r="520" spans="22:30" hidden="1" x14ac:dyDescent="0.25">
      <c r="V520" s="26" t="e">
        <f t="shared" si="87"/>
        <v>#N/A</v>
      </c>
      <c r="W520" s="26">
        <f>(COUNTIF($V$2:V520,V520)=1)*1+W519</f>
        <v>168</v>
      </c>
      <c r="X520" s="26" t="e">
        <f>VLOOKUP(Y520,'licencje PZTS'!$C$4:$K$1524,9,FALSE)</f>
        <v>#N/A</v>
      </c>
      <c r="Y520" s="26" t="e">
        <f>INDEX($V$4:$V$900,MATCH(ROWS($U$1:U517),$W$4:$W$900,0))</f>
        <v>#N/A</v>
      </c>
      <c r="AA520" s="26" t="e">
        <f t="shared" si="88"/>
        <v>#N/A</v>
      </c>
      <c r="AB520" s="26">
        <f>(COUNTIF($AA$2:AA520,AA520)=1)*1+AB519</f>
        <v>259</v>
      </c>
      <c r="AC520" s="26" t="e">
        <f>VLOOKUP(AD520,'licencje PZTS'!$C$4:$K$524,9,FALSE)</f>
        <v>#N/A</v>
      </c>
      <c r="AD520" s="26" t="e">
        <f>INDEX($AA$2:$AA$900,MATCH(ROWS($Z$1:Z517),$AB$2:$AB$900,0))</f>
        <v>#N/A</v>
      </c>
    </row>
    <row r="521" spans="22:30" hidden="1" x14ac:dyDescent="0.25">
      <c r="V521" s="26" t="e">
        <f t="shared" si="87"/>
        <v>#N/A</v>
      </c>
      <c r="W521" s="26">
        <f>(COUNTIF($V$2:V521,V521)=1)*1+W520</f>
        <v>168</v>
      </c>
      <c r="X521" s="26" t="e">
        <f>VLOOKUP(Y521,'licencje PZTS'!$C$4:$K$1524,9,FALSE)</f>
        <v>#N/A</v>
      </c>
      <c r="Y521" s="26" t="e">
        <f>INDEX($V$4:$V$900,MATCH(ROWS($U$1:U518),$W$4:$W$900,0))</f>
        <v>#N/A</v>
      </c>
      <c r="AA521" s="26" t="e">
        <f t="shared" si="88"/>
        <v>#N/A</v>
      </c>
      <c r="AB521" s="26">
        <f>(COUNTIF($AA$2:AA521,AA521)=1)*1+AB520</f>
        <v>259</v>
      </c>
      <c r="AC521" s="26" t="e">
        <f>VLOOKUP(AD521,'licencje PZTS'!$C$4:$K$524,9,FALSE)</f>
        <v>#N/A</v>
      </c>
      <c r="AD521" s="26" t="e">
        <f>INDEX($AA$2:$AA$900,MATCH(ROWS($Z$1:Z518),$AB$2:$AB$900,0))</f>
        <v>#N/A</v>
      </c>
    </row>
    <row r="522" spans="22:30" hidden="1" x14ac:dyDescent="0.25">
      <c r="V522" s="26" t="e">
        <f t="shared" si="87"/>
        <v>#N/A</v>
      </c>
      <c r="W522" s="26">
        <f>(COUNTIF($V$2:V522,V522)=1)*1+W521</f>
        <v>168</v>
      </c>
      <c r="X522" s="26" t="e">
        <f>VLOOKUP(Y522,'licencje PZTS'!$C$4:$K$1524,9,FALSE)</f>
        <v>#N/A</v>
      </c>
      <c r="Y522" s="26" t="e">
        <f>INDEX($V$4:$V$900,MATCH(ROWS($U$1:U519),$W$4:$W$900,0))</f>
        <v>#N/A</v>
      </c>
      <c r="AA522" s="26" t="e">
        <f t="shared" si="88"/>
        <v>#N/A</v>
      </c>
      <c r="AB522" s="26">
        <f>(COUNTIF($AA$2:AA522,AA522)=1)*1+AB521</f>
        <v>259</v>
      </c>
      <c r="AC522" s="26" t="e">
        <f>VLOOKUP(AD522,'licencje PZTS'!$C$4:$K$524,9,FALSE)</f>
        <v>#N/A</v>
      </c>
      <c r="AD522" s="26" t="e">
        <f>INDEX($AA$2:$AA$900,MATCH(ROWS($Z$1:Z519),$AB$2:$AB$900,0))</f>
        <v>#N/A</v>
      </c>
    </row>
    <row r="523" spans="22:30" x14ac:dyDescent="0.25">
      <c r="V523" s="26" t="e">
        <f t="shared" si="87"/>
        <v>#N/A</v>
      </c>
      <c r="W523" s="26">
        <f>(COUNTIF($V$2:V523,V523)=1)*1+W522</f>
        <v>168</v>
      </c>
      <c r="X523" s="26" t="e">
        <f>VLOOKUP(Y523,'licencje PZTS'!$C$4:$K$1524,9,FALSE)</f>
        <v>#N/A</v>
      </c>
      <c r="Y523" s="26" t="e">
        <f>INDEX($V$4:$V$900,MATCH(ROWS($U$1:U520),$W$4:$W$900,0))</f>
        <v>#N/A</v>
      </c>
      <c r="AA523" s="26" t="e">
        <f t="shared" si="88"/>
        <v>#N/A</v>
      </c>
      <c r="AB523" s="26">
        <f>(COUNTIF($AA$2:AA523,AA523)=1)*1+AB522</f>
        <v>259</v>
      </c>
      <c r="AC523" s="26" t="e">
        <f>VLOOKUP(AD523,'licencje PZTS'!$C$4:$K$524,9,FALSE)</f>
        <v>#N/A</v>
      </c>
      <c r="AD523" s="26" t="e">
        <f>INDEX($AA$2:$AA$900,MATCH(ROWS($Z$1:Z520),$AB$2:$AB$900,0))</f>
        <v>#N/A</v>
      </c>
    </row>
    <row r="524" spans="22:30" x14ac:dyDescent="0.25">
      <c r="V524" s="26" t="e">
        <f t="shared" si="87"/>
        <v>#N/A</v>
      </c>
      <c r="W524" s="26">
        <f>(COUNTIF($V$2:V524,V524)=1)*1+W523</f>
        <v>168</v>
      </c>
      <c r="X524" s="26" t="e">
        <f>VLOOKUP(Y524,'licencje PZTS'!$C$4:$K$1524,9,FALSE)</f>
        <v>#N/A</v>
      </c>
      <c r="Y524" s="26" t="e">
        <f>INDEX($V$4:$V$900,MATCH(ROWS($U$1:U521),$W$4:$W$900,0))</f>
        <v>#N/A</v>
      </c>
      <c r="AA524" s="26" t="e">
        <f t="shared" si="88"/>
        <v>#N/A</v>
      </c>
      <c r="AB524" s="26">
        <f>(COUNTIF($AA$2:AA524,AA524)=1)*1+AB523</f>
        <v>259</v>
      </c>
      <c r="AC524" s="26" t="e">
        <f>VLOOKUP(AD524,'licencje PZTS'!$C$4:$K$524,9,FALSE)</f>
        <v>#N/A</v>
      </c>
      <c r="AD524" s="26" t="e">
        <f>INDEX($AA$2:$AA$900,MATCH(ROWS($Z$1:Z521),$AB$2:$AB$900,0))</f>
        <v>#N/A</v>
      </c>
    </row>
    <row r="525" spans="22:30" x14ac:dyDescent="0.25">
      <c r="V525" s="26" t="e">
        <f t="shared" si="87"/>
        <v>#N/A</v>
      </c>
      <c r="W525" s="26">
        <f>(COUNTIF($V$2:V525,V525)=1)*1+W524</f>
        <v>168</v>
      </c>
      <c r="X525" s="26" t="e">
        <f>VLOOKUP(Y525,'licencje PZTS'!$C$4:$K$1524,9,FALSE)</f>
        <v>#N/A</v>
      </c>
      <c r="Y525" s="26" t="e">
        <f>INDEX($V$4:$V$900,MATCH(ROWS($U$1:U522),$W$4:$W$900,0))</f>
        <v>#N/A</v>
      </c>
      <c r="AA525" s="26" t="e">
        <f t="shared" si="88"/>
        <v>#N/A</v>
      </c>
      <c r="AB525" s="26">
        <f>(COUNTIF($AA$2:AA525,AA525)=1)*1+AB524</f>
        <v>259</v>
      </c>
      <c r="AC525" s="26" t="e">
        <f>VLOOKUP(AD525,'licencje PZTS'!$C$4:$K$524,9,FALSE)</f>
        <v>#N/A</v>
      </c>
      <c r="AD525" s="26" t="e">
        <f>INDEX($AA$2:$AA$900,MATCH(ROWS($Z$1:Z522),$AB$2:$AB$900,0))</f>
        <v>#N/A</v>
      </c>
    </row>
    <row r="526" spans="22:30" x14ac:dyDescent="0.25">
      <c r="V526" s="26" t="e">
        <f t="shared" si="87"/>
        <v>#N/A</v>
      </c>
      <c r="W526" s="26">
        <f>(COUNTIF($V$2:V526,V526)=1)*1+W525</f>
        <v>168</v>
      </c>
      <c r="X526" s="26" t="e">
        <f>VLOOKUP(Y526,'licencje PZTS'!$C$4:$K$1524,9,FALSE)</f>
        <v>#N/A</v>
      </c>
      <c r="Y526" s="26" t="e">
        <f>INDEX($V$4:$V$900,MATCH(ROWS($U$1:U523),$W$4:$W$900,0))</f>
        <v>#N/A</v>
      </c>
      <c r="AA526" s="26" t="e">
        <f t="shared" si="88"/>
        <v>#N/A</v>
      </c>
      <c r="AB526" s="26">
        <f>(COUNTIF($AA$2:AA526,AA526)=1)*1+AB525</f>
        <v>259</v>
      </c>
      <c r="AC526" s="26" t="e">
        <f>VLOOKUP(AD526,'licencje PZTS'!$C$4:$K$524,9,FALSE)</f>
        <v>#N/A</v>
      </c>
      <c r="AD526" s="26" t="e">
        <f>INDEX($AA$2:$AA$900,MATCH(ROWS($Z$1:Z523),$AB$2:$AB$900,0))</f>
        <v>#N/A</v>
      </c>
    </row>
    <row r="527" spans="22:30" x14ac:dyDescent="0.25">
      <c r="V527" s="26" t="e">
        <f t="shared" si="87"/>
        <v>#N/A</v>
      </c>
      <c r="W527" s="26">
        <f>(COUNTIF($V$2:V527,V527)=1)*1+W526</f>
        <v>168</v>
      </c>
      <c r="X527" s="26" t="e">
        <f>VLOOKUP(Y527,'licencje PZTS'!$C$4:$K$1524,9,FALSE)</f>
        <v>#N/A</v>
      </c>
      <c r="Y527" s="26" t="e">
        <f>INDEX($V$4:$V$900,MATCH(ROWS($U$1:U524),$W$4:$W$900,0))</f>
        <v>#N/A</v>
      </c>
      <c r="AA527" s="26" t="e">
        <f t="shared" si="88"/>
        <v>#N/A</v>
      </c>
      <c r="AB527" s="26">
        <f>(COUNTIF($AA$2:AA527,AA527)=1)*1+AB526</f>
        <v>259</v>
      </c>
      <c r="AC527" s="26" t="e">
        <f>VLOOKUP(AD527,'licencje PZTS'!$C$4:$K$524,9,FALSE)</f>
        <v>#N/A</v>
      </c>
      <c r="AD527" s="26" t="e">
        <f>INDEX($AA$2:$AA$900,MATCH(ROWS($Z$1:Z524),$AB$2:$AB$900,0))</f>
        <v>#N/A</v>
      </c>
    </row>
    <row r="528" spans="22:30" x14ac:dyDescent="0.25">
      <c r="V528" s="26" t="e">
        <f t="shared" si="87"/>
        <v>#N/A</v>
      </c>
      <c r="W528" s="26">
        <f>(COUNTIF($V$2:V528,V528)=1)*1+W527</f>
        <v>168</v>
      </c>
      <c r="X528" s="26" t="e">
        <f>VLOOKUP(Y528,'licencje PZTS'!$C$4:$K$1524,9,FALSE)</f>
        <v>#N/A</v>
      </c>
      <c r="Y528" s="26" t="e">
        <f>INDEX($V$4:$V$900,MATCH(ROWS($U$1:U525),$W$4:$W$900,0))</f>
        <v>#N/A</v>
      </c>
      <c r="AA528" s="26" t="e">
        <f t="shared" si="88"/>
        <v>#N/A</v>
      </c>
      <c r="AB528" s="26">
        <f>(COUNTIF($AA$2:AA528,AA528)=1)*1+AB527</f>
        <v>259</v>
      </c>
      <c r="AC528" s="26" t="e">
        <f>VLOOKUP(AD528,'licencje PZTS'!$C$4:$K$524,9,FALSE)</f>
        <v>#N/A</v>
      </c>
      <c r="AD528" s="26" t="e">
        <f>INDEX($AA$2:$AA$900,MATCH(ROWS($Z$1:Z525),$AB$2:$AB$900,0))</f>
        <v>#N/A</v>
      </c>
    </row>
    <row r="529" spans="22:30" x14ac:dyDescent="0.25">
      <c r="V529" s="26" t="e">
        <f t="shared" si="87"/>
        <v>#N/A</v>
      </c>
      <c r="W529" s="26">
        <f>(COUNTIF($V$2:V529,V529)=1)*1+W528</f>
        <v>168</v>
      </c>
      <c r="X529" s="26" t="e">
        <f>VLOOKUP(Y529,'licencje PZTS'!$C$4:$K$1524,9,FALSE)</f>
        <v>#N/A</v>
      </c>
      <c r="Y529" s="26" t="e">
        <f>INDEX($V$4:$V$900,MATCH(ROWS($U$1:U526),$W$4:$W$900,0))</f>
        <v>#N/A</v>
      </c>
      <c r="AA529" s="26" t="e">
        <f t="shared" si="88"/>
        <v>#N/A</v>
      </c>
      <c r="AB529" s="26">
        <f>(COUNTIF($AA$2:AA529,AA529)=1)*1+AB528</f>
        <v>259</v>
      </c>
      <c r="AC529" s="26" t="e">
        <f>VLOOKUP(AD529,'licencje PZTS'!$C$4:$K$524,9,FALSE)</f>
        <v>#N/A</v>
      </c>
      <c r="AD529" s="26" t="e">
        <f>INDEX($AA$2:$AA$900,MATCH(ROWS($Z$1:Z526),$AB$2:$AB$900,0))</f>
        <v>#N/A</v>
      </c>
    </row>
    <row r="530" spans="22:30" x14ac:dyDescent="0.25">
      <c r="V530" s="26" t="e">
        <f t="shared" si="87"/>
        <v>#N/A</v>
      </c>
      <c r="W530" s="26">
        <f>(COUNTIF($V$2:V530,V530)=1)*1+W529</f>
        <v>168</v>
      </c>
      <c r="X530" s="26" t="e">
        <f>VLOOKUP(Y530,'licencje PZTS'!$C$4:$K$1524,9,FALSE)</f>
        <v>#N/A</v>
      </c>
      <c r="Y530" s="26" t="e">
        <f>INDEX($V$4:$V$900,MATCH(ROWS($U$1:U527),$W$4:$W$900,0))</f>
        <v>#N/A</v>
      </c>
      <c r="AA530" s="26" t="e">
        <f t="shared" si="88"/>
        <v>#N/A</v>
      </c>
      <c r="AB530" s="26">
        <f>(COUNTIF($AA$2:AA530,AA530)=1)*1+AB529</f>
        <v>259</v>
      </c>
      <c r="AC530" s="26" t="e">
        <f>VLOOKUP(AD530,'licencje PZTS'!$C$4:$K$524,9,FALSE)</f>
        <v>#N/A</v>
      </c>
      <c r="AD530" s="26" t="e">
        <f>INDEX($AA$2:$AA$900,MATCH(ROWS($Z$1:Z527),$AB$2:$AB$900,0))</f>
        <v>#N/A</v>
      </c>
    </row>
    <row r="531" spans="22:30" x14ac:dyDescent="0.25">
      <c r="V531" s="26" t="e">
        <f t="shared" si="87"/>
        <v>#N/A</v>
      </c>
      <c r="W531" s="26">
        <f>(COUNTIF($V$2:V531,V531)=1)*1+W530</f>
        <v>168</v>
      </c>
      <c r="X531" s="26" t="e">
        <f>VLOOKUP(Y531,'licencje PZTS'!$C$4:$K$1524,9,FALSE)</f>
        <v>#N/A</v>
      </c>
      <c r="Y531" s="26" t="e">
        <f>INDEX($V$4:$V$900,MATCH(ROWS($U$1:U528),$W$4:$W$900,0))</f>
        <v>#N/A</v>
      </c>
      <c r="AA531" s="26" t="e">
        <f t="shared" si="88"/>
        <v>#N/A</v>
      </c>
      <c r="AB531" s="26">
        <f>(COUNTIF($AA$2:AA531,AA531)=1)*1+AB530</f>
        <v>259</v>
      </c>
      <c r="AC531" s="26" t="e">
        <f>VLOOKUP(AD531,'licencje PZTS'!$C$4:$K$524,9,FALSE)</f>
        <v>#N/A</v>
      </c>
      <c r="AD531" s="26" t="e">
        <f>INDEX($AA$2:$AA$900,MATCH(ROWS($Z$1:Z528),$AB$2:$AB$900,0))</f>
        <v>#N/A</v>
      </c>
    </row>
    <row r="532" spans="22:30" x14ac:dyDescent="0.25">
      <c r="V532" s="26" t="e">
        <f t="shared" si="87"/>
        <v>#N/A</v>
      </c>
      <c r="W532" s="26">
        <f>(COUNTIF($V$2:V532,V532)=1)*1+W531</f>
        <v>168</v>
      </c>
      <c r="X532" s="26" t="e">
        <f>VLOOKUP(Y532,'licencje PZTS'!$C$4:$K$1524,9,FALSE)</f>
        <v>#N/A</v>
      </c>
      <c r="Y532" s="26" t="e">
        <f>INDEX($V$4:$V$900,MATCH(ROWS($U$1:U529),$W$4:$W$900,0))</f>
        <v>#N/A</v>
      </c>
      <c r="AA532" s="26" t="e">
        <f t="shared" si="88"/>
        <v>#N/A</v>
      </c>
      <c r="AB532" s="26">
        <f>(COUNTIF($AA$2:AA532,AA532)=1)*1+AB531</f>
        <v>259</v>
      </c>
      <c r="AC532" s="26" t="e">
        <f>VLOOKUP(AD532,'licencje PZTS'!$C$4:$K$524,9,FALSE)</f>
        <v>#N/A</v>
      </c>
      <c r="AD532" s="26" t="e">
        <f>INDEX($AA$2:$AA$900,MATCH(ROWS($Z$1:Z529),$AB$2:$AB$900,0))</f>
        <v>#N/A</v>
      </c>
    </row>
    <row r="533" spans="22:30" x14ac:dyDescent="0.25">
      <c r="V533" s="26" t="e">
        <f t="shared" si="87"/>
        <v>#N/A</v>
      </c>
      <c r="W533" s="26">
        <f>(COUNTIF($V$2:V533,V533)=1)*1+W532</f>
        <v>168</v>
      </c>
      <c r="X533" s="26" t="e">
        <f>VLOOKUP(Y533,'licencje PZTS'!$C$4:$K$1524,9,FALSE)</f>
        <v>#N/A</v>
      </c>
      <c r="Y533" s="26" t="e">
        <f>INDEX($V$4:$V$900,MATCH(ROWS($U$1:U530),$W$4:$W$900,0))</f>
        <v>#N/A</v>
      </c>
      <c r="AA533" s="26" t="e">
        <f t="shared" si="88"/>
        <v>#N/A</v>
      </c>
      <c r="AB533" s="26">
        <f>(COUNTIF($AA$2:AA533,AA533)=1)*1+AB532</f>
        <v>259</v>
      </c>
      <c r="AC533" s="26" t="e">
        <f>VLOOKUP(AD533,'licencje PZTS'!$C$4:$K$524,9,FALSE)</f>
        <v>#N/A</v>
      </c>
      <c r="AD533" s="26" t="e">
        <f>INDEX($AA$2:$AA$900,MATCH(ROWS($Z$1:Z530),$AB$2:$AB$900,0))</f>
        <v>#N/A</v>
      </c>
    </row>
    <row r="534" spans="22:30" x14ac:dyDescent="0.25">
      <c r="V534" s="26" t="e">
        <f t="shared" si="87"/>
        <v>#N/A</v>
      </c>
      <c r="W534" s="26">
        <f>(COUNTIF($V$2:V534,V534)=1)*1+W533</f>
        <v>168</v>
      </c>
      <c r="X534" s="26" t="e">
        <f>VLOOKUP(Y534,'licencje PZTS'!$C$4:$K$1524,9,FALSE)</f>
        <v>#N/A</v>
      </c>
      <c r="Y534" s="26" t="e">
        <f>INDEX($V$4:$V$900,MATCH(ROWS($U$1:U531),$W$4:$W$900,0))</f>
        <v>#N/A</v>
      </c>
      <c r="AA534" s="26" t="e">
        <f t="shared" si="88"/>
        <v>#N/A</v>
      </c>
      <c r="AB534" s="26">
        <f>(COUNTIF($AA$2:AA534,AA534)=1)*1+AB533</f>
        <v>259</v>
      </c>
      <c r="AC534" s="26" t="e">
        <f>VLOOKUP(AD534,'licencje PZTS'!$C$4:$K$524,9,FALSE)</f>
        <v>#N/A</v>
      </c>
      <c r="AD534" s="26" t="e">
        <f>INDEX($AA$2:$AA$900,MATCH(ROWS($Z$1:Z531),$AB$2:$AB$900,0))</f>
        <v>#N/A</v>
      </c>
    </row>
    <row r="535" spans="22:30" x14ac:dyDescent="0.25">
      <c r="V535" s="26" t="e">
        <f t="shared" si="87"/>
        <v>#N/A</v>
      </c>
      <c r="W535" s="26">
        <f>(COUNTIF($V$2:V535,V535)=1)*1+W534</f>
        <v>168</v>
      </c>
      <c r="X535" s="26" t="e">
        <f>VLOOKUP(Y535,'licencje PZTS'!$C$4:$K$1524,9,FALSE)</f>
        <v>#N/A</v>
      </c>
      <c r="Y535" s="26" t="e">
        <f>INDEX($V$4:$V$900,MATCH(ROWS($U$1:U532),$W$4:$W$900,0))</f>
        <v>#N/A</v>
      </c>
      <c r="AA535" s="26" t="e">
        <f t="shared" si="88"/>
        <v>#N/A</v>
      </c>
      <c r="AB535" s="26">
        <f>(COUNTIF($AA$2:AA535,AA535)=1)*1+AB534</f>
        <v>259</v>
      </c>
      <c r="AC535" s="26" t="e">
        <f>VLOOKUP(AD535,'licencje PZTS'!$C$4:$K$524,9,FALSE)</f>
        <v>#N/A</v>
      </c>
      <c r="AD535" s="26" t="e">
        <f>INDEX($AA$2:$AA$900,MATCH(ROWS($Z$1:Z532),$AB$2:$AB$900,0))</f>
        <v>#N/A</v>
      </c>
    </row>
    <row r="536" spans="22:30" x14ac:dyDescent="0.25">
      <c r="V536" s="26" t="e">
        <f t="shared" si="87"/>
        <v>#N/A</v>
      </c>
      <c r="W536" s="26">
        <f>(COUNTIF($V$2:V536,V536)=1)*1+W535</f>
        <v>168</v>
      </c>
      <c r="X536" s="26" t="e">
        <f>VLOOKUP(Y536,'licencje PZTS'!$C$4:$K$1524,9,FALSE)</f>
        <v>#N/A</v>
      </c>
      <c r="Y536" s="26" t="e">
        <f>INDEX($V$4:$V$900,MATCH(ROWS($U$1:U533),$W$4:$W$900,0))</f>
        <v>#N/A</v>
      </c>
      <c r="AA536" s="26" t="e">
        <f t="shared" si="88"/>
        <v>#N/A</v>
      </c>
      <c r="AB536" s="26">
        <f>(COUNTIF($AA$2:AA536,AA536)=1)*1+AB535</f>
        <v>259</v>
      </c>
      <c r="AC536" s="26" t="e">
        <f>VLOOKUP(AD536,'licencje PZTS'!$C$4:$K$524,9,FALSE)</f>
        <v>#N/A</v>
      </c>
      <c r="AD536" s="26" t="e">
        <f>INDEX($AA$2:$AA$900,MATCH(ROWS($Z$1:Z533),$AB$2:$AB$900,0))</f>
        <v>#N/A</v>
      </c>
    </row>
    <row r="537" spans="22:30" x14ac:dyDescent="0.25">
      <c r="V537" s="26" t="e">
        <f t="shared" si="87"/>
        <v>#N/A</v>
      </c>
      <c r="W537" s="26">
        <f>(COUNTIF($V$2:V537,V537)=1)*1+W536</f>
        <v>168</v>
      </c>
      <c r="X537" s="26" t="e">
        <f>VLOOKUP(Y537,'licencje PZTS'!$C$4:$K$1524,9,FALSE)</f>
        <v>#N/A</v>
      </c>
      <c r="Y537" s="26" t="e">
        <f>INDEX($V$4:$V$900,MATCH(ROWS($U$1:U534),$W$4:$W$900,0))</f>
        <v>#N/A</v>
      </c>
      <c r="AA537" s="26" t="e">
        <f t="shared" si="88"/>
        <v>#N/A</v>
      </c>
      <c r="AB537" s="26">
        <f>(COUNTIF($AA$2:AA537,AA537)=1)*1+AB536</f>
        <v>259</v>
      </c>
      <c r="AC537" s="26" t="e">
        <f>VLOOKUP(AD537,'licencje PZTS'!$C$4:$K$524,9,FALSE)</f>
        <v>#N/A</v>
      </c>
      <c r="AD537" s="26" t="e">
        <f>INDEX($AA$2:$AA$900,MATCH(ROWS($Z$1:Z534),$AB$2:$AB$900,0))</f>
        <v>#N/A</v>
      </c>
    </row>
    <row r="538" spans="22:30" x14ac:dyDescent="0.25">
      <c r="V538" s="26" t="e">
        <f t="shared" si="87"/>
        <v>#N/A</v>
      </c>
      <c r="W538" s="26">
        <f>(COUNTIF($V$2:V538,V538)=1)*1+W537</f>
        <v>168</v>
      </c>
      <c r="X538" s="26" t="e">
        <f>VLOOKUP(Y538,'licencje PZTS'!$C$4:$K$1524,9,FALSE)</f>
        <v>#N/A</v>
      </c>
      <c r="Y538" s="26" t="e">
        <f>INDEX($V$4:$V$900,MATCH(ROWS($U$1:U535),$W$4:$W$900,0))</f>
        <v>#N/A</v>
      </c>
      <c r="AA538" s="26" t="e">
        <f t="shared" si="88"/>
        <v>#N/A</v>
      </c>
      <c r="AB538" s="26">
        <f>(COUNTIF($AA$2:AA538,AA538)=1)*1+AB537</f>
        <v>259</v>
      </c>
      <c r="AC538" s="26" t="e">
        <f>VLOOKUP(AD538,'licencje PZTS'!$C$4:$K$524,9,FALSE)</f>
        <v>#N/A</v>
      </c>
      <c r="AD538" s="26" t="e">
        <f>INDEX($AA$2:$AA$900,MATCH(ROWS($Z$1:Z535),$AB$2:$AB$900,0))</f>
        <v>#N/A</v>
      </c>
    </row>
    <row r="539" spans="22:30" x14ac:dyDescent="0.25">
      <c r="V539" s="26" t="e">
        <f t="shared" si="87"/>
        <v>#N/A</v>
      </c>
      <c r="W539" s="26">
        <f>(COUNTIF($V$2:V539,V539)=1)*1+W538</f>
        <v>168</v>
      </c>
      <c r="X539" s="26" t="e">
        <f>VLOOKUP(Y539,'licencje PZTS'!$C$4:$K$1524,9,FALSE)</f>
        <v>#N/A</v>
      </c>
      <c r="Y539" s="26" t="e">
        <f>INDEX($V$4:$V$900,MATCH(ROWS($U$1:U536),$W$4:$W$900,0))</f>
        <v>#N/A</v>
      </c>
      <c r="AA539" s="26" t="e">
        <f t="shared" si="88"/>
        <v>#N/A</v>
      </c>
      <c r="AB539" s="26">
        <f>(COUNTIF($AA$2:AA539,AA539)=1)*1+AB538</f>
        <v>259</v>
      </c>
      <c r="AC539" s="26" t="e">
        <f>VLOOKUP(AD539,'licencje PZTS'!$C$4:$K$524,9,FALSE)</f>
        <v>#N/A</v>
      </c>
      <c r="AD539" s="26" t="e">
        <f>INDEX($AA$2:$AA$900,MATCH(ROWS($Z$1:Z536),$AB$2:$AB$900,0))</f>
        <v>#N/A</v>
      </c>
    </row>
    <row r="540" spans="22:30" x14ac:dyDescent="0.25">
      <c r="V540" s="26" t="e">
        <f t="shared" si="87"/>
        <v>#N/A</v>
      </c>
      <c r="W540" s="26">
        <f>(COUNTIF($V$2:V540,V540)=1)*1+W539</f>
        <v>168</v>
      </c>
      <c r="X540" s="26" t="e">
        <f>VLOOKUP(Y540,'licencje PZTS'!$C$4:$K$1524,9,FALSE)</f>
        <v>#N/A</v>
      </c>
      <c r="Y540" s="26" t="e">
        <f>INDEX($V$4:$V$900,MATCH(ROWS($U$1:U537),$W$4:$W$900,0))</f>
        <v>#N/A</v>
      </c>
      <c r="AA540" s="26" t="e">
        <f t="shared" si="88"/>
        <v>#N/A</v>
      </c>
      <c r="AB540" s="26">
        <f>(COUNTIF($AA$2:AA540,AA540)=1)*1+AB539</f>
        <v>259</v>
      </c>
      <c r="AC540" s="26" t="e">
        <f>VLOOKUP(AD540,'licencje PZTS'!$C$4:$K$524,9,FALSE)</f>
        <v>#N/A</v>
      </c>
      <c r="AD540" s="26" t="e">
        <f>INDEX($AA$2:$AA$900,MATCH(ROWS($Z$1:Z537),$AB$2:$AB$900,0))</f>
        <v>#N/A</v>
      </c>
    </row>
    <row r="541" spans="22:30" x14ac:dyDescent="0.25">
      <c r="V541" s="26" t="e">
        <f t="shared" si="87"/>
        <v>#N/A</v>
      </c>
      <c r="W541" s="26">
        <f>(COUNTIF($V$2:V541,V541)=1)*1+W540</f>
        <v>168</v>
      </c>
      <c r="X541" s="26" t="e">
        <f>VLOOKUP(Y541,'licencje PZTS'!$C$4:$K$1524,9,FALSE)</f>
        <v>#N/A</v>
      </c>
      <c r="Y541" s="26" t="e">
        <f>INDEX($V$4:$V$900,MATCH(ROWS($U$1:U538),$W$4:$W$900,0))</f>
        <v>#N/A</v>
      </c>
      <c r="AA541" s="26" t="e">
        <f t="shared" si="88"/>
        <v>#N/A</v>
      </c>
      <c r="AB541" s="26">
        <f>(COUNTIF($AA$2:AA541,AA541)=1)*1+AB540</f>
        <v>259</v>
      </c>
      <c r="AC541" s="26" t="e">
        <f>VLOOKUP(AD541,'licencje PZTS'!$C$4:$K$524,9,FALSE)</f>
        <v>#N/A</v>
      </c>
      <c r="AD541" s="26" t="e">
        <f>INDEX($AA$2:$AA$900,MATCH(ROWS($Z$1:Z538),$AB$2:$AB$900,0))</f>
        <v>#N/A</v>
      </c>
    </row>
    <row r="542" spans="22:30" x14ac:dyDescent="0.25">
      <c r="V542" s="26" t="e">
        <f t="shared" si="87"/>
        <v>#N/A</v>
      </c>
      <c r="W542" s="26">
        <f>(COUNTIF($V$2:V542,V542)=1)*1+W541</f>
        <v>168</v>
      </c>
      <c r="X542" s="26" t="e">
        <f>VLOOKUP(Y542,'licencje PZTS'!$C$4:$K$1524,9,FALSE)</f>
        <v>#N/A</v>
      </c>
      <c r="Y542" s="26" t="e">
        <f>INDEX($V$4:$V$900,MATCH(ROWS($U$1:U539),$W$4:$W$900,0))</f>
        <v>#N/A</v>
      </c>
      <c r="AA542" s="26" t="e">
        <f t="shared" si="88"/>
        <v>#N/A</v>
      </c>
      <c r="AB542" s="26">
        <f>(COUNTIF($AA$2:AA542,AA542)=1)*1+AB541</f>
        <v>259</v>
      </c>
      <c r="AC542" s="26" t="e">
        <f>VLOOKUP(AD542,'licencje PZTS'!$C$4:$K$524,9,FALSE)</f>
        <v>#N/A</v>
      </c>
      <c r="AD542" s="26" t="e">
        <f>INDEX($AA$2:$AA$900,MATCH(ROWS($Z$1:Z539),$AB$2:$AB$900,0))</f>
        <v>#N/A</v>
      </c>
    </row>
    <row r="543" spans="22:30" x14ac:dyDescent="0.25">
      <c r="V543" s="26" t="e">
        <f t="shared" si="87"/>
        <v>#N/A</v>
      </c>
      <c r="W543" s="26">
        <f>(COUNTIF($V$2:V543,V543)=1)*1+W542</f>
        <v>168</v>
      </c>
      <c r="X543" s="26" t="e">
        <f>VLOOKUP(Y543,'licencje PZTS'!$C$4:$K$1524,9,FALSE)</f>
        <v>#N/A</v>
      </c>
      <c r="Y543" s="26" t="e">
        <f>INDEX($V$4:$V$900,MATCH(ROWS($U$1:U540),$W$4:$W$900,0))</f>
        <v>#N/A</v>
      </c>
      <c r="AA543" s="26" t="e">
        <f t="shared" si="88"/>
        <v>#N/A</v>
      </c>
      <c r="AB543" s="26">
        <f>(COUNTIF($AA$2:AA543,AA543)=1)*1+AB542</f>
        <v>259</v>
      </c>
      <c r="AC543" s="26" t="e">
        <f>VLOOKUP(AD543,'licencje PZTS'!$C$4:$K$524,9,FALSE)</f>
        <v>#N/A</v>
      </c>
      <c r="AD543" s="26" t="e">
        <f>INDEX($AA$2:$AA$900,MATCH(ROWS($Z$1:Z540),$AB$2:$AB$900,0))</f>
        <v>#N/A</v>
      </c>
    </row>
    <row r="544" spans="22:30" x14ac:dyDescent="0.25">
      <c r="V544" s="26" t="e">
        <f t="shared" si="87"/>
        <v>#N/A</v>
      </c>
      <c r="W544" s="26">
        <f>(COUNTIF($V$2:V544,V544)=1)*1+W543</f>
        <v>168</v>
      </c>
      <c r="X544" s="26" t="e">
        <f>VLOOKUP(Y544,'licencje PZTS'!$C$4:$K$1524,9,FALSE)</f>
        <v>#N/A</v>
      </c>
      <c r="Y544" s="26" t="e">
        <f>INDEX($V$4:$V$900,MATCH(ROWS($U$1:U541),$W$4:$W$900,0))</f>
        <v>#N/A</v>
      </c>
      <c r="AA544" s="26" t="e">
        <f t="shared" si="88"/>
        <v>#N/A</v>
      </c>
      <c r="AB544" s="26">
        <f>(COUNTIF($AA$2:AA544,AA544)=1)*1+AB543</f>
        <v>259</v>
      </c>
      <c r="AC544" s="26" t="e">
        <f>VLOOKUP(AD544,'licencje PZTS'!$C$4:$K$524,9,FALSE)</f>
        <v>#N/A</v>
      </c>
      <c r="AD544" s="26" t="e">
        <f>INDEX($AA$2:$AA$900,MATCH(ROWS($Z$1:Z541),$AB$2:$AB$900,0))</f>
        <v>#N/A</v>
      </c>
    </row>
    <row r="545" spans="22:30" x14ac:dyDescent="0.25">
      <c r="V545" s="26" t="e">
        <f t="shared" si="87"/>
        <v>#N/A</v>
      </c>
      <c r="W545" s="26">
        <f>(COUNTIF($V$2:V545,V545)=1)*1+W544</f>
        <v>168</v>
      </c>
      <c r="X545" s="26" t="e">
        <f>VLOOKUP(Y545,'licencje PZTS'!$C$4:$K$1524,9,FALSE)</f>
        <v>#N/A</v>
      </c>
      <c r="Y545" s="26" t="e">
        <f>INDEX($V$4:$V$900,MATCH(ROWS($U$1:U542),$W$4:$W$900,0))</f>
        <v>#N/A</v>
      </c>
      <c r="AA545" s="26" t="e">
        <f t="shared" si="88"/>
        <v>#N/A</v>
      </c>
      <c r="AB545" s="26">
        <f>(COUNTIF($AA$2:AA545,AA545)=1)*1+AB544</f>
        <v>259</v>
      </c>
      <c r="AC545" s="26" t="e">
        <f>VLOOKUP(AD545,'licencje PZTS'!$C$4:$K$524,9,FALSE)</f>
        <v>#N/A</v>
      </c>
      <c r="AD545" s="26" t="e">
        <f>INDEX($AA$2:$AA$900,MATCH(ROWS($Z$1:Z542),$AB$2:$AB$900,0))</f>
        <v>#N/A</v>
      </c>
    </row>
    <row r="546" spans="22:30" x14ac:dyDescent="0.25">
      <c r="V546" s="26" t="e">
        <f t="shared" si="87"/>
        <v>#N/A</v>
      </c>
      <c r="W546" s="26">
        <f>(COUNTIF($V$2:V546,V546)=1)*1+W545</f>
        <v>168</v>
      </c>
      <c r="X546" s="26" t="e">
        <f>VLOOKUP(Y546,'licencje PZTS'!$C$4:$K$1524,9,FALSE)</f>
        <v>#N/A</v>
      </c>
      <c r="Y546" s="26" t="e">
        <f>INDEX($V$4:$V$900,MATCH(ROWS($U$1:U543),$W$4:$W$900,0))</f>
        <v>#N/A</v>
      </c>
      <c r="AA546" s="26" t="e">
        <f t="shared" si="88"/>
        <v>#N/A</v>
      </c>
      <c r="AB546" s="26">
        <f>(COUNTIF($AA$2:AA546,AA546)=1)*1+AB545</f>
        <v>259</v>
      </c>
      <c r="AC546" s="26" t="e">
        <f>VLOOKUP(AD546,'licencje PZTS'!$C$4:$K$524,9,FALSE)</f>
        <v>#N/A</v>
      </c>
      <c r="AD546" s="26" t="e">
        <f>INDEX($AA$2:$AA$900,MATCH(ROWS($Z$1:Z543),$AB$2:$AB$900,0))</f>
        <v>#N/A</v>
      </c>
    </row>
    <row r="547" spans="22:30" x14ac:dyDescent="0.25">
      <c r="V547" s="26" t="e">
        <f t="shared" si="87"/>
        <v>#N/A</v>
      </c>
      <c r="W547" s="26">
        <f>(COUNTIF($V$2:V547,V547)=1)*1+W546</f>
        <v>168</v>
      </c>
      <c r="X547" s="26" t="e">
        <f>VLOOKUP(Y547,'licencje PZTS'!$C$4:$K$1524,9,FALSE)</f>
        <v>#N/A</v>
      </c>
      <c r="Y547" s="26" t="e">
        <f>INDEX($V$4:$V$900,MATCH(ROWS($U$1:U544),$W$4:$W$900,0))</f>
        <v>#N/A</v>
      </c>
      <c r="AA547" s="26" t="e">
        <f t="shared" si="88"/>
        <v>#N/A</v>
      </c>
      <c r="AB547" s="26">
        <f>(COUNTIF($AA$2:AA547,AA547)=1)*1+AB546</f>
        <v>259</v>
      </c>
      <c r="AC547" s="26" t="e">
        <f>VLOOKUP(AD547,'licencje PZTS'!$C$4:$K$524,9,FALSE)</f>
        <v>#N/A</v>
      </c>
      <c r="AD547" s="26" t="e">
        <f>INDEX($AA$2:$AA$900,MATCH(ROWS($Z$1:Z544),$AB$2:$AB$900,0))</f>
        <v>#N/A</v>
      </c>
    </row>
    <row r="548" spans="22:30" x14ac:dyDescent="0.25">
      <c r="V548" s="26" t="e">
        <f t="shared" si="87"/>
        <v>#N/A</v>
      </c>
      <c r="W548" s="26">
        <f>(COUNTIF($V$2:V548,V548)=1)*1+W547</f>
        <v>168</v>
      </c>
      <c r="X548" s="26" t="e">
        <f>VLOOKUP(Y548,'licencje PZTS'!$C$4:$K$1524,9,FALSE)</f>
        <v>#N/A</v>
      </c>
      <c r="Y548" s="26" t="e">
        <f>INDEX($V$4:$V$900,MATCH(ROWS($U$1:U545),$W$4:$W$900,0))</f>
        <v>#N/A</v>
      </c>
      <c r="AA548" s="26" t="e">
        <f t="shared" si="88"/>
        <v>#N/A</v>
      </c>
      <c r="AB548" s="26">
        <f>(COUNTIF($AA$2:AA548,AA548)=1)*1+AB547</f>
        <v>259</v>
      </c>
      <c r="AC548" s="26" t="e">
        <f>VLOOKUP(AD548,'licencje PZTS'!$C$4:$K$524,9,FALSE)</f>
        <v>#N/A</v>
      </c>
      <c r="AD548" s="26" t="e">
        <f>INDEX($AA$2:$AA$900,MATCH(ROWS($Z$1:Z545),$AB$2:$AB$900,0))</f>
        <v>#N/A</v>
      </c>
    </row>
    <row r="549" spans="22:30" x14ac:dyDescent="0.25">
      <c r="V549" s="26" t="e">
        <f t="shared" si="87"/>
        <v>#N/A</v>
      </c>
      <c r="W549" s="26">
        <f>(COUNTIF($V$2:V549,V549)=1)*1+W548</f>
        <v>168</v>
      </c>
      <c r="X549" s="26" t="e">
        <f>VLOOKUP(Y549,'licencje PZTS'!$C$4:$K$1524,9,FALSE)</f>
        <v>#N/A</v>
      </c>
      <c r="Y549" s="26" t="e">
        <f>INDEX($V$4:$V$900,MATCH(ROWS($U$1:U546),$W$4:$W$900,0))</f>
        <v>#N/A</v>
      </c>
      <c r="AA549" s="26" t="e">
        <f t="shared" si="88"/>
        <v>#N/A</v>
      </c>
      <c r="AB549" s="26">
        <f>(COUNTIF($AA$2:AA549,AA549)=1)*1+AB548</f>
        <v>259</v>
      </c>
      <c r="AC549" s="26" t="e">
        <f>VLOOKUP(AD549,'licencje PZTS'!$C$4:$K$524,9,FALSE)</f>
        <v>#N/A</v>
      </c>
      <c r="AD549" s="26" t="e">
        <f>INDEX($AA$2:$AA$900,MATCH(ROWS($Z$1:Z546),$AB$2:$AB$900,0))</f>
        <v>#N/A</v>
      </c>
    </row>
    <row r="550" spans="22:30" x14ac:dyDescent="0.25">
      <c r="V550" s="26" t="e">
        <f t="shared" si="87"/>
        <v>#N/A</v>
      </c>
      <c r="W550" s="26">
        <f>(COUNTIF($V$2:V550,V550)=1)*1+W549</f>
        <v>168</v>
      </c>
      <c r="X550" s="26" t="e">
        <f>VLOOKUP(Y550,'licencje PZTS'!$C$4:$K$1524,9,FALSE)</f>
        <v>#N/A</v>
      </c>
      <c r="Y550" s="26" t="e">
        <f>INDEX($V$4:$V$900,MATCH(ROWS($U$1:U547),$W$4:$W$900,0))</f>
        <v>#N/A</v>
      </c>
      <c r="AA550" s="26" t="e">
        <f t="shared" si="88"/>
        <v>#N/A</v>
      </c>
      <c r="AB550" s="26">
        <f>(COUNTIF($AA$2:AA550,AA550)=1)*1+AB549</f>
        <v>259</v>
      </c>
      <c r="AC550" s="26" t="e">
        <f>VLOOKUP(AD550,'licencje PZTS'!$C$4:$K$524,9,FALSE)</f>
        <v>#N/A</v>
      </c>
      <c r="AD550" s="26" t="e">
        <f>INDEX($AA$2:$AA$900,MATCH(ROWS($Z$1:Z547),$AB$2:$AB$900,0))</f>
        <v>#N/A</v>
      </c>
    </row>
    <row r="551" spans="22:30" x14ac:dyDescent="0.25">
      <c r="V551" s="26" t="e">
        <f t="shared" si="87"/>
        <v>#N/A</v>
      </c>
      <c r="W551" s="26">
        <f>(COUNTIF($V$2:V551,V551)=1)*1+W550</f>
        <v>168</v>
      </c>
      <c r="X551" s="26" t="e">
        <f>VLOOKUP(Y551,'licencje PZTS'!$C$4:$K$1524,9,FALSE)</f>
        <v>#N/A</v>
      </c>
      <c r="Y551" s="26" t="e">
        <f>INDEX($V$4:$V$900,MATCH(ROWS($U$1:U548),$W$4:$W$900,0))</f>
        <v>#N/A</v>
      </c>
      <c r="AA551" s="26" t="e">
        <f t="shared" si="88"/>
        <v>#N/A</v>
      </c>
      <c r="AB551" s="26">
        <f>(COUNTIF($AA$2:AA551,AA551)=1)*1+AB550</f>
        <v>259</v>
      </c>
      <c r="AC551" s="26" t="e">
        <f>VLOOKUP(AD551,'licencje PZTS'!$C$4:$K$524,9,FALSE)</f>
        <v>#N/A</v>
      </c>
      <c r="AD551" s="26" t="e">
        <f>INDEX($AA$2:$AA$900,MATCH(ROWS($Z$1:Z548),$AB$2:$AB$900,0))</f>
        <v>#N/A</v>
      </c>
    </row>
    <row r="552" spans="22:30" x14ac:dyDescent="0.25">
      <c r="V552" s="26" t="e">
        <f t="shared" si="87"/>
        <v>#N/A</v>
      </c>
      <c r="W552" s="26">
        <f>(COUNTIF($V$2:V552,V552)=1)*1+W551</f>
        <v>168</v>
      </c>
      <c r="X552" s="26" t="e">
        <f>VLOOKUP(Y552,'licencje PZTS'!$C$4:$K$1524,9,FALSE)</f>
        <v>#N/A</v>
      </c>
      <c r="Y552" s="26" t="e">
        <f>INDEX($V$4:$V$900,MATCH(ROWS($U$1:U549),$W$4:$W$900,0))</f>
        <v>#N/A</v>
      </c>
      <c r="AA552" s="26" t="e">
        <f t="shared" si="88"/>
        <v>#N/A</v>
      </c>
      <c r="AB552" s="26">
        <f>(COUNTIF($AA$2:AA552,AA552)=1)*1+AB551</f>
        <v>259</v>
      </c>
      <c r="AC552" s="26" t="e">
        <f>VLOOKUP(AD552,'licencje PZTS'!$C$4:$K$524,9,FALSE)</f>
        <v>#N/A</v>
      </c>
      <c r="AD552" s="26" t="e">
        <f>INDEX($AA$2:$AA$900,MATCH(ROWS($Z$1:Z549),$AB$2:$AB$900,0))</f>
        <v>#N/A</v>
      </c>
    </row>
    <row r="553" spans="22:30" x14ac:dyDescent="0.25">
      <c r="V553" s="26" t="e">
        <f t="shared" si="87"/>
        <v>#N/A</v>
      </c>
      <c r="W553" s="26">
        <f>(COUNTIF($V$2:V553,V553)=1)*1+W552</f>
        <v>168</v>
      </c>
      <c r="X553" s="26" t="e">
        <f>VLOOKUP(Y553,'licencje PZTS'!$C$4:$K$1524,9,FALSE)</f>
        <v>#N/A</v>
      </c>
      <c r="Y553" s="26" t="e">
        <f>INDEX($V$4:$V$900,MATCH(ROWS($U$1:U550),$W$4:$W$900,0))</f>
        <v>#N/A</v>
      </c>
      <c r="AA553" s="26" t="e">
        <f t="shared" si="88"/>
        <v>#N/A</v>
      </c>
      <c r="AB553" s="26">
        <f>(COUNTIF($AA$2:AA553,AA553)=1)*1+AB552</f>
        <v>259</v>
      </c>
      <c r="AC553" s="26" t="e">
        <f>VLOOKUP(AD553,'licencje PZTS'!$C$4:$K$524,9,FALSE)</f>
        <v>#N/A</v>
      </c>
      <c r="AD553" s="26" t="e">
        <f>INDEX($AA$2:$AA$900,MATCH(ROWS($Z$1:Z550),$AB$2:$AB$900,0))</f>
        <v>#N/A</v>
      </c>
    </row>
    <row r="554" spans="22:30" x14ac:dyDescent="0.25">
      <c r="V554" s="26" t="e">
        <f t="shared" si="87"/>
        <v>#N/A</v>
      </c>
      <c r="W554" s="26">
        <f>(COUNTIF($V$2:V554,V554)=1)*1+W553</f>
        <v>168</v>
      </c>
      <c r="X554" s="26" t="e">
        <f>VLOOKUP(Y554,'licencje PZTS'!$C$4:$K$1524,9,FALSE)</f>
        <v>#N/A</v>
      </c>
      <c r="Y554" s="26" t="e">
        <f>INDEX($V$4:$V$900,MATCH(ROWS($U$1:U551),$W$4:$W$900,0))</f>
        <v>#N/A</v>
      </c>
      <c r="AA554" s="26" t="e">
        <f t="shared" si="88"/>
        <v>#N/A</v>
      </c>
      <c r="AB554" s="26">
        <f>(COUNTIF($AA$2:AA554,AA554)=1)*1+AB553</f>
        <v>259</v>
      </c>
      <c r="AC554" s="26" t="e">
        <f>VLOOKUP(AD554,'licencje PZTS'!$C$4:$K$524,9,FALSE)</f>
        <v>#N/A</v>
      </c>
      <c r="AD554" s="26" t="e">
        <f>INDEX($AA$2:$AA$900,MATCH(ROWS($Z$1:Z551),$AB$2:$AB$900,0))</f>
        <v>#N/A</v>
      </c>
    </row>
    <row r="555" spans="22:30" x14ac:dyDescent="0.25">
      <c r="V555" s="26" t="e">
        <f t="shared" si="87"/>
        <v>#N/A</v>
      </c>
      <c r="W555" s="26">
        <f>(COUNTIF($V$2:V555,V555)=1)*1+W554</f>
        <v>168</v>
      </c>
      <c r="X555" s="26" t="e">
        <f>VLOOKUP(Y555,'licencje PZTS'!$C$4:$K$1524,9,FALSE)</f>
        <v>#N/A</v>
      </c>
      <c r="Y555" s="26" t="e">
        <f>INDEX($V$4:$V$900,MATCH(ROWS($U$1:U552),$W$4:$W$900,0))</f>
        <v>#N/A</v>
      </c>
      <c r="AA555" s="26" t="e">
        <f t="shared" si="88"/>
        <v>#N/A</v>
      </c>
      <c r="AB555" s="26">
        <f>(COUNTIF($AA$2:AA555,AA555)=1)*1+AB554</f>
        <v>259</v>
      </c>
      <c r="AC555" s="26" t="e">
        <f>VLOOKUP(AD555,'licencje PZTS'!$C$4:$K$524,9,FALSE)</f>
        <v>#N/A</v>
      </c>
      <c r="AD555" s="26" t="e">
        <f>INDEX($AA$2:$AA$900,MATCH(ROWS($Z$1:Z552),$AB$2:$AB$900,0))</f>
        <v>#N/A</v>
      </c>
    </row>
    <row r="556" spans="22:30" x14ac:dyDescent="0.25">
      <c r="V556" s="26" t="e">
        <f t="shared" si="87"/>
        <v>#N/A</v>
      </c>
      <c r="W556" s="26">
        <f>(COUNTIF($V$2:V556,V556)=1)*1+W555</f>
        <v>168</v>
      </c>
      <c r="X556" s="26" t="e">
        <f>VLOOKUP(Y556,'licencje PZTS'!$C$4:$K$1524,9,FALSE)</f>
        <v>#N/A</v>
      </c>
      <c r="Y556" s="26" t="e">
        <f>INDEX($V$4:$V$900,MATCH(ROWS($U$1:U553),$W$4:$W$900,0))</f>
        <v>#N/A</v>
      </c>
      <c r="AA556" s="26" t="e">
        <f t="shared" si="88"/>
        <v>#N/A</v>
      </c>
      <c r="AB556" s="26">
        <f>(COUNTIF($AA$2:AA556,AA556)=1)*1+AB555</f>
        <v>259</v>
      </c>
      <c r="AC556" s="26" t="e">
        <f>VLOOKUP(AD556,'licencje PZTS'!$C$4:$K$524,9,FALSE)</f>
        <v>#N/A</v>
      </c>
      <c r="AD556" s="26" t="e">
        <f>INDEX($AA$2:$AA$900,MATCH(ROWS($Z$1:Z553),$AB$2:$AB$900,0))</f>
        <v>#N/A</v>
      </c>
    </row>
    <row r="557" spans="22:30" x14ac:dyDescent="0.25">
      <c r="V557" s="26" t="e">
        <f t="shared" si="87"/>
        <v>#N/A</v>
      </c>
      <c r="W557" s="26">
        <f>(COUNTIF($V$2:V557,V557)=1)*1+W556</f>
        <v>168</v>
      </c>
      <c r="X557" s="26" t="e">
        <f>VLOOKUP(Y557,'licencje PZTS'!$C$4:$K$1524,9,FALSE)</f>
        <v>#N/A</v>
      </c>
      <c r="Y557" s="26" t="e">
        <f>INDEX($V$4:$V$900,MATCH(ROWS($U$1:U554),$W$4:$W$900,0))</f>
        <v>#N/A</v>
      </c>
      <c r="AA557" s="26" t="e">
        <f t="shared" si="88"/>
        <v>#N/A</v>
      </c>
      <c r="AB557" s="26">
        <f>(COUNTIF($AA$2:AA557,AA557)=1)*1+AB556</f>
        <v>259</v>
      </c>
      <c r="AC557" s="26" t="e">
        <f>VLOOKUP(AD557,'licencje PZTS'!$C$4:$K$524,9,FALSE)</f>
        <v>#N/A</v>
      </c>
      <c r="AD557" s="26" t="e">
        <f>INDEX($AA$2:$AA$900,MATCH(ROWS($Z$1:Z554),$AB$2:$AB$900,0))</f>
        <v>#N/A</v>
      </c>
    </row>
    <row r="558" spans="22:30" x14ac:dyDescent="0.25">
      <c r="V558" s="26" t="e">
        <f t="shared" si="87"/>
        <v>#N/A</v>
      </c>
      <c r="W558" s="26">
        <f>(COUNTIF($V$2:V558,V558)=1)*1+W557</f>
        <v>168</v>
      </c>
      <c r="X558" s="26" t="e">
        <f>VLOOKUP(Y558,'licencje PZTS'!$C$4:$K$1524,9,FALSE)</f>
        <v>#N/A</v>
      </c>
      <c r="Y558" s="26" t="e">
        <f>INDEX($V$4:$V$900,MATCH(ROWS($U$1:U555),$W$4:$W$900,0))</f>
        <v>#N/A</v>
      </c>
      <c r="AA558" s="26" t="e">
        <f t="shared" si="88"/>
        <v>#N/A</v>
      </c>
      <c r="AB558" s="26">
        <f>(COUNTIF($AA$2:AA558,AA558)=1)*1+AB557</f>
        <v>259</v>
      </c>
      <c r="AC558" s="26" t="e">
        <f>VLOOKUP(AD558,'licencje PZTS'!$C$4:$K$524,9,FALSE)</f>
        <v>#N/A</v>
      </c>
      <c r="AD558" s="26" t="e">
        <f>INDEX($AA$2:$AA$900,MATCH(ROWS($Z$1:Z555),$AB$2:$AB$900,0))</f>
        <v>#N/A</v>
      </c>
    </row>
    <row r="559" spans="22:30" x14ac:dyDescent="0.25">
      <c r="V559" s="26" t="e">
        <f t="shared" si="87"/>
        <v>#N/A</v>
      </c>
      <c r="W559" s="26">
        <f>(COUNTIF($V$2:V559,V559)=1)*1+W558</f>
        <v>168</v>
      </c>
      <c r="X559" s="26" t="e">
        <f>VLOOKUP(Y559,'licencje PZTS'!$C$4:$K$1524,9,FALSE)</f>
        <v>#N/A</v>
      </c>
      <c r="Y559" s="26" t="e">
        <f>INDEX($V$4:$V$900,MATCH(ROWS($U$1:U556),$W$4:$W$900,0))</f>
        <v>#N/A</v>
      </c>
      <c r="AA559" s="26" t="e">
        <f t="shared" si="88"/>
        <v>#N/A</v>
      </c>
      <c r="AB559" s="26">
        <f>(COUNTIF($AA$2:AA559,AA559)=1)*1+AB558</f>
        <v>259</v>
      </c>
      <c r="AC559" s="26" t="e">
        <f>VLOOKUP(AD559,'licencje PZTS'!$C$4:$K$524,9,FALSE)</f>
        <v>#N/A</v>
      </c>
      <c r="AD559" s="26" t="e">
        <f>INDEX($AA$2:$AA$900,MATCH(ROWS($Z$1:Z556),$AB$2:$AB$900,0))</f>
        <v>#N/A</v>
      </c>
    </row>
    <row r="560" spans="22:30" x14ac:dyDescent="0.25">
      <c r="V560" s="26" t="e">
        <f t="shared" si="87"/>
        <v>#N/A</v>
      </c>
      <c r="W560" s="26">
        <f>(COUNTIF($V$2:V560,V560)=1)*1+W559</f>
        <v>168</v>
      </c>
      <c r="X560" s="26" t="e">
        <f>VLOOKUP(Y560,'licencje PZTS'!$C$4:$K$1524,9,FALSE)</f>
        <v>#N/A</v>
      </c>
      <c r="Y560" s="26" t="e">
        <f>INDEX($V$4:$V$900,MATCH(ROWS($U$1:U557),$W$4:$W$900,0))</f>
        <v>#N/A</v>
      </c>
      <c r="AA560" s="26" t="e">
        <f t="shared" si="88"/>
        <v>#N/A</v>
      </c>
      <c r="AB560" s="26">
        <f>(COUNTIF($AA$2:AA560,AA560)=1)*1+AB559</f>
        <v>259</v>
      </c>
      <c r="AC560" s="26" t="e">
        <f>VLOOKUP(AD560,'licencje PZTS'!$C$4:$K$524,9,FALSE)</f>
        <v>#N/A</v>
      </c>
      <c r="AD560" s="26" t="e">
        <f>INDEX($AA$2:$AA$900,MATCH(ROWS($Z$1:Z557),$AB$2:$AB$900,0))</f>
        <v>#N/A</v>
      </c>
    </row>
    <row r="561" spans="22:30" x14ac:dyDescent="0.25">
      <c r="V561" s="26" t="e">
        <f t="shared" si="87"/>
        <v>#N/A</v>
      </c>
      <c r="W561" s="26">
        <f>(COUNTIF($V$2:V561,V561)=1)*1+W560</f>
        <v>168</v>
      </c>
      <c r="X561" s="26" t="e">
        <f>VLOOKUP(Y561,'licencje PZTS'!$C$4:$K$1524,9,FALSE)</f>
        <v>#N/A</v>
      </c>
      <c r="Y561" s="26" t="e">
        <f>INDEX($V$4:$V$900,MATCH(ROWS($U$1:U558),$W$4:$W$900,0))</f>
        <v>#N/A</v>
      </c>
      <c r="AA561" s="26" t="e">
        <f t="shared" si="88"/>
        <v>#N/A</v>
      </c>
      <c r="AB561" s="26">
        <f>(COUNTIF($AA$2:AA561,AA561)=1)*1+AB560</f>
        <v>259</v>
      </c>
      <c r="AC561" s="26" t="e">
        <f>VLOOKUP(AD561,'licencje PZTS'!$C$4:$K$524,9,FALSE)</f>
        <v>#N/A</v>
      </c>
      <c r="AD561" s="26" t="e">
        <f>INDEX($AA$2:$AA$900,MATCH(ROWS($Z$1:Z558),$AB$2:$AB$900,0))</f>
        <v>#N/A</v>
      </c>
    </row>
    <row r="562" spans="22:30" x14ac:dyDescent="0.25">
      <c r="V562" s="26" t="e">
        <f t="shared" si="87"/>
        <v>#N/A</v>
      </c>
      <c r="W562" s="26">
        <f>(COUNTIF($V$2:V562,V562)=1)*1+W561</f>
        <v>168</v>
      </c>
      <c r="X562" s="26" t="e">
        <f>VLOOKUP(Y562,'licencje PZTS'!$C$4:$K$1524,9,FALSE)</f>
        <v>#N/A</v>
      </c>
      <c r="Y562" s="26" t="e">
        <f>INDEX($V$4:$V$900,MATCH(ROWS($U$1:U559),$W$4:$W$900,0))</f>
        <v>#N/A</v>
      </c>
      <c r="AA562" s="26" t="e">
        <f t="shared" si="88"/>
        <v>#N/A</v>
      </c>
      <c r="AB562" s="26">
        <f>(COUNTIF($AA$2:AA562,AA562)=1)*1+AB561</f>
        <v>259</v>
      </c>
      <c r="AC562" s="26" t="e">
        <f>VLOOKUP(AD562,'licencje PZTS'!$C$4:$K$524,9,FALSE)</f>
        <v>#N/A</v>
      </c>
      <c r="AD562" s="26" t="e">
        <f>INDEX($AA$2:$AA$900,MATCH(ROWS($Z$1:Z559),$AB$2:$AB$900,0))</f>
        <v>#N/A</v>
      </c>
    </row>
    <row r="563" spans="22:30" x14ac:dyDescent="0.25">
      <c r="V563" s="26" t="e">
        <f t="shared" si="87"/>
        <v>#N/A</v>
      </c>
      <c r="W563" s="26">
        <f>(COUNTIF($V$2:V563,V563)=1)*1+W562</f>
        <v>168</v>
      </c>
      <c r="X563" s="26" t="e">
        <f>VLOOKUP(Y563,'licencje PZTS'!$C$4:$K$1524,9,FALSE)</f>
        <v>#N/A</v>
      </c>
      <c r="Y563" s="26" t="e">
        <f>INDEX($V$4:$V$900,MATCH(ROWS($U$1:U560),$W$4:$W$900,0))</f>
        <v>#N/A</v>
      </c>
      <c r="AA563" s="26" t="e">
        <f t="shared" si="88"/>
        <v>#N/A</v>
      </c>
      <c r="AB563" s="26">
        <f>(COUNTIF($AA$2:AA563,AA563)=1)*1+AB562</f>
        <v>259</v>
      </c>
      <c r="AC563" s="26" t="e">
        <f>VLOOKUP(AD563,'licencje PZTS'!$C$4:$K$524,9,FALSE)</f>
        <v>#N/A</v>
      </c>
      <c r="AD563" s="26" t="e">
        <f>INDEX($AA$2:$AA$900,MATCH(ROWS($Z$1:Z560),$AB$2:$AB$900,0))</f>
        <v>#N/A</v>
      </c>
    </row>
    <row r="564" spans="22:30" x14ac:dyDescent="0.25">
      <c r="V564" s="26" t="e">
        <f t="shared" si="87"/>
        <v>#N/A</v>
      </c>
      <c r="W564" s="26">
        <f>(COUNTIF($V$2:V564,V564)=1)*1+W563</f>
        <v>168</v>
      </c>
      <c r="X564" s="26" t="e">
        <f>VLOOKUP(Y564,'licencje PZTS'!$C$4:$K$1524,9,FALSE)</f>
        <v>#N/A</v>
      </c>
      <c r="Y564" s="26" t="e">
        <f>INDEX($V$4:$V$900,MATCH(ROWS($U$1:U561),$W$4:$W$900,0))</f>
        <v>#N/A</v>
      </c>
      <c r="AA564" s="26" t="e">
        <f t="shared" si="88"/>
        <v>#N/A</v>
      </c>
      <c r="AB564" s="26">
        <f>(COUNTIF($AA$2:AA564,AA564)=1)*1+AB563</f>
        <v>259</v>
      </c>
      <c r="AC564" s="26" t="e">
        <f>VLOOKUP(AD564,'licencje PZTS'!$C$4:$K$524,9,FALSE)</f>
        <v>#N/A</v>
      </c>
      <c r="AD564" s="26" t="e">
        <f>INDEX($AA$2:$AA$900,MATCH(ROWS($Z$1:Z561),$AB$2:$AB$900,0))</f>
        <v>#N/A</v>
      </c>
    </row>
    <row r="565" spans="22:30" x14ac:dyDescent="0.25">
      <c r="V565" s="26" t="e">
        <f t="shared" si="87"/>
        <v>#N/A</v>
      </c>
      <c r="W565" s="26">
        <f>(COUNTIF($V$2:V565,V565)=1)*1+W564</f>
        <v>168</v>
      </c>
      <c r="X565" s="26" t="e">
        <f>VLOOKUP(Y565,'licencje PZTS'!$C$4:$K$1524,9,FALSE)</f>
        <v>#N/A</v>
      </c>
      <c r="Y565" s="26" t="e">
        <f>INDEX($V$4:$V$900,MATCH(ROWS($U$1:U562),$W$4:$W$900,0))</f>
        <v>#N/A</v>
      </c>
      <c r="AA565" s="26" t="e">
        <f t="shared" si="88"/>
        <v>#N/A</v>
      </c>
      <c r="AB565" s="26">
        <f>(COUNTIF($AA$2:AA565,AA565)=1)*1+AB564</f>
        <v>259</v>
      </c>
      <c r="AC565" s="26" t="e">
        <f>VLOOKUP(AD565,'licencje PZTS'!$C$4:$K$524,9,FALSE)</f>
        <v>#N/A</v>
      </c>
      <c r="AD565" s="26" t="e">
        <f>INDEX($AA$2:$AA$900,MATCH(ROWS($Z$1:Z562),$AB$2:$AB$900,0))</f>
        <v>#N/A</v>
      </c>
    </row>
    <row r="566" spans="22:30" x14ac:dyDescent="0.25">
      <c r="V566" s="26" t="e">
        <f t="shared" si="87"/>
        <v>#N/A</v>
      </c>
      <c r="W566" s="26">
        <f>(COUNTIF($V$2:V566,V566)=1)*1+W565</f>
        <v>168</v>
      </c>
      <c r="X566" s="26" t="e">
        <f>VLOOKUP(Y566,'licencje PZTS'!$C$4:$K$1524,9,FALSE)</f>
        <v>#N/A</v>
      </c>
      <c r="Y566" s="26" t="e">
        <f>INDEX($V$4:$V$900,MATCH(ROWS($U$1:U563),$W$4:$W$900,0))</f>
        <v>#N/A</v>
      </c>
      <c r="AA566" s="26" t="e">
        <f t="shared" si="88"/>
        <v>#N/A</v>
      </c>
      <c r="AB566" s="26">
        <f>(COUNTIF($AA$2:AA566,AA566)=1)*1+AB565</f>
        <v>259</v>
      </c>
      <c r="AC566" s="26" t="e">
        <f>VLOOKUP(AD566,'licencje PZTS'!$C$4:$K$524,9,FALSE)</f>
        <v>#N/A</v>
      </c>
      <c r="AD566" s="26" t="e">
        <f>INDEX($AA$2:$AA$900,MATCH(ROWS($Z$1:Z563),$AB$2:$AB$900,0))</f>
        <v>#N/A</v>
      </c>
    </row>
    <row r="567" spans="22:30" x14ac:dyDescent="0.25">
      <c r="V567" s="26" t="e">
        <f t="shared" si="87"/>
        <v>#N/A</v>
      </c>
      <c r="W567" s="26">
        <f>(COUNTIF($V$2:V567,V567)=1)*1+W566</f>
        <v>168</v>
      </c>
      <c r="X567" s="26" t="e">
        <f>VLOOKUP(Y567,'licencje PZTS'!$C$4:$K$1524,9,FALSE)</f>
        <v>#N/A</v>
      </c>
      <c r="Y567" s="26" t="e">
        <f>INDEX($V$4:$V$900,MATCH(ROWS($U$1:U564),$W$4:$W$900,0))</f>
        <v>#N/A</v>
      </c>
      <c r="AA567" s="26" t="e">
        <f t="shared" si="88"/>
        <v>#N/A</v>
      </c>
      <c r="AB567" s="26">
        <f>(COUNTIF($AA$2:AA567,AA567)=1)*1+AB566</f>
        <v>259</v>
      </c>
      <c r="AC567" s="26" t="e">
        <f>VLOOKUP(AD567,'licencje PZTS'!$C$4:$K$524,9,FALSE)</f>
        <v>#N/A</v>
      </c>
      <c r="AD567" s="26" t="e">
        <f>INDEX($AA$2:$AA$900,MATCH(ROWS($Z$1:Z564),$AB$2:$AB$900,0))</f>
        <v>#N/A</v>
      </c>
    </row>
    <row r="568" spans="22:30" x14ac:dyDescent="0.25">
      <c r="V568" s="26" t="e">
        <f t="shared" si="87"/>
        <v>#N/A</v>
      </c>
      <c r="W568" s="26">
        <f>(COUNTIF($V$2:V568,V568)=1)*1+W567</f>
        <v>168</v>
      </c>
      <c r="X568" s="26" t="e">
        <f>VLOOKUP(Y568,'licencje PZTS'!$C$4:$K$1524,9,FALSE)</f>
        <v>#N/A</v>
      </c>
      <c r="Y568" s="26" t="e">
        <f>INDEX($V$4:$V$900,MATCH(ROWS($U$1:U565),$W$4:$W$900,0))</f>
        <v>#N/A</v>
      </c>
      <c r="AA568" s="26" t="e">
        <f t="shared" si="88"/>
        <v>#N/A</v>
      </c>
      <c r="AB568" s="26">
        <f>(COUNTIF($AA$2:AA568,AA568)=1)*1+AB567</f>
        <v>259</v>
      </c>
      <c r="AC568" s="26" t="e">
        <f>VLOOKUP(AD568,'licencje PZTS'!$C$4:$K$524,9,FALSE)</f>
        <v>#N/A</v>
      </c>
      <c r="AD568" s="26" t="e">
        <f>INDEX($AA$2:$AA$900,MATCH(ROWS($Z$1:Z565),$AB$2:$AB$900,0))</f>
        <v>#N/A</v>
      </c>
    </row>
    <row r="569" spans="22:30" x14ac:dyDescent="0.25">
      <c r="V569" s="26" t="e">
        <f t="shared" si="87"/>
        <v>#N/A</v>
      </c>
      <c r="W569" s="26">
        <f>(COUNTIF($V$2:V569,V569)=1)*1+W568</f>
        <v>168</v>
      </c>
      <c r="X569" s="26" t="e">
        <f>VLOOKUP(Y569,'licencje PZTS'!$C$4:$K$1524,9,FALSE)</f>
        <v>#N/A</v>
      </c>
      <c r="Y569" s="26" t="e">
        <f>INDEX($V$4:$V$900,MATCH(ROWS($U$1:U566),$W$4:$W$900,0))</f>
        <v>#N/A</v>
      </c>
      <c r="AA569" s="26" t="e">
        <f t="shared" si="88"/>
        <v>#N/A</v>
      </c>
      <c r="AB569" s="26">
        <f>(COUNTIF($AA$2:AA569,AA569)=1)*1+AB568</f>
        <v>259</v>
      </c>
      <c r="AC569" s="26" t="e">
        <f>VLOOKUP(AD569,'licencje PZTS'!$C$4:$K$524,9,FALSE)</f>
        <v>#N/A</v>
      </c>
      <c r="AD569" s="26" t="e">
        <f>INDEX($AA$2:$AA$900,MATCH(ROWS($Z$1:Z566),$AB$2:$AB$900,0))</f>
        <v>#N/A</v>
      </c>
    </row>
    <row r="570" spans="22:30" x14ac:dyDescent="0.25">
      <c r="V570" s="26" t="e">
        <f t="shared" ref="V570:V633" si="89">VLOOKUP($E$3,$C593:$F2031,3,FALSE)</f>
        <v>#N/A</v>
      </c>
      <c r="W570" s="26">
        <f>(COUNTIF($V$2:V570,V570)=1)*1+W569</f>
        <v>168</v>
      </c>
      <c r="X570" s="26" t="e">
        <f>VLOOKUP(Y570,'licencje PZTS'!$C$4:$K$1524,9,FALSE)</f>
        <v>#N/A</v>
      </c>
      <c r="Y570" s="26" t="e">
        <f>INDEX($V$4:$V$900,MATCH(ROWS($U$1:U567),$W$4:$W$900,0))</f>
        <v>#N/A</v>
      </c>
      <c r="AA570" s="26" t="e">
        <f t="shared" ref="AA570:AA633" si="90">VLOOKUP($G$3,$G593:$I1031,3,FALSE)</f>
        <v>#N/A</v>
      </c>
      <c r="AB570" s="26">
        <f>(COUNTIF($AA$2:AA570,AA570)=1)*1+AB569</f>
        <v>259</v>
      </c>
      <c r="AC570" s="26" t="e">
        <f>VLOOKUP(AD570,'licencje PZTS'!$C$4:$K$524,9,FALSE)</f>
        <v>#N/A</v>
      </c>
      <c r="AD570" s="26" t="e">
        <f>INDEX($AA$2:$AA$900,MATCH(ROWS($Z$1:Z567),$AB$2:$AB$900,0))</f>
        <v>#N/A</v>
      </c>
    </row>
    <row r="571" spans="22:30" x14ac:dyDescent="0.25">
      <c r="V571" s="26" t="e">
        <f t="shared" si="89"/>
        <v>#N/A</v>
      </c>
      <c r="W571" s="26">
        <f>(COUNTIF($V$2:V571,V571)=1)*1+W570</f>
        <v>168</v>
      </c>
      <c r="X571" s="26" t="e">
        <f>VLOOKUP(Y571,'licencje PZTS'!$C$4:$K$1524,9,FALSE)</f>
        <v>#N/A</v>
      </c>
      <c r="Y571" s="26" t="e">
        <f>INDEX($V$4:$V$900,MATCH(ROWS($U$1:U568),$W$4:$W$900,0))</f>
        <v>#N/A</v>
      </c>
      <c r="AA571" s="26" t="e">
        <f t="shared" si="90"/>
        <v>#N/A</v>
      </c>
      <c r="AB571" s="26">
        <f>(COUNTIF($AA$2:AA571,AA571)=1)*1+AB570</f>
        <v>259</v>
      </c>
      <c r="AC571" s="26" t="e">
        <f>VLOOKUP(AD571,'licencje PZTS'!$C$4:$K$524,9,FALSE)</f>
        <v>#N/A</v>
      </c>
      <c r="AD571" s="26" t="e">
        <f>INDEX($AA$2:$AA$900,MATCH(ROWS($Z$1:Z568),$AB$2:$AB$900,0))</f>
        <v>#N/A</v>
      </c>
    </row>
    <row r="572" spans="22:30" x14ac:dyDescent="0.25">
      <c r="V572" s="26" t="e">
        <f t="shared" si="89"/>
        <v>#N/A</v>
      </c>
      <c r="W572" s="26">
        <f>(COUNTIF($V$2:V572,V572)=1)*1+W571</f>
        <v>168</v>
      </c>
      <c r="X572" s="26" t="e">
        <f>VLOOKUP(Y572,'licencje PZTS'!$C$4:$K$1524,9,FALSE)</f>
        <v>#N/A</v>
      </c>
      <c r="Y572" s="26" t="e">
        <f>INDEX($V$4:$V$900,MATCH(ROWS($U$1:U569),$W$4:$W$900,0))</f>
        <v>#N/A</v>
      </c>
      <c r="AA572" s="26" t="e">
        <f t="shared" si="90"/>
        <v>#N/A</v>
      </c>
      <c r="AB572" s="26">
        <f>(COUNTIF($AA$2:AA572,AA572)=1)*1+AB571</f>
        <v>259</v>
      </c>
      <c r="AC572" s="26" t="e">
        <f>VLOOKUP(AD572,'licencje PZTS'!$C$4:$K$524,9,FALSE)</f>
        <v>#N/A</v>
      </c>
      <c r="AD572" s="26" t="e">
        <f>INDEX($AA$2:$AA$900,MATCH(ROWS($Z$1:Z569),$AB$2:$AB$900,0))</f>
        <v>#N/A</v>
      </c>
    </row>
    <row r="573" spans="22:30" x14ac:dyDescent="0.25">
      <c r="V573" s="26" t="e">
        <f t="shared" si="89"/>
        <v>#N/A</v>
      </c>
      <c r="W573" s="26">
        <f>(COUNTIF($V$2:V573,V573)=1)*1+W572</f>
        <v>168</v>
      </c>
      <c r="X573" s="26" t="e">
        <f>VLOOKUP(Y573,'licencje PZTS'!$C$4:$K$1524,9,FALSE)</f>
        <v>#N/A</v>
      </c>
      <c r="Y573" s="26" t="e">
        <f>INDEX($V$4:$V$900,MATCH(ROWS($U$1:U570),$W$4:$W$900,0))</f>
        <v>#N/A</v>
      </c>
      <c r="AA573" s="26" t="e">
        <f t="shared" si="90"/>
        <v>#N/A</v>
      </c>
      <c r="AB573" s="26">
        <f>(COUNTIF($AA$2:AA573,AA573)=1)*1+AB572</f>
        <v>259</v>
      </c>
      <c r="AC573" s="26" t="e">
        <f>VLOOKUP(AD573,'licencje PZTS'!$C$4:$K$524,9,FALSE)</f>
        <v>#N/A</v>
      </c>
      <c r="AD573" s="26" t="e">
        <f>INDEX($AA$2:$AA$900,MATCH(ROWS($Z$1:Z570),$AB$2:$AB$900,0))</f>
        <v>#N/A</v>
      </c>
    </row>
    <row r="574" spans="22:30" x14ac:dyDescent="0.25">
      <c r="V574" s="26" t="e">
        <f t="shared" si="89"/>
        <v>#N/A</v>
      </c>
      <c r="W574" s="26">
        <f>(COUNTIF($V$2:V574,V574)=1)*1+W573</f>
        <v>168</v>
      </c>
      <c r="X574" s="26" t="e">
        <f>VLOOKUP(Y574,'licencje PZTS'!$C$4:$K$1524,9,FALSE)</f>
        <v>#N/A</v>
      </c>
      <c r="Y574" s="26" t="e">
        <f>INDEX($V$4:$V$900,MATCH(ROWS($U$1:U571),$W$4:$W$900,0))</f>
        <v>#N/A</v>
      </c>
      <c r="AA574" s="26" t="e">
        <f t="shared" si="90"/>
        <v>#N/A</v>
      </c>
      <c r="AB574" s="26">
        <f>(COUNTIF($AA$2:AA574,AA574)=1)*1+AB573</f>
        <v>259</v>
      </c>
      <c r="AC574" s="26" t="e">
        <f>VLOOKUP(AD574,'licencje PZTS'!$C$4:$K$524,9,FALSE)</f>
        <v>#N/A</v>
      </c>
      <c r="AD574" s="26" t="e">
        <f>INDEX($AA$2:$AA$900,MATCH(ROWS($Z$1:Z571),$AB$2:$AB$900,0))</f>
        <v>#N/A</v>
      </c>
    </row>
    <row r="575" spans="22:30" x14ac:dyDescent="0.25">
      <c r="V575" s="26" t="e">
        <f t="shared" si="89"/>
        <v>#N/A</v>
      </c>
      <c r="W575" s="26">
        <f>(COUNTIF($V$2:V575,V575)=1)*1+W574</f>
        <v>168</v>
      </c>
      <c r="X575" s="26" t="e">
        <f>VLOOKUP(Y575,'licencje PZTS'!$C$4:$K$1524,9,FALSE)</f>
        <v>#N/A</v>
      </c>
      <c r="Y575" s="26" t="e">
        <f>INDEX($V$4:$V$900,MATCH(ROWS($U$1:U572),$W$4:$W$900,0))</f>
        <v>#N/A</v>
      </c>
      <c r="AA575" s="26" t="e">
        <f t="shared" si="90"/>
        <v>#N/A</v>
      </c>
      <c r="AB575" s="26">
        <f>(COUNTIF($AA$2:AA575,AA575)=1)*1+AB574</f>
        <v>259</v>
      </c>
      <c r="AC575" s="26" t="e">
        <f>VLOOKUP(AD575,'licencje PZTS'!$C$4:$K$524,9,FALSE)</f>
        <v>#N/A</v>
      </c>
      <c r="AD575" s="26" t="e">
        <f>INDEX($AA$2:$AA$900,MATCH(ROWS($Z$1:Z572),$AB$2:$AB$900,0))</f>
        <v>#N/A</v>
      </c>
    </row>
    <row r="576" spans="22:30" x14ac:dyDescent="0.25">
      <c r="V576" s="26" t="e">
        <f t="shared" si="89"/>
        <v>#N/A</v>
      </c>
      <c r="W576" s="26">
        <f>(COUNTIF($V$2:V576,V576)=1)*1+W575</f>
        <v>168</v>
      </c>
      <c r="X576" s="26" t="e">
        <f>VLOOKUP(Y576,'licencje PZTS'!$C$4:$K$1524,9,FALSE)</f>
        <v>#N/A</v>
      </c>
      <c r="Y576" s="26" t="e">
        <f>INDEX($V$4:$V$900,MATCH(ROWS($U$1:U573),$W$4:$W$900,0))</f>
        <v>#N/A</v>
      </c>
      <c r="AA576" s="26" t="e">
        <f t="shared" si="90"/>
        <v>#N/A</v>
      </c>
      <c r="AB576" s="26">
        <f>(COUNTIF($AA$2:AA576,AA576)=1)*1+AB575</f>
        <v>259</v>
      </c>
      <c r="AC576" s="26" t="e">
        <f>VLOOKUP(AD576,'licencje PZTS'!$C$4:$K$524,9,FALSE)</f>
        <v>#N/A</v>
      </c>
      <c r="AD576" s="26" t="e">
        <f>INDEX($AA$2:$AA$900,MATCH(ROWS($Z$1:Z573),$AB$2:$AB$900,0))</f>
        <v>#N/A</v>
      </c>
    </row>
    <row r="577" spans="22:30" x14ac:dyDescent="0.25">
      <c r="V577" s="26" t="e">
        <f t="shared" si="89"/>
        <v>#N/A</v>
      </c>
      <c r="W577" s="26">
        <f>(COUNTIF($V$2:V577,V577)=1)*1+W576</f>
        <v>168</v>
      </c>
      <c r="X577" s="26" t="e">
        <f>VLOOKUP(Y577,'licencje PZTS'!$C$4:$K$1524,9,FALSE)</f>
        <v>#N/A</v>
      </c>
      <c r="Y577" s="26" t="e">
        <f>INDEX($V$4:$V$900,MATCH(ROWS($U$1:U574),$W$4:$W$900,0))</f>
        <v>#N/A</v>
      </c>
      <c r="AA577" s="26" t="e">
        <f t="shared" si="90"/>
        <v>#N/A</v>
      </c>
      <c r="AB577" s="26">
        <f>(COUNTIF($AA$2:AA577,AA577)=1)*1+AB576</f>
        <v>259</v>
      </c>
      <c r="AC577" s="26" t="e">
        <f>VLOOKUP(AD577,'licencje PZTS'!$C$4:$K$524,9,FALSE)</f>
        <v>#N/A</v>
      </c>
      <c r="AD577" s="26" t="e">
        <f>INDEX($AA$2:$AA$900,MATCH(ROWS($Z$1:Z574),$AB$2:$AB$900,0))</f>
        <v>#N/A</v>
      </c>
    </row>
    <row r="578" spans="22:30" x14ac:dyDescent="0.25">
      <c r="V578" s="26" t="e">
        <f t="shared" si="89"/>
        <v>#N/A</v>
      </c>
      <c r="W578" s="26">
        <f>(COUNTIF($V$2:V578,V578)=1)*1+W577</f>
        <v>168</v>
      </c>
      <c r="X578" s="26" t="e">
        <f>VLOOKUP(Y578,'licencje PZTS'!$C$4:$K$1524,9,FALSE)</f>
        <v>#N/A</v>
      </c>
      <c r="Y578" s="26" t="e">
        <f>INDEX($V$4:$V$900,MATCH(ROWS($U$1:U575),$W$4:$W$900,0))</f>
        <v>#N/A</v>
      </c>
      <c r="AA578" s="26" t="e">
        <f t="shared" si="90"/>
        <v>#N/A</v>
      </c>
      <c r="AB578" s="26">
        <f>(COUNTIF($AA$2:AA578,AA578)=1)*1+AB577</f>
        <v>259</v>
      </c>
      <c r="AC578" s="26" t="e">
        <f>VLOOKUP(AD578,'licencje PZTS'!$C$4:$K$524,9,FALSE)</f>
        <v>#N/A</v>
      </c>
      <c r="AD578" s="26" t="e">
        <f>INDEX($AA$2:$AA$900,MATCH(ROWS($Z$1:Z575),$AB$2:$AB$900,0))</f>
        <v>#N/A</v>
      </c>
    </row>
    <row r="579" spans="22:30" x14ac:dyDescent="0.25">
      <c r="V579" s="26" t="e">
        <f t="shared" si="89"/>
        <v>#N/A</v>
      </c>
      <c r="W579" s="26">
        <f>(COUNTIF($V$2:V579,V579)=1)*1+W578</f>
        <v>168</v>
      </c>
      <c r="X579" s="26" t="e">
        <f>VLOOKUP(Y579,'licencje PZTS'!$C$4:$K$1524,9,FALSE)</f>
        <v>#N/A</v>
      </c>
      <c r="Y579" s="26" t="e">
        <f>INDEX($V$4:$V$900,MATCH(ROWS($U$1:U576),$W$4:$W$900,0))</f>
        <v>#N/A</v>
      </c>
      <c r="AA579" s="26" t="e">
        <f t="shared" si="90"/>
        <v>#N/A</v>
      </c>
      <c r="AB579" s="26">
        <f>(COUNTIF($AA$2:AA579,AA579)=1)*1+AB578</f>
        <v>259</v>
      </c>
      <c r="AC579" s="26" t="e">
        <f>VLOOKUP(AD579,'licencje PZTS'!$C$4:$K$524,9,FALSE)</f>
        <v>#N/A</v>
      </c>
      <c r="AD579" s="26" t="e">
        <f>INDEX($AA$2:$AA$900,MATCH(ROWS($Z$1:Z576),$AB$2:$AB$900,0))</f>
        <v>#N/A</v>
      </c>
    </row>
    <row r="580" spans="22:30" x14ac:dyDescent="0.25">
      <c r="V580" s="26" t="e">
        <f t="shared" si="89"/>
        <v>#N/A</v>
      </c>
      <c r="W580" s="26">
        <f>(COUNTIF($V$2:V580,V580)=1)*1+W579</f>
        <v>168</v>
      </c>
      <c r="X580" s="26" t="e">
        <f>VLOOKUP(Y580,'licencje PZTS'!$C$4:$K$1524,9,FALSE)</f>
        <v>#N/A</v>
      </c>
      <c r="Y580" s="26" t="e">
        <f>INDEX($V$4:$V$900,MATCH(ROWS($U$1:U577),$W$4:$W$900,0))</f>
        <v>#N/A</v>
      </c>
      <c r="AA580" s="26" t="e">
        <f t="shared" si="90"/>
        <v>#N/A</v>
      </c>
      <c r="AB580" s="26">
        <f>(COUNTIF($AA$2:AA580,AA580)=1)*1+AB579</f>
        <v>259</v>
      </c>
      <c r="AC580" s="26" t="e">
        <f>VLOOKUP(AD580,'licencje PZTS'!$C$4:$K$524,9,FALSE)</f>
        <v>#N/A</v>
      </c>
      <c r="AD580" s="26" t="e">
        <f>INDEX($AA$2:$AA$900,MATCH(ROWS($Z$1:Z577),$AB$2:$AB$900,0))</f>
        <v>#N/A</v>
      </c>
    </row>
    <row r="581" spans="22:30" x14ac:dyDescent="0.25">
      <c r="V581" s="26" t="e">
        <f t="shared" si="89"/>
        <v>#N/A</v>
      </c>
      <c r="W581" s="26">
        <f>(COUNTIF($V$2:V581,V581)=1)*1+W580</f>
        <v>168</v>
      </c>
      <c r="X581" s="26" t="e">
        <f>VLOOKUP(Y581,'licencje PZTS'!$C$4:$K$1524,9,FALSE)</f>
        <v>#N/A</v>
      </c>
      <c r="Y581" s="26" t="e">
        <f>INDEX($V$4:$V$900,MATCH(ROWS($U$1:U578),$W$4:$W$900,0))</f>
        <v>#N/A</v>
      </c>
      <c r="AA581" s="26" t="e">
        <f t="shared" si="90"/>
        <v>#N/A</v>
      </c>
      <c r="AB581" s="26">
        <f>(COUNTIF($AA$2:AA581,AA581)=1)*1+AB580</f>
        <v>259</v>
      </c>
      <c r="AC581" s="26" t="e">
        <f>VLOOKUP(AD581,'licencje PZTS'!$C$4:$K$524,9,FALSE)</f>
        <v>#N/A</v>
      </c>
      <c r="AD581" s="26" t="e">
        <f>INDEX($AA$2:$AA$900,MATCH(ROWS($Z$1:Z578),$AB$2:$AB$900,0))</f>
        <v>#N/A</v>
      </c>
    </row>
    <row r="582" spans="22:30" x14ac:dyDescent="0.25">
      <c r="V582" s="26" t="e">
        <f t="shared" si="89"/>
        <v>#N/A</v>
      </c>
      <c r="W582" s="26">
        <f>(COUNTIF($V$2:V582,V582)=1)*1+W581</f>
        <v>168</v>
      </c>
      <c r="X582" s="26" t="e">
        <f>VLOOKUP(Y582,'licencje PZTS'!$C$4:$K$1524,9,FALSE)</f>
        <v>#N/A</v>
      </c>
      <c r="Y582" s="26" t="e">
        <f>INDEX($V$4:$V$900,MATCH(ROWS($U$1:U579),$W$4:$W$900,0))</f>
        <v>#N/A</v>
      </c>
      <c r="AA582" s="26" t="e">
        <f t="shared" si="90"/>
        <v>#N/A</v>
      </c>
      <c r="AB582" s="26">
        <f>(COUNTIF($AA$2:AA582,AA582)=1)*1+AB581</f>
        <v>259</v>
      </c>
      <c r="AC582" s="26" t="e">
        <f>VLOOKUP(AD582,'licencje PZTS'!$C$4:$K$524,9,FALSE)</f>
        <v>#N/A</v>
      </c>
      <c r="AD582" s="26" t="e">
        <f>INDEX($AA$2:$AA$900,MATCH(ROWS($Z$1:Z579),$AB$2:$AB$900,0))</f>
        <v>#N/A</v>
      </c>
    </row>
    <row r="583" spans="22:30" x14ac:dyDescent="0.25">
      <c r="V583" s="26" t="e">
        <f t="shared" si="89"/>
        <v>#N/A</v>
      </c>
      <c r="W583" s="26">
        <f>(COUNTIF($V$2:V583,V583)=1)*1+W582</f>
        <v>168</v>
      </c>
      <c r="X583" s="26" t="e">
        <f>VLOOKUP(Y583,'licencje PZTS'!$C$4:$K$1524,9,FALSE)</f>
        <v>#N/A</v>
      </c>
      <c r="Y583" s="26" t="e">
        <f>INDEX($V$4:$V$900,MATCH(ROWS($U$1:U580),$W$4:$W$900,0))</f>
        <v>#N/A</v>
      </c>
      <c r="AA583" s="26" t="e">
        <f t="shared" si="90"/>
        <v>#N/A</v>
      </c>
      <c r="AB583" s="26">
        <f>(COUNTIF($AA$2:AA583,AA583)=1)*1+AB582</f>
        <v>259</v>
      </c>
      <c r="AC583" s="26" t="e">
        <f>VLOOKUP(AD583,'licencje PZTS'!$C$4:$K$524,9,FALSE)</f>
        <v>#N/A</v>
      </c>
      <c r="AD583" s="26" t="e">
        <f>INDEX($AA$2:$AA$900,MATCH(ROWS($Z$1:Z580),$AB$2:$AB$900,0))</f>
        <v>#N/A</v>
      </c>
    </row>
    <row r="584" spans="22:30" x14ac:dyDescent="0.25">
      <c r="V584" s="26" t="e">
        <f t="shared" si="89"/>
        <v>#N/A</v>
      </c>
      <c r="W584" s="26">
        <f>(COUNTIF($V$2:V584,V584)=1)*1+W583</f>
        <v>168</v>
      </c>
      <c r="X584" s="26" t="e">
        <f>VLOOKUP(Y584,'licencje PZTS'!$C$4:$K$1524,9,FALSE)</f>
        <v>#N/A</v>
      </c>
      <c r="Y584" s="26" t="e">
        <f>INDEX($V$4:$V$900,MATCH(ROWS($U$1:U581),$W$4:$W$900,0))</f>
        <v>#N/A</v>
      </c>
      <c r="AA584" s="26" t="e">
        <f t="shared" si="90"/>
        <v>#N/A</v>
      </c>
      <c r="AB584" s="26">
        <f>(COUNTIF($AA$2:AA584,AA584)=1)*1+AB583</f>
        <v>259</v>
      </c>
      <c r="AC584" s="26" t="e">
        <f>VLOOKUP(AD584,'licencje PZTS'!$C$4:$K$524,9,FALSE)</f>
        <v>#N/A</v>
      </c>
      <c r="AD584" s="26" t="e">
        <f>INDEX($AA$2:$AA$900,MATCH(ROWS($Z$1:Z581),$AB$2:$AB$900,0))</f>
        <v>#N/A</v>
      </c>
    </row>
    <row r="585" spans="22:30" x14ac:dyDescent="0.25">
      <c r="V585" s="26" t="e">
        <f t="shared" si="89"/>
        <v>#N/A</v>
      </c>
      <c r="W585" s="26">
        <f>(COUNTIF($V$2:V585,V585)=1)*1+W584</f>
        <v>168</v>
      </c>
      <c r="X585" s="26" t="e">
        <f>VLOOKUP(Y585,'licencje PZTS'!$C$4:$K$1524,9,FALSE)</f>
        <v>#N/A</v>
      </c>
      <c r="Y585" s="26" t="e">
        <f>INDEX($V$4:$V$900,MATCH(ROWS($U$1:U582),$W$4:$W$900,0))</f>
        <v>#N/A</v>
      </c>
      <c r="AA585" s="26" t="e">
        <f t="shared" si="90"/>
        <v>#N/A</v>
      </c>
      <c r="AB585" s="26">
        <f>(COUNTIF($AA$2:AA585,AA585)=1)*1+AB584</f>
        <v>259</v>
      </c>
      <c r="AC585" s="26" t="e">
        <f>VLOOKUP(AD585,'licencje PZTS'!$C$4:$K$524,9,FALSE)</f>
        <v>#N/A</v>
      </c>
      <c r="AD585" s="26" t="e">
        <f>INDEX($AA$2:$AA$900,MATCH(ROWS($Z$1:Z582),$AB$2:$AB$900,0))</f>
        <v>#N/A</v>
      </c>
    </row>
    <row r="586" spans="22:30" x14ac:dyDescent="0.25">
      <c r="V586" s="26" t="e">
        <f t="shared" si="89"/>
        <v>#N/A</v>
      </c>
      <c r="W586" s="26">
        <f>(COUNTIF($V$2:V586,V586)=1)*1+W585</f>
        <v>168</v>
      </c>
      <c r="X586" s="26" t="e">
        <f>VLOOKUP(Y586,'licencje PZTS'!$C$4:$K$1524,9,FALSE)</f>
        <v>#N/A</v>
      </c>
      <c r="Y586" s="26" t="e">
        <f>INDEX($V$4:$V$900,MATCH(ROWS($U$1:U583),$W$4:$W$900,0))</f>
        <v>#N/A</v>
      </c>
      <c r="AA586" s="26" t="e">
        <f t="shared" si="90"/>
        <v>#N/A</v>
      </c>
      <c r="AB586" s="26">
        <f>(COUNTIF($AA$2:AA586,AA586)=1)*1+AB585</f>
        <v>259</v>
      </c>
      <c r="AC586" s="26" t="e">
        <f>VLOOKUP(AD586,'licencje PZTS'!$C$4:$K$524,9,FALSE)</f>
        <v>#N/A</v>
      </c>
      <c r="AD586" s="26" t="e">
        <f>INDEX($AA$2:$AA$900,MATCH(ROWS($Z$1:Z583),$AB$2:$AB$900,0))</f>
        <v>#N/A</v>
      </c>
    </row>
    <row r="587" spans="22:30" x14ac:dyDescent="0.25">
      <c r="V587" s="26" t="e">
        <f t="shared" si="89"/>
        <v>#N/A</v>
      </c>
      <c r="W587" s="26">
        <f>(COUNTIF($V$2:V587,V587)=1)*1+W586</f>
        <v>168</v>
      </c>
      <c r="X587" s="26" t="e">
        <f>VLOOKUP(Y587,'licencje PZTS'!$C$4:$K$1524,9,FALSE)</f>
        <v>#N/A</v>
      </c>
      <c r="Y587" s="26" t="e">
        <f>INDEX($V$4:$V$900,MATCH(ROWS($U$1:U584),$W$4:$W$900,0))</f>
        <v>#N/A</v>
      </c>
      <c r="AA587" s="26" t="e">
        <f t="shared" si="90"/>
        <v>#N/A</v>
      </c>
      <c r="AB587" s="26">
        <f>(COUNTIF($AA$2:AA587,AA587)=1)*1+AB586</f>
        <v>259</v>
      </c>
      <c r="AC587" s="26" t="e">
        <f>VLOOKUP(AD587,'licencje PZTS'!$C$4:$K$524,9,FALSE)</f>
        <v>#N/A</v>
      </c>
      <c r="AD587" s="26" t="e">
        <f>INDEX($AA$2:$AA$900,MATCH(ROWS($Z$1:Z584),$AB$2:$AB$900,0))</f>
        <v>#N/A</v>
      </c>
    </row>
    <row r="588" spans="22:30" x14ac:dyDescent="0.25">
      <c r="V588" s="26" t="e">
        <f t="shared" si="89"/>
        <v>#N/A</v>
      </c>
      <c r="W588" s="26">
        <f>(COUNTIF($V$2:V588,V588)=1)*1+W587</f>
        <v>168</v>
      </c>
      <c r="X588" s="26" t="e">
        <f>VLOOKUP(Y588,'licencje PZTS'!$C$4:$K$1524,9,FALSE)</f>
        <v>#N/A</v>
      </c>
      <c r="Y588" s="26" t="e">
        <f>INDEX($V$4:$V$900,MATCH(ROWS($U$1:U585),$W$4:$W$900,0))</f>
        <v>#N/A</v>
      </c>
      <c r="AA588" s="26" t="e">
        <f t="shared" si="90"/>
        <v>#N/A</v>
      </c>
      <c r="AB588" s="26">
        <f>(COUNTIF($AA$2:AA588,AA588)=1)*1+AB587</f>
        <v>259</v>
      </c>
      <c r="AC588" s="26" t="e">
        <f>VLOOKUP(AD588,'licencje PZTS'!$C$4:$K$524,9,FALSE)</f>
        <v>#N/A</v>
      </c>
      <c r="AD588" s="26" t="e">
        <f>INDEX($AA$2:$AA$900,MATCH(ROWS($Z$1:Z585),$AB$2:$AB$900,0))</f>
        <v>#N/A</v>
      </c>
    </row>
    <row r="589" spans="22:30" x14ac:dyDescent="0.25">
      <c r="V589" s="26" t="e">
        <f t="shared" si="89"/>
        <v>#N/A</v>
      </c>
      <c r="W589" s="26">
        <f>(COUNTIF($V$2:V589,V589)=1)*1+W588</f>
        <v>168</v>
      </c>
      <c r="X589" s="26" t="e">
        <f>VLOOKUP(Y589,'licencje PZTS'!$C$4:$K$1524,9,FALSE)</f>
        <v>#N/A</v>
      </c>
      <c r="Y589" s="26" t="e">
        <f>INDEX($V$4:$V$900,MATCH(ROWS($U$1:U586),$W$4:$W$900,0))</f>
        <v>#N/A</v>
      </c>
      <c r="AA589" s="26" t="e">
        <f t="shared" si="90"/>
        <v>#N/A</v>
      </c>
      <c r="AB589" s="26">
        <f>(COUNTIF($AA$2:AA589,AA589)=1)*1+AB588</f>
        <v>259</v>
      </c>
      <c r="AC589" s="26" t="e">
        <f>VLOOKUP(AD589,'licencje PZTS'!$C$4:$K$524,9,FALSE)</f>
        <v>#N/A</v>
      </c>
      <c r="AD589" s="26" t="e">
        <f>INDEX($AA$2:$AA$900,MATCH(ROWS($Z$1:Z586),$AB$2:$AB$900,0))</f>
        <v>#N/A</v>
      </c>
    </row>
    <row r="590" spans="22:30" x14ac:dyDescent="0.25">
      <c r="V590" s="26" t="e">
        <f t="shared" si="89"/>
        <v>#N/A</v>
      </c>
      <c r="W590" s="26">
        <f>(COUNTIF($V$2:V590,V590)=1)*1+W589</f>
        <v>168</v>
      </c>
      <c r="X590" s="26" t="e">
        <f>VLOOKUP(Y590,'licencje PZTS'!$C$4:$K$1524,9,FALSE)</f>
        <v>#N/A</v>
      </c>
      <c r="Y590" s="26" t="e">
        <f>INDEX($V$4:$V$900,MATCH(ROWS($U$1:U587),$W$4:$W$900,0))</f>
        <v>#N/A</v>
      </c>
      <c r="AA590" s="26" t="e">
        <f t="shared" si="90"/>
        <v>#N/A</v>
      </c>
      <c r="AB590" s="26">
        <f>(COUNTIF($AA$2:AA590,AA590)=1)*1+AB589</f>
        <v>259</v>
      </c>
      <c r="AC590" s="26" t="e">
        <f>VLOOKUP(AD590,'licencje PZTS'!$C$4:$K$524,9,FALSE)</f>
        <v>#N/A</v>
      </c>
      <c r="AD590" s="26" t="e">
        <f>INDEX($AA$2:$AA$900,MATCH(ROWS($Z$1:Z587),$AB$2:$AB$900,0))</f>
        <v>#N/A</v>
      </c>
    </row>
    <row r="591" spans="22:30" x14ac:dyDescent="0.25">
      <c r="V591" s="26" t="e">
        <f t="shared" si="89"/>
        <v>#N/A</v>
      </c>
      <c r="W591" s="26">
        <f>(COUNTIF($V$2:V591,V591)=1)*1+W590</f>
        <v>168</v>
      </c>
      <c r="X591" s="26" t="e">
        <f>VLOOKUP(Y591,'licencje PZTS'!$C$4:$K$1524,9,FALSE)</f>
        <v>#N/A</v>
      </c>
      <c r="Y591" s="26" t="e">
        <f>INDEX($V$4:$V$900,MATCH(ROWS($U$1:U588),$W$4:$W$900,0))</f>
        <v>#N/A</v>
      </c>
      <c r="AA591" s="26" t="e">
        <f t="shared" si="90"/>
        <v>#N/A</v>
      </c>
      <c r="AB591" s="26">
        <f>(COUNTIF($AA$2:AA591,AA591)=1)*1+AB590</f>
        <v>259</v>
      </c>
      <c r="AC591" s="26" t="e">
        <f>VLOOKUP(AD591,'licencje PZTS'!$C$4:$K$524,9,FALSE)</f>
        <v>#N/A</v>
      </c>
      <c r="AD591" s="26" t="e">
        <f>INDEX($AA$2:$AA$900,MATCH(ROWS($Z$1:Z588),$AB$2:$AB$900,0))</f>
        <v>#N/A</v>
      </c>
    </row>
    <row r="592" spans="22:30" x14ac:dyDescent="0.25">
      <c r="V592" s="26" t="e">
        <f t="shared" si="89"/>
        <v>#N/A</v>
      </c>
      <c r="W592" s="26">
        <f>(COUNTIF($V$2:V592,V592)=1)*1+W591</f>
        <v>168</v>
      </c>
      <c r="X592" s="26" t="e">
        <f>VLOOKUP(Y592,'licencje PZTS'!$C$4:$K$1524,9,FALSE)</f>
        <v>#N/A</v>
      </c>
      <c r="Y592" s="26" t="e">
        <f>INDEX($V$4:$V$900,MATCH(ROWS($U$1:U589),$W$4:$W$900,0))</f>
        <v>#N/A</v>
      </c>
      <c r="AA592" s="26" t="e">
        <f t="shared" si="90"/>
        <v>#N/A</v>
      </c>
      <c r="AB592" s="26">
        <f>(COUNTIF($AA$2:AA592,AA592)=1)*1+AB591</f>
        <v>259</v>
      </c>
      <c r="AC592" s="26" t="e">
        <f>VLOOKUP(AD592,'licencje PZTS'!$C$4:$K$524,9,FALSE)</f>
        <v>#N/A</v>
      </c>
      <c r="AD592" s="26" t="e">
        <f>INDEX($AA$2:$AA$900,MATCH(ROWS($Z$1:Z589),$AB$2:$AB$900,0))</f>
        <v>#N/A</v>
      </c>
    </row>
    <row r="593" spans="22:30" x14ac:dyDescent="0.25">
      <c r="V593" s="26" t="e">
        <f t="shared" si="89"/>
        <v>#N/A</v>
      </c>
      <c r="W593" s="26">
        <f>(COUNTIF($V$2:V593,V593)=1)*1+W592</f>
        <v>168</v>
      </c>
      <c r="X593" s="26" t="e">
        <f>VLOOKUP(Y593,'licencje PZTS'!$C$4:$K$1524,9,FALSE)</f>
        <v>#N/A</v>
      </c>
      <c r="Y593" s="26" t="e">
        <f>INDEX($V$4:$V$900,MATCH(ROWS($U$1:U590),$W$4:$W$900,0))</f>
        <v>#N/A</v>
      </c>
      <c r="AA593" s="26" t="e">
        <f t="shared" si="90"/>
        <v>#N/A</v>
      </c>
      <c r="AB593" s="26">
        <f>(COUNTIF($AA$2:AA593,AA593)=1)*1+AB592</f>
        <v>259</v>
      </c>
      <c r="AC593" s="26" t="e">
        <f>VLOOKUP(AD593,'licencje PZTS'!$C$4:$K$524,9,FALSE)</f>
        <v>#N/A</v>
      </c>
      <c r="AD593" s="26" t="e">
        <f>INDEX($AA$2:$AA$900,MATCH(ROWS($Z$1:Z590),$AB$2:$AB$900,0))</f>
        <v>#N/A</v>
      </c>
    </row>
    <row r="594" spans="22:30" x14ac:dyDescent="0.25">
      <c r="V594" s="26" t="e">
        <f t="shared" si="89"/>
        <v>#N/A</v>
      </c>
      <c r="W594" s="26">
        <f>(COUNTIF($V$2:V594,V594)=1)*1+W593</f>
        <v>168</v>
      </c>
      <c r="X594" s="26" t="e">
        <f>VLOOKUP(Y594,'licencje PZTS'!$C$4:$K$1524,9,FALSE)</f>
        <v>#N/A</v>
      </c>
      <c r="Y594" s="26" t="e">
        <f>INDEX($V$4:$V$900,MATCH(ROWS($U$1:U591),$W$4:$W$900,0))</f>
        <v>#N/A</v>
      </c>
      <c r="AA594" s="26" t="e">
        <f t="shared" si="90"/>
        <v>#N/A</v>
      </c>
      <c r="AB594" s="26">
        <f>(COUNTIF($AA$2:AA594,AA594)=1)*1+AB593</f>
        <v>259</v>
      </c>
      <c r="AC594" s="26" t="e">
        <f>VLOOKUP(AD594,'licencje PZTS'!$C$4:$K$524,9,FALSE)</f>
        <v>#N/A</v>
      </c>
      <c r="AD594" s="26" t="e">
        <f>INDEX($AA$2:$AA$900,MATCH(ROWS($Z$1:Z591),$AB$2:$AB$900,0))</f>
        <v>#N/A</v>
      </c>
    </row>
    <row r="595" spans="22:30" x14ac:dyDescent="0.25">
      <c r="V595" s="26" t="e">
        <f t="shared" si="89"/>
        <v>#N/A</v>
      </c>
      <c r="W595" s="26">
        <f>(COUNTIF($V$2:V595,V595)=1)*1+W594</f>
        <v>168</v>
      </c>
      <c r="X595" s="26" t="e">
        <f>VLOOKUP(Y595,'licencje PZTS'!$C$4:$K$1524,9,FALSE)</f>
        <v>#N/A</v>
      </c>
      <c r="Y595" s="26" t="e">
        <f>INDEX($V$4:$V$900,MATCH(ROWS($U$1:U592),$W$4:$W$900,0))</f>
        <v>#N/A</v>
      </c>
      <c r="AA595" s="26" t="e">
        <f t="shared" si="90"/>
        <v>#N/A</v>
      </c>
      <c r="AB595" s="26">
        <f>(COUNTIF($AA$2:AA595,AA595)=1)*1+AB594</f>
        <v>259</v>
      </c>
      <c r="AC595" s="26" t="e">
        <f>VLOOKUP(AD595,'licencje PZTS'!$C$4:$K$524,9,FALSE)</f>
        <v>#N/A</v>
      </c>
      <c r="AD595" s="26" t="e">
        <f>INDEX($AA$2:$AA$900,MATCH(ROWS($Z$1:Z592),$AB$2:$AB$900,0))</f>
        <v>#N/A</v>
      </c>
    </row>
    <row r="596" spans="22:30" x14ac:dyDescent="0.25">
      <c r="V596" s="26" t="e">
        <f t="shared" si="89"/>
        <v>#N/A</v>
      </c>
      <c r="W596" s="26">
        <f>(COUNTIF($V$2:V596,V596)=1)*1+W595</f>
        <v>168</v>
      </c>
      <c r="X596" s="26" t="e">
        <f>VLOOKUP(Y596,'licencje PZTS'!$C$4:$K$1524,9,FALSE)</f>
        <v>#N/A</v>
      </c>
      <c r="Y596" s="26" t="e">
        <f>INDEX($V$4:$V$900,MATCH(ROWS($U$1:U593),$W$4:$W$900,0))</f>
        <v>#N/A</v>
      </c>
      <c r="AA596" s="26" t="e">
        <f t="shared" si="90"/>
        <v>#N/A</v>
      </c>
      <c r="AB596" s="26">
        <f>(COUNTIF($AA$2:AA596,AA596)=1)*1+AB595</f>
        <v>259</v>
      </c>
      <c r="AC596" s="26" t="e">
        <f>VLOOKUP(AD596,'licencje PZTS'!$C$4:$K$524,9,FALSE)</f>
        <v>#N/A</v>
      </c>
      <c r="AD596" s="26" t="e">
        <f>INDEX($AA$2:$AA$900,MATCH(ROWS($Z$1:Z593),$AB$2:$AB$900,0))</f>
        <v>#N/A</v>
      </c>
    </row>
    <row r="597" spans="22:30" x14ac:dyDescent="0.25">
      <c r="V597" s="26" t="e">
        <f t="shared" si="89"/>
        <v>#N/A</v>
      </c>
      <c r="W597" s="26">
        <f>(COUNTIF($V$2:V597,V597)=1)*1+W596</f>
        <v>168</v>
      </c>
      <c r="X597" s="26" t="e">
        <f>VLOOKUP(Y597,'licencje PZTS'!$C$4:$K$1524,9,FALSE)</f>
        <v>#N/A</v>
      </c>
      <c r="Y597" s="26" t="e">
        <f>INDEX($V$4:$V$900,MATCH(ROWS($U$1:U594),$W$4:$W$900,0))</f>
        <v>#N/A</v>
      </c>
      <c r="AA597" s="26" t="e">
        <f t="shared" si="90"/>
        <v>#N/A</v>
      </c>
      <c r="AB597" s="26">
        <f>(COUNTIF($AA$2:AA597,AA597)=1)*1+AB596</f>
        <v>259</v>
      </c>
      <c r="AC597" s="26" t="e">
        <f>VLOOKUP(AD597,'licencje PZTS'!$C$4:$K$524,9,FALSE)</f>
        <v>#N/A</v>
      </c>
      <c r="AD597" s="26" t="e">
        <f>INDEX($AA$2:$AA$900,MATCH(ROWS($Z$1:Z594),$AB$2:$AB$900,0))</f>
        <v>#N/A</v>
      </c>
    </row>
    <row r="598" spans="22:30" x14ac:dyDescent="0.25">
      <c r="V598" s="26" t="e">
        <f t="shared" si="89"/>
        <v>#N/A</v>
      </c>
      <c r="W598" s="26">
        <f>(COUNTIF($V$2:V598,V598)=1)*1+W597</f>
        <v>168</v>
      </c>
      <c r="X598" s="26" t="e">
        <f>VLOOKUP(Y598,'licencje PZTS'!$C$4:$K$1524,9,FALSE)</f>
        <v>#N/A</v>
      </c>
      <c r="Y598" s="26" t="e">
        <f>INDEX($V$4:$V$900,MATCH(ROWS($U$1:U595),$W$4:$W$900,0))</f>
        <v>#N/A</v>
      </c>
      <c r="AA598" s="26" t="e">
        <f t="shared" si="90"/>
        <v>#N/A</v>
      </c>
      <c r="AB598" s="26">
        <f>(COUNTIF($AA$2:AA598,AA598)=1)*1+AB597</f>
        <v>259</v>
      </c>
      <c r="AC598" s="26" t="e">
        <f>VLOOKUP(AD598,'licencje PZTS'!$C$4:$K$524,9,FALSE)</f>
        <v>#N/A</v>
      </c>
      <c r="AD598" s="26" t="e">
        <f>INDEX($AA$2:$AA$900,MATCH(ROWS($Z$1:Z595),$AB$2:$AB$900,0))</f>
        <v>#N/A</v>
      </c>
    </row>
    <row r="599" spans="22:30" x14ac:dyDescent="0.25">
      <c r="V599" s="26" t="e">
        <f t="shared" si="89"/>
        <v>#N/A</v>
      </c>
      <c r="W599" s="26">
        <f>(COUNTIF($V$2:V599,V599)=1)*1+W598</f>
        <v>168</v>
      </c>
      <c r="X599" s="26" t="e">
        <f>VLOOKUP(Y599,'licencje PZTS'!$C$4:$K$1524,9,FALSE)</f>
        <v>#N/A</v>
      </c>
      <c r="Y599" s="26" t="e">
        <f>INDEX($V$4:$V$900,MATCH(ROWS($U$1:U596),$W$4:$W$900,0))</f>
        <v>#N/A</v>
      </c>
      <c r="AA599" s="26" t="e">
        <f t="shared" si="90"/>
        <v>#N/A</v>
      </c>
      <c r="AB599" s="26">
        <f>(COUNTIF($AA$2:AA599,AA599)=1)*1+AB598</f>
        <v>259</v>
      </c>
      <c r="AC599" s="26" t="e">
        <f>VLOOKUP(AD599,'licencje PZTS'!$C$4:$K$524,9,FALSE)</f>
        <v>#N/A</v>
      </c>
      <c r="AD599" s="26" t="e">
        <f>INDEX($AA$2:$AA$900,MATCH(ROWS($Z$1:Z596),$AB$2:$AB$900,0))</f>
        <v>#N/A</v>
      </c>
    </row>
    <row r="600" spans="22:30" x14ac:dyDescent="0.25">
      <c r="V600" s="26" t="e">
        <f t="shared" si="89"/>
        <v>#N/A</v>
      </c>
      <c r="W600" s="26">
        <f>(COUNTIF($V$2:V600,V600)=1)*1+W599</f>
        <v>168</v>
      </c>
      <c r="X600" s="26" t="e">
        <f>VLOOKUP(Y600,'licencje PZTS'!$C$4:$K$1524,9,FALSE)</f>
        <v>#N/A</v>
      </c>
      <c r="Y600" s="26" t="e">
        <f>INDEX($V$4:$V$900,MATCH(ROWS($U$1:U597),$W$4:$W$900,0))</f>
        <v>#N/A</v>
      </c>
      <c r="AA600" s="26" t="e">
        <f t="shared" si="90"/>
        <v>#N/A</v>
      </c>
      <c r="AB600" s="26">
        <f>(COUNTIF($AA$2:AA600,AA600)=1)*1+AB599</f>
        <v>259</v>
      </c>
      <c r="AC600" s="26" t="e">
        <f>VLOOKUP(AD600,'licencje PZTS'!$C$4:$K$524,9,FALSE)</f>
        <v>#N/A</v>
      </c>
      <c r="AD600" s="26" t="e">
        <f>INDEX($AA$2:$AA$900,MATCH(ROWS($Z$1:Z597),$AB$2:$AB$900,0))</f>
        <v>#N/A</v>
      </c>
    </row>
    <row r="601" spans="22:30" x14ac:dyDescent="0.25">
      <c r="V601" s="26" t="e">
        <f t="shared" si="89"/>
        <v>#N/A</v>
      </c>
      <c r="W601" s="26">
        <f>(COUNTIF($V$2:V601,V601)=1)*1+W600</f>
        <v>168</v>
      </c>
      <c r="X601" s="26" t="e">
        <f>VLOOKUP(Y601,'licencje PZTS'!$C$4:$K$1524,9,FALSE)</f>
        <v>#N/A</v>
      </c>
      <c r="Y601" s="26" t="e">
        <f>INDEX($V$4:$V$900,MATCH(ROWS($U$1:U598),$W$4:$W$900,0))</f>
        <v>#N/A</v>
      </c>
      <c r="AA601" s="26" t="e">
        <f t="shared" si="90"/>
        <v>#N/A</v>
      </c>
      <c r="AB601" s="26">
        <f>(COUNTIF($AA$2:AA601,AA601)=1)*1+AB600</f>
        <v>259</v>
      </c>
      <c r="AC601" s="26" t="e">
        <f>VLOOKUP(AD601,'licencje PZTS'!$C$4:$K$524,9,FALSE)</f>
        <v>#N/A</v>
      </c>
      <c r="AD601" s="26" t="e">
        <f>INDEX($AA$2:$AA$900,MATCH(ROWS($Z$1:Z598),$AB$2:$AB$900,0))</f>
        <v>#N/A</v>
      </c>
    </row>
    <row r="602" spans="22:30" x14ac:dyDescent="0.25">
      <c r="V602" s="26" t="e">
        <f t="shared" si="89"/>
        <v>#N/A</v>
      </c>
      <c r="W602" s="26">
        <f>(COUNTIF($V$2:V602,V602)=1)*1+W601</f>
        <v>168</v>
      </c>
      <c r="X602" s="26" t="e">
        <f>VLOOKUP(Y602,'licencje PZTS'!$C$4:$K$1524,9,FALSE)</f>
        <v>#N/A</v>
      </c>
      <c r="Y602" s="26" t="e">
        <f>INDEX($V$4:$V$900,MATCH(ROWS($U$1:U599),$W$4:$W$900,0))</f>
        <v>#N/A</v>
      </c>
      <c r="AA602" s="26" t="e">
        <f t="shared" si="90"/>
        <v>#N/A</v>
      </c>
      <c r="AB602" s="26">
        <f>(COUNTIF($AA$2:AA602,AA602)=1)*1+AB601</f>
        <v>259</v>
      </c>
      <c r="AC602" s="26" t="e">
        <f>VLOOKUP(AD602,'licencje PZTS'!$C$4:$K$524,9,FALSE)</f>
        <v>#N/A</v>
      </c>
      <c r="AD602" s="26" t="e">
        <f>INDEX($AA$2:$AA$900,MATCH(ROWS($Z$1:Z599),$AB$2:$AB$900,0))</f>
        <v>#N/A</v>
      </c>
    </row>
    <row r="603" spans="22:30" x14ac:dyDescent="0.25">
      <c r="V603" s="26" t="e">
        <f t="shared" si="89"/>
        <v>#N/A</v>
      </c>
      <c r="W603" s="26">
        <f>(COUNTIF($V$2:V603,V603)=1)*1+W602</f>
        <v>168</v>
      </c>
      <c r="X603" s="26" t="e">
        <f>VLOOKUP(Y603,'licencje PZTS'!$C$4:$K$1524,9,FALSE)</f>
        <v>#N/A</v>
      </c>
      <c r="Y603" s="26" t="e">
        <f>INDEX($V$4:$V$900,MATCH(ROWS($U$1:U600),$W$4:$W$900,0))</f>
        <v>#N/A</v>
      </c>
      <c r="AA603" s="26" t="e">
        <f t="shared" si="90"/>
        <v>#N/A</v>
      </c>
      <c r="AB603" s="26">
        <f>(COUNTIF($AA$2:AA603,AA603)=1)*1+AB602</f>
        <v>259</v>
      </c>
      <c r="AC603" s="26" t="e">
        <f>VLOOKUP(AD603,'licencje PZTS'!$C$4:$K$524,9,FALSE)</f>
        <v>#N/A</v>
      </c>
      <c r="AD603" s="26" t="e">
        <f>INDEX($AA$2:$AA$900,MATCH(ROWS($Z$1:Z600),$AB$2:$AB$900,0))</f>
        <v>#N/A</v>
      </c>
    </row>
    <row r="604" spans="22:30" x14ac:dyDescent="0.25">
      <c r="V604" s="26" t="e">
        <f t="shared" si="89"/>
        <v>#N/A</v>
      </c>
      <c r="W604" s="26">
        <f>(COUNTIF($V$2:V604,V604)=1)*1+W603</f>
        <v>168</v>
      </c>
      <c r="X604" s="26" t="e">
        <f>VLOOKUP(Y604,'licencje PZTS'!$C$4:$K$1524,9,FALSE)</f>
        <v>#N/A</v>
      </c>
      <c r="Y604" s="26" t="e">
        <f>INDEX($V$4:$V$900,MATCH(ROWS($U$1:U601),$W$4:$W$900,0))</f>
        <v>#N/A</v>
      </c>
      <c r="AA604" s="26" t="e">
        <f t="shared" si="90"/>
        <v>#N/A</v>
      </c>
      <c r="AB604" s="26">
        <f>(COUNTIF($AA$2:AA604,AA604)=1)*1+AB603</f>
        <v>259</v>
      </c>
      <c r="AC604" s="26" t="e">
        <f>VLOOKUP(AD604,'licencje PZTS'!$C$4:$K$524,9,FALSE)</f>
        <v>#N/A</v>
      </c>
      <c r="AD604" s="26" t="e">
        <f>INDEX($AA$2:$AA$900,MATCH(ROWS($Z$1:Z601),$AB$2:$AB$900,0))</f>
        <v>#N/A</v>
      </c>
    </row>
    <row r="605" spans="22:30" x14ac:dyDescent="0.25">
      <c r="V605" s="26" t="e">
        <f t="shared" si="89"/>
        <v>#N/A</v>
      </c>
      <c r="W605" s="26">
        <f>(COUNTIF($V$2:V605,V605)=1)*1+W604</f>
        <v>168</v>
      </c>
      <c r="X605" s="26" t="e">
        <f>VLOOKUP(Y605,'licencje PZTS'!$C$4:$K$1524,9,FALSE)</f>
        <v>#N/A</v>
      </c>
      <c r="Y605" s="26" t="e">
        <f>INDEX($V$4:$V$900,MATCH(ROWS($U$1:U602),$W$4:$W$900,0))</f>
        <v>#N/A</v>
      </c>
      <c r="AA605" s="26" t="e">
        <f t="shared" si="90"/>
        <v>#N/A</v>
      </c>
      <c r="AB605" s="26">
        <f>(COUNTIF($AA$2:AA605,AA605)=1)*1+AB604</f>
        <v>259</v>
      </c>
      <c r="AC605" s="26" t="e">
        <f>VLOOKUP(AD605,'licencje PZTS'!$C$4:$K$524,9,FALSE)</f>
        <v>#N/A</v>
      </c>
      <c r="AD605" s="26" t="e">
        <f>INDEX($AA$2:$AA$900,MATCH(ROWS($Z$1:Z602),$AB$2:$AB$900,0))</f>
        <v>#N/A</v>
      </c>
    </row>
    <row r="606" spans="22:30" x14ac:dyDescent="0.25">
      <c r="V606" s="26" t="e">
        <f t="shared" si="89"/>
        <v>#N/A</v>
      </c>
      <c r="W606" s="26">
        <f>(COUNTIF($V$2:V606,V606)=1)*1+W605</f>
        <v>168</v>
      </c>
      <c r="X606" s="26" t="e">
        <f>VLOOKUP(Y606,'licencje PZTS'!$C$4:$K$1524,9,FALSE)</f>
        <v>#N/A</v>
      </c>
      <c r="Y606" s="26" t="e">
        <f>INDEX($V$4:$V$900,MATCH(ROWS($U$1:U603),$W$4:$W$900,0))</f>
        <v>#N/A</v>
      </c>
      <c r="AA606" s="26" t="e">
        <f t="shared" si="90"/>
        <v>#N/A</v>
      </c>
      <c r="AB606" s="26">
        <f>(COUNTIF($AA$2:AA606,AA606)=1)*1+AB605</f>
        <v>259</v>
      </c>
      <c r="AC606" s="26" t="e">
        <f>VLOOKUP(AD606,'licencje PZTS'!$C$4:$K$524,9,FALSE)</f>
        <v>#N/A</v>
      </c>
      <c r="AD606" s="26" t="e">
        <f>INDEX($AA$2:$AA$900,MATCH(ROWS($Z$1:Z603),$AB$2:$AB$900,0))</f>
        <v>#N/A</v>
      </c>
    </row>
    <row r="607" spans="22:30" x14ac:dyDescent="0.25">
      <c r="V607" s="26" t="e">
        <f t="shared" si="89"/>
        <v>#N/A</v>
      </c>
      <c r="W607" s="26">
        <f>(COUNTIF($V$2:V607,V607)=1)*1+W606</f>
        <v>168</v>
      </c>
      <c r="X607" s="26" t="e">
        <f>VLOOKUP(Y607,'licencje PZTS'!$C$4:$K$1524,9,FALSE)</f>
        <v>#N/A</v>
      </c>
      <c r="Y607" s="26" t="e">
        <f>INDEX($V$4:$V$900,MATCH(ROWS($U$1:U604),$W$4:$W$900,0))</f>
        <v>#N/A</v>
      </c>
      <c r="AA607" s="26" t="e">
        <f t="shared" si="90"/>
        <v>#N/A</v>
      </c>
      <c r="AB607" s="26">
        <f>(COUNTIF($AA$2:AA607,AA607)=1)*1+AB606</f>
        <v>259</v>
      </c>
      <c r="AC607" s="26" t="e">
        <f>VLOOKUP(AD607,'licencje PZTS'!$C$4:$K$524,9,FALSE)</f>
        <v>#N/A</v>
      </c>
      <c r="AD607" s="26" t="e">
        <f>INDEX($AA$2:$AA$900,MATCH(ROWS($Z$1:Z604),$AB$2:$AB$900,0))</f>
        <v>#N/A</v>
      </c>
    </row>
    <row r="608" spans="22:30" x14ac:dyDescent="0.25">
      <c r="V608" s="26" t="e">
        <f t="shared" si="89"/>
        <v>#N/A</v>
      </c>
      <c r="W608" s="26">
        <f>(COUNTIF($V$2:V608,V608)=1)*1+W607</f>
        <v>168</v>
      </c>
      <c r="X608" s="26" t="e">
        <f>VLOOKUP(Y608,'licencje PZTS'!$C$4:$K$1524,9,FALSE)</f>
        <v>#N/A</v>
      </c>
      <c r="Y608" s="26" t="e">
        <f>INDEX($V$4:$V$900,MATCH(ROWS($U$1:U605),$W$4:$W$900,0))</f>
        <v>#N/A</v>
      </c>
      <c r="AA608" s="26" t="e">
        <f t="shared" si="90"/>
        <v>#N/A</v>
      </c>
      <c r="AB608" s="26">
        <f>(COUNTIF($AA$2:AA608,AA608)=1)*1+AB607</f>
        <v>259</v>
      </c>
      <c r="AC608" s="26" t="e">
        <f>VLOOKUP(AD608,'licencje PZTS'!$C$4:$K$524,9,FALSE)</f>
        <v>#N/A</v>
      </c>
      <c r="AD608" s="26" t="e">
        <f>INDEX($AA$2:$AA$900,MATCH(ROWS($Z$1:Z605),$AB$2:$AB$900,0))</f>
        <v>#N/A</v>
      </c>
    </row>
    <row r="609" spans="22:30" x14ac:dyDescent="0.25">
      <c r="V609" s="26" t="e">
        <f t="shared" si="89"/>
        <v>#N/A</v>
      </c>
      <c r="W609" s="26">
        <f>(COUNTIF($V$2:V609,V609)=1)*1+W608</f>
        <v>168</v>
      </c>
      <c r="X609" s="26" t="e">
        <f>VLOOKUP(Y609,'licencje PZTS'!$C$4:$K$1524,9,FALSE)</f>
        <v>#N/A</v>
      </c>
      <c r="Y609" s="26" t="e">
        <f>INDEX($V$4:$V$900,MATCH(ROWS($U$1:U606),$W$4:$W$900,0))</f>
        <v>#N/A</v>
      </c>
      <c r="AA609" s="26" t="e">
        <f t="shared" si="90"/>
        <v>#N/A</v>
      </c>
      <c r="AB609" s="26">
        <f>(COUNTIF($AA$2:AA609,AA609)=1)*1+AB608</f>
        <v>259</v>
      </c>
      <c r="AC609" s="26" t="e">
        <f>VLOOKUP(AD609,'licencje PZTS'!$C$4:$K$524,9,FALSE)</f>
        <v>#N/A</v>
      </c>
      <c r="AD609" s="26" t="e">
        <f>INDEX($AA$2:$AA$900,MATCH(ROWS($Z$1:Z606),$AB$2:$AB$900,0))</f>
        <v>#N/A</v>
      </c>
    </row>
    <row r="610" spans="22:30" x14ac:dyDescent="0.25">
      <c r="V610" s="26" t="e">
        <f t="shared" si="89"/>
        <v>#N/A</v>
      </c>
      <c r="W610" s="26">
        <f>(COUNTIF($V$2:V610,V610)=1)*1+W609</f>
        <v>168</v>
      </c>
      <c r="X610" s="26" t="e">
        <f>VLOOKUP(Y610,'licencje PZTS'!$C$4:$K$1524,9,FALSE)</f>
        <v>#N/A</v>
      </c>
      <c r="Y610" s="26" t="e">
        <f>INDEX($V$4:$V$900,MATCH(ROWS($U$1:U607),$W$4:$W$900,0))</f>
        <v>#N/A</v>
      </c>
      <c r="AA610" s="26" t="e">
        <f t="shared" si="90"/>
        <v>#N/A</v>
      </c>
      <c r="AB610" s="26">
        <f>(COUNTIF($AA$2:AA610,AA610)=1)*1+AB609</f>
        <v>259</v>
      </c>
      <c r="AC610" s="26" t="e">
        <f>VLOOKUP(AD610,'licencje PZTS'!$C$4:$K$524,9,FALSE)</f>
        <v>#N/A</v>
      </c>
      <c r="AD610" s="26" t="e">
        <f>INDEX($AA$2:$AA$900,MATCH(ROWS($Z$1:Z607),$AB$2:$AB$900,0))</f>
        <v>#N/A</v>
      </c>
    </row>
    <row r="611" spans="22:30" x14ac:dyDescent="0.25">
      <c r="V611" s="26" t="e">
        <f t="shared" si="89"/>
        <v>#N/A</v>
      </c>
      <c r="W611" s="26">
        <f>(COUNTIF($V$2:V611,V611)=1)*1+W610</f>
        <v>168</v>
      </c>
      <c r="X611" s="26" t="e">
        <f>VLOOKUP(Y611,'licencje PZTS'!$C$4:$K$1524,9,FALSE)</f>
        <v>#N/A</v>
      </c>
      <c r="Y611" s="26" t="e">
        <f>INDEX($V$4:$V$900,MATCH(ROWS($U$1:U608),$W$4:$W$900,0))</f>
        <v>#N/A</v>
      </c>
      <c r="AA611" s="26" t="e">
        <f t="shared" si="90"/>
        <v>#N/A</v>
      </c>
      <c r="AB611" s="26">
        <f>(COUNTIF($AA$2:AA611,AA611)=1)*1+AB610</f>
        <v>259</v>
      </c>
      <c r="AC611" s="26" t="e">
        <f>VLOOKUP(AD611,'licencje PZTS'!$C$4:$K$524,9,FALSE)</f>
        <v>#N/A</v>
      </c>
      <c r="AD611" s="26" t="e">
        <f>INDEX($AA$2:$AA$900,MATCH(ROWS($Z$1:Z608),$AB$2:$AB$900,0))</f>
        <v>#N/A</v>
      </c>
    </row>
    <row r="612" spans="22:30" x14ac:dyDescent="0.25">
      <c r="V612" s="26" t="e">
        <f t="shared" si="89"/>
        <v>#N/A</v>
      </c>
      <c r="W612" s="26">
        <f>(COUNTIF($V$2:V612,V612)=1)*1+W611</f>
        <v>168</v>
      </c>
      <c r="X612" s="26" t="e">
        <f>VLOOKUP(Y612,'licencje PZTS'!$C$4:$K$1524,9,FALSE)</f>
        <v>#N/A</v>
      </c>
      <c r="Y612" s="26" t="e">
        <f>INDEX($V$4:$V$900,MATCH(ROWS($U$1:U609),$W$4:$W$900,0))</f>
        <v>#N/A</v>
      </c>
      <c r="AA612" s="26" t="e">
        <f t="shared" si="90"/>
        <v>#N/A</v>
      </c>
      <c r="AB612" s="26">
        <f>(COUNTIF($AA$2:AA612,AA612)=1)*1+AB611</f>
        <v>259</v>
      </c>
      <c r="AC612" s="26" t="e">
        <f>VLOOKUP(AD612,'licencje PZTS'!$C$4:$K$524,9,FALSE)</f>
        <v>#N/A</v>
      </c>
      <c r="AD612" s="26" t="e">
        <f>INDEX($AA$2:$AA$900,MATCH(ROWS($Z$1:Z609),$AB$2:$AB$900,0))</f>
        <v>#N/A</v>
      </c>
    </row>
    <row r="613" spans="22:30" x14ac:dyDescent="0.25">
      <c r="V613" s="26" t="e">
        <f t="shared" si="89"/>
        <v>#N/A</v>
      </c>
      <c r="W613" s="26">
        <f>(COUNTIF($V$2:V613,V613)=1)*1+W612</f>
        <v>168</v>
      </c>
      <c r="X613" s="26" t="e">
        <f>VLOOKUP(Y613,'licencje PZTS'!$C$4:$K$1524,9,FALSE)</f>
        <v>#N/A</v>
      </c>
      <c r="Y613" s="26" t="e">
        <f>INDEX($V$4:$V$900,MATCH(ROWS($U$1:U610),$W$4:$W$900,0))</f>
        <v>#N/A</v>
      </c>
      <c r="AA613" s="26" t="e">
        <f t="shared" si="90"/>
        <v>#N/A</v>
      </c>
      <c r="AB613" s="26">
        <f>(COUNTIF($AA$2:AA613,AA613)=1)*1+AB612</f>
        <v>259</v>
      </c>
      <c r="AC613" s="26" t="e">
        <f>VLOOKUP(AD613,'licencje PZTS'!$C$4:$K$524,9,FALSE)</f>
        <v>#N/A</v>
      </c>
      <c r="AD613" s="26" t="e">
        <f>INDEX($AA$2:$AA$900,MATCH(ROWS($Z$1:Z610),$AB$2:$AB$900,0))</f>
        <v>#N/A</v>
      </c>
    </row>
    <row r="614" spans="22:30" x14ac:dyDescent="0.25">
      <c r="V614" s="26" t="e">
        <f t="shared" si="89"/>
        <v>#N/A</v>
      </c>
      <c r="W614" s="26">
        <f>(COUNTIF($V$2:V614,V614)=1)*1+W613</f>
        <v>168</v>
      </c>
      <c r="X614" s="26" t="e">
        <f>VLOOKUP(Y614,'licencje PZTS'!$C$4:$K$1524,9,FALSE)</f>
        <v>#N/A</v>
      </c>
      <c r="Y614" s="26" t="e">
        <f>INDEX($V$4:$V$900,MATCH(ROWS($U$1:U611),$W$4:$W$900,0))</f>
        <v>#N/A</v>
      </c>
      <c r="AA614" s="26" t="e">
        <f t="shared" si="90"/>
        <v>#N/A</v>
      </c>
      <c r="AB614" s="26">
        <f>(COUNTIF($AA$2:AA614,AA614)=1)*1+AB613</f>
        <v>259</v>
      </c>
      <c r="AC614" s="26" t="e">
        <f>VLOOKUP(AD614,'licencje PZTS'!$C$4:$K$524,9,FALSE)</f>
        <v>#N/A</v>
      </c>
      <c r="AD614" s="26" t="e">
        <f>INDEX($AA$2:$AA$900,MATCH(ROWS($Z$1:Z611),$AB$2:$AB$900,0))</f>
        <v>#N/A</v>
      </c>
    </row>
    <row r="615" spans="22:30" x14ac:dyDescent="0.25">
      <c r="V615" s="26" t="e">
        <f t="shared" si="89"/>
        <v>#N/A</v>
      </c>
      <c r="W615" s="26">
        <f>(COUNTIF($V$2:V615,V615)=1)*1+W614</f>
        <v>168</v>
      </c>
      <c r="X615" s="26" t="e">
        <f>VLOOKUP(Y615,'licencje PZTS'!$C$4:$K$1524,9,FALSE)</f>
        <v>#N/A</v>
      </c>
      <c r="Y615" s="26" t="e">
        <f>INDEX($V$4:$V$900,MATCH(ROWS($U$1:U612),$W$4:$W$900,0))</f>
        <v>#N/A</v>
      </c>
      <c r="AA615" s="26" t="e">
        <f t="shared" si="90"/>
        <v>#N/A</v>
      </c>
      <c r="AB615" s="26">
        <f>(COUNTIF($AA$2:AA615,AA615)=1)*1+AB614</f>
        <v>259</v>
      </c>
      <c r="AC615" s="26" t="e">
        <f>VLOOKUP(AD615,'licencje PZTS'!$C$4:$K$524,9,FALSE)</f>
        <v>#N/A</v>
      </c>
      <c r="AD615" s="26" t="e">
        <f>INDEX($AA$2:$AA$900,MATCH(ROWS($Z$1:Z612),$AB$2:$AB$900,0))</f>
        <v>#N/A</v>
      </c>
    </row>
    <row r="616" spans="22:30" x14ac:dyDescent="0.25">
      <c r="V616" s="26" t="e">
        <f t="shared" si="89"/>
        <v>#N/A</v>
      </c>
      <c r="W616" s="26">
        <f>(COUNTIF($V$2:V616,V616)=1)*1+W615</f>
        <v>168</v>
      </c>
      <c r="X616" s="26" t="e">
        <f>VLOOKUP(Y616,'licencje PZTS'!$C$4:$K$1524,9,FALSE)</f>
        <v>#N/A</v>
      </c>
      <c r="Y616" s="26" t="e">
        <f>INDEX($V$4:$V$900,MATCH(ROWS($U$1:U613),$W$4:$W$900,0))</f>
        <v>#N/A</v>
      </c>
      <c r="AA616" s="26" t="e">
        <f t="shared" si="90"/>
        <v>#N/A</v>
      </c>
      <c r="AB616" s="26">
        <f>(COUNTIF($AA$2:AA616,AA616)=1)*1+AB615</f>
        <v>259</v>
      </c>
      <c r="AC616" s="26" t="e">
        <f>VLOOKUP(AD616,'licencje PZTS'!$C$4:$K$524,9,FALSE)</f>
        <v>#N/A</v>
      </c>
      <c r="AD616" s="26" t="e">
        <f>INDEX($AA$2:$AA$900,MATCH(ROWS($Z$1:Z613),$AB$2:$AB$900,0))</f>
        <v>#N/A</v>
      </c>
    </row>
    <row r="617" spans="22:30" x14ac:dyDescent="0.25">
      <c r="V617" s="26" t="e">
        <f t="shared" si="89"/>
        <v>#N/A</v>
      </c>
      <c r="W617" s="26">
        <f>(COUNTIF($V$2:V617,V617)=1)*1+W616</f>
        <v>168</v>
      </c>
      <c r="X617" s="26" t="e">
        <f>VLOOKUP(Y617,'licencje PZTS'!$C$4:$K$1524,9,FALSE)</f>
        <v>#N/A</v>
      </c>
      <c r="Y617" s="26" t="e">
        <f>INDEX($V$4:$V$900,MATCH(ROWS($U$1:U614),$W$4:$W$900,0))</f>
        <v>#N/A</v>
      </c>
      <c r="AA617" s="26" t="e">
        <f t="shared" si="90"/>
        <v>#N/A</v>
      </c>
      <c r="AB617" s="26">
        <f>(COUNTIF($AA$2:AA617,AA617)=1)*1+AB616</f>
        <v>259</v>
      </c>
      <c r="AC617" s="26" t="e">
        <f>VLOOKUP(AD617,'licencje PZTS'!$C$4:$K$524,9,FALSE)</f>
        <v>#N/A</v>
      </c>
      <c r="AD617" s="26" t="e">
        <f>INDEX($AA$2:$AA$900,MATCH(ROWS($Z$1:Z614),$AB$2:$AB$900,0))</f>
        <v>#N/A</v>
      </c>
    </row>
    <row r="618" spans="22:30" x14ac:dyDescent="0.25">
      <c r="V618" s="26" t="e">
        <f t="shared" si="89"/>
        <v>#N/A</v>
      </c>
      <c r="W618" s="26">
        <f>(COUNTIF($V$2:V618,V618)=1)*1+W617</f>
        <v>168</v>
      </c>
      <c r="X618" s="26" t="e">
        <f>VLOOKUP(Y618,'licencje PZTS'!$C$4:$K$1524,9,FALSE)</f>
        <v>#N/A</v>
      </c>
      <c r="Y618" s="26" t="e">
        <f>INDEX($V$4:$V$900,MATCH(ROWS($U$1:U615),$W$4:$W$900,0))</f>
        <v>#N/A</v>
      </c>
      <c r="AA618" s="26" t="e">
        <f t="shared" si="90"/>
        <v>#N/A</v>
      </c>
      <c r="AB618" s="26">
        <f>(COUNTIF($AA$2:AA618,AA618)=1)*1+AB617</f>
        <v>259</v>
      </c>
      <c r="AC618" s="26" t="e">
        <f>VLOOKUP(AD618,'licencje PZTS'!$C$4:$K$524,9,FALSE)</f>
        <v>#N/A</v>
      </c>
      <c r="AD618" s="26" t="e">
        <f>INDEX($AA$2:$AA$900,MATCH(ROWS($Z$1:Z615),$AB$2:$AB$900,0))</f>
        <v>#N/A</v>
      </c>
    </row>
    <row r="619" spans="22:30" x14ac:dyDescent="0.25">
      <c r="V619" s="26" t="e">
        <f t="shared" si="89"/>
        <v>#N/A</v>
      </c>
      <c r="W619" s="26">
        <f>(COUNTIF($V$2:V619,V619)=1)*1+W618</f>
        <v>168</v>
      </c>
      <c r="X619" s="26" t="e">
        <f>VLOOKUP(Y619,'licencje PZTS'!$C$4:$K$1524,9,FALSE)</f>
        <v>#N/A</v>
      </c>
      <c r="Y619" s="26" t="e">
        <f>INDEX($V$4:$V$900,MATCH(ROWS($U$1:U616),$W$4:$W$900,0))</f>
        <v>#N/A</v>
      </c>
      <c r="AA619" s="26" t="e">
        <f t="shared" si="90"/>
        <v>#N/A</v>
      </c>
      <c r="AB619" s="26">
        <f>(COUNTIF($AA$2:AA619,AA619)=1)*1+AB618</f>
        <v>259</v>
      </c>
      <c r="AC619" s="26" t="e">
        <f>VLOOKUP(AD619,'licencje PZTS'!$C$4:$K$524,9,FALSE)</f>
        <v>#N/A</v>
      </c>
      <c r="AD619" s="26" t="e">
        <f>INDEX($AA$2:$AA$900,MATCH(ROWS($Z$1:Z616),$AB$2:$AB$900,0))</f>
        <v>#N/A</v>
      </c>
    </row>
    <row r="620" spans="22:30" x14ac:dyDescent="0.25">
      <c r="V620" s="26" t="e">
        <f t="shared" si="89"/>
        <v>#N/A</v>
      </c>
      <c r="W620" s="26">
        <f>(COUNTIF($V$2:V620,V620)=1)*1+W619</f>
        <v>168</v>
      </c>
      <c r="X620" s="26" t="e">
        <f>VLOOKUP(Y620,'licencje PZTS'!$C$4:$K$1524,9,FALSE)</f>
        <v>#N/A</v>
      </c>
      <c r="Y620" s="26" t="e">
        <f>INDEX($V$4:$V$900,MATCH(ROWS($U$1:U617),$W$4:$W$900,0))</f>
        <v>#N/A</v>
      </c>
      <c r="AA620" s="26" t="e">
        <f t="shared" si="90"/>
        <v>#N/A</v>
      </c>
      <c r="AB620" s="26">
        <f>(COUNTIF($AA$2:AA620,AA620)=1)*1+AB619</f>
        <v>259</v>
      </c>
      <c r="AC620" s="26" t="e">
        <f>VLOOKUP(AD620,'licencje PZTS'!$C$4:$K$524,9,FALSE)</f>
        <v>#N/A</v>
      </c>
      <c r="AD620" s="26" t="e">
        <f>INDEX($AA$2:$AA$900,MATCH(ROWS($Z$1:Z617),$AB$2:$AB$900,0))</f>
        <v>#N/A</v>
      </c>
    </row>
    <row r="621" spans="22:30" x14ac:dyDescent="0.25">
      <c r="V621" s="26" t="e">
        <f t="shared" si="89"/>
        <v>#N/A</v>
      </c>
      <c r="W621" s="26">
        <f>(COUNTIF($V$2:V621,V621)=1)*1+W620</f>
        <v>168</v>
      </c>
      <c r="X621" s="26" t="e">
        <f>VLOOKUP(Y621,'licencje PZTS'!$C$4:$K$1524,9,FALSE)</f>
        <v>#N/A</v>
      </c>
      <c r="Y621" s="26" t="e">
        <f>INDEX($V$4:$V$900,MATCH(ROWS($U$1:U618),$W$4:$W$900,0))</f>
        <v>#N/A</v>
      </c>
      <c r="AA621" s="26" t="e">
        <f t="shared" si="90"/>
        <v>#N/A</v>
      </c>
      <c r="AB621" s="26">
        <f>(COUNTIF($AA$2:AA621,AA621)=1)*1+AB620</f>
        <v>259</v>
      </c>
      <c r="AC621" s="26" t="e">
        <f>VLOOKUP(AD621,'licencje PZTS'!$C$4:$K$524,9,FALSE)</f>
        <v>#N/A</v>
      </c>
      <c r="AD621" s="26" t="e">
        <f>INDEX($AA$2:$AA$900,MATCH(ROWS($Z$1:Z618),$AB$2:$AB$900,0))</f>
        <v>#N/A</v>
      </c>
    </row>
    <row r="622" spans="22:30" x14ac:dyDescent="0.25">
      <c r="V622" s="26" t="e">
        <f t="shared" si="89"/>
        <v>#N/A</v>
      </c>
      <c r="W622" s="26">
        <f>(COUNTIF($V$2:V622,V622)=1)*1+W621</f>
        <v>168</v>
      </c>
      <c r="X622" s="26" t="e">
        <f>VLOOKUP(Y622,'licencje PZTS'!$C$4:$K$1524,9,FALSE)</f>
        <v>#N/A</v>
      </c>
      <c r="Y622" s="26" t="e">
        <f>INDEX($V$4:$V$900,MATCH(ROWS($U$1:U619),$W$4:$W$900,0))</f>
        <v>#N/A</v>
      </c>
      <c r="AA622" s="26" t="e">
        <f t="shared" si="90"/>
        <v>#N/A</v>
      </c>
      <c r="AB622" s="26">
        <f>(COUNTIF($AA$2:AA622,AA622)=1)*1+AB621</f>
        <v>259</v>
      </c>
      <c r="AC622" s="26" t="e">
        <f>VLOOKUP(AD622,'licencje PZTS'!$C$4:$K$524,9,FALSE)</f>
        <v>#N/A</v>
      </c>
      <c r="AD622" s="26" t="e">
        <f>INDEX($AA$2:$AA$900,MATCH(ROWS($Z$1:Z619),$AB$2:$AB$900,0))</f>
        <v>#N/A</v>
      </c>
    </row>
    <row r="623" spans="22:30" x14ac:dyDescent="0.25">
      <c r="V623" s="26" t="e">
        <f t="shared" si="89"/>
        <v>#N/A</v>
      </c>
      <c r="W623" s="26">
        <f>(COUNTIF($V$2:V623,V623)=1)*1+W622</f>
        <v>168</v>
      </c>
      <c r="X623" s="26" t="e">
        <f>VLOOKUP(Y623,'licencje PZTS'!$C$4:$K$1524,9,FALSE)</f>
        <v>#N/A</v>
      </c>
      <c r="Y623" s="26" t="e">
        <f>INDEX($V$4:$V$900,MATCH(ROWS($U$1:U620),$W$4:$W$900,0))</f>
        <v>#N/A</v>
      </c>
      <c r="AA623" s="26" t="e">
        <f t="shared" si="90"/>
        <v>#N/A</v>
      </c>
      <c r="AB623" s="26">
        <f>(COUNTIF($AA$2:AA623,AA623)=1)*1+AB622</f>
        <v>259</v>
      </c>
      <c r="AC623" s="26" t="e">
        <f>VLOOKUP(AD623,'licencje PZTS'!$C$4:$K$524,9,FALSE)</f>
        <v>#N/A</v>
      </c>
      <c r="AD623" s="26" t="e">
        <f>INDEX($AA$2:$AA$900,MATCH(ROWS($Z$1:Z620),$AB$2:$AB$900,0))</f>
        <v>#N/A</v>
      </c>
    </row>
    <row r="624" spans="22:30" x14ac:dyDescent="0.25">
      <c r="V624" s="26" t="e">
        <f t="shared" si="89"/>
        <v>#N/A</v>
      </c>
      <c r="W624" s="26">
        <f>(COUNTIF($V$2:V624,V624)=1)*1+W623</f>
        <v>168</v>
      </c>
      <c r="X624" s="26" t="e">
        <f>VLOOKUP(Y624,'licencje PZTS'!$C$4:$K$1524,9,FALSE)</f>
        <v>#N/A</v>
      </c>
      <c r="Y624" s="26" t="e">
        <f>INDEX($V$4:$V$900,MATCH(ROWS($U$1:U621),$W$4:$W$900,0))</f>
        <v>#N/A</v>
      </c>
      <c r="AA624" s="26" t="e">
        <f t="shared" si="90"/>
        <v>#N/A</v>
      </c>
      <c r="AB624" s="26">
        <f>(COUNTIF($AA$2:AA624,AA624)=1)*1+AB623</f>
        <v>259</v>
      </c>
      <c r="AC624" s="26" t="e">
        <f>VLOOKUP(AD624,'licencje PZTS'!$C$4:$K$524,9,FALSE)</f>
        <v>#N/A</v>
      </c>
      <c r="AD624" s="26" t="e">
        <f>INDEX($AA$2:$AA$900,MATCH(ROWS($Z$1:Z621),$AB$2:$AB$900,0))</f>
        <v>#N/A</v>
      </c>
    </row>
    <row r="625" spans="22:30" x14ac:dyDescent="0.25">
      <c r="V625" s="26" t="e">
        <f t="shared" si="89"/>
        <v>#N/A</v>
      </c>
      <c r="W625" s="26">
        <f>(COUNTIF($V$2:V625,V625)=1)*1+W624</f>
        <v>168</v>
      </c>
      <c r="X625" s="26" t="e">
        <f>VLOOKUP(Y625,'licencje PZTS'!$C$4:$K$1524,9,FALSE)</f>
        <v>#N/A</v>
      </c>
      <c r="Y625" s="26" t="e">
        <f>INDEX($V$4:$V$900,MATCH(ROWS($U$1:U622),$W$4:$W$900,0))</f>
        <v>#N/A</v>
      </c>
      <c r="AA625" s="26" t="e">
        <f t="shared" si="90"/>
        <v>#N/A</v>
      </c>
      <c r="AB625" s="26">
        <f>(COUNTIF($AA$2:AA625,AA625)=1)*1+AB624</f>
        <v>259</v>
      </c>
      <c r="AC625" s="26" t="e">
        <f>VLOOKUP(AD625,'licencje PZTS'!$C$4:$K$524,9,FALSE)</f>
        <v>#N/A</v>
      </c>
      <c r="AD625" s="26" t="e">
        <f>INDEX($AA$2:$AA$900,MATCH(ROWS($Z$1:Z622),$AB$2:$AB$900,0))</f>
        <v>#N/A</v>
      </c>
    </row>
    <row r="626" spans="22:30" x14ac:dyDescent="0.25">
      <c r="V626" s="26" t="e">
        <f t="shared" si="89"/>
        <v>#N/A</v>
      </c>
      <c r="W626" s="26">
        <f>(COUNTIF($V$2:V626,V626)=1)*1+W625</f>
        <v>168</v>
      </c>
      <c r="X626" s="26" t="e">
        <f>VLOOKUP(Y626,'licencje PZTS'!$C$4:$K$1524,9,FALSE)</f>
        <v>#N/A</v>
      </c>
      <c r="Y626" s="26" t="e">
        <f>INDEX($V$4:$V$900,MATCH(ROWS($U$1:U623),$W$4:$W$900,0))</f>
        <v>#N/A</v>
      </c>
      <c r="AA626" s="26" t="e">
        <f t="shared" si="90"/>
        <v>#N/A</v>
      </c>
      <c r="AB626" s="26">
        <f>(COUNTIF($AA$2:AA626,AA626)=1)*1+AB625</f>
        <v>259</v>
      </c>
      <c r="AC626" s="26" t="e">
        <f>VLOOKUP(AD626,'licencje PZTS'!$C$4:$K$524,9,FALSE)</f>
        <v>#N/A</v>
      </c>
      <c r="AD626" s="26" t="e">
        <f>INDEX($AA$2:$AA$900,MATCH(ROWS($Z$1:Z623),$AB$2:$AB$900,0))</f>
        <v>#N/A</v>
      </c>
    </row>
    <row r="627" spans="22:30" x14ac:dyDescent="0.25">
      <c r="V627" s="26" t="e">
        <f t="shared" si="89"/>
        <v>#N/A</v>
      </c>
      <c r="W627" s="26">
        <f>(COUNTIF($V$2:V627,V627)=1)*1+W626</f>
        <v>168</v>
      </c>
      <c r="X627" s="26" t="e">
        <f>VLOOKUP(Y627,'licencje PZTS'!$C$4:$K$1524,9,FALSE)</f>
        <v>#N/A</v>
      </c>
      <c r="Y627" s="26" t="e">
        <f>INDEX($V$4:$V$900,MATCH(ROWS($U$1:U624),$W$4:$W$900,0))</f>
        <v>#N/A</v>
      </c>
      <c r="AA627" s="26" t="e">
        <f t="shared" si="90"/>
        <v>#N/A</v>
      </c>
      <c r="AB627" s="26">
        <f>(COUNTIF($AA$2:AA627,AA627)=1)*1+AB626</f>
        <v>259</v>
      </c>
      <c r="AC627" s="26" t="e">
        <f>VLOOKUP(AD627,'licencje PZTS'!$C$4:$K$524,9,FALSE)</f>
        <v>#N/A</v>
      </c>
      <c r="AD627" s="26" t="e">
        <f>INDEX($AA$2:$AA$900,MATCH(ROWS($Z$1:Z624),$AB$2:$AB$900,0))</f>
        <v>#N/A</v>
      </c>
    </row>
    <row r="628" spans="22:30" x14ac:dyDescent="0.25">
      <c r="V628" s="26" t="e">
        <f t="shared" si="89"/>
        <v>#N/A</v>
      </c>
      <c r="W628" s="26">
        <f>(COUNTIF($V$2:V628,V628)=1)*1+W627</f>
        <v>168</v>
      </c>
      <c r="X628" s="26" t="e">
        <f>VLOOKUP(Y628,'licencje PZTS'!$C$4:$K$1524,9,FALSE)</f>
        <v>#N/A</v>
      </c>
      <c r="Y628" s="26" t="e">
        <f>INDEX($V$4:$V$900,MATCH(ROWS($U$1:U625),$W$4:$W$900,0))</f>
        <v>#N/A</v>
      </c>
      <c r="AA628" s="26" t="e">
        <f t="shared" si="90"/>
        <v>#N/A</v>
      </c>
      <c r="AB628" s="26">
        <f>(COUNTIF($AA$2:AA628,AA628)=1)*1+AB627</f>
        <v>259</v>
      </c>
      <c r="AC628" s="26" t="e">
        <f>VLOOKUP(AD628,'licencje PZTS'!$C$4:$K$524,9,FALSE)</f>
        <v>#N/A</v>
      </c>
      <c r="AD628" s="26" t="e">
        <f>INDEX($AA$2:$AA$900,MATCH(ROWS($Z$1:Z625),$AB$2:$AB$900,0))</f>
        <v>#N/A</v>
      </c>
    </row>
    <row r="629" spans="22:30" x14ac:dyDescent="0.25">
      <c r="V629" s="26" t="e">
        <f t="shared" si="89"/>
        <v>#N/A</v>
      </c>
      <c r="W629" s="26">
        <f>(COUNTIF($V$2:V629,V629)=1)*1+W628</f>
        <v>168</v>
      </c>
      <c r="X629" s="26" t="e">
        <f>VLOOKUP(Y629,'licencje PZTS'!$C$4:$K$1524,9,FALSE)</f>
        <v>#N/A</v>
      </c>
      <c r="Y629" s="26" t="e">
        <f>INDEX($V$4:$V$900,MATCH(ROWS($U$1:U626),$W$4:$W$900,0))</f>
        <v>#N/A</v>
      </c>
      <c r="AA629" s="26" t="e">
        <f t="shared" si="90"/>
        <v>#N/A</v>
      </c>
      <c r="AB629" s="26">
        <f>(COUNTIF($AA$2:AA629,AA629)=1)*1+AB628</f>
        <v>259</v>
      </c>
      <c r="AC629" s="26" t="e">
        <f>VLOOKUP(AD629,'licencje PZTS'!$C$4:$K$524,9,FALSE)</f>
        <v>#N/A</v>
      </c>
      <c r="AD629" s="26" t="e">
        <f>INDEX($AA$2:$AA$900,MATCH(ROWS($Z$1:Z626),$AB$2:$AB$900,0))</f>
        <v>#N/A</v>
      </c>
    </row>
    <row r="630" spans="22:30" x14ac:dyDescent="0.25">
      <c r="V630" s="26" t="e">
        <f t="shared" si="89"/>
        <v>#N/A</v>
      </c>
      <c r="W630" s="26">
        <f>(COUNTIF($V$2:V630,V630)=1)*1+W629</f>
        <v>168</v>
      </c>
      <c r="X630" s="26" t="e">
        <f>VLOOKUP(Y630,'licencje PZTS'!$C$4:$K$1524,9,FALSE)</f>
        <v>#N/A</v>
      </c>
      <c r="Y630" s="26" t="e">
        <f>INDEX($V$4:$V$900,MATCH(ROWS($U$1:U627),$W$4:$W$900,0))</f>
        <v>#N/A</v>
      </c>
      <c r="AA630" s="26" t="e">
        <f t="shared" si="90"/>
        <v>#N/A</v>
      </c>
      <c r="AB630" s="26">
        <f>(COUNTIF($AA$2:AA630,AA630)=1)*1+AB629</f>
        <v>259</v>
      </c>
      <c r="AC630" s="26" t="e">
        <f>VLOOKUP(AD630,'licencje PZTS'!$C$4:$K$524,9,FALSE)</f>
        <v>#N/A</v>
      </c>
      <c r="AD630" s="26" t="e">
        <f>INDEX($AA$2:$AA$900,MATCH(ROWS($Z$1:Z627),$AB$2:$AB$900,0))</f>
        <v>#N/A</v>
      </c>
    </row>
    <row r="631" spans="22:30" x14ac:dyDescent="0.25">
      <c r="V631" s="26" t="e">
        <f t="shared" si="89"/>
        <v>#N/A</v>
      </c>
      <c r="W631" s="26">
        <f>(COUNTIF($V$2:V631,V631)=1)*1+W630</f>
        <v>168</v>
      </c>
      <c r="X631" s="26" t="e">
        <f>VLOOKUP(Y631,'licencje PZTS'!$C$4:$K$1524,9,FALSE)</f>
        <v>#N/A</v>
      </c>
      <c r="Y631" s="26" t="e">
        <f>INDEX($V$4:$V$900,MATCH(ROWS($U$1:U628),$W$4:$W$900,0))</f>
        <v>#N/A</v>
      </c>
      <c r="AA631" s="26" t="e">
        <f t="shared" si="90"/>
        <v>#N/A</v>
      </c>
      <c r="AB631" s="26">
        <f>(COUNTIF($AA$2:AA631,AA631)=1)*1+AB630</f>
        <v>259</v>
      </c>
      <c r="AC631" s="26" t="e">
        <f>VLOOKUP(AD631,'licencje PZTS'!$C$4:$K$524,9,FALSE)</f>
        <v>#N/A</v>
      </c>
      <c r="AD631" s="26" t="e">
        <f>INDEX($AA$2:$AA$900,MATCH(ROWS($Z$1:Z628),$AB$2:$AB$900,0))</f>
        <v>#N/A</v>
      </c>
    </row>
    <row r="632" spans="22:30" x14ac:dyDescent="0.25">
      <c r="V632" s="26" t="e">
        <f t="shared" si="89"/>
        <v>#N/A</v>
      </c>
      <c r="W632" s="26">
        <f>(COUNTIF($V$2:V632,V632)=1)*1+W631</f>
        <v>168</v>
      </c>
      <c r="X632" s="26" t="e">
        <f>VLOOKUP(Y632,'licencje PZTS'!$C$4:$K$1524,9,FALSE)</f>
        <v>#N/A</v>
      </c>
      <c r="Y632" s="26" t="e">
        <f>INDEX($V$4:$V$900,MATCH(ROWS($U$1:U629),$W$4:$W$900,0))</f>
        <v>#N/A</v>
      </c>
      <c r="AA632" s="26" t="e">
        <f t="shared" si="90"/>
        <v>#N/A</v>
      </c>
      <c r="AB632" s="26">
        <f>(COUNTIF($AA$2:AA632,AA632)=1)*1+AB631</f>
        <v>259</v>
      </c>
      <c r="AC632" s="26" t="e">
        <f>VLOOKUP(AD632,'licencje PZTS'!$C$4:$K$524,9,FALSE)</f>
        <v>#N/A</v>
      </c>
      <c r="AD632" s="26" t="e">
        <f>INDEX($AA$2:$AA$900,MATCH(ROWS($Z$1:Z629),$AB$2:$AB$900,0))</f>
        <v>#N/A</v>
      </c>
    </row>
    <row r="633" spans="22:30" x14ac:dyDescent="0.25">
      <c r="V633" s="26" t="e">
        <f t="shared" si="89"/>
        <v>#N/A</v>
      </c>
      <c r="W633" s="26">
        <f>(COUNTIF($V$2:V633,V633)=1)*1+W632</f>
        <v>168</v>
      </c>
      <c r="X633" s="26" t="e">
        <f>VLOOKUP(Y633,'licencje PZTS'!$C$4:$K$1524,9,FALSE)</f>
        <v>#N/A</v>
      </c>
      <c r="Y633" s="26" t="e">
        <f>INDEX($V$4:$V$900,MATCH(ROWS($U$1:U630),$W$4:$W$900,0))</f>
        <v>#N/A</v>
      </c>
      <c r="AA633" s="26" t="e">
        <f t="shared" si="90"/>
        <v>#N/A</v>
      </c>
      <c r="AB633" s="26">
        <f>(COUNTIF($AA$2:AA633,AA633)=1)*1+AB632</f>
        <v>259</v>
      </c>
      <c r="AC633" s="26" t="e">
        <f>VLOOKUP(AD633,'licencje PZTS'!$C$4:$K$524,9,FALSE)</f>
        <v>#N/A</v>
      </c>
      <c r="AD633" s="26" t="e">
        <f>INDEX($AA$2:$AA$900,MATCH(ROWS($Z$1:Z630),$AB$2:$AB$900,0))</f>
        <v>#N/A</v>
      </c>
    </row>
    <row r="634" spans="22:30" x14ac:dyDescent="0.25">
      <c r="V634" s="26" t="e">
        <f t="shared" ref="V634:V697" si="91">VLOOKUP($E$3,$C657:$F2095,3,FALSE)</f>
        <v>#N/A</v>
      </c>
      <c r="W634" s="26">
        <f>(COUNTIF($V$2:V634,V634)=1)*1+W633</f>
        <v>168</v>
      </c>
      <c r="X634" s="26" t="e">
        <f>VLOOKUP(Y634,'licencje PZTS'!$C$4:$K$1524,9,FALSE)</f>
        <v>#N/A</v>
      </c>
      <c r="Y634" s="26" t="e">
        <f>INDEX($V$4:$V$900,MATCH(ROWS($U$1:U631),$W$4:$W$900,0))</f>
        <v>#N/A</v>
      </c>
      <c r="AA634" s="26" t="e">
        <f t="shared" ref="AA634:AA697" si="92">VLOOKUP($G$3,$G657:$I1095,3,FALSE)</f>
        <v>#N/A</v>
      </c>
      <c r="AB634" s="26">
        <f>(COUNTIF($AA$2:AA634,AA634)=1)*1+AB633</f>
        <v>259</v>
      </c>
      <c r="AC634" s="26" t="e">
        <f>VLOOKUP(AD634,'licencje PZTS'!$C$4:$K$524,9,FALSE)</f>
        <v>#N/A</v>
      </c>
      <c r="AD634" s="26" t="e">
        <f>INDEX($AA$2:$AA$900,MATCH(ROWS($Z$1:Z631),$AB$2:$AB$900,0))</f>
        <v>#N/A</v>
      </c>
    </row>
    <row r="635" spans="22:30" x14ac:dyDescent="0.25">
      <c r="V635" s="26" t="e">
        <f t="shared" si="91"/>
        <v>#N/A</v>
      </c>
      <c r="W635" s="26">
        <f>(COUNTIF($V$2:V635,V635)=1)*1+W634</f>
        <v>168</v>
      </c>
      <c r="X635" s="26" t="e">
        <f>VLOOKUP(Y635,'licencje PZTS'!$C$4:$K$1524,9,FALSE)</f>
        <v>#N/A</v>
      </c>
      <c r="Y635" s="26" t="e">
        <f>INDEX($V$4:$V$900,MATCH(ROWS($U$1:U632),$W$4:$W$900,0))</f>
        <v>#N/A</v>
      </c>
      <c r="AA635" s="26" t="e">
        <f t="shared" si="92"/>
        <v>#N/A</v>
      </c>
      <c r="AB635" s="26">
        <f>(COUNTIF($AA$2:AA635,AA635)=1)*1+AB634</f>
        <v>259</v>
      </c>
      <c r="AC635" s="26" t="e">
        <f>VLOOKUP(AD635,'licencje PZTS'!$C$4:$K$524,9,FALSE)</f>
        <v>#N/A</v>
      </c>
      <c r="AD635" s="26" t="e">
        <f>INDEX($AA$2:$AA$900,MATCH(ROWS($Z$1:Z632),$AB$2:$AB$900,0))</f>
        <v>#N/A</v>
      </c>
    </row>
    <row r="636" spans="22:30" x14ac:dyDescent="0.25">
      <c r="V636" s="26" t="e">
        <f t="shared" si="91"/>
        <v>#N/A</v>
      </c>
      <c r="W636" s="26">
        <f>(COUNTIF($V$2:V636,V636)=1)*1+W635</f>
        <v>168</v>
      </c>
      <c r="X636" s="26" t="e">
        <f>VLOOKUP(Y636,'licencje PZTS'!$C$4:$K$1524,9,FALSE)</f>
        <v>#N/A</v>
      </c>
      <c r="Y636" s="26" t="e">
        <f>INDEX($V$4:$V$900,MATCH(ROWS($U$1:U633),$W$4:$W$900,0))</f>
        <v>#N/A</v>
      </c>
      <c r="AA636" s="26" t="e">
        <f t="shared" si="92"/>
        <v>#N/A</v>
      </c>
      <c r="AB636" s="26">
        <f>(COUNTIF($AA$2:AA636,AA636)=1)*1+AB635</f>
        <v>259</v>
      </c>
      <c r="AC636" s="26" t="e">
        <f>VLOOKUP(AD636,'licencje PZTS'!$C$4:$K$524,9,FALSE)</f>
        <v>#N/A</v>
      </c>
      <c r="AD636" s="26" t="e">
        <f>INDEX($AA$2:$AA$900,MATCH(ROWS($Z$1:Z633),$AB$2:$AB$900,0))</f>
        <v>#N/A</v>
      </c>
    </row>
    <row r="637" spans="22:30" x14ac:dyDescent="0.25">
      <c r="V637" s="26" t="e">
        <f t="shared" si="91"/>
        <v>#N/A</v>
      </c>
      <c r="W637" s="26">
        <f>(COUNTIF($V$2:V637,V637)=1)*1+W636</f>
        <v>168</v>
      </c>
      <c r="X637" s="26" t="e">
        <f>VLOOKUP(Y637,'licencje PZTS'!$C$4:$K$1524,9,FALSE)</f>
        <v>#N/A</v>
      </c>
      <c r="Y637" s="26" t="e">
        <f>INDEX($V$4:$V$900,MATCH(ROWS($U$1:U634),$W$4:$W$900,0))</f>
        <v>#N/A</v>
      </c>
      <c r="AA637" s="26" t="e">
        <f t="shared" si="92"/>
        <v>#N/A</v>
      </c>
      <c r="AB637" s="26">
        <f>(COUNTIF($AA$2:AA637,AA637)=1)*1+AB636</f>
        <v>259</v>
      </c>
      <c r="AC637" s="26" t="e">
        <f>VLOOKUP(AD637,'licencje PZTS'!$C$4:$K$524,9,FALSE)</f>
        <v>#N/A</v>
      </c>
      <c r="AD637" s="26" t="e">
        <f>INDEX($AA$2:$AA$900,MATCH(ROWS($Z$1:Z634),$AB$2:$AB$900,0))</f>
        <v>#N/A</v>
      </c>
    </row>
    <row r="638" spans="22:30" x14ac:dyDescent="0.25">
      <c r="V638" s="26" t="e">
        <f t="shared" si="91"/>
        <v>#N/A</v>
      </c>
      <c r="W638" s="26">
        <f>(COUNTIF($V$2:V638,V638)=1)*1+W637</f>
        <v>168</v>
      </c>
      <c r="X638" s="26" t="e">
        <f>VLOOKUP(Y638,'licencje PZTS'!$C$4:$K$1524,9,FALSE)</f>
        <v>#N/A</v>
      </c>
      <c r="Y638" s="26" t="e">
        <f>INDEX($V$4:$V$900,MATCH(ROWS($U$1:U635),$W$4:$W$900,0))</f>
        <v>#N/A</v>
      </c>
      <c r="AA638" s="26" t="e">
        <f t="shared" si="92"/>
        <v>#N/A</v>
      </c>
      <c r="AB638" s="26">
        <f>(COUNTIF($AA$2:AA638,AA638)=1)*1+AB637</f>
        <v>259</v>
      </c>
      <c r="AC638" s="26" t="e">
        <f>VLOOKUP(AD638,'licencje PZTS'!$C$4:$K$524,9,FALSE)</f>
        <v>#N/A</v>
      </c>
      <c r="AD638" s="26" t="e">
        <f>INDEX($AA$2:$AA$900,MATCH(ROWS($Z$1:Z635),$AB$2:$AB$900,0))</f>
        <v>#N/A</v>
      </c>
    </row>
    <row r="639" spans="22:30" x14ac:dyDescent="0.25">
      <c r="V639" s="26" t="e">
        <f t="shared" si="91"/>
        <v>#N/A</v>
      </c>
      <c r="W639" s="26">
        <f>(COUNTIF($V$2:V639,V639)=1)*1+W638</f>
        <v>168</v>
      </c>
      <c r="X639" s="26" t="e">
        <f>VLOOKUP(Y639,'licencje PZTS'!$C$4:$K$1524,9,FALSE)</f>
        <v>#N/A</v>
      </c>
      <c r="Y639" s="26" t="e">
        <f>INDEX($V$2:$V$900,MATCH(ROWS($U$1:U636),$W$2:$W$900,0))</f>
        <v>#N/A</v>
      </c>
      <c r="AA639" s="26" t="e">
        <f t="shared" si="92"/>
        <v>#N/A</v>
      </c>
      <c r="AB639" s="26">
        <f>(COUNTIF($AA$2:AA639,AA639)=1)*1+AB638</f>
        <v>259</v>
      </c>
      <c r="AC639" s="26" t="e">
        <f>VLOOKUP(AD639,'licencje PZTS'!$C$4:$K$524,9,FALSE)</f>
        <v>#N/A</v>
      </c>
      <c r="AD639" s="26" t="e">
        <f>INDEX($AA$2:$AA$900,MATCH(ROWS($Z$1:Z636),$AB$2:$AB$900,0))</f>
        <v>#N/A</v>
      </c>
    </row>
    <row r="640" spans="22:30" x14ac:dyDescent="0.25">
      <c r="V640" s="26" t="e">
        <f t="shared" si="91"/>
        <v>#N/A</v>
      </c>
      <c r="W640" s="26">
        <f>(COUNTIF($V$2:V640,V640)=1)*1+W639</f>
        <v>168</v>
      </c>
      <c r="X640" s="26" t="e">
        <f>VLOOKUP(Y640,'licencje PZTS'!$C$4:$K$1524,9,FALSE)</f>
        <v>#N/A</v>
      </c>
      <c r="Y640" s="26" t="e">
        <f>INDEX($V$2:$V$900,MATCH(ROWS($U$1:U637),$W$2:$W$900,0))</f>
        <v>#N/A</v>
      </c>
      <c r="AA640" s="26" t="e">
        <f t="shared" si="92"/>
        <v>#N/A</v>
      </c>
      <c r="AB640" s="26">
        <f>(COUNTIF($AA$2:AA640,AA640)=1)*1+AB639</f>
        <v>259</v>
      </c>
      <c r="AC640" s="26" t="e">
        <f>VLOOKUP(AD640,'licencje PZTS'!$C$4:$K$524,9,FALSE)</f>
        <v>#N/A</v>
      </c>
      <c r="AD640" s="26" t="e">
        <f>INDEX($AA$2:$AA$900,MATCH(ROWS($Z$1:Z637),$AB$2:$AB$900,0))</f>
        <v>#N/A</v>
      </c>
    </row>
    <row r="641" spans="22:30" x14ac:dyDescent="0.25">
      <c r="V641" s="26" t="e">
        <f t="shared" si="91"/>
        <v>#N/A</v>
      </c>
      <c r="W641" s="26">
        <f>(COUNTIF($V$2:V641,V641)=1)*1+W640</f>
        <v>168</v>
      </c>
      <c r="X641" s="26" t="e">
        <f>VLOOKUP(Y641,'licencje PZTS'!$C$4:$K$1524,9,FALSE)</f>
        <v>#N/A</v>
      </c>
      <c r="Y641" s="26" t="e">
        <f>INDEX($V$2:$V$900,MATCH(ROWS($U$1:U638),$W$2:$W$900,0))</f>
        <v>#N/A</v>
      </c>
      <c r="AA641" s="26" t="e">
        <f t="shared" si="92"/>
        <v>#N/A</v>
      </c>
      <c r="AB641" s="26">
        <f>(COUNTIF($AA$2:AA641,AA641)=1)*1+AB640</f>
        <v>259</v>
      </c>
      <c r="AC641" s="26" t="e">
        <f>VLOOKUP(AD641,'licencje PZTS'!$C$4:$K$524,9,FALSE)</f>
        <v>#N/A</v>
      </c>
      <c r="AD641" s="26" t="e">
        <f>INDEX($AA$2:$AA$900,MATCH(ROWS($Z$1:Z638),$AB$2:$AB$900,0))</f>
        <v>#N/A</v>
      </c>
    </row>
    <row r="642" spans="22:30" x14ac:dyDescent="0.25">
      <c r="V642" s="26" t="e">
        <f t="shared" si="91"/>
        <v>#N/A</v>
      </c>
      <c r="W642" s="26">
        <f>(COUNTIF($V$2:V642,V642)=1)*1+W641</f>
        <v>168</v>
      </c>
      <c r="X642" s="26" t="e">
        <f>VLOOKUP(Y642,'licencje PZTS'!$C$4:$K$1524,9,FALSE)</f>
        <v>#N/A</v>
      </c>
      <c r="Y642" s="26" t="e">
        <f>INDEX($V$2:$V$900,MATCH(ROWS($U$1:U639),$W$2:$W$900,0))</f>
        <v>#N/A</v>
      </c>
      <c r="AA642" s="26" t="e">
        <f t="shared" si="92"/>
        <v>#N/A</v>
      </c>
      <c r="AB642" s="26">
        <f>(COUNTIF($AA$2:AA642,AA642)=1)*1+AB641</f>
        <v>259</v>
      </c>
      <c r="AC642" s="26" t="e">
        <f>VLOOKUP(AD642,'licencje PZTS'!$C$4:$K$524,9,FALSE)</f>
        <v>#N/A</v>
      </c>
      <c r="AD642" s="26" t="e">
        <f>INDEX($AA$2:$AA$900,MATCH(ROWS($Z$1:Z639),$AB$2:$AB$900,0))</f>
        <v>#N/A</v>
      </c>
    </row>
    <row r="643" spans="22:30" x14ac:dyDescent="0.25">
      <c r="V643" s="26" t="e">
        <f t="shared" si="91"/>
        <v>#N/A</v>
      </c>
      <c r="W643" s="26">
        <f>(COUNTIF($V$2:V643,V643)=1)*1+W642</f>
        <v>168</v>
      </c>
      <c r="X643" s="26" t="e">
        <f>VLOOKUP(Y643,'licencje PZTS'!$C$4:$K$1524,9,FALSE)</f>
        <v>#N/A</v>
      </c>
      <c r="Y643" s="26" t="e">
        <f>INDEX($V$2:$V$900,MATCH(ROWS($U$1:U640),$W$2:$W$900,0))</f>
        <v>#N/A</v>
      </c>
      <c r="AA643" s="26" t="e">
        <f t="shared" si="92"/>
        <v>#N/A</v>
      </c>
      <c r="AB643" s="26">
        <f>(COUNTIF($AA$2:AA643,AA643)=1)*1+AB642</f>
        <v>259</v>
      </c>
      <c r="AC643" s="26" t="e">
        <f>VLOOKUP(AD643,'licencje PZTS'!$C$4:$K$524,9,FALSE)</f>
        <v>#N/A</v>
      </c>
      <c r="AD643" s="26" t="e">
        <f>INDEX($AA$2:$AA$900,MATCH(ROWS($Z$1:Z640),$AB$2:$AB$900,0))</f>
        <v>#N/A</v>
      </c>
    </row>
    <row r="644" spans="22:30" x14ac:dyDescent="0.25">
      <c r="V644" s="26" t="e">
        <f t="shared" si="91"/>
        <v>#N/A</v>
      </c>
      <c r="W644" s="26">
        <f>(COUNTIF($V$2:V644,V644)=1)*1+W643</f>
        <v>168</v>
      </c>
      <c r="X644" s="26" t="e">
        <f>VLOOKUP(Y644,'licencje PZTS'!$C$4:$K$1524,9,FALSE)</f>
        <v>#N/A</v>
      </c>
      <c r="Y644" s="26" t="e">
        <f>INDEX($V$2:$V$900,MATCH(ROWS($U$1:U641),$W$2:$W$900,0))</f>
        <v>#N/A</v>
      </c>
      <c r="AA644" s="26" t="e">
        <f t="shared" si="92"/>
        <v>#N/A</v>
      </c>
      <c r="AB644" s="26">
        <f>(COUNTIF($AA$2:AA644,AA644)=1)*1+AB643</f>
        <v>259</v>
      </c>
      <c r="AC644" s="26" t="e">
        <f>VLOOKUP(AD644,'licencje PZTS'!$C$4:$K$524,9,FALSE)</f>
        <v>#N/A</v>
      </c>
      <c r="AD644" s="26" t="e">
        <f>INDEX($AA$2:$AA$900,MATCH(ROWS($Z$1:Z641),$AB$2:$AB$900,0))</f>
        <v>#N/A</v>
      </c>
    </row>
    <row r="645" spans="22:30" x14ac:dyDescent="0.25">
      <c r="V645" s="26" t="e">
        <f t="shared" si="91"/>
        <v>#N/A</v>
      </c>
      <c r="W645" s="26">
        <f>(COUNTIF($V$2:V645,V645)=1)*1+W644</f>
        <v>168</v>
      </c>
      <c r="X645" s="26" t="e">
        <f>VLOOKUP(Y645,'licencje PZTS'!$C$4:$K$1524,9,FALSE)</f>
        <v>#N/A</v>
      </c>
      <c r="Y645" s="26" t="e">
        <f>INDEX($V$2:$V$900,MATCH(ROWS($U$1:U642),$W$2:$W$900,0))</f>
        <v>#N/A</v>
      </c>
      <c r="AA645" s="26" t="e">
        <f t="shared" si="92"/>
        <v>#N/A</v>
      </c>
      <c r="AB645" s="26">
        <f>(COUNTIF($AA$2:AA645,AA645)=1)*1+AB644</f>
        <v>259</v>
      </c>
      <c r="AC645" s="26" t="e">
        <f>VLOOKUP(AD645,'licencje PZTS'!$C$4:$K$524,9,FALSE)</f>
        <v>#N/A</v>
      </c>
      <c r="AD645" s="26" t="e">
        <f>INDEX($AA$2:$AA$900,MATCH(ROWS($Z$1:Z642),$AB$2:$AB$900,0))</f>
        <v>#N/A</v>
      </c>
    </row>
    <row r="646" spans="22:30" x14ac:dyDescent="0.25">
      <c r="V646" s="26" t="e">
        <f t="shared" si="91"/>
        <v>#N/A</v>
      </c>
      <c r="W646" s="26">
        <f>(COUNTIF($V$2:V646,V646)=1)*1+W645</f>
        <v>168</v>
      </c>
      <c r="X646" s="26" t="e">
        <f>VLOOKUP(Y646,'licencje PZTS'!$C$4:$K$1524,9,FALSE)</f>
        <v>#N/A</v>
      </c>
      <c r="Y646" s="26" t="e">
        <f>INDEX($V$2:$V$900,MATCH(ROWS($U$1:U643),$W$2:$W$900,0))</f>
        <v>#N/A</v>
      </c>
      <c r="AA646" s="26" t="e">
        <f t="shared" si="92"/>
        <v>#N/A</v>
      </c>
      <c r="AB646" s="26">
        <f>(COUNTIF($AA$2:AA646,AA646)=1)*1+AB645</f>
        <v>259</v>
      </c>
      <c r="AC646" s="26" t="e">
        <f>VLOOKUP(AD646,'licencje PZTS'!$C$4:$K$524,9,FALSE)</f>
        <v>#N/A</v>
      </c>
      <c r="AD646" s="26" t="e">
        <f>INDEX($AA$2:$AA$900,MATCH(ROWS($Z$1:Z643),$AB$2:$AB$900,0))</f>
        <v>#N/A</v>
      </c>
    </row>
    <row r="647" spans="22:30" x14ac:dyDescent="0.25">
      <c r="V647" s="26" t="e">
        <f t="shared" si="91"/>
        <v>#N/A</v>
      </c>
      <c r="W647" s="26">
        <f>(COUNTIF($V$2:V647,V647)=1)*1+W646</f>
        <v>168</v>
      </c>
      <c r="X647" s="26" t="e">
        <f>VLOOKUP(Y647,'licencje PZTS'!$C$4:$K$1524,9,FALSE)</f>
        <v>#N/A</v>
      </c>
      <c r="Y647" s="26" t="e">
        <f>INDEX($V$2:$V$900,MATCH(ROWS($U$1:U644),$W$2:$W$900,0))</f>
        <v>#N/A</v>
      </c>
      <c r="AA647" s="26" t="e">
        <f t="shared" si="92"/>
        <v>#N/A</v>
      </c>
      <c r="AB647" s="26">
        <f>(COUNTIF($AA$2:AA647,AA647)=1)*1+AB646</f>
        <v>259</v>
      </c>
      <c r="AC647" s="26" t="e">
        <f>VLOOKUP(AD647,'licencje PZTS'!$C$4:$K$524,9,FALSE)</f>
        <v>#N/A</v>
      </c>
      <c r="AD647" s="26" t="e">
        <f>INDEX($AA$2:$AA$900,MATCH(ROWS($Z$1:Z644),$AB$2:$AB$900,0))</f>
        <v>#N/A</v>
      </c>
    </row>
    <row r="648" spans="22:30" x14ac:dyDescent="0.25">
      <c r="V648" s="26" t="e">
        <f t="shared" si="91"/>
        <v>#N/A</v>
      </c>
      <c r="W648" s="26">
        <f>(COUNTIF($V$2:V648,V648)=1)*1+W647</f>
        <v>168</v>
      </c>
      <c r="X648" s="26" t="e">
        <f>VLOOKUP(Y648,'licencje PZTS'!$C$4:$K$1524,9,FALSE)</f>
        <v>#N/A</v>
      </c>
      <c r="Y648" s="26" t="e">
        <f>INDEX($V$2:$V$900,MATCH(ROWS($U$1:U645),$W$2:$W$900,0))</f>
        <v>#N/A</v>
      </c>
      <c r="AA648" s="26" t="e">
        <f t="shared" si="92"/>
        <v>#N/A</v>
      </c>
      <c r="AB648" s="26">
        <f>(COUNTIF($AA$2:AA648,AA648)=1)*1+AB647</f>
        <v>259</v>
      </c>
      <c r="AC648" s="26" t="e">
        <f>VLOOKUP(AD648,'licencje PZTS'!$C$4:$K$524,9,FALSE)</f>
        <v>#N/A</v>
      </c>
      <c r="AD648" s="26" t="e">
        <f>INDEX($AA$2:$AA$900,MATCH(ROWS($Z$1:Z645),$AB$2:$AB$900,0))</f>
        <v>#N/A</v>
      </c>
    </row>
    <row r="649" spans="22:30" x14ac:dyDescent="0.25">
      <c r="V649" s="26" t="e">
        <f t="shared" si="91"/>
        <v>#N/A</v>
      </c>
      <c r="W649" s="26">
        <f>(COUNTIF($V$2:V649,V649)=1)*1+W648</f>
        <v>168</v>
      </c>
      <c r="X649" s="26" t="e">
        <f>VLOOKUP(Y649,'licencje PZTS'!$C$4:$K$1524,9,FALSE)</f>
        <v>#N/A</v>
      </c>
      <c r="Y649" s="26" t="e">
        <f>INDEX($V$2:$V$900,MATCH(ROWS($U$1:U646),$W$2:$W$900,0))</f>
        <v>#N/A</v>
      </c>
      <c r="AA649" s="26" t="e">
        <f t="shared" si="92"/>
        <v>#N/A</v>
      </c>
      <c r="AB649" s="26">
        <f>(COUNTIF($AA$2:AA649,AA649)=1)*1+AB648</f>
        <v>259</v>
      </c>
      <c r="AC649" s="26" t="e">
        <f>VLOOKUP(AD649,'licencje PZTS'!$C$4:$K$524,9,FALSE)</f>
        <v>#N/A</v>
      </c>
      <c r="AD649" s="26" t="e">
        <f>INDEX($AA$2:$AA$900,MATCH(ROWS($Z$1:Z646),$AB$2:$AB$900,0))</f>
        <v>#N/A</v>
      </c>
    </row>
    <row r="650" spans="22:30" x14ac:dyDescent="0.25">
      <c r="V650" s="26" t="e">
        <f t="shared" si="91"/>
        <v>#N/A</v>
      </c>
      <c r="W650" s="26">
        <f>(COUNTIF($V$2:V650,V650)=1)*1+W649</f>
        <v>168</v>
      </c>
      <c r="X650" s="26" t="e">
        <f>VLOOKUP(Y650,'licencje PZTS'!$C$4:$K$1524,9,FALSE)</f>
        <v>#N/A</v>
      </c>
      <c r="Y650" s="26" t="e">
        <f>INDEX($V$2:$V$900,MATCH(ROWS($U$1:U647),$W$2:$W$900,0))</f>
        <v>#N/A</v>
      </c>
      <c r="AA650" s="26" t="e">
        <f t="shared" si="92"/>
        <v>#N/A</v>
      </c>
      <c r="AB650" s="26">
        <f>(COUNTIF($AA$2:AA650,AA650)=1)*1+AB649</f>
        <v>259</v>
      </c>
      <c r="AC650" s="26" t="e">
        <f>VLOOKUP(AD650,'licencje PZTS'!$C$4:$K$524,9,FALSE)</f>
        <v>#N/A</v>
      </c>
      <c r="AD650" s="26" t="e">
        <f>INDEX($AA$2:$AA$900,MATCH(ROWS($Z$1:Z647),$AB$2:$AB$900,0))</f>
        <v>#N/A</v>
      </c>
    </row>
    <row r="651" spans="22:30" x14ac:dyDescent="0.25">
      <c r="V651" s="26" t="e">
        <f t="shared" si="91"/>
        <v>#N/A</v>
      </c>
      <c r="W651" s="26">
        <f>(COUNTIF($V$2:V651,V651)=1)*1+W650</f>
        <v>168</v>
      </c>
      <c r="X651" s="26" t="e">
        <f>VLOOKUP(Y651,'licencje PZTS'!$C$4:$K$1524,9,FALSE)</f>
        <v>#N/A</v>
      </c>
      <c r="Y651" s="26" t="e">
        <f>INDEX($V$2:$V$900,MATCH(ROWS($U$1:U648),$W$2:$W$900,0))</f>
        <v>#N/A</v>
      </c>
      <c r="AA651" s="26" t="e">
        <f t="shared" si="92"/>
        <v>#N/A</v>
      </c>
      <c r="AB651" s="26">
        <f>(COUNTIF($AA$2:AA651,AA651)=1)*1+AB650</f>
        <v>259</v>
      </c>
      <c r="AC651" s="26" t="e">
        <f>VLOOKUP(AD651,'licencje PZTS'!$C$4:$K$524,9,FALSE)</f>
        <v>#N/A</v>
      </c>
      <c r="AD651" s="26" t="e">
        <f>INDEX($AA$2:$AA$900,MATCH(ROWS($Z$1:Z648),$AB$2:$AB$900,0))</f>
        <v>#N/A</v>
      </c>
    </row>
    <row r="652" spans="22:30" x14ac:dyDescent="0.25">
      <c r="V652" s="26" t="e">
        <f t="shared" si="91"/>
        <v>#N/A</v>
      </c>
      <c r="W652" s="26">
        <f>(COUNTIF($V$2:V652,V652)=1)*1+W651</f>
        <v>168</v>
      </c>
      <c r="X652" s="26" t="e">
        <f>VLOOKUP(Y652,'licencje PZTS'!$C$4:$K$1524,9,FALSE)</f>
        <v>#N/A</v>
      </c>
      <c r="Y652" s="26" t="e">
        <f>INDEX($V$2:$V$900,MATCH(ROWS($U$1:U649),$W$2:$W$900,0))</f>
        <v>#N/A</v>
      </c>
      <c r="AA652" s="26" t="e">
        <f t="shared" si="92"/>
        <v>#N/A</v>
      </c>
      <c r="AB652" s="26">
        <f>(COUNTIF($AA$2:AA652,AA652)=1)*1+AB651</f>
        <v>259</v>
      </c>
      <c r="AC652" s="26" t="e">
        <f>VLOOKUP(AD652,'licencje PZTS'!$C$4:$K$524,9,FALSE)</f>
        <v>#N/A</v>
      </c>
      <c r="AD652" s="26" t="e">
        <f>INDEX($AA$2:$AA$900,MATCH(ROWS($Z$1:Z649),$AB$2:$AB$900,0))</f>
        <v>#N/A</v>
      </c>
    </row>
    <row r="653" spans="22:30" x14ac:dyDescent="0.25">
      <c r="V653" s="26" t="e">
        <f t="shared" si="91"/>
        <v>#N/A</v>
      </c>
      <c r="W653" s="26">
        <f>(COUNTIF($V$2:V653,V653)=1)*1+W652</f>
        <v>168</v>
      </c>
      <c r="X653" s="26" t="e">
        <f>VLOOKUP(Y653,'licencje PZTS'!$C$4:$K$1524,9,FALSE)</f>
        <v>#N/A</v>
      </c>
      <c r="Y653" s="26" t="e">
        <f>INDEX($V$2:$V$900,MATCH(ROWS($U$1:U650),$W$2:$W$900,0))</f>
        <v>#N/A</v>
      </c>
      <c r="AA653" s="26" t="e">
        <f t="shared" si="92"/>
        <v>#N/A</v>
      </c>
      <c r="AB653" s="26">
        <f>(COUNTIF($AA$2:AA653,AA653)=1)*1+AB652</f>
        <v>259</v>
      </c>
      <c r="AC653" s="26" t="e">
        <f>VLOOKUP(AD653,'licencje PZTS'!$C$4:$K$524,9,FALSE)</f>
        <v>#N/A</v>
      </c>
      <c r="AD653" s="26" t="e">
        <f>INDEX($AA$2:$AA$900,MATCH(ROWS($Z$1:Z650),$AB$2:$AB$900,0))</f>
        <v>#N/A</v>
      </c>
    </row>
    <row r="654" spans="22:30" x14ac:dyDescent="0.25">
      <c r="V654" s="26" t="e">
        <f t="shared" si="91"/>
        <v>#N/A</v>
      </c>
      <c r="W654" s="26">
        <f>(COUNTIF($V$2:V654,V654)=1)*1+W653</f>
        <v>168</v>
      </c>
      <c r="X654" s="26" t="e">
        <f>VLOOKUP(Y654,'licencje PZTS'!$C$4:$K$1524,9,FALSE)</f>
        <v>#N/A</v>
      </c>
      <c r="Y654" s="26" t="e">
        <f>INDEX($V$2:$V$900,MATCH(ROWS($U$1:U651),$W$2:$W$900,0))</f>
        <v>#N/A</v>
      </c>
      <c r="AA654" s="26" t="e">
        <f t="shared" si="92"/>
        <v>#N/A</v>
      </c>
      <c r="AB654" s="26">
        <f>(COUNTIF($AA$2:AA654,AA654)=1)*1+AB653</f>
        <v>259</v>
      </c>
      <c r="AC654" s="26" t="e">
        <f>VLOOKUP(AD654,'licencje PZTS'!$C$4:$K$524,9,FALSE)</f>
        <v>#N/A</v>
      </c>
      <c r="AD654" s="26" t="e">
        <f>INDEX($AA$2:$AA$900,MATCH(ROWS($Z$1:Z651),$AB$2:$AB$900,0))</f>
        <v>#N/A</v>
      </c>
    </row>
    <row r="655" spans="22:30" x14ac:dyDescent="0.25">
      <c r="V655" s="26" t="e">
        <f t="shared" si="91"/>
        <v>#N/A</v>
      </c>
      <c r="W655" s="26">
        <f>(COUNTIF($V$2:V655,V655)=1)*1+W654</f>
        <v>168</v>
      </c>
      <c r="X655" s="26" t="e">
        <f>VLOOKUP(Y655,'licencje PZTS'!$C$4:$K$1524,9,FALSE)</f>
        <v>#N/A</v>
      </c>
      <c r="Y655" s="26" t="e">
        <f>INDEX($V$2:$V$900,MATCH(ROWS($U$1:U652),$W$2:$W$900,0))</f>
        <v>#N/A</v>
      </c>
      <c r="AA655" s="26" t="e">
        <f t="shared" si="92"/>
        <v>#N/A</v>
      </c>
      <c r="AB655" s="26">
        <f>(COUNTIF($AA$2:AA655,AA655)=1)*1+AB654</f>
        <v>259</v>
      </c>
      <c r="AC655" s="26" t="e">
        <f>VLOOKUP(AD655,'licencje PZTS'!$C$4:$K$524,9,FALSE)</f>
        <v>#N/A</v>
      </c>
      <c r="AD655" s="26" t="e">
        <f>INDEX($AA$2:$AA$900,MATCH(ROWS($Z$1:Z652),$AB$2:$AB$900,0))</f>
        <v>#N/A</v>
      </c>
    </row>
    <row r="656" spans="22:30" x14ac:dyDescent="0.25">
      <c r="V656" s="26" t="e">
        <f t="shared" si="91"/>
        <v>#N/A</v>
      </c>
      <c r="W656" s="26">
        <f>(COUNTIF($V$2:V656,V656)=1)*1+W655</f>
        <v>168</v>
      </c>
      <c r="X656" s="26" t="e">
        <f>VLOOKUP(Y656,'licencje PZTS'!$C$4:$K$1524,9,FALSE)</f>
        <v>#N/A</v>
      </c>
      <c r="Y656" s="26" t="e">
        <f>INDEX($V$2:$V$900,MATCH(ROWS($U$1:U653),$W$2:$W$900,0))</f>
        <v>#N/A</v>
      </c>
      <c r="AA656" s="26" t="e">
        <f t="shared" si="92"/>
        <v>#N/A</v>
      </c>
      <c r="AB656" s="26">
        <f>(COUNTIF($AA$2:AA656,AA656)=1)*1+AB655</f>
        <v>259</v>
      </c>
      <c r="AC656" s="26" t="e">
        <f>VLOOKUP(AD656,'licencje PZTS'!$C$4:$K$524,9,FALSE)</f>
        <v>#N/A</v>
      </c>
      <c r="AD656" s="26" t="e">
        <f>INDEX($AA$2:$AA$900,MATCH(ROWS($Z$1:Z653),$AB$2:$AB$900,0))</f>
        <v>#N/A</v>
      </c>
    </row>
    <row r="657" spans="22:30" x14ac:dyDescent="0.25">
      <c r="V657" s="26" t="e">
        <f t="shared" si="91"/>
        <v>#N/A</v>
      </c>
      <c r="W657" s="26">
        <f>(COUNTIF($V$2:V657,V657)=1)*1+W656</f>
        <v>168</v>
      </c>
      <c r="X657" s="26" t="e">
        <f>VLOOKUP(Y657,'licencje PZTS'!$C$4:$K$1524,9,FALSE)</f>
        <v>#N/A</v>
      </c>
      <c r="Y657" s="26" t="e">
        <f>INDEX($V$2:$V$900,MATCH(ROWS($U$1:U654),$W$2:$W$900,0))</f>
        <v>#N/A</v>
      </c>
      <c r="AA657" s="26" t="e">
        <f t="shared" si="92"/>
        <v>#N/A</v>
      </c>
      <c r="AB657" s="26">
        <f>(COUNTIF($AA$2:AA657,AA657)=1)*1+AB656</f>
        <v>259</v>
      </c>
      <c r="AC657" s="26" t="e">
        <f>VLOOKUP(AD657,'licencje PZTS'!$C$4:$K$524,9,FALSE)</f>
        <v>#N/A</v>
      </c>
      <c r="AD657" s="26" t="e">
        <f>INDEX($AA$2:$AA$900,MATCH(ROWS($Z$1:Z654),$AB$2:$AB$900,0))</f>
        <v>#N/A</v>
      </c>
    </row>
    <row r="658" spans="22:30" x14ac:dyDescent="0.25">
      <c r="V658" s="26" t="e">
        <f t="shared" si="91"/>
        <v>#N/A</v>
      </c>
      <c r="W658" s="26">
        <f>(COUNTIF($V$2:V658,V658)=1)*1+W657</f>
        <v>168</v>
      </c>
      <c r="X658" s="26" t="e">
        <f>VLOOKUP(Y658,'licencje PZTS'!$C$4:$K$1524,9,FALSE)</f>
        <v>#N/A</v>
      </c>
      <c r="Y658" s="26" t="e">
        <f>INDEX($V$2:$V$900,MATCH(ROWS($U$1:U655),$W$2:$W$900,0))</f>
        <v>#N/A</v>
      </c>
      <c r="AA658" s="26" t="e">
        <f t="shared" si="92"/>
        <v>#N/A</v>
      </c>
      <c r="AB658" s="26">
        <f>(COUNTIF($AA$2:AA658,AA658)=1)*1+AB657</f>
        <v>259</v>
      </c>
      <c r="AC658" s="26" t="e">
        <f>VLOOKUP(AD658,'licencje PZTS'!$C$4:$K$524,9,FALSE)</f>
        <v>#N/A</v>
      </c>
      <c r="AD658" s="26" t="e">
        <f>INDEX($AA$2:$AA$900,MATCH(ROWS($Z$1:Z655),$AB$2:$AB$900,0))</f>
        <v>#N/A</v>
      </c>
    </row>
    <row r="659" spans="22:30" x14ac:dyDescent="0.25">
      <c r="V659" s="26" t="e">
        <f t="shared" si="91"/>
        <v>#N/A</v>
      </c>
      <c r="W659" s="26">
        <f>(COUNTIF($V$2:V659,V659)=1)*1+W658</f>
        <v>168</v>
      </c>
      <c r="X659" s="26" t="e">
        <f>VLOOKUP(Y659,'licencje PZTS'!$C$4:$K$1524,9,FALSE)</f>
        <v>#N/A</v>
      </c>
      <c r="Y659" s="26" t="e">
        <f>INDEX($V$2:$V$900,MATCH(ROWS($U$1:U656),$W$2:$W$900,0))</f>
        <v>#N/A</v>
      </c>
      <c r="AA659" s="26" t="e">
        <f t="shared" si="92"/>
        <v>#N/A</v>
      </c>
      <c r="AB659" s="26">
        <f>(COUNTIF($AA$2:AA659,AA659)=1)*1+AB658</f>
        <v>259</v>
      </c>
      <c r="AC659" s="26" t="e">
        <f>VLOOKUP(AD659,'licencje PZTS'!$C$4:$K$524,9,FALSE)</f>
        <v>#N/A</v>
      </c>
      <c r="AD659" s="26" t="e">
        <f>INDEX($AA$2:$AA$900,MATCH(ROWS($Z$1:Z656),$AB$2:$AB$900,0))</f>
        <v>#N/A</v>
      </c>
    </row>
    <row r="660" spans="22:30" x14ac:dyDescent="0.25">
      <c r="V660" s="26" t="e">
        <f t="shared" si="91"/>
        <v>#N/A</v>
      </c>
      <c r="W660" s="26">
        <f>(COUNTIF($V$2:V660,V660)=1)*1+W659</f>
        <v>168</v>
      </c>
      <c r="X660" s="26" t="e">
        <f>VLOOKUP(Y660,'licencje PZTS'!$C$4:$K$1524,9,FALSE)</f>
        <v>#N/A</v>
      </c>
      <c r="Y660" s="26" t="e">
        <f>INDEX($V$2:$V$900,MATCH(ROWS($U$1:U657),$W$2:$W$900,0))</f>
        <v>#N/A</v>
      </c>
      <c r="AA660" s="26" t="e">
        <f t="shared" si="92"/>
        <v>#N/A</v>
      </c>
      <c r="AB660" s="26">
        <f>(COUNTIF($AA$2:AA660,AA660)=1)*1+AB659</f>
        <v>259</v>
      </c>
      <c r="AC660" s="26" t="e">
        <f>VLOOKUP(AD660,'licencje PZTS'!$C$4:$K$524,9,FALSE)</f>
        <v>#N/A</v>
      </c>
      <c r="AD660" s="26" t="e">
        <f>INDEX($AA$2:$AA$900,MATCH(ROWS($Z$1:Z657),$AB$2:$AB$900,0))</f>
        <v>#N/A</v>
      </c>
    </row>
    <row r="661" spans="22:30" x14ac:dyDescent="0.25">
      <c r="V661" s="26" t="e">
        <f t="shared" si="91"/>
        <v>#N/A</v>
      </c>
      <c r="W661" s="26">
        <f>(COUNTIF($V$2:V661,V661)=1)*1+W660</f>
        <v>168</v>
      </c>
      <c r="X661" s="26" t="e">
        <f>VLOOKUP(Y661,'licencje PZTS'!$C$4:$K$1524,9,FALSE)</f>
        <v>#N/A</v>
      </c>
      <c r="Y661" s="26" t="e">
        <f>INDEX($V$2:$V$900,MATCH(ROWS($U$1:U658),$W$2:$W$900,0))</f>
        <v>#N/A</v>
      </c>
      <c r="AA661" s="26" t="e">
        <f t="shared" si="92"/>
        <v>#N/A</v>
      </c>
      <c r="AB661" s="26">
        <f>(COUNTIF($AA$2:AA661,AA661)=1)*1+AB660</f>
        <v>259</v>
      </c>
      <c r="AC661" s="26" t="e">
        <f>VLOOKUP(AD661,'licencje PZTS'!$C$4:$K$524,9,FALSE)</f>
        <v>#N/A</v>
      </c>
      <c r="AD661" s="26" t="e">
        <f>INDEX($AA$2:$AA$900,MATCH(ROWS($Z$1:Z658),$AB$2:$AB$900,0))</f>
        <v>#N/A</v>
      </c>
    </row>
    <row r="662" spans="22:30" x14ac:dyDescent="0.25">
      <c r="V662" s="26" t="e">
        <f t="shared" si="91"/>
        <v>#N/A</v>
      </c>
      <c r="W662" s="26">
        <f>(COUNTIF($V$2:V662,V662)=1)*1+W661</f>
        <v>168</v>
      </c>
      <c r="X662" s="26" t="e">
        <f>VLOOKUP(Y662,'licencje PZTS'!$C$4:$K$1524,9,FALSE)</f>
        <v>#N/A</v>
      </c>
      <c r="Y662" s="26" t="e">
        <f>INDEX($V$2:$V$900,MATCH(ROWS($U$1:U659),$W$2:$W$900,0))</f>
        <v>#N/A</v>
      </c>
      <c r="AA662" s="26" t="e">
        <f t="shared" si="92"/>
        <v>#N/A</v>
      </c>
      <c r="AB662" s="26">
        <f>(COUNTIF($AA$2:AA662,AA662)=1)*1+AB661</f>
        <v>259</v>
      </c>
      <c r="AC662" s="26" t="e">
        <f>VLOOKUP(AD662,'licencje PZTS'!$C$4:$K$524,9,FALSE)</f>
        <v>#N/A</v>
      </c>
      <c r="AD662" s="26" t="e">
        <f>INDEX($AA$2:$AA$900,MATCH(ROWS($Z$1:Z659),$AB$2:$AB$900,0))</f>
        <v>#N/A</v>
      </c>
    </row>
    <row r="663" spans="22:30" x14ac:dyDescent="0.25">
      <c r="V663" s="26" t="e">
        <f t="shared" si="91"/>
        <v>#N/A</v>
      </c>
      <c r="W663" s="26">
        <f>(COUNTIF($V$2:V663,V663)=1)*1+W662</f>
        <v>168</v>
      </c>
      <c r="X663" s="26" t="e">
        <f>VLOOKUP(Y663,'licencje PZTS'!$C$4:$K$1524,9,FALSE)</f>
        <v>#N/A</v>
      </c>
      <c r="Y663" s="26" t="e">
        <f>INDEX($V$2:$V$900,MATCH(ROWS($U$1:U660),$W$2:$W$900,0))</f>
        <v>#N/A</v>
      </c>
      <c r="AA663" s="26" t="e">
        <f t="shared" si="92"/>
        <v>#N/A</v>
      </c>
      <c r="AB663" s="26">
        <f>(COUNTIF($AA$2:AA663,AA663)=1)*1+AB662</f>
        <v>259</v>
      </c>
      <c r="AC663" s="26" t="e">
        <f>VLOOKUP(AD663,'licencje PZTS'!$C$4:$K$524,9,FALSE)</f>
        <v>#N/A</v>
      </c>
      <c r="AD663" s="26" t="e">
        <f>INDEX($AA$2:$AA$900,MATCH(ROWS($Z$1:Z660),$AB$2:$AB$900,0))</f>
        <v>#N/A</v>
      </c>
    </row>
    <row r="664" spans="22:30" x14ac:dyDescent="0.25">
      <c r="V664" s="26" t="e">
        <f t="shared" si="91"/>
        <v>#N/A</v>
      </c>
      <c r="W664" s="26">
        <f>(COUNTIF($V$2:V664,V664)=1)*1+W663</f>
        <v>168</v>
      </c>
      <c r="X664" s="26" t="e">
        <f>VLOOKUP(Y664,'licencje PZTS'!$C$4:$K$1524,9,FALSE)</f>
        <v>#N/A</v>
      </c>
      <c r="Y664" s="26" t="e">
        <f>INDEX($V$2:$V$900,MATCH(ROWS($U$1:U661),$W$2:$W$900,0))</f>
        <v>#N/A</v>
      </c>
      <c r="AA664" s="26" t="e">
        <f t="shared" si="92"/>
        <v>#N/A</v>
      </c>
      <c r="AB664" s="26">
        <f>(COUNTIF($AA$2:AA664,AA664)=1)*1+AB663</f>
        <v>259</v>
      </c>
      <c r="AC664" s="26" t="e">
        <f>VLOOKUP(AD664,'licencje PZTS'!$C$4:$K$524,9,FALSE)</f>
        <v>#N/A</v>
      </c>
      <c r="AD664" s="26" t="e">
        <f>INDEX($AA$2:$AA$900,MATCH(ROWS($Z$1:Z661),$AB$2:$AB$900,0))</f>
        <v>#N/A</v>
      </c>
    </row>
    <row r="665" spans="22:30" x14ac:dyDescent="0.25">
      <c r="V665" s="26" t="e">
        <f t="shared" si="91"/>
        <v>#N/A</v>
      </c>
      <c r="W665" s="26">
        <f>(COUNTIF($V$2:V665,V665)=1)*1+W664</f>
        <v>168</v>
      </c>
      <c r="X665" s="26" t="e">
        <f>VLOOKUP(Y665,'licencje PZTS'!$C$4:$K$1524,9,FALSE)</f>
        <v>#N/A</v>
      </c>
      <c r="Y665" s="26" t="e">
        <f>INDEX($V$2:$V$900,MATCH(ROWS($U$1:U662),$W$2:$W$900,0))</f>
        <v>#N/A</v>
      </c>
      <c r="AA665" s="26" t="e">
        <f t="shared" si="92"/>
        <v>#N/A</v>
      </c>
      <c r="AB665" s="26">
        <f>(COUNTIF($AA$2:AA665,AA665)=1)*1+AB664</f>
        <v>259</v>
      </c>
      <c r="AC665" s="26" t="e">
        <f>VLOOKUP(AD665,'licencje PZTS'!$C$4:$K$524,9,FALSE)</f>
        <v>#N/A</v>
      </c>
      <c r="AD665" s="26" t="e">
        <f>INDEX($AA$2:$AA$900,MATCH(ROWS($Z$1:Z662),$AB$2:$AB$900,0))</f>
        <v>#N/A</v>
      </c>
    </row>
    <row r="666" spans="22:30" x14ac:dyDescent="0.25">
      <c r="V666" s="26" t="e">
        <f t="shared" si="91"/>
        <v>#N/A</v>
      </c>
      <c r="W666" s="26">
        <f>(COUNTIF($V$2:V666,V666)=1)*1+W665</f>
        <v>168</v>
      </c>
      <c r="X666" s="26" t="e">
        <f>VLOOKUP(Y666,'licencje PZTS'!$C$4:$K$524,9,FALSE)</f>
        <v>#N/A</v>
      </c>
      <c r="Y666" s="26" t="e">
        <f>INDEX($V$2:$V$900,MATCH(ROWS($U$1:U663),$W$2:$W$900,0))</f>
        <v>#N/A</v>
      </c>
      <c r="AA666" s="26" t="e">
        <f t="shared" si="92"/>
        <v>#N/A</v>
      </c>
      <c r="AB666" s="26">
        <f>(COUNTIF($AA$2:AA666,AA666)=1)*1+AB665</f>
        <v>259</v>
      </c>
      <c r="AC666" s="26" t="e">
        <f>VLOOKUP(AD666,'licencje PZTS'!$C$4:$K$524,9,FALSE)</f>
        <v>#N/A</v>
      </c>
      <c r="AD666" s="26" t="e">
        <f>INDEX($AA$2:$AA$900,MATCH(ROWS($Z$1:Z663),$AB$2:$AB$900,0))</f>
        <v>#N/A</v>
      </c>
    </row>
    <row r="667" spans="22:30" x14ac:dyDescent="0.25">
      <c r="V667" s="26" t="e">
        <f t="shared" si="91"/>
        <v>#N/A</v>
      </c>
      <c r="W667" s="26">
        <f>(COUNTIF($V$2:V667,V667)=1)*1+W666</f>
        <v>168</v>
      </c>
      <c r="X667" s="26" t="e">
        <f>VLOOKUP(Y667,'licencje PZTS'!$C$4:$K$524,9,FALSE)</f>
        <v>#N/A</v>
      </c>
      <c r="Y667" s="26" t="e">
        <f>INDEX($V$2:$V$900,MATCH(ROWS($U$1:U664),$W$2:$W$900,0))</f>
        <v>#N/A</v>
      </c>
      <c r="AA667" s="26" t="e">
        <f t="shared" si="92"/>
        <v>#N/A</v>
      </c>
      <c r="AB667" s="26">
        <f>(COUNTIF($AA$2:AA667,AA667)=1)*1+AB666</f>
        <v>259</v>
      </c>
      <c r="AC667" s="26" t="e">
        <f>VLOOKUP(AD667,'licencje PZTS'!$C$4:$K$524,9,FALSE)</f>
        <v>#N/A</v>
      </c>
      <c r="AD667" s="26" t="e">
        <f>INDEX($AA$2:$AA$900,MATCH(ROWS($Z$1:Z664),$AB$2:$AB$900,0))</f>
        <v>#N/A</v>
      </c>
    </row>
    <row r="668" spans="22:30" x14ac:dyDescent="0.25">
      <c r="V668" s="26" t="e">
        <f t="shared" si="91"/>
        <v>#N/A</v>
      </c>
      <c r="W668" s="26">
        <f>(COUNTIF($V$2:V668,V668)=1)*1+W667</f>
        <v>168</v>
      </c>
      <c r="X668" s="26" t="e">
        <f>VLOOKUP(Y668,'licencje PZTS'!$C$4:$K$524,9,FALSE)</f>
        <v>#N/A</v>
      </c>
      <c r="Y668" s="26" t="e">
        <f>INDEX($V$2:$V$900,MATCH(ROWS($U$1:U665),$W$2:$W$900,0))</f>
        <v>#N/A</v>
      </c>
      <c r="AA668" s="26" t="e">
        <f t="shared" si="92"/>
        <v>#N/A</v>
      </c>
      <c r="AB668" s="26">
        <f>(COUNTIF($AA$2:AA668,AA668)=1)*1+AB667</f>
        <v>259</v>
      </c>
      <c r="AC668" s="26" t="e">
        <f>VLOOKUP(AD668,'licencje PZTS'!$C$4:$K$524,9,FALSE)</f>
        <v>#N/A</v>
      </c>
      <c r="AD668" s="26" t="e">
        <f>INDEX($AA$2:$AA$900,MATCH(ROWS($Z$1:Z665),$AB$2:$AB$900,0))</f>
        <v>#N/A</v>
      </c>
    </row>
    <row r="669" spans="22:30" x14ac:dyDescent="0.25">
      <c r="V669" s="26" t="e">
        <f t="shared" si="91"/>
        <v>#N/A</v>
      </c>
      <c r="W669" s="26">
        <f>(COUNTIF($V$2:V669,V669)=1)*1+W668</f>
        <v>168</v>
      </c>
      <c r="X669" s="26" t="e">
        <f>VLOOKUP(Y669,'licencje PZTS'!$C$4:$K$524,9,FALSE)</f>
        <v>#N/A</v>
      </c>
      <c r="Y669" s="26" t="e">
        <f>INDEX($V$2:$V$900,MATCH(ROWS($U$1:U666),$W$2:$W$900,0))</f>
        <v>#N/A</v>
      </c>
      <c r="AA669" s="26" t="e">
        <f t="shared" si="92"/>
        <v>#N/A</v>
      </c>
      <c r="AB669" s="26">
        <f>(COUNTIF($AA$2:AA669,AA669)=1)*1+AB668</f>
        <v>259</v>
      </c>
      <c r="AC669" s="26" t="e">
        <f>VLOOKUP(AD669,'licencje PZTS'!$C$4:$K$524,9,FALSE)</f>
        <v>#N/A</v>
      </c>
      <c r="AD669" s="26" t="e">
        <f>INDEX($AA$2:$AA$900,MATCH(ROWS($Z$1:Z666),$AB$2:$AB$900,0))</f>
        <v>#N/A</v>
      </c>
    </row>
    <row r="670" spans="22:30" x14ac:dyDescent="0.25">
      <c r="V670" s="26" t="e">
        <f t="shared" si="91"/>
        <v>#N/A</v>
      </c>
      <c r="W670" s="26">
        <f>(COUNTIF($V$2:V670,V670)=1)*1+W669</f>
        <v>168</v>
      </c>
      <c r="X670" s="26" t="e">
        <f>VLOOKUP(Y670,'licencje PZTS'!$C$4:$K$524,9,FALSE)</f>
        <v>#N/A</v>
      </c>
      <c r="Y670" s="26" t="e">
        <f>INDEX($V$2:$V$900,MATCH(ROWS($U$1:U667),$W$2:$W$900,0))</f>
        <v>#N/A</v>
      </c>
      <c r="AA670" s="26" t="e">
        <f t="shared" si="92"/>
        <v>#N/A</v>
      </c>
      <c r="AB670" s="26">
        <f>(COUNTIF($AA$2:AA670,AA670)=1)*1+AB669</f>
        <v>259</v>
      </c>
      <c r="AC670" s="26" t="e">
        <f>VLOOKUP(AD670,'licencje PZTS'!$C$4:$K$524,9,FALSE)</f>
        <v>#N/A</v>
      </c>
      <c r="AD670" s="26" t="e">
        <f>INDEX($AA$2:$AA$900,MATCH(ROWS($Z$1:Z667),$AB$2:$AB$900,0))</f>
        <v>#N/A</v>
      </c>
    </row>
    <row r="671" spans="22:30" x14ac:dyDescent="0.25">
      <c r="V671" s="26" t="e">
        <f t="shared" si="91"/>
        <v>#N/A</v>
      </c>
      <c r="W671" s="26">
        <f>(COUNTIF($V$2:V671,V671)=1)*1+W670</f>
        <v>168</v>
      </c>
      <c r="X671" s="26" t="e">
        <f>VLOOKUP(Y671,'licencje PZTS'!$C$4:$K$524,9,FALSE)</f>
        <v>#N/A</v>
      </c>
      <c r="Y671" s="26" t="e">
        <f>INDEX($V$2:$V$900,MATCH(ROWS($U$1:U668),$W$2:$W$900,0))</f>
        <v>#N/A</v>
      </c>
      <c r="AA671" s="26" t="e">
        <f t="shared" si="92"/>
        <v>#N/A</v>
      </c>
      <c r="AB671" s="26">
        <f>(COUNTIF($AA$2:AA671,AA671)=1)*1+AB670</f>
        <v>259</v>
      </c>
      <c r="AC671" s="26" t="e">
        <f>VLOOKUP(AD671,'licencje PZTS'!$C$4:$K$524,9,FALSE)</f>
        <v>#N/A</v>
      </c>
      <c r="AD671" s="26" t="e">
        <f>INDEX($AA$2:$AA$900,MATCH(ROWS($Z$1:Z668),$AB$2:$AB$900,0))</f>
        <v>#N/A</v>
      </c>
    </row>
    <row r="672" spans="22:30" x14ac:dyDescent="0.25">
      <c r="V672" s="26" t="e">
        <f t="shared" si="91"/>
        <v>#N/A</v>
      </c>
      <c r="W672" s="26">
        <f>(COUNTIF($V$2:V672,V672)=1)*1+W671</f>
        <v>168</v>
      </c>
      <c r="X672" s="26" t="e">
        <f>VLOOKUP(Y672,'licencje PZTS'!$C$4:$K$524,9,FALSE)</f>
        <v>#N/A</v>
      </c>
      <c r="Y672" s="26" t="e">
        <f>INDEX($V$2:$V$900,MATCH(ROWS($U$1:U669),$W$2:$W$900,0))</f>
        <v>#N/A</v>
      </c>
      <c r="AA672" s="26" t="e">
        <f t="shared" si="92"/>
        <v>#N/A</v>
      </c>
      <c r="AB672" s="26">
        <f>(COUNTIF($AA$2:AA672,AA672)=1)*1+AB671</f>
        <v>259</v>
      </c>
      <c r="AC672" s="26" t="e">
        <f>VLOOKUP(AD672,'licencje PZTS'!$C$4:$K$524,9,FALSE)</f>
        <v>#N/A</v>
      </c>
      <c r="AD672" s="26" t="e">
        <f>INDEX($AA$2:$AA$900,MATCH(ROWS($Z$1:Z669),$AB$2:$AB$900,0))</f>
        <v>#N/A</v>
      </c>
    </row>
    <row r="673" spans="22:30" x14ac:dyDescent="0.25">
      <c r="V673" s="26" t="e">
        <f t="shared" si="91"/>
        <v>#N/A</v>
      </c>
      <c r="W673" s="26">
        <f>(COUNTIF($V$2:V673,V673)=1)*1+W672</f>
        <v>168</v>
      </c>
      <c r="X673" s="26" t="e">
        <f>VLOOKUP(Y673,'licencje PZTS'!$C$4:$K$524,9,FALSE)</f>
        <v>#N/A</v>
      </c>
      <c r="Y673" s="26" t="e">
        <f>INDEX($V$2:$V$900,MATCH(ROWS($U$1:U670),$W$2:$W$900,0))</f>
        <v>#N/A</v>
      </c>
      <c r="AA673" s="26" t="e">
        <f t="shared" si="92"/>
        <v>#N/A</v>
      </c>
      <c r="AB673" s="26">
        <f>(COUNTIF($AA$2:AA673,AA673)=1)*1+AB672</f>
        <v>259</v>
      </c>
      <c r="AC673" s="26" t="e">
        <f>VLOOKUP(AD673,'licencje PZTS'!$C$4:$K$524,9,FALSE)</f>
        <v>#N/A</v>
      </c>
      <c r="AD673" s="26" t="e">
        <f>INDEX($AA$2:$AA$900,MATCH(ROWS($Z$1:Z670),$AB$2:$AB$900,0))</f>
        <v>#N/A</v>
      </c>
    </row>
    <row r="674" spans="22:30" x14ac:dyDescent="0.25">
      <c r="V674" s="26" t="e">
        <f t="shared" si="91"/>
        <v>#N/A</v>
      </c>
      <c r="W674" s="26">
        <f>(COUNTIF($V$2:V674,V674)=1)*1+W673</f>
        <v>168</v>
      </c>
      <c r="X674" s="26" t="e">
        <f>VLOOKUP(Y674,'licencje PZTS'!$C$4:$K$524,9,FALSE)</f>
        <v>#N/A</v>
      </c>
      <c r="Y674" s="26" t="e">
        <f>INDEX($V$2:$V$900,MATCH(ROWS($U$1:U671),$W$2:$W$900,0))</f>
        <v>#N/A</v>
      </c>
      <c r="AA674" s="26" t="e">
        <f t="shared" si="92"/>
        <v>#N/A</v>
      </c>
      <c r="AB674" s="26">
        <f>(COUNTIF($AA$2:AA674,AA674)=1)*1+AB673</f>
        <v>259</v>
      </c>
      <c r="AC674" s="26" t="e">
        <f>VLOOKUP(AD674,'licencje PZTS'!$C$4:$K$524,9,FALSE)</f>
        <v>#N/A</v>
      </c>
      <c r="AD674" s="26" t="e">
        <f>INDEX($AA$2:$AA$900,MATCH(ROWS($Z$1:Z671),$AB$2:$AB$900,0))</f>
        <v>#N/A</v>
      </c>
    </row>
    <row r="675" spans="22:30" x14ac:dyDescent="0.25">
      <c r="V675" s="26" t="e">
        <f t="shared" si="91"/>
        <v>#N/A</v>
      </c>
      <c r="W675" s="26">
        <f>(COUNTIF($V$2:V675,V675)=1)*1+W674</f>
        <v>168</v>
      </c>
      <c r="X675" s="26" t="e">
        <f>VLOOKUP(Y675,'licencje PZTS'!$C$4:$K$524,9,FALSE)</f>
        <v>#N/A</v>
      </c>
      <c r="Y675" s="26" t="e">
        <f>INDEX($V$2:$V$900,MATCH(ROWS($U$1:U672),$W$2:$W$900,0))</f>
        <v>#N/A</v>
      </c>
      <c r="AA675" s="26" t="e">
        <f t="shared" si="92"/>
        <v>#N/A</v>
      </c>
      <c r="AB675" s="26">
        <f>(COUNTIF($AA$2:AA675,AA675)=1)*1+AB674</f>
        <v>259</v>
      </c>
      <c r="AC675" s="26" t="e">
        <f>VLOOKUP(AD675,'licencje PZTS'!$C$4:$K$524,9,FALSE)</f>
        <v>#N/A</v>
      </c>
      <c r="AD675" s="26" t="e">
        <f>INDEX($AA$2:$AA$900,MATCH(ROWS($Z$1:Z672),$AB$2:$AB$900,0))</f>
        <v>#N/A</v>
      </c>
    </row>
    <row r="676" spans="22:30" x14ac:dyDescent="0.25">
      <c r="V676" s="26" t="e">
        <f t="shared" si="91"/>
        <v>#N/A</v>
      </c>
      <c r="W676" s="26">
        <f>(COUNTIF($V$2:V676,V676)=1)*1+W675</f>
        <v>168</v>
      </c>
      <c r="X676" s="26" t="e">
        <f>VLOOKUP(Y676,'licencje PZTS'!$C$4:$K$524,9,FALSE)</f>
        <v>#N/A</v>
      </c>
      <c r="Y676" s="26" t="e">
        <f>INDEX($V$2:$V$900,MATCH(ROWS($U$1:U673),$W$2:$W$900,0))</f>
        <v>#N/A</v>
      </c>
      <c r="AA676" s="26" t="e">
        <f t="shared" si="92"/>
        <v>#N/A</v>
      </c>
      <c r="AB676" s="26">
        <f>(COUNTIF($AA$2:AA676,AA676)=1)*1+AB675</f>
        <v>259</v>
      </c>
      <c r="AC676" s="26" t="e">
        <f>VLOOKUP(AD676,'licencje PZTS'!$C$4:$K$524,9,FALSE)</f>
        <v>#N/A</v>
      </c>
      <c r="AD676" s="26" t="e">
        <f>INDEX($AA$2:$AA$900,MATCH(ROWS($Z$1:Z673),$AB$2:$AB$900,0))</f>
        <v>#N/A</v>
      </c>
    </row>
    <row r="677" spans="22:30" x14ac:dyDescent="0.25">
      <c r="V677" s="26" t="e">
        <f t="shared" si="91"/>
        <v>#N/A</v>
      </c>
      <c r="W677" s="26">
        <f>(COUNTIF($V$2:V677,V677)=1)*1+W676</f>
        <v>168</v>
      </c>
      <c r="X677" s="26" t="e">
        <f>VLOOKUP(Y677,'licencje PZTS'!$C$4:$K$524,9,FALSE)</f>
        <v>#N/A</v>
      </c>
      <c r="Y677" s="26" t="e">
        <f>INDEX($V$2:$V$900,MATCH(ROWS($U$1:U674),$W$2:$W$900,0))</f>
        <v>#N/A</v>
      </c>
      <c r="AA677" s="26" t="e">
        <f t="shared" si="92"/>
        <v>#N/A</v>
      </c>
      <c r="AB677" s="26">
        <f>(COUNTIF($AA$2:AA677,AA677)=1)*1+AB676</f>
        <v>259</v>
      </c>
      <c r="AC677" s="26" t="e">
        <f>VLOOKUP(AD677,'licencje PZTS'!$C$4:$K$524,9,FALSE)</f>
        <v>#N/A</v>
      </c>
      <c r="AD677" s="26" t="e">
        <f>INDEX($AA$2:$AA$900,MATCH(ROWS($Z$1:Z674),$AB$2:$AB$900,0))</f>
        <v>#N/A</v>
      </c>
    </row>
    <row r="678" spans="22:30" x14ac:dyDescent="0.25">
      <c r="V678" s="26" t="e">
        <f t="shared" si="91"/>
        <v>#N/A</v>
      </c>
      <c r="W678" s="26">
        <f>(COUNTIF($V$2:V678,V678)=1)*1+W677</f>
        <v>168</v>
      </c>
      <c r="X678" s="26" t="e">
        <f>VLOOKUP(Y678,'licencje PZTS'!$C$4:$K$524,9,FALSE)</f>
        <v>#N/A</v>
      </c>
      <c r="Y678" s="26" t="e">
        <f>INDEX($V$2:$V$900,MATCH(ROWS($U$1:U675),$W$2:$W$900,0))</f>
        <v>#N/A</v>
      </c>
      <c r="AA678" s="26" t="e">
        <f t="shared" si="92"/>
        <v>#N/A</v>
      </c>
      <c r="AB678" s="26">
        <f>(COUNTIF($AA$2:AA678,AA678)=1)*1+AB677</f>
        <v>259</v>
      </c>
      <c r="AC678" s="26" t="e">
        <f>VLOOKUP(AD678,'licencje PZTS'!$C$4:$K$524,9,FALSE)</f>
        <v>#N/A</v>
      </c>
      <c r="AD678" s="26" t="e">
        <f>INDEX($AA$2:$AA$900,MATCH(ROWS($Z$1:Z675),$AB$2:$AB$900,0))</f>
        <v>#N/A</v>
      </c>
    </row>
    <row r="679" spans="22:30" x14ac:dyDescent="0.25">
      <c r="V679" s="26" t="e">
        <f t="shared" si="91"/>
        <v>#N/A</v>
      </c>
      <c r="W679" s="26">
        <f>(COUNTIF($V$2:V679,V679)=1)*1+W678</f>
        <v>168</v>
      </c>
      <c r="X679" s="26" t="e">
        <f>VLOOKUP(Y679,'licencje PZTS'!$C$4:$K$524,9,FALSE)</f>
        <v>#N/A</v>
      </c>
      <c r="Y679" s="26" t="e">
        <f>INDEX($V$2:$V$900,MATCH(ROWS($U$1:U676),$W$2:$W$900,0))</f>
        <v>#N/A</v>
      </c>
      <c r="AA679" s="26" t="e">
        <f t="shared" si="92"/>
        <v>#N/A</v>
      </c>
      <c r="AB679" s="26">
        <f>(COUNTIF($AA$2:AA679,AA679)=1)*1+AB678</f>
        <v>259</v>
      </c>
      <c r="AC679" s="26" t="e">
        <f>VLOOKUP(AD679,'licencje PZTS'!$C$4:$K$524,9,FALSE)</f>
        <v>#N/A</v>
      </c>
      <c r="AD679" s="26" t="e">
        <f>INDEX($AA$2:$AA$900,MATCH(ROWS($Z$1:Z676),$AB$2:$AB$900,0))</f>
        <v>#N/A</v>
      </c>
    </row>
    <row r="680" spans="22:30" x14ac:dyDescent="0.25">
      <c r="V680" s="26" t="e">
        <f t="shared" si="91"/>
        <v>#N/A</v>
      </c>
      <c r="W680" s="26">
        <f>(COUNTIF($V$2:V680,V680)=1)*1+W679</f>
        <v>168</v>
      </c>
      <c r="X680" s="26" t="e">
        <f>VLOOKUP(Y680,'licencje PZTS'!$C$4:$K$524,9,FALSE)</f>
        <v>#N/A</v>
      </c>
      <c r="Y680" s="26" t="e">
        <f>INDEX($V$2:$V$900,MATCH(ROWS($U$1:U677),$W$2:$W$900,0))</f>
        <v>#N/A</v>
      </c>
      <c r="AA680" s="26" t="e">
        <f t="shared" si="92"/>
        <v>#N/A</v>
      </c>
      <c r="AB680" s="26">
        <f>(COUNTIF($AA$2:AA680,AA680)=1)*1+AB679</f>
        <v>259</v>
      </c>
      <c r="AC680" s="26" t="e">
        <f>VLOOKUP(AD680,'licencje PZTS'!$C$4:$K$524,9,FALSE)</f>
        <v>#N/A</v>
      </c>
      <c r="AD680" s="26" t="e">
        <f>INDEX($AA$2:$AA$900,MATCH(ROWS($Z$1:Z677),$AB$2:$AB$900,0))</f>
        <v>#N/A</v>
      </c>
    </row>
    <row r="681" spans="22:30" x14ac:dyDescent="0.25">
      <c r="V681" s="26" t="e">
        <f t="shared" si="91"/>
        <v>#N/A</v>
      </c>
      <c r="W681" s="26">
        <f>(COUNTIF($V$2:V681,V681)=1)*1+W680</f>
        <v>168</v>
      </c>
      <c r="X681" s="26" t="e">
        <f>VLOOKUP(Y681,'licencje PZTS'!$C$4:$K$524,9,FALSE)</f>
        <v>#N/A</v>
      </c>
      <c r="Y681" s="26" t="e">
        <f>INDEX($V$2:$V$900,MATCH(ROWS($U$1:U678),$W$2:$W$900,0))</f>
        <v>#N/A</v>
      </c>
      <c r="AA681" s="26" t="e">
        <f t="shared" si="92"/>
        <v>#N/A</v>
      </c>
      <c r="AB681" s="26">
        <f>(COUNTIF($AA$2:AA681,AA681)=1)*1+AB680</f>
        <v>259</v>
      </c>
      <c r="AC681" s="26" t="e">
        <f>VLOOKUP(AD681,'licencje PZTS'!$C$4:$K$524,9,FALSE)</f>
        <v>#N/A</v>
      </c>
      <c r="AD681" s="26" t="e">
        <f>INDEX($AA$2:$AA$900,MATCH(ROWS($Z$1:Z678),$AB$2:$AB$900,0))</f>
        <v>#N/A</v>
      </c>
    </row>
    <row r="682" spans="22:30" x14ac:dyDescent="0.25">
      <c r="V682" s="26" t="e">
        <f t="shared" si="91"/>
        <v>#N/A</v>
      </c>
      <c r="W682" s="26">
        <f>(COUNTIF($V$2:V682,V682)=1)*1+W681</f>
        <v>168</v>
      </c>
      <c r="X682" s="26" t="e">
        <f>VLOOKUP(Y682,'licencje PZTS'!$C$4:$K$524,9,FALSE)</f>
        <v>#N/A</v>
      </c>
      <c r="Y682" s="26" t="e">
        <f>INDEX($V$2:$V$900,MATCH(ROWS($U$1:U679),$W$2:$W$900,0))</f>
        <v>#N/A</v>
      </c>
      <c r="AA682" s="26" t="e">
        <f t="shared" si="92"/>
        <v>#N/A</v>
      </c>
      <c r="AB682" s="26">
        <f>(COUNTIF($AA$2:AA682,AA682)=1)*1+AB681</f>
        <v>259</v>
      </c>
      <c r="AC682" s="26" t="e">
        <f>VLOOKUP(AD682,'licencje PZTS'!$C$4:$K$524,9,FALSE)</f>
        <v>#N/A</v>
      </c>
      <c r="AD682" s="26" t="e">
        <f>INDEX($AA$2:$AA$900,MATCH(ROWS($Z$1:Z679),$AB$2:$AB$900,0))</f>
        <v>#N/A</v>
      </c>
    </row>
    <row r="683" spans="22:30" x14ac:dyDescent="0.25">
      <c r="V683" s="26" t="e">
        <f t="shared" si="91"/>
        <v>#N/A</v>
      </c>
      <c r="W683" s="26">
        <f>(COUNTIF($V$2:V683,V683)=1)*1+W682</f>
        <v>168</v>
      </c>
      <c r="X683" s="26" t="e">
        <f>VLOOKUP(Y683,'licencje PZTS'!$C$4:$K$524,9,FALSE)</f>
        <v>#N/A</v>
      </c>
      <c r="Y683" s="26" t="e">
        <f>INDEX($V$2:$V$900,MATCH(ROWS($U$1:U680),$W$2:$W$900,0))</f>
        <v>#N/A</v>
      </c>
      <c r="AA683" s="26" t="e">
        <f t="shared" si="92"/>
        <v>#N/A</v>
      </c>
      <c r="AB683" s="26">
        <f>(COUNTIF($AA$2:AA683,AA683)=1)*1+AB682</f>
        <v>259</v>
      </c>
      <c r="AC683" s="26" t="e">
        <f>VLOOKUP(AD683,'licencje PZTS'!$C$4:$K$524,9,FALSE)</f>
        <v>#N/A</v>
      </c>
      <c r="AD683" s="26" t="e">
        <f>INDEX($AA$2:$AA$900,MATCH(ROWS($Z$1:Z680),$AB$2:$AB$900,0))</f>
        <v>#N/A</v>
      </c>
    </row>
    <row r="684" spans="22:30" x14ac:dyDescent="0.25">
      <c r="V684" s="26" t="e">
        <f t="shared" si="91"/>
        <v>#N/A</v>
      </c>
      <c r="W684" s="26">
        <f>(COUNTIF($V$2:V684,V684)=1)*1+W683</f>
        <v>168</v>
      </c>
      <c r="X684" s="26" t="e">
        <f>VLOOKUP(Y684,'licencje PZTS'!$C$4:$K$524,9,FALSE)</f>
        <v>#N/A</v>
      </c>
      <c r="Y684" s="26" t="e">
        <f>INDEX($V$2:$V$900,MATCH(ROWS($U$1:U681),$W$2:$W$900,0))</f>
        <v>#N/A</v>
      </c>
      <c r="AA684" s="26" t="e">
        <f t="shared" si="92"/>
        <v>#N/A</v>
      </c>
      <c r="AB684" s="26">
        <f>(COUNTIF($AA$2:AA684,AA684)=1)*1+AB683</f>
        <v>259</v>
      </c>
      <c r="AC684" s="26" t="e">
        <f>VLOOKUP(AD684,'licencje PZTS'!$C$4:$K$524,9,FALSE)</f>
        <v>#N/A</v>
      </c>
      <c r="AD684" s="26" t="e">
        <f>INDEX($AA$2:$AA$900,MATCH(ROWS($Z$1:Z681),$AB$2:$AB$900,0))</f>
        <v>#N/A</v>
      </c>
    </row>
    <row r="685" spans="22:30" x14ac:dyDescent="0.25">
      <c r="V685" s="26" t="e">
        <f t="shared" si="91"/>
        <v>#N/A</v>
      </c>
      <c r="W685" s="26">
        <f>(COUNTIF($V$2:V685,V685)=1)*1+W684</f>
        <v>168</v>
      </c>
      <c r="X685" s="26" t="e">
        <f>VLOOKUP(Y685,'licencje PZTS'!$C$4:$K$524,9,FALSE)</f>
        <v>#N/A</v>
      </c>
      <c r="Y685" s="26" t="e">
        <f>INDEX($V$2:$V$900,MATCH(ROWS($U$1:U682),$W$2:$W$900,0))</f>
        <v>#N/A</v>
      </c>
      <c r="AA685" s="26" t="e">
        <f t="shared" si="92"/>
        <v>#N/A</v>
      </c>
      <c r="AB685" s="26">
        <f>(COUNTIF($AA$2:AA685,AA685)=1)*1+AB684</f>
        <v>259</v>
      </c>
      <c r="AC685" s="26" t="e">
        <f>VLOOKUP(AD685,'licencje PZTS'!$C$4:$K$524,9,FALSE)</f>
        <v>#N/A</v>
      </c>
      <c r="AD685" s="26" t="e">
        <f>INDEX($AA$2:$AA$900,MATCH(ROWS($Z$1:Z682),$AB$2:$AB$900,0))</f>
        <v>#N/A</v>
      </c>
    </row>
    <row r="686" spans="22:30" x14ac:dyDescent="0.25">
      <c r="V686" s="26" t="e">
        <f t="shared" si="91"/>
        <v>#N/A</v>
      </c>
      <c r="W686" s="26">
        <f>(COUNTIF($V$2:V686,V686)=1)*1+W685</f>
        <v>168</v>
      </c>
      <c r="X686" s="26" t="e">
        <f>VLOOKUP(Y686,'licencje PZTS'!$C$4:$K$524,9,FALSE)</f>
        <v>#N/A</v>
      </c>
      <c r="Y686" s="26" t="e">
        <f>INDEX($V$2:$V$900,MATCH(ROWS($U$1:U683),$W$2:$W$900,0))</f>
        <v>#N/A</v>
      </c>
      <c r="AA686" s="26" t="e">
        <f t="shared" si="92"/>
        <v>#N/A</v>
      </c>
      <c r="AB686" s="26">
        <f>(COUNTIF($AA$2:AA686,AA686)=1)*1+AB685</f>
        <v>259</v>
      </c>
      <c r="AC686" s="26" t="e">
        <f>VLOOKUP(AD686,'licencje PZTS'!$C$4:$K$524,9,FALSE)</f>
        <v>#N/A</v>
      </c>
      <c r="AD686" s="26" t="e">
        <f>INDEX($AA$2:$AA$900,MATCH(ROWS($Z$1:Z683),$AB$2:$AB$900,0))</f>
        <v>#N/A</v>
      </c>
    </row>
    <row r="687" spans="22:30" x14ac:dyDescent="0.25">
      <c r="V687" s="26" t="e">
        <f t="shared" si="91"/>
        <v>#N/A</v>
      </c>
      <c r="W687" s="26">
        <f>(COUNTIF($V$2:V687,V687)=1)*1+W686</f>
        <v>168</v>
      </c>
      <c r="X687" s="26" t="e">
        <f>VLOOKUP(Y687,'licencje PZTS'!$C$4:$K$524,9,FALSE)</f>
        <v>#N/A</v>
      </c>
      <c r="Y687" s="26" t="e">
        <f>INDEX($V$2:$V$900,MATCH(ROWS($U$1:U684),$W$2:$W$900,0))</f>
        <v>#N/A</v>
      </c>
      <c r="AA687" s="26" t="e">
        <f t="shared" si="92"/>
        <v>#N/A</v>
      </c>
      <c r="AB687" s="26">
        <f>(COUNTIF($AA$2:AA687,AA687)=1)*1+AB686</f>
        <v>259</v>
      </c>
      <c r="AC687" s="26" t="e">
        <f>VLOOKUP(AD687,'licencje PZTS'!$C$4:$K$524,9,FALSE)</f>
        <v>#N/A</v>
      </c>
      <c r="AD687" s="26" t="e">
        <f>INDEX($AA$2:$AA$900,MATCH(ROWS($Z$1:Z684),$AB$2:$AB$900,0))</f>
        <v>#N/A</v>
      </c>
    </row>
    <row r="688" spans="22:30" x14ac:dyDescent="0.25">
      <c r="V688" s="26" t="e">
        <f t="shared" si="91"/>
        <v>#N/A</v>
      </c>
      <c r="W688" s="26">
        <f>(COUNTIF($V$2:V688,V688)=1)*1+W687</f>
        <v>168</v>
      </c>
      <c r="X688" s="26" t="e">
        <f>VLOOKUP(Y688,'licencje PZTS'!$C$4:$K$524,9,FALSE)</f>
        <v>#N/A</v>
      </c>
      <c r="Y688" s="26" t="e">
        <f>INDEX($V$2:$V$900,MATCH(ROWS($U$1:U685),$W$2:$W$900,0))</f>
        <v>#N/A</v>
      </c>
      <c r="AA688" s="26" t="e">
        <f t="shared" si="92"/>
        <v>#N/A</v>
      </c>
      <c r="AB688" s="26">
        <f>(COUNTIF($AA$2:AA688,AA688)=1)*1+AB687</f>
        <v>259</v>
      </c>
      <c r="AC688" s="26" t="e">
        <f>VLOOKUP(AD688,'licencje PZTS'!$C$4:$K$524,9,FALSE)</f>
        <v>#N/A</v>
      </c>
      <c r="AD688" s="26" t="e">
        <f>INDEX($AA$2:$AA$900,MATCH(ROWS($Z$1:Z685),$AB$2:$AB$900,0))</f>
        <v>#N/A</v>
      </c>
    </row>
    <row r="689" spans="22:30" x14ac:dyDescent="0.25">
      <c r="V689" s="26" t="e">
        <f t="shared" si="91"/>
        <v>#N/A</v>
      </c>
      <c r="W689" s="26">
        <f>(COUNTIF($V$2:V689,V689)=1)*1+W688</f>
        <v>168</v>
      </c>
      <c r="X689" s="26" t="e">
        <f>VLOOKUP(Y689,'licencje PZTS'!$C$4:$K$524,9,FALSE)</f>
        <v>#N/A</v>
      </c>
      <c r="Y689" s="26" t="e">
        <f>INDEX($V$2:$V$900,MATCH(ROWS($U$1:U686),$W$2:$W$900,0))</f>
        <v>#N/A</v>
      </c>
      <c r="AA689" s="26" t="e">
        <f t="shared" si="92"/>
        <v>#N/A</v>
      </c>
      <c r="AB689" s="26">
        <f>(COUNTIF($AA$2:AA689,AA689)=1)*1+AB688</f>
        <v>259</v>
      </c>
      <c r="AC689" s="26" t="e">
        <f>VLOOKUP(AD689,'licencje PZTS'!$C$4:$K$524,9,FALSE)</f>
        <v>#N/A</v>
      </c>
      <c r="AD689" s="26" t="e">
        <f>INDEX($AA$2:$AA$900,MATCH(ROWS($Z$1:Z686),$AB$2:$AB$900,0))</f>
        <v>#N/A</v>
      </c>
    </row>
    <row r="690" spans="22:30" x14ac:dyDescent="0.25">
      <c r="V690" s="26" t="e">
        <f t="shared" si="91"/>
        <v>#N/A</v>
      </c>
      <c r="W690" s="26">
        <f>(COUNTIF($V$2:V690,V690)=1)*1+W689</f>
        <v>168</v>
      </c>
      <c r="X690" s="26" t="e">
        <f>VLOOKUP(Y690,'licencje PZTS'!$C$4:$K$524,9,FALSE)</f>
        <v>#N/A</v>
      </c>
      <c r="Y690" s="26" t="e">
        <f>INDEX($V$2:$V$900,MATCH(ROWS($U$1:U687),$W$2:$W$900,0))</f>
        <v>#N/A</v>
      </c>
      <c r="AA690" s="26" t="e">
        <f t="shared" si="92"/>
        <v>#N/A</v>
      </c>
      <c r="AB690" s="26">
        <f>(COUNTIF($AA$2:AA690,AA690)=1)*1+AB689</f>
        <v>259</v>
      </c>
      <c r="AC690" s="26" t="e">
        <f>VLOOKUP(AD690,'licencje PZTS'!$C$4:$K$524,9,FALSE)</f>
        <v>#N/A</v>
      </c>
      <c r="AD690" s="26" t="e">
        <f>INDEX($AA$2:$AA$900,MATCH(ROWS($Z$1:Z687),$AB$2:$AB$900,0))</f>
        <v>#N/A</v>
      </c>
    </row>
    <row r="691" spans="22:30" x14ac:dyDescent="0.25">
      <c r="V691" s="26" t="e">
        <f t="shared" si="91"/>
        <v>#N/A</v>
      </c>
      <c r="W691" s="26">
        <f>(COUNTIF($V$2:V691,V691)=1)*1+W690</f>
        <v>168</v>
      </c>
      <c r="X691" s="26" t="e">
        <f>VLOOKUP(Y691,'licencje PZTS'!$C$4:$K$524,9,FALSE)</f>
        <v>#N/A</v>
      </c>
      <c r="Y691" s="26" t="e">
        <f>INDEX($V$2:$V$900,MATCH(ROWS($U$1:U688),$W$2:$W$900,0))</f>
        <v>#N/A</v>
      </c>
      <c r="AA691" s="26" t="e">
        <f t="shared" si="92"/>
        <v>#N/A</v>
      </c>
      <c r="AB691" s="26">
        <f>(COUNTIF($AA$2:AA691,AA691)=1)*1+AB690</f>
        <v>259</v>
      </c>
      <c r="AC691" s="26" t="e">
        <f>VLOOKUP(AD691,'licencje PZTS'!$C$4:$K$524,9,FALSE)</f>
        <v>#N/A</v>
      </c>
      <c r="AD691" s="26" t="e">
        <f>INDEX($AA$2:$AA$900,MATCH(ROWS($Z$1:Z688),$AB$2:$AB$900,0))</f>
        <v>#N/A</v>
      </c>
    </row>
    <row r="692" spans="22:30" x14ac:dyDescent="0.25">
      <c r="V692" s="26" t="e">
        <f t="shared" si="91"/>
        <v>#N/A</v>
      </c>
      <c r="W692" s="26">
        <f>(COUNTIF($V$2:V692,V692)=1)*1+W691</f>
        <v>168</v>
      </c>
      <c r="X692" s="26" t="e">
        <f>VLOOKUP(Y692,'licencje PZTS'!$C$4:$K$524,9,FALSE)</f>
        <v>#N/A</v>
      </c>
      <c r="Y692" s="26" t="e">
        <f>INDEX($V$2:$V$900,MATCH(ROWS($U$1:U689),$W$2:$W$900,0))</f>
        <v>#N/A</v>
      </c>
      <c r="AA692" s="26" t="e">
        <f t="shared" si="92"/>
        <v>#N/A</v>
      </c>
      <c r="AB692" s="26">
        <f>(COUNTIF($AA$2:AA692,AA692)=1)*1+AB691</f>
        <v>259</v>
      </c>
      <c r="AC692" s="26" t="e">
        <f>VLOOKUP(AD692,'licencje PZTS'!$C$4:$K$524,9,FALSE)</f>
        <v>#N/A</v>
      </c>
      <c r="AD692" s="26" t="e">
        <f>INDEX($AA$2:$AA$900,MATCH(ROWS($Z$1:Z689),$AB$2:$AB$900,0))</f>
        <v>#N/A</v>
      </c>
    </row>
    <row r="693" spans="22:30" x14ac:dyDescent="0.25">
      <c r="V693" s="26" t="e">
        <f t="shared" si="91"/>
        <v>#N/A</v>
      </c>
      <c r="W693" s="26">
        <f>(COUNTIF($V$2:V693,V693)=1)*1+W692</f>
        <v>168</v>
      </c>
      <c r="X693" s="26" t="e">
        <f>VLOOKUP(Y693,'licencje PZTS'!$C$4:$K$524,9,FALSE)</f>
        <v>#N/A</v>
      </c>
      <c r="Y693" s="26" t="e">
        <f>INDEX($V$2:$V$900,MATCH(ROWS($U$1:U690),$W$2:$W$900,0))</f>
        <v>#N/A</v>
      </c>
      <c r="AA693" s="26" t="e">
        <f t="shared" si="92"/>
        <v>#N/A</v>
      </c>
      <c r="AB693" s="26">
        <f>(COUNTIF($AA$2:AA693,AA693)=1)*1+AB692</f>
        <v>259</v>
      </c>
      <c r="AC693" s="26" t="e">
        <f>VLOOKUP(AD693,'licencje PZTS'!$C$4:$K$524,9,FALSE)</f>
        <v>#N/A</v>
      </c>
      <c r="AD693" s="26" t="e">
        <f>INDEX($AA$2:$AA$900,MATCH(ROWS($Z$1:Z690),$AB$2:$AB$900,0))</f>
        <v>#N/A</v>
      </c>
    </row>
    <row r="694" spans="22:30" x14ac:dyDescent="0.25">
      <c r="V694" s="26" t="e">
        <f t="shared" si="91"/>
        <v>#N/A</v>
      </c>
      <c r="W694" s="26">
        <f>(COUNTIF($V$2:V694,V694)=1)*1+W693</f>
        <v>168</v>
      </c>
      <c r="X694" s="26" t="e">
        <f>VLOOKUP(Y694,'licencje PZTS'!$C$4:$K$524,9,FALSE)</f>
        <v>#N/A</v>
      </c>
      <c r="Y694" s="26" t="e">
        <f>INDEX($V$2:$V$900,MATCH(ROWS($U$1:U691),$W$2:$W$900,0))</f>
        <v>#N/A</v>
      </c>
      <c r="AA694" s="26" t="e">
        <f t="shared" si="92"/>
        <v>#N/A</v>
      </c>
      <c r="AB694" s="26">
        <f>(COUNTIF($AA$2:AA694,AA694)=1)*1+AB693</f>
        <v>259</v>
      </c>
      <c r="AC694" s="26" t="e">
        <f>VLOOKUP(AD694,'licencje PZTS'!$C$4:$K$524,9,FALSE)</f>
        <v>#N/A</v>
      </c>
      <c r="AD694" s="26" t="e">
        <f>INDEX($AA$2:$AA$900,MATCH(ROWS($Z$1:Z691),$AB$2:$AB$900,0))</f>
        <v>#N/A</v>
      </c>
    </row>
    <row r="695" spans="22:30" x14ac:dyDescent="0.25">
      <c r="V695" s="26" t="e">
        <f t="shared" si="91"/>
        <v>#N/A</v>
      </c>
      <c r="W695" s="26">
        <f>(COUNTIF($V$2:V695,V695)=1)*1+W694</f>
        <v>168</v>
      </c>
      <c r="X695" s="26" t="e">
        <f>VLOOKUP(Y695,'licencje PZTS'!$C$4:$K$524,9,FALSE)</f>
        <v>#N/A</v>
      </c>
      <c r="Y695" s="26" t="e">
        <f>INDEX($V$2:$V$900,MATCH(ROWS($U$1:U692),$W$2:$W$900,0))</f>
        <v>#N/A</v>
      </c>
      <c r="AA695" s="26" t="e">
        <f t="shared" si="92"/>
        <v>#N/A</v>
      </c>
      <c r="AB695" s="26">
        <f>(COUNTIF($AA$2:AA695,AA695)=1)*1+AB694</f>
        <v>259</v>
      </c>
      <c r="AC695" s="26" t="e">
        <f>VLOOKUP(AD695,'licencje PZTS'!$C$4:$K$524,9,FALSE)</f>
        <v>#N/A</v>
      </c>
      <c r="AD695" s="26" t="e">
        <f>INDEX($AA$2:$AA$900,MATCH(ROWS($Z$1:Z692),$AB$2:$AB$900,0))</f>
        <v>#N/A</v>
      </c>
    </row>
    <row r="696" spans="22:30" x14ac:dyDescent="0.25">
      <c r="V696" s="26" t="e">
        <f t="shared" si="91"/>
        <v>#N/A</v>
      </c>
      <c r="W696" s="26">
        <f>(COUNTIF($V$2:V696,V696)=1)*1+W695</f>
        <v>168</v>
      </c>
      <c r="X696" s="26" t="e">
        <f>VLOOKUP(Y696,'licencje PZTS'!$C$4:$K$524,9,FALSE)</f>
        <v>#N/A</v>
      </c>
      <c r="Y696" s="26" t="e">
        <f>INDEX($V$2:$V$900,MATCH(ROWS($U$1:U693),$W$2:$W$900,0))</f>
        <v>#N/A</v>
      </c>
      <c r="AA696" s="26" t="e">
        <f t="shared" si="92"/>
        <v>#N/A</v>
      </c>
      <c r="AB696" s="26">
        <f>(COUNTIF($AA$2:AA696,AA696)=1)*1+AB695</f>
        <v>259</v>
      </c>
      <c r="AC696" s="26" t="e">
        <f>VLOOKUP(AD696,'licencje PZTS'!$C$4:$K$524,9,FALSE)</f>
        <v>#N/A</v>
      </c>
      <c r="AD696" s="26" t="e">
        <f>INDEX($AA$2:$AA$900,MATCH(ROWS($Z$1:Z693),$AB$2:$AB$900,0))</f>
        <v>#N/A</v>
      </c>
    </row>
    <row r="697" spans="22:30" x14ac:dyDescent="0.25">
      <c r="V697" s="26" t="e">
        <f t="shared" si="91"/>
        <v>#N/A</v>
      </c>
      <c r="W697" s="26">
        <f>(COUNTIF($V$2:V697,V697)=1)*1+W696</f>
        <v>168</v>
      </c>
      <c r="X697" s="26" t="e">
        <f>VLOOKUP(Y697,'licencje PZTS'!$C$4:$K$524,9,FALSE)</f>
        <v>#N/A</v>
      </c>
      <c r="Y697" s="26" t="e">
        <f>INDEX($V$2:$V$900,MATCH(ROWS($U$1:U694),$W$2:$W$900,0))</f>
        <v>#N/A</v>
      </c>
      <c r="AA697" s="26" t="e">
        <f t="shared" si="92"/>
        <v>#N/A</v>
      </c>
      <c r="AB697" s="26">
        <f>(COUNTIF($AA$2:AA697,AA697)=1)*1+AB696</f>
        <v>259</v>
      </c>
      <c r="AC697" s="26" t="e">
        <f>VLOOKUP(AD697,'licencje PZTS'!$C$4:$K$524,9,FALSE)</f>
        <v>#N/A</v>
      </c>
      <c r="AD697" s="26" t="e">
        <f>INDEX($AA$2:$AA$900,MATCH(ROWS($Z$1:Z694),$AB$2:$AB$900,0))</f>
        <v>#N/A</v>
      </c>
    </row>
    <row r="698" spans="22:30" x14ac:dyDescent="0.25">
      <c r="V698" s="26" t="e">
        <f t="shared" ref="V698:V704" si="93">VLOOKUP($E$3,$C721:$F2159,3,FALSE)</f>
        <v>#N/A</v>
      </c>
      <c r="W698" s="26">
        <f>(COUNTIF($V$2:V698,V698)=1)*1+W697</f>
        <v>168</v>
      </c>
      <c r="X698" s="26" t="e">
        <f>VLOOKUP(Y698,'licencje PZTS'!$C$4:$K$524,9,FALSE)</f>
        <v>#N/A</v>
      </c>
      <c r="Y698" s="26" t="e">
        <f>INDEX($V$2:$V$900,MATCH(ROWS($U$1:U695),$W$2:$W$900,0))</f>
        <v>#N/A</v>
      </c>
      <c r="AA698" s="26" t="e">
        <f t="shared" ref="AA698:AA759" si="94">VLOOKUP($G$3,$G721:$I1159,3,FALSE)</f>
        <v>#N/A</v>
      </c>
      <c r="AB698" s="26">
        <f>(COUNTIF($AA$2:AA698,AA698)=1)*1+AB697</f>
        <v>259</v>
      </c>
      <c r="AC698" s="26" t="e">
        <f>VLOOKUP(AD698,'licencje PZTS'!$C$4:$K$524,9,FALSE)</f>
        <v>#N/A</v>
      </c>
      <c r="AD698" s="26" t="e">
        <f>INDEX($AA$2:$AA$900,MATCH(ROWS($Z$1:Z695),$AB$2:$AB$900,0))</f>
        <v>#N/A</v>
      </c>
    </row>
    <row r="699" spans="22:30" x14ac:dyDescent="0.25">
      <c r="V699" s="26" t="e">
        <f t="shared" si="93"/>
        <v>#N/A</v>
      </c>
      <c r="W699" s="26">
        <f>(COUNTIF($V$2:V699,V699)=1)*1+W698</f>
        <v>168</v>
      </c>
      <c r="X699" s="26" t="e">
        <f>VLOOKUP(Y699,'licencje PZTS'!$C$4:$K$524,9,FALSE)</f>
        <v>#N/A</v>
      </c>
      <c r="Y699" s="26" t="e">
        <f>INDEX($V$2:$V$900,MATCH(ROWS($U$1:U696),$W$2:$W$900,0))</f>
        <v>#N/A</v>
      </c>
      <c r="AA699" s="26" t="e">
        <f t="shared" si="94"/>
        <v>#N/A</v>
      </c>
      <c r="AB699" s="26">
        <f>(COUNTIF($AA$2:AA699,AA699)=1)*1+AB698</f>
        <v>259</v>
      </c>
      <c r="AC699" s="26" t="e">
        <f>VLOOKUP(AD699,'licencje PZTS'!$C$4:$K$524,9,FALSE)</f>
        <v>#N/A</v>
      </c>
      <c r="AD699" s="26" t="e">
        <f>INDEX($AA$2:$AA$900,MATCH(ROWS($Z$1:Z696),$AB$2:$AB$900,0))</f>
        <v>#N/A</v>
      </c>
    </row>
    <row r="700" spans="22:30" x14ac:dyDescent="0.25">
      <c r="V700" s="26" t="e">
        <f t="shared" si="93"/>
        <v>#N/A</v>
      </c>
      <c r="W700" s="26">
        <f>(COUNTIF($V$2:V700,V700)=1)*1+W699</f>
        <v>168</v>
      </c>
      <c r="X700" s="26" t="e">
        <f>VLOOKUP(Y700,'licencje PZTS'!$C$4:$K$524,9,FALSE)</f>
        <v>#N/A</v>
      </c>
      <c r="Y700" s="26" t="e">
        <f>INDEX($V$2:$V$900,MATCH(ROWS($U$1:U697),$W$2:$W$900,0))</f>
        <v>#N/A</v>
      </c>
      <c r="AA700" s="26" t="e">
        <f t="shared" si="94"/>
        <v>#N/A</v>
      </c>
      <c r="AB700" s="26">
        <f>(COUNTIF($AA$2:AA700,AA700)=1)*1+AB699</f>
        <v>259</v>
      </c>
      <c r="AC700" s="26" t="e">
        <f>VLOOKUP(AD700,'licencje PZTS'!$C$4:$K$524,9,FALSE)</f>
        <v>#N/A</v>
      </c>
      <c r="AD700" s="26" t="e">
        <f>INDEX($AA$2:$AA$900,MATCH(ROWS($Z$1:Z697),$AB$2:$AB$900,0))</f>
        <v>#N/A</v>
      </c>
    </row>
    <row r="701" spans="22:30" x14ac:dyDescent="0.25">
      <c r="V701" s="26" t="e">
        <f t="shared" si="93"/>
        <v>#N/A</v>
      </c>
      <c r="W701" s="26">
        <f>(COUNTIF($V$2:V701,V701)=1)*1+W700</f>
        <v>168</v>
      </c>
      <c r="X701" s="26" t="e">
        <f>VLOOKUP(Y701,'licencje PZTS'!$C$4:$K$524,9,FALSE)</f>
        <v>#N/A</v>
      </c>
      <c r="Y701" s="26" t="e">
        <f>INDEX($V$2:$V$900,MATCH(ROWS($U$1:U698),$W$2:$W$900,0))</f>
        <v>#N/A</v>
      </c>
      <c r="AA701" s="26" t="e">
        <f t="shared" si="94"/>
        <v>#N/A</v>
      </c>
      <c r="AB701" s="26">
        <f>(COUNTIF($AA$2:AA701,AA701)=1)*1+AB700</f>
        <v>259</v>
      </c>
      <c r="AC701" s="26" t="e">
        <f>VLOOKUP(AD701,'licencje PZTS'!$C$4:$K$524,9,FALSE)</f>
        <v>#N/A</v>
      </c>
      <c r="AD701" s="26" t="e">
        <f>INDEX($AA$2:$AA$900,MATCH(ROWS($Z$1:Z698),$AB$2:$AB$900,0))</f>
        <v>#N/A</v>
      </c>
    </row>
    <row r="702" spans="22:30" x14ac:dyDescent="0.25">
      <c r="V702" s="26" t="e">
        <f t="shared" si="93"/>
        <v>#N/A</v>
      </c>
      <c r="W702" s="26">
        <f>(COUNTIF($V$2:V702,V702)=1)*1+W701</f>
        <v>168</v>
      </c>
      <c r="X702" s="26" t="e">
        <f>VLOOKUP(Y702,'licencje PZTS'!$C$4:$K$524,9,FALSE)</f>
        <v>#N/A</v>
      </c>
      <c r="Y702" s="26" t="e">
        <f>INDEX($V$2:$V$900,MATCH(ROWS($U$1:U699),$W$2:$W$900,0))</f>
        <v>#N/A</v>
      </c>
      <c r="AA702" s="26" t="e">
        <f t="shared" si="94"/>
        <v>#N/A</v>
      </c>
      <c r="AB702" s="26">
        <f>(COUNTIF($AA$2:AA702,AA702)=1)*1+AB701</f>
        <v>259</v>
      </c>
      <c r="AC702" s="26" t="e">
        <f>VLOOKUP(AD702,'licencje PZTS'!$C$4:$K$524,9,FALSE)</f>
        <v>#N/A</v>
      </c>
      <c r="AD702" s="26" t="e">
        <f>INDEX($AA$2:$AA$900,MATCH(ROWS($Z$1:Z699),$AB$2:$AB$900,0))</f>
        <v>#N/A</v>
      </c>
    </row>
    <row r="703" spans="22:30" x14ac:dyDescent="0.25">
      <c r="V703" s="26" t="e">
        <f t="shared" si="93"/>
        <v>#N/A</v>
      </c>
      <c r="W703" s="26">
        <f>(COUNTIF($V$2:V703,V703)=1)*1+W702</f>
        <v>168</v>
      </c>
      <c r="X703" s="26" t="e">
        <f>VLOOKUP(Y703,'licencje PZTS'!$C$4:$K$524,9,FALSE)</f>
        <v>#N/A</v>
      </c>
      <c r="Y703" s="26" t="e">
        <f>INDEX($V$2:$V$900,MATCH(ROWS($U$1:U700),$W$2:$W$900,0))</f>
        <v>#N/A</v>
      </c>
      <c r="AA703" s="26" t="e">
        <f t="shared" si="94"/>
        <v>#N/A</v>
      </c>
      <c r="AB703" s="26">
        <f>(COUNTIF($AA$2:AA703,AA703)=1)*1+AB702</f>
        <v>259</v>
      </c>
      <c r="AC703" s="26" t="e">
        <f>VLOOKUP(AD703,'licencje PZTS'!$C$4:$K$524,9,FALSE)</f>
        <v>#N/A</v>
      </c>
      <c r="AD703" s="26" t="e">
        <f>INDEX($AA$2:$AA$900,MATCH(ROWS($Z$1:Z700),$AB$2:$AB$900,0))</f>
        <v>#N/A</v>
      </c>
    </row>
    <row r="704" spans="22:30" x14ac:dyDescent="0.25">
      <c r="V704" s="26" t="e">
        <f t="shared" si="93"/>
        <v>#N/A</v>
      </c>
      <c r="W704" s="26">
        <f>(COUNTIF($V$2:V704,V704)=1)*1+W703</f>
        <v>168</v>
      </c>
      <c r="X704" s="26" t="e">
        <f>VLOOKUP(Y704,'licencje PZTS'!$C$4:$K$524,9,FALSE)</f>
        <v>#N/A</v>
      </c>
      <c r="Y704" s="26" t="e">
        <f>INDEX($V$2:$V$900,MATCH(ROWS($U$1:U701),$W$2:$W$900,0))</f>
        <v>#N/A</v>
      </c>
      <c r="AA704" s="26" t="e">
        <f t="shared" si="94"/>
        <v>#N/A</v>
      </c>
      <c r="AB704" s="26">
        <f>(COUNTIF($AA$2:AA704,AA704)=1)*1+AB703</f>
        <v>259</v>
      </c>
      <c r="AC704" s="26" t="e">
        <f>VLOOKUP(AD704,'licencje PZTS'!$C$4:$K$524,9,FALSE)</f>
        <v>#N/A</v>
      </c>
      <c r="AD704" s="26" t="e">
        <f>INDEX($AA$2:$AA$900,MATCH(ROWS($Z$1:Z701),$AB$2:$AB$900,0))</f>
        <v>#N/A</v>
      </c>
    </row>
    <row r="705" spans="22:30" x14ac:dyDescent="0.25">
      <c r="V705" s="26" t="e">
        <f t="shared" ref="V705:V736" si="95">VLOOKUP($E$3,$C729:$F1166,3,FALSE)</f>
        <v>#N/A</v>
      </c>
      <c r="W705" s="26">
        <f>(COUNTIF($V$2:V705,V705)=1)*1+W704</f>
        <v>168</v>
      </c>
      <c r="X705" s="26" t="e">
        <f>VLOOKUP(Y705,'licencje PZTS'!$C$4:$K$524,9,FALSE)</f>
        <v>#N/A</v>
      </c>
      <c r="Y705" s="26" t="e">
        <f>INDEX($V$2:$V$900,MATCH(ROWS($U$1:U702),$W$2:$W$900,0))</f>
        <v>#N/A</v>
      </c>
      <c r="AA705" s="26" t="e">
        <f t="shared" si="94"/>
        <v>#N/A</v>
      </c>
      <c r="AB705" s="26">
        <f>(COUNTIF($AA$2:AA705,AA705)=1)*1+AB704</f>
        <v>259</v>
      </c>
      <c r="AC705" s="26" t="e">
        <f>VLOOKUP(AD705,'licencje PZTS'!$C$4:$K$524,9,FALSE)</f>
        <v>#N/A</v>
      </c>
      <c r="AD705" s="26" t="e">
        <f>INDEX($AA$2:$AA$900,MATCH(ROWS($Z$1:Z702),$AB$2:$AB$900,0))</f>
        <v>#N/A</v>
      </c>
    </row>
    <row r="706" spans="22:30" x14ac:dyDescent="0.25">
      <c r="V706" s="26" t="e">
        <f t="shared" si="95"/>
        <v>#N/A</v>
      </c>
      <c r="W706" s="26">
        <f>(COUNTIF($V$2:V706,V706)=1)*1+W705</f>
        <v>168</v>
      </c>
      <c r="X706" s="26" t="e">
        <f>VLOOKUP(Y706,'licencje PZTS'!$C$4:$K$524,9,FALSE)</f>
        <v>#N/A</v>
      </c>
      <c r="Y706" s="26" t="e">
        <f>INDEX($V$2:$V$900,MATCH(ROWS($U$1:U703),$W$2:$W$900,0))</f>
        <v>#N/A</v>
      </c>
      <c r="AA706" s="26" t="e">
        <f t="shared" si="94"/>
        <v>#N/A</v>
      </c>
      <c r="AB706" s="26">
        <f>(COUNTIF($AA$2:AA706,AA706)=1)*1+AB705</f>
        <v>259</v>
      </c>
      <c r="AC706" s="26" t="e">
        <f>VLOOKUP(AD706,'licencje PZTS'!$C$4:$K$524,9,FALSE)</f>
        <v>#N/A</v>
      </c>
      <c r="AD706" s="26" t="e">
        <f>INDEX($AA$2:$AA$900,MATCH(ROWS($Z$1:Z703),$AB$2:$AB$900,0))</f>
        <v>#N/A</v>
      </c>
    </row>
    <row r="707" spans="22:30" x14ac:dyDescent="0.25">
      <c r="V707" s="26" t="e">
        <f t="shared" si="95"/>
        <v>#N/A</v>
      </c>
      <c r="W707" s="26">
        <f>(COUNTIF($V$2:V707,V707)=1)*1+W706</f>
        <v>168</v>
      </c>
      <c r="X707" s="26" t="e">
        <f>VLOOKUP(Y707,'licencje PZTS'!$C$4:$K$524,9,FALSE)</f>
        <v>#N/A</v>
      </c>
      <c r="Y707" s="26" t="e">
        <f>INDEX($V$2:$V$900,MATCH(ROWS($U$1:U704),$W$2:$W$900,0))</f>
        <v>#N/A</v>
      </c>
      <c r="AA707" s="26" t="e">
        <f t="shared" si="94"/>
        <v>#N/A</v>
      </c>
      <c r="AB707" s="26">
        <f>(COUNTIF($AA$2:AA707,AA707)=1)*1+AB706</f>
        <v>259</v>
      </c>
      <c r="AC707" s="26" t="e">
        <f>VLOOKUP(AD707,'licencje PZTS'!$C$4:$K$524,9,FALSE)</f>
        <v>#N/A</v>
      </c>
      <c r="AD707" s="26" t="e">
        <f>INDEX($AA$2:$AA$900,MATCH(ROWS($Z$1:Z704),$AB$2:$AB$900,0))</f>
        <v>#N/A</v>
      </c>
    </row>
    <row r="708" spans="22:30" x14ac:dyDescent="0.25">
      <c r="V708" s="26" t="e">
        <f t="shared" si="95"/>
        <v>#N/A</v>
      </c>
      <c r="W708" s="26">
        <f>(COUNTIF($V$2:V708,V708)=1)*1+W707</f>
        <v>168</v>
      </c>
      <c r="X708" s="26" t="e">
        <f>VLOOKUP(Y708,'licencje PZTS'!$C$4:$K$524,9,FALSE)</f>
        <v>#N/A</v>
      </c>
      <c r="Y708" s="26" t="e">
        <f>INDEX($V$2:$V$900,MATCH(ROWS($U$1:U705),$W$2:$W$900,0))</f>
        <v>#N/A</v>
      </c>
      <c r="AA708" s="26" t="e">
        <f t="shared" si="94"/>
        <v>#N/A</v>
      </c>
      <c r="AB708" s="26">
        <f>(COUNTIF($AA$2:AA708,AA708)=1)*1+AB707</f>
        <v>259</v>
      </c>
      <c r="AC708" s="26" t="e">
        <f>VLOOKUP(AD708,'licencje PZTS'!$C$4:$K$524,9,FALSE)</f>
        <v>#N/A</v>
      </c>
      <c r="AD708" s="26" t="e">
        <f>INDEX($AA$2:$AA$900,MATCH(ROWS($Z$1:Z705),$AB$2:$AB$900,0))</f>
        <v>#N/A</v>
      </c>
    </row>
    <row r="709" spans="22:30" x14ac:dyDescent="0.25">
      <c r="V709" s="26" t="e">
        <f t="shared" si="95"/>
        <v>#N/A</v>
      </c>
      <c r="W709" s="26">
        <f>(COUNTIF($V$2:V709,V709)=1)*1+W708</f>
        <v>168</v>
      </c>
      <c r="X709" s="26" t="e">
        <f>VLOOKUP(Y709,'licencje PZTS'!$C$4:$K$524,9,FALSE)</f>
        <v>#N/A</v>
      </c>
      <c r="Y709" s="26" t="e">
        <f>INDEX($V$2:$V$900,MATCH(ROWS($U$1:U706),$W$2:$W$900,0))</f>
        <v>#N/A</v>
      </c>
      <c r="AA709" s="26" t="e">
        <f t="shared" si="94"/>
        <v>#N/A</v>
      </c>
      <c r="AB709" s="26">
        <f>(COUNTIF($AA$2:AA709,AA709)=1)*1+AB708</f>
        <v>259</v>
      </c>
      <c r="AC709" s="26" t="e">
        <f>VLOOKUP(AD709,'licencje PZTS'!$C$4:$K$524,9,FALSE)</f>
        <v>#N/A</v>
      </c>
      <c r="AD709" s="26" t="e">
        <f>INDEX($AA$2:$AA$900,MATCH(ROWS($Z$1:Z706),$AB$2:$AB$900,0))</f>
        <v>#N/A</v>
      </c>
    </row>
    <row r="710" spans="22:30" x14ac:dyDescent="0.25">
      <c r="V710" s="26" t="e">
        <f t="shared" si="95"/>
        <v>#N/A</v>
      </c>
      <c r="W710" s="26">
        <f>(COUNTIF($V$2:V710,V710)=1)*1+W709</f>
        <v>168</v>
      </c>
      <c r="X710" s="26" t="e">
        <f>VLOOKUP(Y710,'licencje PZTS'!$C$4:$K$524,9,FALSE)</f>
        <v>#N/A</v>
      </c>
      <c r="Y710" s="26" t="e">
        <f>INDEX($V$2:$V$900,MATCH(ROWS($U$1:U707),$W$2:$W$900,0))</f>
        <v>#N/A</v>
      </c>
      <c r="AA710" s="26" t="e">
        <f t="shared" si="94"/>
        <v>#N/A</v>
      </c>
      <c r="AB710" s="26">
        <f>(COUNTIF($AA$2:AA710,AA710)=1)*1+AB709</f>
        <v>259</v>
      </c>
      <c r="AC710" s="26" t="e">
        <f>VLOOKUP(AD710,'licencje PZTS'!$C$4:$K$524,9,FALSE)</f>
        <v>#N/A</v>
      </c>
      <c r="AD710" s="26" t="e">
        <f>INDEX($AA$2:$AA$900,MATCH(ROWS($Z$1:Z707),$AB$2:$AB$900,0))</f>
        <v>#N/A</v>
      </c>
    </row>
    <row r="711" spans="22:30" x14ac:dyDescent="0.25">
      <c r="V711" s="26" t="e">
        <f t="shared" si="95"/>
        <v>#N/A</v>
      </c>
      <c r="W711" s="26">
        <f>(COUNTIF($V$2:V711,V711)=1)*1+W710</f>
        <v>168</v>
      </c>
      <c r="X711" s="26" t="e">
        <f>VLOOKUP(Y711,'licencje PZTS'!$C$4:$K$524,9,FALSE)</f>
        <v>#N/A</v>
      </c>
      <c r="Y711" s="26" t="e">
        <f>INDEX($V$2:$V$900,MATCH(ROWS($U$1:U708),$W$2:$W$900,0))</f>
        <v>#N/A</v>
      </c>
      <c r="AA711" s="26" t="e">
        <f t="shared" si="94"/>
        <v>#N/A</v>
      </c>
      <c r="AB711" s="26">
        <f>(COUNTIF($AA$2:AA711,AA711)=1)*1+AB710</f>
        <v>259</v>
      </c>
      <c r="AC711" s="26" t="e">
        <f>VLOOKUP(AD711,'licencje PZTS'!$C$4:$K$524,9,FALSE)</f>
        <v>#N/A</v>
      </c>
      <c r="AD711" s="26" t="e">
        <f>INDEX($AA$2:$AA$900,MATCH(ROWS($Z$1:Z708),$AB$2:$AB$900,0))</f>
        <v>#N/A</v>
      </c>
    </row>
    <row r="712" spans="22:30" x14ac:dyDescent="0.25">
      <c r="V712" s="26" t="e">
        <f t="shared" si="95"/>
        <v>#N/A</v>
      </c>
      <c r="W712" s="26">
        <f>(COUNTIF($V$2:V712,V712)=1)*1+W711</f>
        <v>168</v>
      </c>
      <c r="X712" s="26" t="e">
        <f>VLOOKUP(Y712,'licencje PZTS'!$C$4:$K$524,9,FALSE)</f>
        <v>#N/A</v>
      </c>
      <c r="Y712" s="26" t="e">
        <f>INDEX($V$2:$V$900,MATCH(ROWS($U$1:U709),$W$2:$W$900,0))</f>
        <v>#N/A</v>
      </c>
      <c r="AA712" s="26" t="e">
        <f t="shared" si="94"/>
        <v>#N/A</v>
      </c>
      <c r="AB712" s="26">
        <f>(COUNTIF($AA$2:AA712,AA712)=1)*1+AB711</f>
        <v>259</v>
      </c>
      <c r="AC712" s="26" t="e">
        <f>VLOOKUP(AD712,'licencje PZTS'!$C$4:$K$524,9,FALSE)</f>
        <v>#N/A</v>
      </c>
      <c r="AD712" s="26" t="e">
        <f>INDEX($AA$2:$AA$900,MATCH(ROWS($Z$1:Z709),$AB$2:$AB$900,0))</f>
        <v>#N/A</v>
      </c>
    </row>
    <row r="713" spans="22:30" x14ac:dyDescent="0.25">
      <c r="V713" s="26" t="e">
        <f t="shared" si="95"/>
        <v>#N/A</v>
      </c>
      <c r="W713" s="26">
        <f>(COUNTIF($V$2:V713,V713)=1)*1+W712</f>
        <v>168</v>
      </c>
      <c r="X713" s="26" t="e">
        <f>VLOOKUP(Y713,'licencje PZTS'!$C$4:$K$524,9,FALSE)</f>
        <v>#N/A</v>
      </c>
      <c r="Y713" s="26" t="e">
        <f>INDEX($V$2:$V$900,MATCH(ROWS($U$1:U710),$W$2:$W$900,0))</f>
        <v>#N/A</v>
      </c>
      <c r="AA713" s="26" t="e">
        <f t="shared" si="94"/>
        <v>#N/A</v>
      </c>
      <c r="AB713" s="26">
        <f>(COUNTIF($AA$2:AA713,AA713)=1)*1+AB712</f>
        <v>259</v>
      </c>
      <c r="AC713" s="26" t="e">
        <f>VLOOKUP(AD713,'licencje PZTS'!$C$4:$K$524,9,FALSE)</f>
        <v>#N/A</v>
      </c>
      <c r="AD713" s="26" t="e">
        <f>INDEX($AA$2:$AA$900,MATCH(ROWS($Z$1:Z710),$AB$2:$AB$900,0))</f>
        <v>#N/A</v>
      </c>
    </row>
    <row r="714" spans="22:30" x14ac:dyDescent="0.25">
      <c r="V714" s="26" t="e">
        <f t="shared" si="95"/>
        <v>#N/A</v>
      </c>
      <c r="W714" s="26">
        <f>(COUNTIF($V$2:V714,V714)=1)*1+W713</f>
        <v>168</v>
      </c>
      <c r="X714" s="26" t="e">
        <f>VLOOKUP(Y714,'licencje PZTS'!$C$4:$K$524,9,FALSE)</f>
        <v>#N/A</v>
      </c>
      <c r="Y714" s="26" t="e">
        <f>INDEX($V$2:$V$900,MATCH(ROWS($U$1:U711),$W$2:$W$900,0))</f>
        <v>#N/A</v>
      </c>
      <c r="AA714" s="26" t="e">
        <f t="shared" si="94"/>
        <v>#N/A</v>
      </c>
      <c r="AB714" s="26">
        <f>(COUNTIF($AA$2:AA714,AA714)=1)*1+AB713</f>
        <v>259</v>
      </c>
      <c r="AC714" s="26" t="e">
        <f>VLOOKUP(AD714,'licencje PZTS'!$C$4:$K$524,9,FALSE)</f>
        <v>#N/A</v>
      </c>
      <c r="AD714" s="26" t="e">
        <f>INDEX($AA$2:$AA$900,MATCH(ROWS($Z$1:Z711),$AB$2:$AB$900,0))</f>
        <v>#N/A</v>
      </c>
    </row>
    <row r="715" spans="22:30" x14ac:dyDescent="0.25">
      <c r="V715" s="26" t="e">
        <f t="shared" si="95"/>
        <v>#N/A</v>
      </c>
      <c r="W715" s="26">
        <f>(COUNTIF($V$2:V715,V715)=1)*1+W714</f>
        <v>168</v>
      </c>
      <c r="X715" s="26" t="e">
        <f>VLOOKUP(Y715,'licencje PZTS'!$C$4:$K$524,9,FALSE)</f>
        <v>#N/A</v>
      </c>
      <c r="Y715" s="26" t="e">
        <f>INDEX($V$2:$V$900,MATCH(ROWS($U$1:U712),$W$2:$W$900,0))</f>
        <v>#N/A</v>
      </c>
      <c r="AA715" s="26" t="e">
        <f t="shared" si="94"/>
        <v>#N/A</v>
      </c>
      <c r="AB715" s="26">
        <f>(COUNTIF($AA$2:AA715,AA715)=1)*1+AB714</f>
        <v>259</v>
      </c>
      <c r="AC715" s="26" t="e">
        <f>VLOOKUP(AD715,'licencje PZTS'!$C$4:$K$524,9,FALSE)</f>
        <v>#N/A</v>
      </c>
      <c r="AD715" s="26" t="e">
        <f>INDEX($AA$2:$AA$900,MATCH(ROWS($Z$1:Z712),$AB$2:$AB$900,0))</f>
        <v>#N/A</v>
      </c>
    </row>
    <row r="716" spans="22:30" x14ac:dyDescent="0.25">
      <c r="V716" s="26" t="e">
        <f t="shared" si="95"/>
        <v>#N/A</v>
      </c>
      <c r="W716" s="26">
        <f>(COUNTIF($V$2:V716,V716)=1)*1+W715</f>
        <v>168</v>
      </c>
      <c r="X716" s="26" t="e">
        <f>VLOOKUP(Y716,'licencje PZTS'!$C$4:$K$524,9,FALSE)</f>
        <v>#N/A</v>
      </c>
      <c r="Y716" s="26" t="e">
        <f>INDEX($V$2:$V$900,MATCH(ROWS($U$1:U713),$W$2:$W$900,0))</f>
        <v>#N/A</v>
      </c>
      <c r="AA716" s="26" t="e">
        <f t="shared" si="94"/>
        <v>#N/A</v>
      </c>
      <c r="AB716" s="26">
        <f>(COUNTIF($AA$2:AA716,AA716)=1)*1+AB715</f>
        <v>259</v>
      </c>
      <c r="AC716" s="26" t="e">
        <f>VLOOKUP(AD716,'licencje PZTS'!$C$4:$K$524,9,FALSE)</f>
        <v>#N/A</v>
      </c>
      <c r="AD716" s="26" t="e">
        <f>INDEX($AA$2:$AA$900,MATCH(ROWS($Z$1:Z713),$AB$2:$AB$900,0))</f>
        <v>#N/A</v>
      </c>
    </row>
    <row r="717" spans="22:30" x14ac:dyDescent="0.25">
      <c r="V717" s="26" t="e">
        <f t="shared" si="95"/>
        <v>#N/A</v>
      </c>
      <c r="W717" s="26">
        <f>(COUNTIF($V$2:V717,V717)=1)*1+W716</f>
        <v>168</v>
      </c>
      <c r="X717" s="26" t="e">
        <f>VLOOKUP(Y717,'licencje PZTS'!$C$4:$K$524,9,FALSE)</f>
        <v>#N/A</v>
      </c>
      <c r="Y717" s="26" t="e">
        <f>INDEX($V$2:$V$900,MATCH(ROWS($U$1:U714),$W$2:$W$900,0))</f>
        <v>#N/A</v>
      </c>
      <c r="AA717" s="26" t="e">
        <f t="shared" si="94"/>
        <v>#N/A</v>
      </c>
      <c r="AB717" s="26">
        <f>(COUNTIF($AA$2:AA717,AA717)=1)*1+AB716</f>
        <v>259</v>
      </c>
      <c r="AC717" s="26" t="e">
        <f>VLOOKUP(AD717,'licencje PZTS'!$C$4:$K$524,9,FALSE)</f>
        <v>#N/A</v>
      </c>
      <c r="AD717" s="26" t="e">
        <f>INDEX($AA$2:$AA$900,MATCH(ROWS($Z$1:Z714),$AB$2:$AB$900,0))</f>
        <v>#N/A</v>
      </c>
    </row>
    <row r="718" spans="22:30" x14ac:dyDescent="0.25">
      <c r="V718" s="26" t="e">
        <f t="shared" si="95"/>
        <v>#N/A</v>
      </c>
      <c r="W718" s="26">
        <f>(COUNTIF($V$2:V718,V718)=1)*1+W717</f>
        <v>168</v>
      </c>
      <c r="X718" s="26" t="e">
        <f>VLOOKUP(Y718,'licencje PZTS'!$C$4:$K$524,9,FALSE)</f>
        <v>#N/A</v>
      </c>
      <c r="Y718" s="26" t="e">
        <f>INDEX($V$2:$V$900,MATCH(ROWS($U$1:U715),$W$2:$W$900,0))</f>
        <v>#N/A</v>
      </c>
      <c r="AA718" s="26" t="e">
        <f t="shared" si="94"/>
        <v>#N/A</v>
      </c>
      <c r="AB718" s="26">
        <f>(COUNTIF($AA$2:AA718,AA718)=1)*1+AB717</f>
        <v>259</v>
      </c>
      <c r="AC718" s="26" t="e">
        <f>VLOOKUP(AD718,'licencje PZTS'!$C$4:$K$524,9,FALSE)</f>
        <v>#N/A</v>
      </c>
      <c r="AD718" s="26" t="e">
        <f>INDEX($AA$2:$AA$900,MATCH(ROWS($Z$1:Z715),$AB$2:$AB$900,0))</f>
        <v>#N/A</v>
      </c>
    </row>
    <row r="719" spans="22:30" x14ac:dyDescent="0.25">
      <c r="V719" s="26" t="e">
        <f t="shared" si="95"/>
        <v>#N/A</v>
      </c>
      <c r="W719" s="26">
        <f>(COUNTIF($V$2:V719,V719)=1)*1+W718</f>
        <v>168</v>
      </c>
      <c r="X719" s="26" t="e">
        <f>VLOOKUP(Y719,'licencje PZTS'!$C$4:$K$524,9,FALSE)</f>
        <v>#N/A</v>
      </c>
      <c r="Y719" s="26" t="e">
        <f>INDEX($V$2:$V$900,MATCH(ROWS($U$1:U716),$W$2:$W$900,0))</f>
        <v>#N/A</v>
      </c>
      <c r="AA719" s="26" t="e">
        <f t="shared" si="94"/>
        <v>#N/A</v>
      </c>
      <c r="AB719" s="26">
        <f>(COUNTIF($AA$2:AA719,AA719)=1)*1+AB718</f>
        <v>259</v>
      </c>
      <c r="AC719" s="26" t="e">
        <f>VLOOKUP(AD719,'licencje PZTS'!$C$4:$K$524,9,FALSE)</f>
        <v>#N/A</v>
      </c>
      <c r="AD719" s="26" t="e">
        <f>INDEX($AA$2:$AA$900,MATCH(ROWS($Z$1:Z716),$AB$2:$AB$900,0))</f>
        <v>#N/A</v>
      </c>
    </row>
    <row r="720" spans="22:30" x14ac:dyDescent="0.25">
      <c r="V720" s="26" t="e">
        <f t="shared" si="95"/>
        <v>#N/A</v>
      </c>
      <c r="W720" s="26">
        <f>(COUNTIF($V$2:V720,V720)=1)*1+W719</f>
        <v>168</v>
      </c>
      <c r="X720" s="26" t="e">
        <f>VLOOKUP(Y720,'licencje PZTS'!$C$4:$K$524,9,FALSE)</f>
        <v>#N/A</v>
      </c>
      <c r="Y720" s="26" t="e">
        <f>INDEX($V$2:$V$900,MATCH(ROWS($U$1:U717),$W$2:$W$900,0))</f>
        <v>#N/A</v>
      </c>
      <c r="AA720" s="26" t="e">
        <f t="shared" si="94"/>
        <v>#N/A</v>
      </c>
      <c r="AB720" s="26">
        <f>(COUNTIF($AA$2:AA720,AA720)=1)*1+AB719</f>
        <v>259</v>
      </c>
      <c r="AC720" s="26" t="e">
        <f>VLOOKUP(AD720,'licencje PZTS'!$C$4:$K$524,9,FALSE)</f>
        <v>#N/A</v>
      </c>
      <c r="AD720" s="26" t="e">
        <f>INDEX($AA$2:$AA$900,MATCH(ROWS($Z$1:Z717),$AB$2:$AB$900,0))</f>
        <v>#N/A</v>
      </c>
    </row>
    <row r="721" spans="22:30" x14ac:dyDescent="0.25">
      <c r="V721" s="26" t="e">
        <f t="shared" si="95"/>
        <v>#N/A</v>
      </c>
      <c r="W721" s="26">
        <f>(COUNTIF($V$2:V721,V721)=1)*1+W720</f>
        <v>168</v>
      </c>
      <c r="X721" s="26" t="e">
        <f>VLOOKUP(Y721,'licencje PZTS'!$C$4:$K$524,9,FALSE)</f>
        <v>#N/A</v>
      </c>
      <c r="Y721" s="26" t="e">
        <f>INDEX($V$2:$V$900,MATCH(ROWS($U$1:U718),$W$2:$W$900,0))</f>
        <v>#N/A</v>
      </c>
      <c r="AA721" s="26" t="e">
        <f t="shared" si="94"/>
        <v>#N/A</v>
      </c>
      <c r="AB721" s="26">
        <f>(COUNTIF($AA$2:AA721,AA721)=1)*1+AB720</f>
        <v>259</v>
      </c>
      <c r="AC721" s="26" t="e">
        <f>VLOOKUP(AD721,'licencje PZTS'!$C$4:$K$524,9,FALSE)</f>
        <v>#N/A</v>
      </c>
      <c r="AD721" s="26" t="e">
        <f>INDEX($AA$2:$AA$900,MATCH(ROWS($Z$1:Z718),$AB$2:$AB$900,0))</f>
        <v>#N/A</v>
      </c>
    </row>
    <row r="722" spans="22:30" x14ac:dyDescent="0.25">
      <c r="V722" s="26" t="e">
        <f t="shared" si="95"/>
        <v>#N/A</v>
      </c>
      <c r="W722" s="26">
        <f>(COUNTIF($V$2:V722,V722)=1)*1+W721</f>
        <v>168</v>
      </c>
      <c r="X722" s="26" t="e">
        <f>VLOOKUP(Y722,'licencje PZTS'!$C$4:$K$524,9,FALSE)</f>
        <v>#N/A</v>
      </c>
      <c r="Y722" s="26" t="e">
        <f>INDEX($V$2:$V$900,MATCH(ROWS($U$1:U719),$W$2:$W$900,0))</f>
        <v>#N/A</v>
      </c>
      <c r="AA722" s="26" t="e">
        <f t="shared" si="94"/>
        <v>#N/A</v>
      </c>
      <c r="AB722" s="26">
        <f>(COUNTIF($AA$2:AA722,AA722)=1)*1+AB721</f>
        <v>259</v>
      </c>
      <c r="AC722" s="26" t="e">
        <f>VLOOKUP(AD722,'licencje PZTS'!$C$4:$K$524,9,FALSE)</f>
        <v>#N/A</v>
      </c>
      <c r="AD722" s="26" t="e">
        <f>INDEX($AA$2:$AA$900,MATCH(ROWS($Z$1:Z719),$AB$2:$AB$900,0))</f>
        <v>#N/A</v>
      </c>
    </row>
    <row r="723" spans="22:30" x14ac:dyDescent="0.25">
      <c r="V723" s="26" t="e">
        <f t="shared" si="95"/>
        <v>#N/A</v>
      </c>
      <c r="W723" s="26">
        <f>(COUNTIF($V$2:V723,V723)=1)*1+W722</f>
        <v>168</v>
      </c>
      <c r="X723" s="26" t="e">
        <f>VLOOKUP(Y723,'licencje PZTS'!$C$4:$K$524,9,FALSE)</f>
        <v>#N/A</v>
      </c>
      <c r="Y723" s="26" t="e">
        <f>INDEX($V$2:$V$900,MATCH(ROWS($U$1:U720),$W$2:$W$900,0))</f>
        <v>#N/A</v>
      </c>
      <c r="AA723" s="26" t="e">
        <f t="shared" si="94"/>
        <v>#N/A</v>
      </c>
      <c r="AB723" s="26">
        <f>(COUNTIF($AA$2:AA723,AA723)=1)*1+AB722</f>
        <v>259</v>
      </c>
      <c r="AC723" s="26" t="e">
        <f>VLOOKUP(AD723,'licencje PZTS'!$C$4:$K$524,9,FALSE)</f>
        <v>#N/A</v>
      </c>
      <c r="AD723" s="26" t="e">
        <f>INDEX($AA$2:$AA$900,MATCH(ROWS($Z$1:Z720),$AB$2:$AB$900,0))</f>
        <v>#N/A</v>
      </c>
    </row>
    <row r="724" spans="22:30" x14ac:dyDescent="0.25">
      <c r="V724" s="26" t="e">
        <f t="shared" si="95"/>
        <v>#N/A</v>
      </c>
      <c r="W724" s="26">
        <f>(COUNTIF($V$2:V724,V724)=1)*1+W723</f>
        <v>168</v>
      </c>
      <c r="X724" s="26" t="e">
        <f>VLOOKUP(Y724,'licencje PZTS'!$C$4:$K$524,9,FALSE)</f>
        <v>#N/A</v>
      </c>
      <c r="Y724" s="26" t="e">
        <f>INDEX($V$2:$V$900,MATCH(ROWS($U$1:U721),$W$2:$W$900,0))</f>
        <v>#N/A</v>
      </c>
      <c r="AA724" s="26" t="e">
        <f t="shared" si="94"/>
        <v>#N/A</v>
      </c>
      <c r="AB724" s="26">
        <f>(COUNTIF($AA$2:AA724,AA724)=1)*1+AB723</f>
        <v>259</v>
      </c>
      <c r="AC724" s="26" t="e">
        <f>VLOOKUP(AD724,'licencje PZTS'!$C$4:$K$524,9,FALSE)</f>
        <v>#N/A</v>
      </c>
      <c r="AD724" s="26" t="e">
        <f>INDEX($AA$2:$AA$900,MATCH(ROWS($Z$1:Z721),$AB$2:$AB$900,0))</f>
        <v>#N/A</v>
      </c>
    </row>
    <row r="725" spans="22:30" x14ac:dyDescent="0.25">
      <c r="V725" s="26" t="e">
        <f t="shared" si="95"/>
        <v>#N/A</v>
      </c>
      <c r="W725" s="26">
        <f>(COUNTIF($V$2:V725,V725)=1)*1+W724</f>
        <v>168</v>
      </c>
      <c r="X725" s="26" t="e">
        <f>VLOOKUP(Y725,'licencje PZTS'!$C$4:$K$524,9,FALSE)</f>
        <v>#N/A</v>
      </c>
      <c r="Y725" s="26" t="e">
        <f>INDEX($V$2:$V$900,MATCH(ROWS($U$1:U722),$W$2:$W$900,0))</f>
        <v>#N/A</v>
      </c>
      <c r="AA725" s="26" t="e">
        <f t="shared" si="94"/>
        <v>#N/A</v>
      </c>
      <c r="AB725" s="26">
        <f>(COUNTIF($AA$2:AA725,AA725)=1)*1+AB724</f>
        <v>259</v>
      </c>
      <c r="AC725" s="26" t="e">
        <f>VLOOKUP(AD725,'licencje PZTS'!$C$4:$K$524,9,FALSE)</f>
        <v>#N/A</v>
      </c>
      <c r="AD725" s="26" t="e">
        <f>INDEX($AA$2:$AA$900,MATCH(ROWS($Z$1:Z722),$AB$2:$AB$900,0))</f>
        <v>#N/A</v>
      </c>
    </row>
    <row r="726" spans="22:30" x14ac:dyDescent="0.25">
      <c r="V726" s="26" t="e">
        <f t="shared" si="95"/>
        <v>#N/A</v>
      </c>
      <c r="W726" s="26">
        <f>(COUNTIF($V$2:V726,V726)=1)*1+W725</f>
        <v>168</v>
      </c>
      <c r="X726" s="26" t="e">
        <f>VLOOKUP(Y726,'licencje PZTS'!$C$4:$K$524,9,FALSE)</f>
        <v>#N/A</v>
      </c>
      <c r="Y726" s="26" t="e">
        <f>INDEX($V$2:$V$900,MATCH(ROWS($U$1:U723),$W$2:$W$900,0))</f>
        <v>#N/A</v>
      </c>
      <c r="AA726" s="26" t="e">
        <f t="shared" si="94"/>
        <v>#N/A</v>
      </c>
      <c r="AB726" s="26">
        <f>(COUNTIF($AA$2:AA726,AA726)=1)*1+AB725</f>
        <v>259</v>
      </c>
      <c r="AC726" s="26" t="e">
        <f>VLOOKUP(AD726,'licencje PZTS'!$C$4:$K$524,9,FALSE)</f>
        <v>#N/A</v>
      </c>
      <c r="AD726" s="26" t="e">
        <f>INDEX($AA$2:$AA$900,MATCH(ROWS($Z$1:Z723),$AB$2:$AB$900,0))</f>
        <v>#N/A</v>
      </c>
    </row>
    <row r="727" spans="22:30" x14ac:dyDescent="0.25">
      <c r="V727" s="26" t="e">
        <f t="shared" si="95"/>
        <v>#N/A</v>
      </c>
      <c r="W727" s="26">
        <f>(COUNTIF($V$2:V727,V727)=1)*1+W726</f>
        <v>168</v>
      </c>
      <c r="X727" s="26" t="e">
        <f>VLOOKUP(Y727,'licencje PZTS'!$C$4:$K$524,9,FALSE)</f>
        <v>#N/A</v>
      </c>
      <c r="Y727" s="26" t="e">
        <f>INDEX($V$2:$V$900,MATCH(ROWS($U$1:U724),$W$2:$W$900,0))</f>
        <v>#N/A</v>
      </c>
      <c r="AA727" s="26" t="e">
        <f t="shared" si="94"/>
        <v>#N/A</v>
      </c>
      <c r="AB727" s="26">
        <f>(COUNTIF($AA$2:AA727,AA727)=1)*1+AB726</f>
        <v>259</v>
      </c>
      <c r="AC727" s="26" t="e">
        <f>VLOOKUP(AD727,'licencje PZTS'!$C$4:$K$524,9,FALSE)</f>
        <v>#N/A</v>
      </c>
      <c r="AD727" s="26" t="e">
        <f>INDEX($AA$2:$AA$900,MATCH(ROWS($Z$1:Z724),$AB$2:$AB$900,0))</f>
        <v>#N/A</v>
      </c>
    </row>
    <row r="728" spans="22:30" x14ac:dyDescent="0.25">
      <c r="V728" s="26" t="e">
        <f t="shared" si="95"/>
        <v>#N/A</v>
      </c>
      <c r="W728" s="26">
        <f>(COUNTIF($V$2:V728,V728)=1)*1+W727</f>
        <v>168</v>
      </c>
      <c r="X728" s="26" t="e">
        <f>VLOOKUP(Y728,'licencje PZTS'!$C$4:$K$524,9,FALSE)</f>
        <v>#N/A</v>
      </c>
      <c r="Y728" s="26" t="e">
        <f>INDEX($V$2:$V$900,MATCH(ROWS($U$1:U725),$W$2:$W$900,0))</f>
        <v>#N/A</v>
      </c>
      <c r="AA728" s="26" t="e">
        <f t="shared" si="94"/>
        <v>#N/A</v>
      </c>
      <c r="AB728" s="26">
        <f>(COUNTIF($AA$2:AA728,AA728)=1)*1+AB727</f>
        <v>259</v>
      </c>
      <c r="AC728" s="26" t="e">
        <f>VLOOKUP(AD728,'licencje PZTS'!$C$4:$K$524,9,FALSE)</f>
        <v>#N/A</v>
      </c>
      <c r="AD728" s="26" t="e">
        <f>INDEX($AA$2:$AA$900,MATCH(ROWS($Z$1:Z725),$AB$2:$AB$900,0))</f>
        <v>#N/A</v>
      </c>
    </row>
    <row r="729" spans="22:30" x14ac:dyDescent="0.25">
      <c r="V729" s="26" t="e">
        <f t="shared" si="95"/>
        <v>#N/A</v>
      </c>
      <c r="W729" s="26">
        <f>(COUNTIF($V$2:V729,V729)=1)*1+W728</f>
        <v>168</v>
      </c>
      <c r="X729" s="26" t="e">
        <f>VLOOKUP(Y729,'licencje PZTS'!$C$4:$K$524,9,FALSE)</f>
        <v>#N/A</v>
      </c>
      <c r="Y729" s="26" t="e">
        <f>INDEX($V$2:$V$900,MATCH(ROWS($U$1:U726),$W$2:$W$900,0))</f>
        <v>#N/A</v>
      </c>
      <c r="AA729" s="26" t="e">
        <f t="shared" si="94"/>
        <v>#N/A</v>
      </c>
      <c r="AB729" s="26">
        <f>(COUNTIF($AA$2:AA729,AA729)=1)*1+AB728</f>
        <v>259</v>
      </c>
      <c r="AC729" s="26" t="e">
        <f>VLOOKUP(AD729,'licencje PZTS'!$C$4:$K$524,9,FALSE)</f>
        <v>#N/A</v>
      </c>
      <c r="AD729" s="26" t="e">
        <f>INDEX($AA$2:$AA$900,MATCH(ROWS($Z$1:Z726),$AB$2:$AB$900,0))</f>
        <v>#N/A</v>
      </c>
    </row>
    <row r="730" spans="22:30" x14ac:dyDescent="0.25">
      <c r="V730" s="26" t="e">
        <f t="shared" si="95"/>
        <v>#N/A</v>
      </c>
      <c r="W730" s="26">
        <f>(COUNTIF($V$2:V730,V730)=1)*1+W729</f>
        <v>168</v>
      </c>
      <c r="X730" s="26" t="e">
        <f>VLOOKUP(Y730,'licencje PZTS'!$C$4:$K$524,9,FALSE)</f>
        <v>#N/A</v>
      </c>
      <c r="Y730" s="26" t="e">
        <f>INDEX($V$2:$V$900,MATCH(ROWS($U$1:U727),$W$2:$W$900,0))</f>
        <v>#N/A</v>
      </c>
      <c r="AA730" s="26" t="e">
        <f t="shared" si="94"/>
        <v>#N/A</v>
      </c>
      <c r="AB730" s="26">
        <f>(COUNTIF($AA$2:AA730,AA730)=1)*1+AB729</f>
        <v>259</v>
      </c>
      <c r="AC730" s="26" t="e">
        <f>VLOOKUP(AD730,'licencje PZTS'!$C$4:$K$524,9,FALSE)</f>
        <v>#N/A</v>
      </c>
      <c r="AD730" s="26" t="e">
        <f>INDEX($AA$2:$AA$900,MATCH(ROWS($Z$1:Z727),$AB$2:$AB$900,0))</f>
        <v>#N/A</v>
      </c>
    </row>
    <row r="731" spans="22:30" x14ac:dyDescent="0.25">
      <c r="V731" s="26" t="e">
        <f t="shared" si="95"/>
        <v>#N/A</v>
      </c>
      <c r="W731" s="26">
        <f>(COUNTIF($V$2:V731,V731)=1)*1+W730</f>
        <v>168</v>
      </c>
      <c r="X731" s="26" t="e">
        <f>VLOOKUP(Y731,'licencje PZTS'!$C$4:$K$524,9,FALSE)</f>
        <v>#N/A</v>
      </c>
      <c r="Y731" s="26" t="e">
        <f>INDEX($V$2:$V$900,MATCH(ROWS($U$1:U728),$W$2:$W$900,0))</f>
        <v>#N/A</v>
      </c>
      <c r="AA731" s="26" t="e">
        <f t="shared" si="94"/>
        <v>#N/A</v>
      </c>
      <c r="AB731" s="26">
        <f>(COUNTIF($AA$2:AA731,AA731)=1)*1+AB730</f>
        <v>259</v>
      </c>
      <c r="AC731" s="26" t="e">
        <f>VLOOKUP(AD731,'licencje PZTS'!$C$4:$K$524,9,FALSE)</f>
        <v>#N/A</v>
      </c>
      <c r="AD731" s="26" t="e">
        <f>INDEX($AA$2:$AA$900,MATCH(ROWS($Z$1:Z728),$AB$2:$AB$900,0))</f>
        <v>#N/A</v>
      </c>
    </row>
    <row r="732" spans="22:30" x14ac:dyDescent="0.25">
      <c r="V732" s="26" t="e">
        <f t="shared" si="95"/>
        <v>#N/A</v>
      </c>
      <c r="W732" s="26">
        <f>(COUNTIF($V$2:V732,V732)=1)*1+W731</f>
        <v>168</v>
      </c>
      <c r="X732" s="26" t="e">
        <f>VLOOKUP(Y732,'licencje PZTS'!$C$4:$K$524,9,FALSE)</f>
        <v>#N/A</v>
      </c>
      <c r="Y732" s="26" t="e">
        <f>INDEX($V$2:$V$900,MATCH(ROWS($U$1:U729),$W$2:$W$900,0))</f>
        <v>#N/A</v>
      </c>
      <c r="AA732" s="26" t="e">
        <f t="shared" si="94"/>
        <v>#N/A</v>
      </c>
      <c r="AB732" s="26">
        <f>(COUNTIF($AA$2:AA732,AA732)=1)*1+AB731</f>
        <v>259</v>
      </c>
      <c r="AC732" s="26" t="e">
        <f>VLOOKUP(AD732,'licencje PZTS'!$C$4:$K$524,9,FALSE)</f>
        <v>#N/A</v>
      </c>
      <c r="AD732" s="26" t="e">
        <f>INDEX($AA$2:$AA$900,MATCH(ROWS($Z$1:Z729),$AB$2:$AB$900,0))</f>
        <v>#N/A</v>
      </c>
    </row>
    <row r="733" spans="22:30" x14ac:dyDescent="0.25">
      <c r="V733" s="26" t="e">
        <f t="shared" si="95"/>
        <v>#N/A</v>
      </c>
      <c r="W733" s="26">
        <f>(COUNTIF($V$2:V733,V733)=1)*1+W732</f>
        <v>168</v>
      </c>
      <c r="X733" s="26" t="e">
        <f>VLOOKUP(Y733,'licencje PZTS'!$C$4:$K$524,9,FALSE)</f>
        <v>#N/A</v>
      </c>
      <c r="Y733" s="26" t="e">
        <f>INDEX($V$2:$V$900,MATCH(ROWS($U$1:U730),$W$2:$W$900,0))</f>
        <v>#N/A</v>
      </c>
      <c r="AA733" s="26" t="e">
        <f t="shared" si="94"/>
        <v>#N/A</v>
      </c>
      <c r="AB733" s="26">
        <f>(COUNTIF($AA$2:AA733,AA733)=1)*1+AB732</f>
        <v>259</v>
      </c>
      <c r="AC733" s="26" t="e">
        <f>VLOOKUP(AD733,'licencje PZTS'!$C$4:$K$524,9,FALSE)</f>
        <v>#N/A</v>
      </c>
      <c r="AD733" s="26" t="e">
        <f>INDEX($AA$2:$AA$900,MATCH(ROWS($Z$1:Z730),$AB$2:$AB$900,0))</f>
        <v>#N/A</v>
      </c>
    </row>
    <row r="734" spans="22:30" x14ac:dyDescent="0.25">
      <c r="V734" s="26" t="e">
        <f t="shared" si="95"/>
        <v>#N/A</v>
      </c>
      <c r="W734" s="26">
        <f>(COUNTIF($V$2:V734,V734)=1)*1+W733</f>
        <v>168</v>
      </c>
      <c r="X734" s="26" t="e">
        <f>VLOOKUP(Y734,'licencje PZTS'!$C$4:$K$524,9,FALSE)</f>
        <v>#N/A</v>
      </c>
      <c r="Y734" s="26" t="e">
        <f>INDEX($V$2:$V$900,MATCH(ROWS($U$1:U731),$W$2:$W$900,0))</f>
        <v>#N/A</v>
      </c>
      <c r="AA734" s="26" t="e">
        <f t="shared" si="94"/>
        <v>#N/A</v>
      </c>
      <c r="AB734" s="26">
        <f>(COUNTIF($AA$2:AA734,AA734)=1)*1+AB733</f>
        <v>259</v>
      </c>
      <c r="AC734" s="26" t="e">
        <f>VLOOKUP(AD734,'licencje PZTS'!$C$4:$K$524,9,FALSE)</f>
        <v>#N/A</v>
      </c>
      <c r="AD734" s="26" t="e">
        <f>INDEX($AA$2:$AA$900,MATCH(ROWS($Z$1:Z731),$AB$2:$AB$900,0))</f>
        <v>#N/A</v>
      </c>
    </row>
    <row r="735" spans="22:30" x14ac:dyDescent="0.25">
      <c r="V735" s="26" t="e">
        <f t="shared" si="95"/>
        <v>#N/A</v>
      </c>
      <c r="W735" s="26">
        <f>(COUNTIF($V$2:V735,V735)=1)*1+W734</f>
        <v>168</v>
      </c>
      <c r="X735" s="26" t="e">
        <f>VLOOKUP(Y735,'licencje PZTS'!$C$4:$K$524,9,FALSE)</f>
        <v>#N/A</v>
      </c>
      <c r="Y735" s="26" t="e">
        <f>INDEX($V$2:$V$900,MATCH(ROWS($U$1:U732),$W$2:$W$900,0))</f>
        <v>#N/A</v>
      </c>
      <c r="AA735" s="26" t="e">
        <f t="shared" si="94"/>
        <v>#N/A</v>
      </c>
      <c r="AB735" s="26">
        <f>(COUNTIF($AA$2:AA735,AA735)=1)*1+AB734</f>
        <v>259</v>
      </c>
      <c r="AC735" s="26" t="e">
        <f>VLOOKUP(AD735,'licencje PZTS'!$C$4:$K$524,9,FALSE)</f>
        <v>#N/A</v>
      </c>
      <c r="AD735" s="26" t="e">
        <f>INDEX($AA$2:$AA$900,MATCH(ROWS($Z$1:Z732),$AB$2:$AB$900,0))</f>
        <v>#N/A</v>
      </c>
    </row>
    <row r="736" spans="22:30" x14ac:dyDescent="0.25">
      <c r="V736" s="26" t="e">
        <f t="shared" si="95"/>
        <v>#N/A</v>
      </c>
      <c r="W736" s="26">
        <f>(COUNTIF($V$2:V736,V736)=1)*1+W735</f>
        <v>168</v>
      </c>
      <c r="X736" s="26" t="e">
        <f>VLOOKUP(Y736,'licencje PZTS'!$C$4:$K$524,9,FALSE)</f>
        <v>#N/A</v>
      </c>
      <c r="Y736" s="26" t="e">
        <f>INDEX($V$2:$V$900,MATCH(ROWS($U$1:U733),$W$2:$W$900,0))</f>
        <v>#N/A</v>
      </c>
      <c r="AA736" s="26" t="e">
        <f t="shared" si="94"/>
        <v>#N/A</v>
      </c>
      <c r="AB736" s="26">
        <f>(COUNTIF($AA$2:AA736,AA736)=1)*1+AB735</f>
        <v>259</v>
      </c>
      <c r="AC736" s="26" t="e">
        <f>VLOOKUP(AD736,'licencje PZTS'!$C$4:$K$524,9,FALSE)</f>
        <v>#N/A</v>
      </c>
      <c r="AD736" s="26" t="e">
        <f>INDEX($AA$2:$AA$900,MATCH(ROWS($Z$1:Z733),$AB$2:$AB$900,0))</f>
        <v>#N/A</v>
      </c>
    </row>
    <row r="737" spans="22:30" x14ac:dyDescent="0.25">
      <c r="V737" s="26" t="e">
        <f t="shared" ref="V737:V768" si="96">VLOOKUP($E$3,$C761:$F1198,3,FALSE)</f>
        <v>#N/A</v>
      </c>
      <c r="W737" s="26">
        <f>(COUNTIF($V$2:V737,V737)=1)*1+W736</f>
        <v>168</v>
      </c>
      <c r="X737" s="26" t="e">
        <f>VLOOKUP(Y737,'licencje PZTS'!$C$4:$K$524,9,FALSE)</f>
        <v>#N/A</v>
      </c>
      <c r="Y737" s="26" t="e">
        <f>INDEX($V$2:$V$900,MATCH(ROWS($U$1:U734),$W$2:$W$900,0))</f>
        <v>#N/A</v>
      </c>
      <c r="AA737" s="26" t="e">
        <f t="shared" si="94"/>
        <v>#N/A</v>
      </c>
      <c r="AB737" s="26">
        <f>(COUNTIF($AA$2:AA737,AA737)=1)*1+AB736</f>
        <v>259</v>
      </c>
      <c r="AC737" s="26" t="e">
        <f>VLOOKUP(AD737,'licencje PZTS'!$C$4:$K$524,9,FALSE)</f>
        <v>#N/A</v>
      </c>
      <c r="AD737" s="26" t="e">
        <f>INDEX($AA$2:$AA$900,MATCH(ROWS($Z$1:Z734),$AB$2:$AB$900,0))</f>
        <v>#N/A</v>
      </c>
    </row>
    <row r="738" spans="22:30" x14ac:dyDescent="0.25">
      <c r="V738" s="26" t="e">
        <f t="shared" si="96"/>
        <v>#N/A</v>
      </c>
      <c r="W738" s="26">
        <f>(COUNTIF($V$2:V738,V738)=1)*1+W737</f>
        <v>168</v>
      </c>
      <c r="X738" s="26" t="e">
        <f>VLOOKUP(Y738,'licencje PZTS'!$C$4:$K$524,9,FALSE)</f>
        <v>#N/A</v>
      </c>
      <c r="Y738" s="26" t="e">
        <f>INDEX($V$2:$V$900,MATCH(ROWS($U$1:U735),$W$2:$W$900,0))</f>
        <v>#N/A</v>
      </c>
      <c r="AA738" s="26" t="e">
        <f t="shared" si="94"/>
        <v>#N/A</v>
      </c>
      <c r="AB738" s="26">
        <f>(COUNTIF($AA$2:AA738,AA738)=1)*1+AB737</f>
        <v>259</v>
      </c>
      <c r="AC738" s="26" t="e">
        <f>VLOOKUP(AD738,'licencje PZTS'!$C$4:$K$524,9,FALSE)</f>
        <v>#N/A</v>
      </c>
      <c r="AD738" s="26" t="e">
        <f>INDEX($AA$2:$AA$900,MATCH(ROWS($Z$1:Z735),$AB$2:$AB$900,0))</f>
        <v>#N/A</v>
      </c>
    </row>
    <row r="739" spans="22:30" x14ac:dyDescent="0.25">
      <c r="V739" s="26" t="e">
        <f t="shared" si="96"/>
        <v>#N/A</v>
      </c>
      <c r="W739" s="26">
        <f>(COUNTIF($V$2:V739,V739)=1)*1+W738</f>
        <v>168</v>
      </c>
      <c r="X739" s="26" t="e">
        <f>VLOOKUP(Y739,'licencje PZTS'!$C$4:$K$524,9,FALSE)</f>
        <v>#N/A</v>
      </c>
      <c r="Y739" s="26" t="e">
        <f>INDEX($V$2:$V$900,MATCH(ROWS($U$1:U736),$W$2:$W$900,0))</f>
        <v>#N/A</v>
      </c>
      <c r="AA739" s="26" t="e">
        <f t="shared" si="94"/>
        <v>#N/A</v>
      </c>
      <c r="AB739" s="26">
        <f>(COUNTIF($AA$2:AA739,AA739)=1)*1+AB738</f>
        <v>259</v>
      </c>
      <c r="AC739" s="26" t="e">
        <f>VLOOKUP(AD739,'licencje PZTS'!$C$4:$K$524,9,FALSE)</f>
        <v>#N/A</v>
      </c>
      <c r="AD739" s="26" t="e">
        <f>INDEX($AA$2:$AA$900,MATCH(ROWS($Z$1:Z736),$AB$2:$AB$900,0))</f>
        <v>#N/A</v>
      </c>
    </row>
    <row r="740" spans="22:30" x14ac:dyDescent="0.25">
      <c r="V740" s="26" t="e">
        <f t="shared" si="96"/>
        <v>#N/A</v>
      </c>
      <c r="W740" s="26">
        <f>(COUNTIF($V$2:V740,V740)=1)*1+W739</f>
        <v>168</v>
      </c>
      <c r="X740" s="26" t="e">
        <f>VLOOKUP(Y740,'licencje PZTS'!$C$4:$K$524,9,FALSE)</f>
        <v>#N/A</v>
      </c>
      <c r="Y740" s="26" t="e">
        <f>INDEX($V$2:$V$900,MATCH(ROWS($U$1:U737),$W$2:$W$900,0))</f>
        <v>#N/A</v>
      </c>
      <c r="AA740" s="26" t="e">
        <f t="shared" si="94"/>
        <v>#N/A</v>
      </c>
      <c r="AB740" s="26">
        <f>(COUNTIF($AA$2:AA740,AA740)=1)*1+AB739</f>
        <v>259</v>
      </c>
      <c r="AC740" s="26" t="e">
        <f>VLOOKUP(AD740,'licencje PZTS'!$C$4:$K$524,9,FALSE)</f>
        <v>#N/A</v>
      </c>
      <c r="AD740" s="26" t="e">
        <f>INDEX($AA$2:$AA$900,MATCH(ROWS($Z$1:Z737),$AB$2:$AB$900,0))</f>
        <v>#N/A</v>
      </c>
    </row>
    <row r="741" spans="22:30" x14ac:dyDescent="0.25">
      <c r="V741" s="26" t="e">
        <f t="shared" si="96"/>
        <v>#N/A</v>
      </c>
      <c r="W741" s="26">
        <f>(COUNTIF($V$2:V741,V741)=1)*1+W740</f>
        <v>168</v>
      </c>
      <c r="X741" s="26" t="e">
        <f>VLOOKUP(Y741,'licencje PZTS'!$C$4:$K$524,9,FALSE)</f>
        <v>#N/A</v>
      </c>
      <c r="Y741" s="26" t="e">
        <f>INDEX($V$2:$V$900,MATCH(ROWS($U$1:U738),$W$2:$W$900,0))</f>
        <v>#N/A</v>
      </c>
      <c r="AA741" s="26" t="e">
        <f t="shared" si="94"/>
        <v>#N/A</v>
      </c>
      <c r="AB741" s="26">
        <f>(COUNTIF($AA$2:AA741,AA741)=1)*1+AB740</f>
        <v>259</v>
      </c>
      <c r="AC741" s="26" t="e">
        <f>VLOOKUP(AD741,'licencje PZTS'!$C$4:$K$524,9,FALSE)</f>
        <v>#N/A</v>
      </c>
      <c r="AD741" s="26" t="e">
        <f>INDEX($AA$2:$AA$900,MATCH(ROWS($Z$1:Z738),$AB$2:$AB$900,0))</f>
        <v>#N/A</v>
      </c>
    </row>
    <row r="742" spans="22:30" x14ac:dyDescent="0.25">
      <c r="V742" s="26" t="e">
        <f t="shared" si="96"/>
        <v>#N/A</v>
      </c>
      <c r="W742" s="26">
        <f>(COUNTIF($V$2:V742,V742)=1)*1+W741</f>
        <v>168</v>
      </c>
      <c r="X742" s="26" t="e">
        <f>VLOOKUP(Y742,'licencje PZTS'!$C$4:$K$524,9,FALSE)</f>
        <v>#N/A</v>
      </c>
      <c r="Y742" s="26" t="e">
        <f>INDEX($V$2:$V$900,MATCH(ROWS($U$1:U739),$W$2:$W$900,0))</f>
        <v>#N/A</v>
      </c>
      <c r="AA742" s="26" t="e">
        <f t="shared" si="94"/>
        <v>#N/A</v>
      </c>
      <c r="AB742" s="26">
        <f>(COUNTIF($AA$2:AA742,AA742)=1)*1+AB741</f>
        <v>259</v>
      </c>
      <c r="AC742" s="26" t="e">
        <f>VLOOKUP(AD742,'licencje PZTS'!$C$4:$K$524,9,FALSE)</f>
        <v>#N/A</v>
      </c>
      <c r="AD742" s="26" t="e">
        <f>INDEX($AA$2:$AA$900,MATCH(ROWS($Z$1:Z739),$AB$2:$AB$900,0))</f>
        <v>#N/A</v>
      </c>
    </row>
    <row r="743" spans="22:30" x14ac:dyDescent="0.25">
      <c r="V743" s="26" t="e">
        <f t="shared" si="96"/>
        <v>#N/A</v>
      </c>
      <c r="W743" s="26">
        <f>(COUNTIF($V$2:V743,V743)=1)*1+W742</f>
        <v>168</v>
      </c>
      <c r="X743" s="26" t="e">
        <f>VLOOKUP(Y743,'licencje PZTS'!$C$4:$K$524,9,FALSE)</f>
        <v>#N/A</v>
      </c>
      <c r="Y743" s="26" t="e">
        <f>INDEX($V$2:$V$900,MATCH(ROWS($U$1:U740),$W$2:$W$900,0))</f>
        <v>#N/A</v>
      </c>
      <c r="AA743" s="26" t="e">
        <f t="shared" si="94"/>
        <v>#N/A</v>
      </c>
      <c r="AB743" s="26">
        <f>(COUNTIF($AA$2:AA743,AA743)=1)*1+AB742</f>
        <v>259</v>
      </c>
      <c r="AC743" s="26" t="e">
        <f>VLOOKUP(AD743,'licencje PZTS'!$C$4:$K$524,9,FALSE)</f>
        <v>#N/A</v>
      </c>
      <c r="AD743" s="26" t="e">
        <f>INDEX($AA$2:$AA$900,MATCH(ROWS($Z$1:Z740),$AB$2:$AB$900,0))</f>
        <v>#N/A</v>
      </c>
    </row>
    <row r="744" spans="22:30" x14ac:dyDescent="0.25">
      <c r="V744" s="26" t="e">
        <f t="shared" si="96"/>
        <v>#N/A</v>
      </c>
      <c r="W744" s="26">
        <f>(COUNTIF($V$2:V744,V744)=1)*1+W743</f>
        <v>168</v>
      </c>
      <c r="X744" s="26" t="e">
        <f>VLOOKUP(Y744,'licencje PZTS'!$C$4:$K$524,9,FALSE)</f>
        <v>#N/A</v>
      </c>
      <c r="Y744" s="26" t="e">
        <f>INDEX($V$2:$V$900,MATCH(ROWS($U$1:U741),$W$2:$W$900,0))</f>
        <v>#N/A</v>
      </c>
      <c r="AA744" s="26" t="e">
        <f t="shared" si="94"/>
        <v>#N/A</v>
      </c>
      <c r="AB744" s="26">
        <f>(COUNTIF($AA$2:AA744,AA744)=1)*1+AB743</f>
        <v>259</v>
      </c>
      <c r="AC744" s="26" t="e">
        <f>VLOOKUP(AD744,'licencje PZTS'!$C$4:$K$524,9,FALSE)</f>
        <v>#N/A</v>
      </c>
      <c r="AD744" s="26" t="e">
        <f>INDEX($AA$2:$AA$900,MATCH(ROWS($Z$1:Z741),$AB$2:$AB$900,0))</f>
        <v>#N/A</v>
      </c>
    </row>
    <row r="745" spans="22:30" x14ac:dyDescent="0.25">
      <c r="V745" s="26" t="e">
        <f t="shared" si="96"/>
        <v>#N/A</v>
      </c>
      <c r="W745" s="26">
        <f>(COUNTIF($V$2:V745,V745)=1)*1+W744</f>
        <v>168</v>
      </c>
      <c r="X745" s="26" t="e">
        <f>VLOOKUP(Y745,'licencje PZTS'!$C$4:$K$524,9,FALSE)</f>
        <v>#N/A</v>
      </c>
      <c r="Y745" s="26" t="e">
        <f>INDEX($V$2:$V$900,MATCH(ROWS($U$1:U742),$W$2:$W$900,0))</f>
        <v>#N/A</v>
      </c>
      <c r="AA745" s="26" t="e">
        <f t="shared" si="94"/>
        <v>#N/A</v>
      </c>
      <c r="AB745" s="26">
        <f>(COUNTIF($AA$2:AA745,AA745)=1)*1+AB744</f>
        <v>259</v>
      </c>
      <c r="AC745" s="26" t="e">
        <f>VLOOKUP(AD745,'licencje PZTS'!$C$4:$K$524,9,FALSE)</f>
        <v>#N/A</v>
      </c>
      <c r="AD745" s="26" t="e">
        <f>INDEX($AA$2:$AA$900,MATCH(ROWS($Z$1:Z742),$AB$2:$AB$900,0))</f>
        <v>#N/A</v>
      </c>
    </row>
    <row r="746" spans="22:30" x14ac:dyDescent="0.25">
      <c r="V746" s="26" t="e">
        <f t="shared" si="96"/>
        <v>#N/A</v>
      </c>
      <c r="W746" s="26">
        <f>(COUNTIF($V$2:V746,V746)=1)*1+W745</f>
        <v>168</v>
      </c>
      <c r="X746" s="26" t="e">
        <f>VLOOKUP(Y746,'licencje PZTS'!$C$4:$K$524,9,FALSE)</f>
        <v>#N/A</v>
      </c>
      <c r="Y746" s="26" t="e">
        <f>INDEX($V$2:$V$900,MATCH(ROWS($U$1:U743),$W$2:$W$900,0))</f>
        <v>#N/A</v>
      </c>
      <c r="AA746" s="26" t="e">
        <f t="shared" si="94"/>
        <v>#N/A</v>
      </c>
      <c r="AB746" s="26">
        <f>(COUNTIF($AA$2:AA746,AA746)=1)*1+AB745</f>
        <v>259</v>
      </c>
      <c r="AC746" s="26" t="e">
        <f>VLOOKUP(AD746,'licencje PZTS'!$C$4:$K$524,9,FALSE)</f>
        <v>#N/A</v>
      </c>
      <c r="AD746" s="26" t="e">
        <f>INDEX($AA$2:$AA$900,MATCH(ROWS($Z$1:Z743),$AB$2:$AB$900,0))</f>
        <v>#N/A</v>
      </c>
    </row>
    <row r="747" spans="22:30" x14ac:dyDescent="0.25">
      <c r="V747" s="26" t="e">
        <f t="shared" si="96"/>
        <v>#N/A</v>
      </c>
      <c r="W747" s="26">
        <f>(COUNTIF($V$2:V747,V747)=1)*1+W746</f>
        <v>168</v>
      </c>
      <c r="X747" s="26" t="e">
        <f>VLOOKUP(Y747,'licencje PZTS'!$C$4:$K$524,9,FALSE)</f>
        <v>#N/A</v>
      </c>
      <c r="Y747" s="26" t="e">
        <f>INDEX($V$2:$V$900,MATCH(ROWS($U$1:U744),$W$2:$W$900,0))</f>
        <v>#N/A</v>
      </c>
      <c r="AA747" s="26" t="e">
        <f t="shared" si="94"/>
        <v>#N/A</v>
      </c>
      <c r="AB747" s="26">
        <f>(COUNTIF($AA$2:AA747,AA747)=1)*1+AB746</f>
        <v>259</v>
      </c>
      <c r="AC747" s="26" t="e">
        <f>VLOOKUP(AD747,'licencje PZTS'!$C$4:$K$524,9,FALSE)</f>
        <v>#N/A</v>
      </c>
      <c r="AD747" s="26" t="e">
        <f>INDEX($AA$2:$AA$900,MATCH(ROWS($Z$1:Z744),$AB$2:$AB$900,0))</f>
        <v>#N/A</v>
      </c>
    </row>
    <row r="748" spans="22:30" x14ac:dyDescent="0.25">
      <c r="V748" s="26" t="e">
        <f t="shared" si="96"/>
        <v>#N/A</v>
      </c>
      <c r="W748" s="26">
        <f>(COUNTIF($V$2:V748,V748)=1)*1+W747</f>
        <v>168</v>
      </c>
      <c r="X748" s="26" t="e">
        <f>VLOOKUP(Y748,'licencje PZTS'!$C$4:$K$524,9,FALSE)</f>
        <v>#N/A</v>
      </c>
      <c r="Y748" s="26" t="e">
        <f>INDEX($V$2:$V$900,MATCH(ROWS($U$1:U745),$W$2:$W$900,0))</f>
        <v>#N/A</v>
      </c>
      <c r="AA748" s="26" t="e">
        <f t="shared" si="94"/>
        <v>#N/A</v>
      </c>
      <c r="AB748" s="26">
        <f>(COUNTIF($AA$2:AA748,AA748)=1)*1+AB747</f>
        <v>259</v>
      </c>
      <c r="AC748" s="26" t="e">
        <f>VLOOKUP(AD748,'licencje PZTS'!$C$4:$K$524,9,FALSE)</f>
        <v>#N/A</v>
      </c>
      <c r="AD748" s="26" t="e">
        <f>INDEX($AA$2:$AA$900,MATCH(ROWS($Z$1:Z745),$AB$2:$AB$900,0))</f>
        <v>#N/A</v>
      </c>
    </row>
    <row r="749" spans="22:30" x14ac:dyDescent="0.25">
      <c r="V749" s="26" t="e">
        <f t="shared" si="96"/>
        <v>#N/A</v>
      </c>
      <c r="W749" s="26">
        <f>(COUNTIF($V$2:V749,V749)=1)*1+W748</f>
        <v>168</v>
      </c>
      <c r="X749" s="26" t="e">
        <f>VLOOKUP(Y749,'licencje PZTS'!$C$4:$K$524,9,FALSE)</f>
        <v>#N/A</v>
      </c>
      <c r="Y749" s="26" t="e">
        <f>INDEX($V$2:$V$900,MATCH(ROWS($U$1:U746),$W$2:$W$900,0))</f>
        <v>#N/A</v>
      </c>
      <c r="AA749" s="26" t="e">
        <f t="shared" si="94"/>
        <v>#N/A</v>
      </c>
      <c r="AB749" s="26">
        <f>(COUNTIF($AA$2:AA749,AA749)=1)*1+AB748</f>
        <v>259</v>
      </c>
      <c r="AC749" s="26" t="e">
        <f>VLOOKUP(AD749,'licencje PZTS'!$C$4:$K$524,9,FALSE)</f>
        <v>#N/A</v>
      </c>
      <c r="AD749" s="26" t="e">
        <f>INDEX($AA$2:$AA$900,MATCH(ROWS($Z$1:Z746),$AB$2:$AB$900,0))</f>
        <v>#N/A</v>
      </c>
    </row>
    <row r="750" spans="22:30" x14ac:dyDescent="0.25">
      <c r="V750" s="26" t="e">
        <f t="shared" si="96"/>
        <v>#N/A</v>
      </c>
      <c r="W750" s="26">
        <f>(COUNTIF($V$2:V750,V750)=1)*1+W749</f>
        <v>168</v>
      </c>
      <c r="X750" s="26" t="e">
        <f>VLOOKUP(Y750,'licencje PZTS'!$C$4:$K$524,9,FALSE)</f>
        <v>#N/A</v>
      </c>
      <c r="Y750" s="26" t="e">
        <f>INDEX($V$2:$V$900,MATCH(ROWS($U$1:U747),$W$2:$W$900,0))</f>
        <v>#N/A</v>
      </c>
      <c r="AA750" s="26" t="e">
        <f t="shared" si="94"/>
        <v>#N/A</v>
      </c>
      <c r="AB750" s="26">
        <f>(COUNTIF($AA$2:AA750,AA750)=1)*1+AB749</f>
        <v>259</v>
      </c>
      <c r="AC750" s="26" t="e">
        <f>VLOOKUP(AD750,'licencje PZTS'!$C$4:$K$524,9,FALSE)</f>
        <v>#N/A</v>
      </c>
      <c r="AD750" s="26" t="e">
        <f>INDEX($AA$2:$AA$900,MATCH(ROWS($Z$1:Z747),$AB$2:$AB$900,0))</f>
        <v>#N/A</v>
      </c>
    </row>
    <row r="751" spans="22:30" x14ac:dyDescent="0.25">
      <c r="V751" s="26" t="e">
        <f t="shared" si="96"/>
        <v>#N/A</v>
      </c>
      <c r="W751" s="26">
        <f>(COUNTIF($V$2:V751,V751)=1)*1+W750</f>
        <v>168</v>
      </c>
      <c r="X751" s="26" t="e">
        <f>VLOOKUP(Y751,'licencje PZTS'!$C$4:$K$524,9,FALSE)</f>
        <v>#N/A</v>
      </c>
      <c r="Y751" s="26" t="e">
        <f>INDEX($V$2:$V$900,MATCH(ROWS($U$1:U748),$W$2:$W$900,0))</f>
        <v>#N/A</v>
      </c>
      <c r="AA751" s="26" t="e">
        <f t="shared" si="94"/>
        <v>#N/A</v>
      </c>
      <c r="AB751" s="26">
        <f>(COUNTIF($AA$2:AA751,AA751)=1)*1+AB750</f>
        <v>259</v>
      </c>
      <c r="AC751" s="26" t="e">
        <f>VLOOKUP(AD751,'licencje PZTS'!$C$4:$K$524,9,FALSE)</f>
        <v>#N/A</v>
      </c>
      <c r="AD751" s="26" t="e">
        <f>INDEX($AA$2:$AA$900,MATCH(ROWS($Z$1:Z748),$AB$2:$AB$900,0))</f>
        <v>#N/A</v>
      </c>
    </row>
    <row r="752" spans="22:30" x14ac:dyDescent="0.25">
      <c r="V752" s="26" t="e">
        <f t="shared" si="96"/>
        <v>#N/A</v>
      </c>
      <c r="W752" s="26">
        <f>(COUNTIF($V$2:V752,V752)=1)*1+W751</f>
        <v>168</v>
      </c>
      <c r="X752" s="26" t="e">
        <f>VLOOKUP(Y752,'licencje PZTS'!$C$4:$K$524,9,FALSE)</f>
        <v>#N/A</v>
      </c>
      <c r="Y752" s="26" t="e">
        <f>INDEX($V$2:$V$900,MATCH(ROWS($U$1:U749),$W$2:$W$900,0))</f>
        <v>#N/A</v>
      </c>
      <c r="AA752" s="26" t="e">
        <f t="shared" si="94"/>
        <v>#N/A</v>
      </c>
      <c r="AB752" s="26">
        <f>(COUNTIF($AA$2:AA752,AA752)=1)*1+AB751</f>
        <v>259</v>
      </c>
      <c r="AC752" s="26" t="e">
        <f>VLOOKUP(AD752,'licencje PZTS'!$C$4:$K$524,9,FALSE)</f>
        <v>#N/A</v>
      </c>
      <c r="AD752" s="26" t="e">
        <f>INDEX($AA$2:$AA$900,MATCH(ROWS($Z$1:Z749),$AB$2:$AB$900,0))</f>
        <v>#N/A</v>
      </c>
    </row>
    <row r="753" spans="22:30" x14ac:dyDescent="0.25">
      <c r="V753" s="26" t="e">
        <f t="shared" si="96"/>
        <v>#N/A</v>
      </c>
      <c r="W753" s="26">
        <f>(COUNTIF($V$2:V753,V753)=1)*1+W752</f>
        <v>168</v>
      </c>
      <c r="X753" s="26" t="e">
        <f>VLOOKUP(Y753,'licencje PZTS'!$C$4:$K$524,9,FALSE)</f>
        <v>#N/A</v>
      </c>
      <c r="Y753" s="26" t="e">
        <f>INDEX($V$2:$V$900,MATCH(ROWS($U$1:U750),$W$2:$W$900,0))</f>
        <v>#N/A</v>
      </c>
      <c r="AA753" s="26" t="e">
        <f t="shared" si="94"/>
        <v>#N/A</v>
      </c>
      <c r="AB753" s="26">
        <f>(COUNTIF($AA$2:AA753,AA753)=1)*1+AB752</f>
        <v>259</v>
      </c>
      <c r="AC753" s="26" t="e">
        <f>VLOOKUP(AD753,'licencje PZTS'!$C$4:$K$524,9,FALSE)</f>
        <v>#N/A</v>
      </c>
      <c r="AD753" s="26" t="e">
        <f>INDEX($AA$2:$AA$900,MATCH(ROWS($Z$1:Z750),$AB$2:$AB$900,0))</f>
        <v>#N/A</v>
      </c>
    </row>
    <row r="754" spans="22:30" x14ac:dyDescent="0.25">
      <c r="V754" s="26" t="e">
        <f t="shared" si="96"/>
        <v>#N/A</v>
      </c>
      <c r="W754" s="26">
        <f>(COUNTIF($V$2:V754,V754)=1)*1+W753</f>
        <v>168</v>
      </c>
      <c r="X754" s="26" t="e">
        <f>VLOOKUP(Y754,'licencje PZTS'!$C$4:$K$524,9,FALSE)</f>
        <v>#N/A</v>
      </c>
      <c r="Y754" s="26" t="e">
        <f>INDEX($V$2:$V$900,MATCH(ROWS($U$1:U751),$W$2:$W$900,0))</f>
        <v>#N/A</v>
      </c>
      <c r="AA754" s="26" t="e">
        <f t="shared" si="94"/>
        <v>#N/A</v>
      </c>
      <c r="AB754" s="26">
        <f>(COUNTIF($AA$2:AA754,AA754)=1)*1+AB753</f>
        <v>259</v>
      </c>
      <c r="AC754" s="26" t="e">
        <f>VLOOKUP(AD754,'licencje PZTS'!$C$4:$K$524,9,FALSE)</f>
        <v>#N/A</v>
      </c>
      <c r="AD754" s="26" t="e">
        <f>INDEX($AA$2:$AA$900,MATCH(ROWS($Z$1:Z751),$AB$2:$AB$900,0))</f>
        <v>#N/A</v>
      </c>
    </row>
    <row r="755" spans="22:30" x14ac:dyDescent="0.25">
      <c r="V755" s="26" t="e">
        <f t="shared" si="96"/>
        <v>#N/A</v>
      </c>
      <c r="W755" s="26">
        <f>(COUNTIF($V$2:V755,V755)=1)*1+W754</f>
        <v>168</v>
      </c>
      <c r="X755" s="26" t="e">
        <f>VLOOKUP(Y755,'licencje PZTS'!$C$4:$K$524,9,FALSE)</f>
        <v>#N/A</v>
      </c>
      <c r="Y755" s="26" t="e">
        <f>INDEX($V$2:$V$900,MATCH(ROWS($U$1:U752),$W$2:$W$900,0))</f>
        <v>#N/A</v>
      </c>
      <c r="AA755" s="26" t="e">
        <f t="shared" si="94"/>
        <v>#N/A</v>
      </c>
      <c r="AB755" s="26">
        <f>(COUNTIF($AA$2:AA755,AA755)=1)*1+AB754</f>
        <v>259</v>
      </c>
      <c r="AC755" s="26" t="e">
        <f>VLOOKUP(AD755,'licencje PZTS'!$C$4:$K$524,9,FALSE)</f>
        <v>#N/A</v>
      </c>
      <c r="AD755" s="26" t="e">
        <f>INDEX($AA$2:$AA$900,MATCH(ROWS($Z$1:Z752),$AB$2:$AB$900,0))</f>
        <v>#N/A</v>
      </c>
    </row>
    <row r="756" spans="22:30" x14ac:dyDescent="0.25">
      <c r="V756" s="26" t="e">
        <f t="shared" si="96"/>
        <v>#N/A</v>
      </c>
      <c r="W756" s="26">
        <f>(COUNTIF($V$2:V756,V756)=1)*1+W755</f>
        <v>168</v>
      </c>
      <c r="X756" s="26" t="e">
        <f>VLOOKUP(Y756,'licencje PZTS'!$C$4:$K$524,9,FALSE)</f>
        <v>#N/A</v>
      </c>
      <c r="Y756" s="26" t="e">
        <f>INDEX($V$2:$V$900,MATCH(ROWS($U$1:U753),$W$2:$W$900,0))</f>
        <v>#N/A</v>
      </c>
      <c r="AA756" s="26" t="e">
        <f t="shared" si="94"/>
        <v>#N/A</v>
      </c>
      <c r="AB756" s="26">
        <f>(COUNTIF($AA$2:AA756,AA756)=1)*1+AB755</f>
        <v>259</v>
      </c>
      <c r="AC756" s="26" t="e">
        <f>VLOOKUP(AD756,'licencje PZTS'!$C$4:$K$524,9,FALSE)</f>
        <v>#N/A</v>
      </c>
      <c r="AD756" s="26" t="e">
        <f>INDEX($AA$2:$AA$900,MATCH(ROWS($Z$1:Z753),$AB$2:$AB$900,0))</f>
        <v>#N/A</v>
      </c>
    </row>
    <row r="757" spans="22:30" x14ac:dyDescent="0.25">
      <c r="V757" s="26" t="e">
        <f t="shared" si="96"/>
        <v>#N/A</v>
      </c>
      <c r="W757" s="26">
        <f>(COUNTIF($V$2:V757,V757)=1)*1+W756</f>
        <v>168</v>
      </c>
      <c r="X757" s="26" t="e">
        <f>VLOOKUP(Y757,'licencje PZTS'!$C$4:$K$524,9,FALSE)</f>
        <v>#N/A</v>
      </c>
      <c r="Y757" s="26" t="e">
        <f>INDEX($V$2:$V$900,MATCH(ROWS($U$1:U754),$W$2:$W$900,0))</f>
        <v>#N/A</v>
      </c>
      <c r="AA757" s="26" t="e">
        <f t="shared" si="94"/>
        <v>#N/A</v>
      </c>
      <c r="AB757" s="26">
        <f>(COUNTIF($AA$2:AA757,AA757)=1)*1+AB756</f>
        <v>259</v>
      </c>
      <c r="AC757" s="26" t="e">
        <f>VLOOKUP(AD757,'licencje PZTS'!$C$4:$K$524,9,FALSE)</f>
        <v>#N/A</v>
      </c>
      <c r="AD757" s="26" t="e">
        <f>INDEX($AA$2:$AA$900,MATCH(ROWS($Z$1:Z754),$AB$2:$AB$900,0))</f>
        <v>#N/A</v>
      </c>
    </row>
    <row r="758" spans="22:30" x14ac:dyDescent="0.25">
      <c r="V758" s="26" t="e">
        <f t="shared" si="96"/>
        <v>#N/A</v>
      </c>
      <c r="W758" s="26">
        <f>(COUNTIF($V$2:V758,V758)=1)*1+W757</f>
        <v>168</v>
      </c>
      <c r="X758" s="26" t="e">
        <f>VLOOKUP(Y758,'licencje PZTS'!$C$4:$K$524,9,FALSE)</f>
        <v>#N/A</v>
      </c>
      <c r="Y758" s="26" t="e">
        <f>INDEX($V$2:$V$900,MATCH(ROWS($U$1:U755),$W$2:$W$900,0))</f>
        <v>#N/A</v>
      </c>
      <c r="AA758" s="26" t="e">
        <f t="shared" si="94"/>
        <v>#N/A</v>
      </c>
      <c r="AB758" s="26">
        <f>(COUNTIF($AA$2:AA758,AA758)=1)*1+AB757</f>
        <v>259</v>
      </c>
      <c r="AC758" s="26" t="e">
        <f>VLOOKUP(AD758,'licencje PZTS'!$C$4:$K$524,9,FALSE)</f>
        <v>#N/A</v>
      </c>
      <c r="AD758" s="26" t="e">
        <f>INDEX($AA$2:$AA$900,MATCH(ROWS($Z$1:Z755),$AB$2:$AB$900,0))</f>
        <v>#N/A</v>
      </c>
    </row>
    <row r="759" spans="22:30" x14ac:dyDescent="0.25">
      <c r="V759" s="26" t="e">
        <f t="shared" si="96"/>
        <v>#N/A</v>
      </c>
      <c r="W759" s="26">
        <f>(COUNTIF($V$2:V759,V759)=1)*1+W758</f>
        <v>168</v>
      </c>
      <c r="X759" s="26" t="e">
        <f>VLOOKUP(Y759,'licencje PZTS'!$C$4:$K$524,9,FALSE)</f>
        <v>#N/A</v>
      </c>
      <c r="Y759" s="26" t="e">
        <f>INDEX($V$2:$V$900,MATCH(ROWS($U$1:U756),$W$2:$W$900,0))</f>
        <v>#N/A</v>
      </c>
      <c r="AA759" s="26" t="e">
        <f t="shared" si="94"/>
        <v>#N/A</v>
      </c>
      <c r="AB759" s="26">
        <f>(COUNTIF($AA$2:AA759,AA759)=1)*1+AB758</f>
        <v>259</v>
      </c>
      <c r="AC759" s="26" t="e">
        <f>VLOOKUP(AD759,'licencje PZTS'!$C$4:$K$524,9,FALSE)</f>
        <v>#N/A</v>
      </c>
      <c r="AD759" s="26" t="e">
        <f>INDEX($AA$2:$AA$900,MATCH(ROWS($Z$1:Z756),$AB$2:$AB$900,0))</f>
        <v>#N/A</v>
      </c>
    </row>
    <row r="760" spans="22:30" x14ac:dyDescent="0.25">
      <c r="V760" s="26" t="e">
        <f t="shared" si="96"/>
        <v>#N/A</v>
      </c>
      <c r="W760" s="26">
        <f>(COUNTIF($V$2:V760,V760)=1)*1+W759</f>
        <v>168</v>
      </c>
      <c r="X760" s="26" t="e">
        <f>VLOOKUP(Y760,'licencje PZTS'!$C$4:$K$524,9,FALSE)</f>
        <v>#N/A</v>
      </c>
      <c r="Y760" s="26" t="e">
        <f>INDEX($V$2:$V$900,MATCH(ROWS($U$1:U757),$W$2:$W$900,0))</f>
        <v>#N/A</v>
      </c>
      <c r="AA760" s="26" t="e">
        <f t="shared" ref="AA760:AA823" si="97">VLOOKUP($G$3,$G784:$I1221,3,FALSE)</f>
        <v>#N/A</v>
      </c>
      <c r="AB760" s="26">
        <f>(COUNTIF($AA$2:AA760,AA760)=1)*1+AB759</f>
        <v>259</v>
      </c>
      <c r="AC760" s="26" t="e">
        <f>VLOOKUP(AD760,'licencje PZTS'!$C$4:$K$524,9,FALSE)</f>
        <v>#N/A</v>
      </c>
      <c r="AD760" s="26" t="e">
        <f>INDEX($AA$2:$AA$900,MATCH(ROWS($Z$1:Z757),$AB$2:$AB$900,0))</f>
        <v>#N/A</v>
      </c>
    </row>
    <row r="761" spans="22:30" x14ac:dyDescent="0.25">
      <c r="V761" s="26" t="e">
        <f t="shared" si="96"/>
        <v>#N/A</v>
      </c>
      <c r="W761" s="26">
        <f>(COUNTIF($V$2:V761,V761)=1)*1+W760</f>
        <v>168</v>
      </c>
      <c r="X761" s="26" t="e">
        <f>VLOOKUP(Y761,'licencje PZTS'!$C$4:$K$524,9,FALSE)</f>
        <v>#N/A</v>
      </c>
      <c r="Y761" s="26" t="e">
        <f>INDEX($V$2:$V$900,MATCH(ROWS($U$1:U758),$W$2:$W$900,0))</f>
        <v>#N/A</v>
      </c>
      <c r="AA761" s="26" t="e">
        <f t="shared" si="97"/>
        <v>#N/A</v>
      </c>
      <c r="AB761" s="26">
        <f>(COUNTIF($AA$2:AA761,AA761)=1)*1+AB760</f>
        <v>259</v>
      </c>
      <c r="AC761" s="26" t="e">
        <f>VLOOKUP(AD761,'licencje PZTS'!$C$4:$K$524,9,FALSE)</f>
        <v>#N/A</v>
      </c>
      <c r="AD761" s="26" t="e">
        <f>INDEX($AA$2:$AA$900,MATCH(ROWS($Z$1:Z758),$AB$2:$AB$900,0))</f>
        <v>#N/A</v>
      </c>
    </row>
    <row r="762" spans="22:30" x14ac:dyDescent="0.25">
      <c r="V762" s="26" t="e">
        <f t="shared" si="96"/>
        <v>#N/A</v>
      </c>
      <c r="W762" s="26">
        <f>(COUNTIF($V$2:V762,V762)=1)*1+W761</f>
        <v>168</v>
      </c>
      <c r="X762" s="26" t="e">
        <f>VLOOKUP(Y762,'licencje PZTS'!$C$4:$K$524,9,FALSE)</f>
        <v>#N/A</v>
      </c>
      <c r="Y762" s="26" t="e">
        <f>INDEX($V$2:$V$900,MATCH(ROWS($U$1:U759),$W$2:$W$900,0))</f>
        <v>#N/A</v>
      </c>
      <c r="AA762" s="26" t="e">
        <f t="shared" si="97"/>
        <v>#N/A</v>
      </c>
      <c r="AB762" s="26">
        <f>(COUNTIF($AA$2:AA762,AA762)=1)*1+AB761</f>
        <v>259</v>
      </c>
      <c r="AC762" s="26" t="e">
        <f>VLOOKUP(AD762,'licencje PZTS'!$C$4:$K$524,9,FALSE)</f>
        <v>#N/A</v>
      </c>
      <c r="AD762" s="26" t="e">
        <f>INDEX($AA$2:$AA$900,MATCH(ROWS($Z$1:Z759),$AB$2:$AB$900,0))</f>
        <v>#N/A</v>
      </c>
    </row>
    <row r="763" spans="22:30" x14ac:dyDescent="0.25">
      <c r="V763" s="26" t="e">
        <f t="shared" si="96"/>
        <v>#N/A</v>
      </c>
      <c r="W763" s="26">
        <f>(COUNTIF($V$2:V763,V763)=1)*1+W762</f>
        <v>168</v>
      </c>
      <c r="X763" s="26" t="e">
        <f>VLOOKUP(Y763,'licencje PZTS'!$C$4:$K$524,9,FALSE)</f>
        <v>#N/A</v>
      </c>
      <c r="Y763" s="26" t="e">
        <f>INDEX($V$2:$V$900,MATCH(ROWS($U$1:U760),$W$2:$W$900,0))</f>
        <v>#N/A</v>
      </c>
      <c r="AA763" s="26" t="e">
        <f t="shared" si="97"/>
        <v>#N/A</v>
      </c>
      <c r="AB763" s="26">
        <f>(COUNTIF($AA$2:AA763,AA763)=1)*1+AB762</f>
        <v>259</v>
      </c>
      <c r="AC763" s="26" t="e">
        <f>VLOOKUP(AD763,'licencje PZTS'!$C$4:$K$524,9,FALSE)</f>
        <v>#N/A</v>
      </c>
      <c r="AD763" s="26" t="e">
        <f>INDEX($AA$2:$AA$900,MATCH(ROWS($Z$1:Z760),$AB$2:$AB$900,0))</f>
        <v>#N/A</v>
      </c>
    </row>
    <row r="764" spans="22:30" x14ac:dyDescent="0.25">
      <c r="V764" s="26" t="e">
        <f t="shared" si="96"/>
        <v>#N/A</v>
      </c>
      <c r="W764" s="26">
        <f>(COUNTIF($V$2:V764,V764)=1)*1+W763</f>
        <v>168</v>
      </c>
      <c r="X764" s="26" t="e">
        <f>VLOOKUP(Y764,'licencje PZTS'!$C$4:$K$524,9,FALSE)</f>
        <v>#N/A</v>
      </c>
      <c r="Y764" s="26" t="e">
        <f>INDEX($V$2:$V$900,MATCH(ROWS($U$1:U761),$W$2:$W$900,0))</f>
        <v>#N/A</v>
      </c>
      <c r="AA764" s="26" t="e">
        <f t="shared" si="97"/>
        <v>#N/A</v>
      </c>
      <c r="AB764" s="26">
        <f>(COUNTIF($AA$2:AA764,AA764)=1)*1+AB763</f>
        <v>259</v>
      </c>
      <c r="AC764" s="26" t="e">
        <f>VLOOKUP(AD764,'licencje PZTS'!$C$4:$K$524,9,FALSE)</f>
        <v>#N/A</v>
      </c>
      <c r="AD764" s="26" t="e">
        <f>INDEX($AA$2:$AA$900,MATCH(ROWS($Z$1:Z761),$AB$2:$AB$900,0))</f>
        <v>#N/A</v>
      </c>
    </row>
    <row r="765" spans="22:30" x14ac:dyDescent="0.25">
      <c r="V765" s="26" t="e">
        <f t="shared" si="96"/>
        <v>#N/A</v>
      </c>
      <c r="W765" s="26">
        <f>(COUNTIF($V$2:V765,V765)=1)*1+W764</f>
        <v>168</v>
      </c>
      <c r="X765" s="26" t="e">
        <f>VLOOKUP(Y765,'licencje PZTS'!$C$4:$K$524,9,FALSE)</f>
        <v>#N/A</v>
      </c>
      <c r="Y765" s="26" t="e">
        <f>INDEX($V$2:$V$900,MATCH(ROWS($U$1:U762),$W$2:$W$900,0))</f>
        <v>#N/A</v>
      </c>
      <c r="AA765" s="26" t="e">
        <f t="shared" si="97"/>
        <v>#N/A</v>
      </c>
      <c r="AB765" s="26">
        <f>(COUNTIF($AA$2:AA765,AA765)=1)*1+AB764</f>
        <v>259</v>
      </c>
      <c r="AC765" s="26" t="e">
        <f>VLOOKUP(AD765,'licencje PZTS'!$C$4:$K$524,9,FALSE)</f>
        <v>#N/A</v>
      </c>
      <c r="AD765" s="26" t="e">
        <f>INDEX($AA$2:$AA$900,MATCH(ROWS($Z$1:Z762),$AB$2:$AB$900,0))</f>
        <v>#N/A</v>
      </c>
    </row>
    <row r="766" spans="22:30" x14ac:dyDescent="0.25">
      <c r="V766" s="26" t="e">
        <f t="shared" si="96"/>
        <v>#N/A</v>
      </c>
      <c r="W766" s="26">
        <f>(COUNTIF($V$2:V766,V766)=1)*1+W765</f>
        <v>168</v>
      </c>
      <c r="X766" s="26" t="e">
        <f>VLOOKUP(Y766,'licencje PZTS'!$C$4:$K$524,9,FALSE)</f>
        <v>#N/A</v>
      </c>
      <c r="Y766" s="26" t="e">
        <f>INDEX($V$2:$V$900,MATCH(ROWS($U$1:U763),$W$2:$W$900,0))</f>
        <v>#N/A</v>
      </c>
      <c r="AA766" s="26" t="e">
        <f t="shared" si="97"/>
        <v>#N/A</v>
      </c>
      <c r="AB766" s="26">
        <f>(COUNTIF($AA$2:AA766,AA766)=1)*1+AB765</f>
        <v>259</v>
      </c>
      <c r="AC766" s="26" t="e">
        <f>VLOOKUP(AD766,'licencje PZTS'!$C$4:$K$524,9,FALSE)</f>
        <v>#N/A</v>
      </c>
      <c r="AD766" s="26" t="e">
        <f>INDEX($AA$2:$AA$900,MATCH(ROWS($Z$1:Z763),$AB$2:$AB$900,0))</f>
        <v>#N/A</v>
      </c>
    </row>
    <row r="767" spans="22:30" x14ac:dyDescent="0.25">
      <c r="V767" s="26" t="e">
        <f t="shared" si="96"/>
        <v>#N/A</v>
      </c>
      <c r="W767" s="26">
        <f>(COUNTIF($V$2:V767,V767)=1)*1+W766</f>
        <v>168</v>
      </c>
      <c r="X767" s="26" t="e">
        <f>VLOOKUP(Y767,'licencje PZTS'!$C$4:$K$524,9,FALSE)</f>
        <v>#N/A</v>
      </c>
      <c r="Y767" s="26" t="e">
        <f>INDEX($V$2:$V$900,MATCH(ROWS($U$1:U764),$W$2:$W$900,0))</f>
        <v>#N/A</v>
      </c>
      <c r="AA767" s="26" t="e">
        <f t="shared" si="97"/>
        <v>#N/A</v>
      </c>
      <c r="AB767" s="26">
        <f>(COUNTIF($AA$2:AA767,AA767)=1)*1+AB766</f>
        <v>259</v>
      </c>
      <c r="AC767" s="26" t="e">
        <f>VLOOKUP(AD767,'licencje PZTS'!$C$4:$K$524,9,FALSE)</f>
        <v>#N/A</v>
      </c>
      <c r="AD767" s="26" t="e">
        <f>INDEX($AA$2:$AA$900,MATCH(ROWS($Z$1:Z764),$AB$2:$AB$900,0))</f>
        <v>#N/A</v>
      </c>
    </row>
    <row r="768" spans="22:30" x14ac:dyDescent="0.25">
      <c r="V768" s="26" t="e">
        <f t="shared" si="96"/>
        <v>#N/A</v>
      </c>
      <c r="W768" s="26">
        <f>(COUNTIF($V$2:V768,V768)=1)*1+W767</f>
        <v>168</v>
      </c>
      <c r="X768" s="26" t="e">
        <f>VLOOKUP(Y768,'licencje PZTS'!$C$4:$K$524,9,FALSE)</f>
        <v>#N/A</v>
      </c>
      <c r="Y768" s="26" t="e">
        <f>INDEX($V$2:$V$900,MATCH(ROWS($U$1:U765),$W$2:$W$900,0))</f>
        <v>#N/A</v>
      </c>
      <c r="AA768" s="26" t="e">
        <f t="shared" si="97"/>
        <v>#N/A</v>
      </c>
      <c r="AB768" s="26">
        <f>(COUNTIF($AA$2:AA768,AA768)=1)*1+AB767</f>
        <v>259</v>
      </c>
      <c r="AC768" s="26" t="e">
        <f>VLOOKUP(AD768,'licencje PZTS'!$C$4:$K$524,9,FALSE)</f>
        <v>#N/A</v>
      </c>
      <c r="AD768" s="26" t="e">
        <f>INDEX($AA$2:$AA$900,MATCH(ROWS($Z$1:Z765),$AB$2:$AB$900,0))</f>
        <v>#N/A</v>
      </c>
    </row>
    <row r="769" spans="22:30" x14ac:dyDescent="0.25">
      <c r="V769" s="26" t="e">
        <f t="shared" ref="V769:V800" si="98">VLOOKUP($E$3,$C793:$F1230,3,FALSE)</f>
        <v>#N/A</v>
      </c>
      <c r="W769" s="26">
        <f>(COUNTIF($V$2:V769,V769)=1)*1+W768</f>
        <v>168</v>
      </c>
      <c r="X769" s="26" t="e">
        <f>VLOOKUP(Y769,'licencje PZTS'!$C$4:$K$524,9,FALSE)</f>
        <v>#N/A</v>
      </c>
      <c r="Y769" s="26" t="e">
        <f>INDEX($V$2:$V$900,MATCH(ROWS($U$1:U766),$W$2:$W$900,0))</f>
        <v>#N/A</v>
      </c>
      <c r="AA769" s="26" t="e">
        <f t="shared" si="97"/>
        <v>#N/A</v>
      </c>
      <c r="AB769" s="26">
        <f>(COUNTIF($AA$2:AA769,AA769)=1)*1+AB768</f>
        <v>259</v>
      </c>
      <c r="AC769" s="26" t="e">
        <f>VLOOKUP(AD769,'licencje PZTS'!$C$4:$K$524,9,FALSE)</f>
        <v>#N/A</v>
      </c>
      <c r="AD769" s="26" t="e">
        <f>INDEX($AA$2:$AA$900,MATCH(ROWS($Z$1:Z766),$AB$2:$AB$900,0))</f>
        <v>#N/A</v>
      </c>
    </row>
    <row r="770" spans="22:30" x14ac:dyDescent="0.25">
      <c r="V770" s="26" t="e">
        <f t="shared" si="98"/>
        <v>#N/A</v>
      </c>
      <c r="W770" s="26">
        <f>(COUNTIF($V$2:V770,V770)=1)*1+W769</f>
        <v>168</v>
      </c>
      <c r="X770" s="26" t="e">
        <f>VLOOKUP(Y770,'licencje PZTS'!$C$4:$K$524,9,FALSE)</f>
        <v>#N/A</v>
      </c>
      <c r="Y770" s="26" t="e">
        <f>INDEX($V$2:$V$900,MATCH(ROWS($U$1:U767),$W$2:$W$900,0))</f>
        <v>#N/A</v>
      </c>
      <c r="AA770" s="26" t="e">
        <f t="shared" si="97"/>
        <v>#N/A</v>
      </c>
      <c r="AB770" s="26">
        <f>(COUNTIF($AA$2:AA770,AA770)=1)*1+AB769</f>
        <v>259</v>
      </c>
      <c r="AC770" s="26" t="e">
        <f>VLOOKUP(AD770,'licencje PZTS'!$C$4:$K$524,9,FALSE)</f>
        <v>#N/A</v>
      </c>
      <c r="AD770" s="26" t="e">
        <f>INDEX($AA$2:$AA$900,MATCH(ROWS($Z$1:Z767),$AB$2:$AB$900,0))</f>
        <v>#N/A</v>
      </c>
    </row>
    <row r="771" spans="22:30" x14ac:dyDescent="0.25">
      <c r="V771" s="26" t="e">
        <f t="shared" si="98"/>
        <v>#N/A</v>
      </c>
      <c r="W771" s="26">
        <f>(COUNTIF($V$2:V771,V771)=1)*1+W770</f>
        <v>168</v>
      </c>
      <c r="X771" s="26" t="e">
        <f>VLOOKUP(Y771,'licencje PZTS'!$C$4:$K$524,9,FALSE)</f>
        <v>#N/A</v>
      </c>
      <c r="Y771" s="26" t="e">
        <f>INDEX($V$2:$V$900,MATCH(ROWS($U$1:U768),$W$2:$W$900,0))</f>
        <v>#N/A</v>
      </c>
      <c r="AA771" s="26" t="e">
        <f t="shared" si="97"/>
        <v>#N/A</v>
      </c>
      <c r="AB771" s="26">
        <f>(COUNTIF($AA$2:AA771,AA771)=1)*1+AB770</f>
        <v>259</v>
      </c>
      <c r="AC771" s="26" t="e">
        <f>VLOOKUP(AD771,'licencje PZTS'!$C$4:$K$524,9,FALSE)</f>
        <v>#N/A</v>
      </c>
      <c r="AD771" s="26" t="e">
        <f>INDEX($AA$2:$AA$900,MATCH(ROWS($Z$1:Z768),$AB$2:$AB$900,0))</f>
        <v>#N/A</v>
      </c>
    </row>
    <row r="772" spans="22:30" x14ac:dyDescent="0.25">
      <c r="V772" s="26" t="e">
        <f t="shared" si="98"/>
        <v>#N/A</v>
      </c>
      <c r="W772" s="26">
        <f>(COUNTIF($V$2:V772,V772)=1)*1+W771</f>
        <v>168</v>
      </c>
      <c r="X772" s="26" t="e">
        <f>VLOOKUP(Y772,'licencje PZTS'!$C$4:$K$524,9,FALSE)</f>
        <v>#N/A</v>
      </c>
      <c r="Y772" s="26" t="e">
        <f>INDEX($V$2:$V$900,MATCH(ROWS($U$1:U769),$W$2:$W$900,0))</f>
        <v>#N/A</v>
      </c>
      <c r="AA772" s="26" t="e">
        <f t="shared" si="97"/>
        <v>#N/A</v>
      </c>
      <c r="AB772" s="26">
        <f>(COUNTIF($AA$2:AA772,AA772)=1)*1+AB771</f>
        <v>259</v>
      </c>
      <c r="AC772" s="26" t="e">
        <f>VLOOKUP(AD772,'licencje PZTS'!$C$4:$K$524,9,FALSE)</f>
        <v>#N/A</v>
      </c>
      <c r="AD772" s="26" t="e">
        <f>INDEX($AA$2:$AA$900,MATCH(ROWS($Z$1:Z769),$AB$2:$AB$900,0))</f>
        <v>#N/A</v>
      </c>
    </row>
    <row r="773" spans="22:30" x14ac:dyDescent="0.25">
      <c r="V773" s="26" t="e">
        <f t="shared" si="98"/>
        <v>#N/A</v>
      </c>
      <c r="W773" s="26">
        <f>(COUNTIF($V$2:V773,V773)=1)*1+W772</f>
        <v>168</v>
      </c>
      <c r="X773" s="26" t="e">
        <f>VLOOKUP(Y773,'licencje PZTS'!$C$4:$K$524,9,FALSE)</f>
        <v>#N/A</v>
      </c>
      <c r="Y773" s="26" t="e">
        <f>INDEX($V$2:$V$900,MATCH(ROWS($U$1:U770),$W$2:$W$900,0))</f>
        <v>#N/A</v>
      </c>
      <c r="AA773" s="26" t="e">
        <f t="shared" si="97"/>
        <v>#N/A</v>
      </c>
      <c r="AB773" s="26">
        <f>(COUNTIF($AA$2:AA773,AA773)=1)*1+AB772</f>
        <v>259</v>
      </c>
      <c r="AC773" s="26" t="e">
        <f>VLOOKUP(AD773,'licencje PZTS'!$C$4:$K$524,9,FALSE)</f>
        <v>#N/A</v>
      </c>
      <c r="AD773" s="26" t="e">
        <f>INDEX($AA$2:$AA$900,MATCH(ROWS($Z$1:Z770),$AB$2:$AB$900,0))</f>
        <v>#N/A</v>
      </c>
    </row>
    <row r="774" spans="22:30" x14ac:dyDescent="0.25">
      <c r="V774" s="26" t="e">
        <f t="shared" si="98"/>
        <v>#N/A</v>
      </c>
      <c r="W774" s="26">
        <f>(COUNTIF($V$2:V774,V774)=1)*1+W773</f>
        <v>168</v>
      </c>
      <c r="X774" s="26" t="e">
        <f>VLOOKUP(Y774,'licencje PZTS'!$C$4:$K$524,9,FALSE)</f>
        <v>#N/A</v>
      </c>
      <c r="Y774" s="26" t="e">
        <f>INDEX($V$2:$V$900,MATCH(ROWS($U$1:U771),$W$2:$W$900,0))</f>
        <v>#N/A</v>
      </c>
      <c r="AA774" s="26" t="e">
        <f t="shared" si="97"/>
        <v>#N/A</v>
      </c>
      <c r="AB774" s="26">
        <f>(COUNTIF($AA$2:AA774,AA774)=1)*1+AB773</f>
        <v>259</v>
      </c>
      <c r="AC774" s="26" t="e">
        <f>VLOOKUP(AD774,'licencje PZTS'!$C$4:$K$524,9,FALSE)</f>
        <v>#N/A</v>
      </c>
      <c r="AD774" s="26" t="e">
        <f>INDEX($AA$2:$AA$900,MATCH(ROWS($Z$1:Z771),$AB$2:$AB$900,0))</f>
        <v>#N/A</v>
      </c>
    </row>
    <row r="775" spans="22:30" x14ac:dyDescent="0.25">
      <c r="V775" s="26" t="e">
        <f t="shared" si="98"/>
        <v>#N/A</v>
      </c>
      <c r="W775" s="26">
        <f>(COUNTIF($V$2:V775,V775)=1)*1+W774</f>
        <v>168</v>
      </c>
      <c r="X775" s="26" t="e">
        <f>VLOOKUP(Y775,'licencje PZTS'!$C$4:$K$524,9,FALSE)</f>
        <v>#N/A</v>
      </c>
      <c r="Y775" s="26" t="e">
        <f>INDEX($V$2:$V$900,MATCH(ROWS($U$1:U772),$W$2:$W$900,0))</f>
        <v>#N/A</v>
      </c>
      <c r="AA775" s="26" t="e">
        <f t="shared" si="97"/>
        <v>#N/A</v>
      </c>
      <c r="AB775" s="26">
        <f>(COUNTIF($AA$2:AA775,AA775)=1)*1+AB774</f>
        <v>259</v>
      </c>
      <c r="AC775" s="26" t="e">
        <f>VLOOKUP(AD775,'licencje PZTS'!$C$4:$K$524,9,FALSE)</f>
        <v>#N/A</v>
      </c>
      <c r="AD775" s="26" t="e">
        <f>INDEX($AA$2:$AA$900,MATCH(ROWS($Z$1:Z772),$AB$2:$AB$900,0))</f>
        <v>#N/A</v>
      </c>
    </row>
    <row r="776" spans="22:30" x14ac:dyDescent="0.25">
      <c r="V776" s="26" t="e">
        <f t="shared" si="98"/>
        <v>#N/A</v>
      </c>
      <c r="W776" s="26">
        <f>(COUNTIF($V$2:V776,V776)=1)*1+W775</f>
        <v>168</v>
      </c>
      <c r="X776" s="26" t="e">
        <f>VLOOKUP(Y776,'licencje PZTS'!$C$4:$K$524,9,FALSE)</f>
        <v>#N/A</v>
      </c>
      <c r="Y776" s="26" t="e">
        <f>INDEX($V$2:$V$900,MATCH(ROWS($U$1:U773),$W$2:$W$900,0))</f>
        <v>#N/A</v>
      </c>
      <c r="AA776" s="26" t="e">
        <f t="shared" si="97"/>
        <v>#N/A</v>
      </c>
      <c r="AB776" s="26">
        <f>(COUNTIF($AA$2:AA776,AA776)=1)*1+AB775</f>
        <v>259</v>
      </c>
      <c r="AC776" s="26" t="e">
        <f>VLOOKUP(AD776,'licencje PZTS'!$C$4:$K$524,9,FALSE)</f>
        <v>#N/A</v>
      </c>
      <c r="AD776" s="26" t="e">
        <f>INDEX($AA$2:$AA$900,MATCH(ROWS($Z$1:Z773),$AB$2:$AB$900,0))</f>
        <v>#N/A</v>
      </c>
    </row>
    <row r="777" spans="22:30" x14ac:dyDescent="0.25">
      <c r="V777" s="26" t="e">
        <f t="shared" si="98"/>
        <v>#N/A</v>
      </c>
      <c r="W777" s="26">
        <f>(COUNTIF($V$2:V777,V777)=1)*1+W776</f>
        <v>168</v>
      </c>
      <c r="X777" s="26" t="e">
        <f>VLOOKUP(Y777,'licencje PZTS'!$C$4:$K$524,9,FALSE)</f>
        <v>#N/A</v>
      </c>
      <c r="Y777" s="26" t="e">
        <f>INDEX($V$2:$V$900,MATCH(ROWS($U$1:U774),$W$2:$W$900,0))</f>
        <v>#N/A</v>
      </c>
      <c r="AA777" s="26" t="e">
        <f t="shared" si="97"/>
        <v>#N/A</v>
      </c>
      <c r="AB777" s="26">
        <f>(COUNTIF($AA$2:AA777,AA777)=1)*1+AB776</f>
        <v>259</v>
      </c>
      <c r="AC777" s="26" t="e">
        <f>VLOOKUP(AD777,'licencje PZTS'!$C$4:$K$524,9,FALSE)</f>
        <v>#N/A</v>
      </c>
      <c r="AD777" s="26" t="e">
        <f>INDEX($AA$2:$AA$900,MATCH(ROWS($Z$1:Z774),$AB$2:$AB$900,0))</f>
        <v>#N/A</v>
      </c>
    </row>
    <row r="778" spans="22:30" x14ac:dyDescent="0.25">
      <c r="V778" s="26" t="e">
        <f t="shared" si="98"/>
        <v>#N/A</v>
      </c>
      <c r="W778" s="26">
        <f>(COUNTIF($V$2:V778,V778)=1)*1+W777</f>
        <v>168</v>
      </c>
      <c r="X778" s="26" t="e">
        <f>VLOOKUP(Y778,'licencje PZTS'!$C$4:$K$524,9,FALSE)</f>
        <v>#N/A</v>
      </c>
      <c r="Y778" s="26" t="e">
        <f>INDEX($V$2:$V$900,MATCH(ROWS($U$1:U775),$W$2:$W$900,0))</f>
        <v>#N/A</v>
      </c>
      <c r="AA778" s="26" t="e">
        <f t="shared" si="97"/>
        <v>#N/A</v>
      </c>
      <c r="AB778" s="26">
        <f>(COUNTIF($AA$2:AA778,AA778)=1)*1+AB777</f>
        <v>259</v>
      </c>
      <c r="AC778" s="26" t="e">
        <f>VLOOKUP(AD778,'licencje PZTS'!$C$4:$K$524,9,FALSE)</f>
        <v>#N/A</v>
      </c>
      <c r="AD778" s="26" t="e">
        <f>INDEX($AA$2:$AA$900,MATCH(ROWS($Z$1:Z775),$AB$2:$AB$900,0))</f>
        <v>#N/A</v>
      </c>
    </row>
    <row r="779" spans="22:30" x14ac:dyDescent="0.25">
      <c r="V779" s="26" t="e">
        <f t="shared" si="98"/>
        <v>#N/A</v>
      </c>
      <c r="W779" s="26">
        <f>(COUNTIF($V$2:V779,V779)=1)*1+W778</f>
        <v>168</v>
      </c>
      <c r="X779" s="26" t="e">
        <f>VLOOKUP(Y779,'licencje PZTS'!$C$4:$K$524,9,FALSE)</f>
        <v>#N/A</v>
      </c>
      <c r="Y779" s="26" t="e">
        <f>INDEX($V$2:$V$900,MATCH(ROWS($U$1:U776),$W$2:$W$900,0))</f>
        <v>#N/A</v>
      </c>
      <c r="AA779" s="26" t="e">
        <f t="shared" si="97"/>
        <v>#N/A</v>
      </c>
      <c r="AB779" s="26">
        <f>(COUNTIF($AA$2:AA779,AA779)=1)*1+AB778</f>
        <v>259</v>
      </c>
      <c r="AC779" s="26" t="e">
        <f>VLOOKUP(AD779,'licencje PZTS'!$C$4:$K$524,9,FALSE)</f>
        <v>#N/A</v>
      </c>
      <c r="AD779" s="26" t="e">
        <f>INDEX($AA$2:$AA$900,MATCH(ROWS($Z$1:Z776),$AB$2:$AB$900,0))</f>
        <v>#N/A</v>
      </c>
    </row>
    <row r="780" spans="22:30" x14ac:dyDescent="0.25">
      <c r="V780" s="26" t="e">
        <f t="shared" si="98"/>
        <v>#N/A</v>
      </c>
      <c r="W780" s="26">
        <f>(COUNTIF($V$2:V780,V780)=1)*1+W779</f>
        <v>168</v>
      </c>
      <c r="X780" s="26" t="e">
        <f>VLOOKUP(Y780,'licencje PZTS'!$C$4:$K$524,9,FALSE)</f>
        <v>#N/A</v>
      </c>
      <c r="Y780" s="26" t="e">
        <f>INDEX($V$2:$V$900,MATCH(ROWS($U$1:U777),$W$2:$W$900,0))</f>
        <v>#N/A</v>
      </c>
      <c r="AA780" s="26" t="e">
        <f t="shared" si="97"/>
        <v>#N/A</v>
      </c>
      <c r="AB780" s="26">
        <f>(COUNTIF($AA$2:AA780,AA780)=1)*1+AB779</f>
        <v>259</v>
      </c>
      <c r="AC780" s="26" t="e">
        <f>VLOOKUP(AD780,'licencje PZTS'!$C$4:$K$524,9,FALSE)</f>
        <v>#N/A</v>
      </c>
      <c r="AD780" s="26" t="e">
        <f>INDEX($AA$2:$AA$900,MATCH(ROWS($Z$1:Z777),$AB$2:$AB$900,0))</f>
        <v>#N/A</v>
      </c>
    </row>
    <row r="781" spans="22:30" x14ac:dyDescent="0.25">
      <c r="V781" s="26" t="e">
        <f t="shared" si="98"/>
        <v>#N/A</v>
      </c>
      <c r="W781" s="26">
        <f>(COUNTIF($V$2:V781,V781)=1)*1+W780</f>
        <v>168</v>
      </c>
      <c r="X781" s="26" t="e">
        <f>VLOOKUP(Y781,'licencje PZTS'!$C$4:$K$524,9,FALSE)</f>
        <v>#N/A</v>
      </c>
      <c r="Y781" s="26" t="e">
        <f>INDEX($V$2:$V$900,MATCH(ROWS($U$1:U778),$W$2:$W$900,0))</f>
        <v>#N/A</v>
      </c>
      <c r="AA781" s="26" t="e">
        <f t="shared" si="97"/>
        <v>#N/A</v>
      </c>
      <c r="AB781" s="26">
        <f>(COUNTIF($AA$2:AA781,AA781)=1)*1+AB780</f>
        <v>259</v>
      </c>
      <c r="AC781" s="26" t="e">
        <f>VLOOKUP(AD781,'licencje PZTS'!$C$4:$K$524,9,FALSE)</f>
        <v>#N/A</v>
      </c>
      <c r="AD781" s="26" t="e">
        <f>INDEX($AA$2:$AA$900,MATCH(ROWS($Z$1:Z778),$AB$2:$AB$900,0))</f>
        <v>#N/A</v>
      </c>
    </row>
    <row r="782" spans="22:30" x14ac:dyDescent="0.25">
      <c r="V782" s="26" t="e">
        <f t="shared" si="98"/>
        <v>#N/A</v>
      </c>
      <c r="W782" s="26">
        <f>(COUNTIF($V$2:V782,V782)=1)*1+W781</f>
        <v>168</v>
      </c>
      <c r="X782" s="26" t="e">
        <f>VLOOKUP(Y782,'licencje PZTS'!$C$4:$K$524,9,FALSE)</f>
        <v>#N/A</v>
      </c>
      <c r="Y782" s="26" t="e">
        <f>INDEX($V$2:$V$900,MATCH(ROWS($U$1:U779),$W$2:$W$900,0))</f>
        <v>#N/A</v>
      </c>
      <c r="AA782" s="26" t="e">
        <f t="shared" si="97"/>
        <v>#N/A</v>
      </c>
      <c r="AB782" s="26">
        <f>(COUNTIF($AA$2:AA782,AA782)=1)*1+AB781</f>
        <v>259</v>
      </c>
      <c r="AC782" s="26" t="e">
        <f>VLOOKUP(AD782,'licencje PZTS'!$C$4:$K$524,9,FALSE)</f>
        <v>#N/A</v>
      </c>
      <c r="AD782" s="26" t="e">
        <f>INDEX($AA$2:$AA$900,MATCH(ROWS($Z$1:Z779),$AB$2:$AB$900,0))</f>
        <v>#N/A</v>
      </c>
    </row>
    <row r="783" spans="22:30" x14ac:dyDescent="0.25">
      <c r="V783" s="26" t="e">
        <f t="shared" si="98"/>
        <v>#N/A</v>
      </c>
      <c r="W783" s="26">
        <f>(COUNTIF($V$2:V783,V783)=1)*1+W782</f>
        <v>168</v>
      </c>
      <c r="X783" s="26" t="e">
        <f>VLOOKUP(Y783,'licencje PZTS'!$C$4:$K$524,9,FALSE)</f>
        <v>#N/A</v>
      </c>
      <c r="Y783" s="26" t="e">
        <f>INDEX($V$2:$V$900,MATCH(ROWS($U$1:U780),$W$2:$W$900,0))</f>
        <v>#N/A</v>
      </c>
      <c r="AA783" s="26" t="e">
        <f t="shared" si="97"/>
        <v>#N/A</v>
      </c>
      <c r="AB783" s="26">
        <f>(COUNTIF($AA$2:AA783,AA783)=1)*1+AB782</f>
        <v>259</v>
      </c>
      <c r="AC783" s="26" t="e">
        <f>VLOOKUP(AD783,'licencje PZTS'!$C$4:$K$524,9,FALSE)</f>
        <v>#N/A</v>
      </c>
      <c r="AD783" s="26" t="e">
        <f>INDEX($AA$2:$AA$900,MATCH(ROWS($Z$1:Z780),$AB$2:$AB$900,0))</f>
        <v>#N/A</v>
      </c>
    </row>
    <row r="784" spans="22:30" x14ac:dyDescent="0.25">
      <c r="V784" s="26" t="e">
        <f t="shared" si="98"/>
        <v>#N/A</v>
      </c>
      <c r="W784" s="26">
        <f>(COUNTIF($V$2:V784,V784)=1)*1+W783</f>
        <v>168</v>
      </c>
      <c r="X784" s="26" t="e">
        <f>VLOOKUP(Y784,'licencje PZTS'!$C$4:$K$524,9,FALSE)</f>
        <v>#N/A</v>
      </c>
      <c r="Y784" s="26" t="e">
        <f>INDEX($V$2:$V$900,MATCH(ROWS($U$1:U781),$W$2:$W$900,0))</f>
        <v>#N/A</v>
      </c>
      <c r="AA784" s="26" t="e">
        <f t="shared" si="97"/>
        <v>#N/A</v>
      </c>
      <c r="AB784" s="26">
        <f>(COUNTIF($AA$2:AA784,AA784)=1)*1+AB783</f>
        <v>259</v>
      </c>
      <c r="AC784" s="26" t="e">
        <f>VLOOKUP(AD784,'licencje PZTS'!$C$4:$K$524,9,FALSE)</f>
        <v>#N/A</v>
      </c>
      <c r="AD784" s="26" t="e">
        <f>INDEX($AA$2:$AA$900,MATCH(ROWS($Z$1:Z781),$AB$2:$AB$900,0))</f>
        <v>#N/A</v>
      </c>
    </row>
    <row r="785" spans="22:30" x14ac:dyDescent="0.25">
      <c r="V785" s="26" t="e">
        <f t="shared" si="98"/>
        <v>#N/A</v>
      </c>
      <c r="W785" s="26">
        <f>(COUNTIF($V$2:V785,V785)=1)*1+W784</f>
        <v>168</v>
      </c>
      <c r="X785" s="26" t="e">
        <f>VLOOKUP(Y785,'licencje PZTS'!$C$4:$K$524,9,FALSE)</f>
        <v>#N/A</v>
      </c>
      <c r="Y785" s="26" t="e">
        <f>INDEX($V$2:$V$900,MATCH(ROWS($U$1:U782),$W$2:$W$900,0))</f>
        <v>#N/A</v>
      </c>
      <c r="AA785" s="26" t="e">
        <f t="shared" si="97"/>
        <v>#N/A</v>
      </c>
      <c r="AB785" s="26">
        <f>(COUNTIF($AA$2:AA785,AA785)=1)*1+AB784</f>
        <v>259</v>
      </c>
      <c r="AC785" s="26" t="e">
        <f>VLOOKUP(AD785,'licencje PZTS'!$C$4:$K$524,9,FALSE)</f>
        <v>#N/A</v>
      </c>
      <c r="AD785" s="26" t="e">
        <f>INDEX($AA$2:$AA$900,MATCH(ROWS($Z$1:Z782),$AB$2:$AB$900,0))</f>
        <v>#N/A</v>
      </c>
    </row>
    <row r="786" spans="22:30" x14ac:dyDescent="0.25">
      <c r="V786" s="26" t="e">
        <f t="shared" si="98"/>
        <v>#N/A</v>
      </c>
      <c r="W786" s="26">
        <f>(COUNTIF($V$2:V786,V786)=1)*1+W785</f>
        <v>168</v>
      </c>
      <c r="X786" s="26" t="e">
        <f>VLOOKUP(Y786,'licencje PZTS'!$C$4:$K$524,9,FALSE)</f>
        <v>#N/A</v>
      </c>
      <c r="Y786" s="26" t="e">
        <f>INDEX($V$2:$V$900,MATCH(ROWS($U$1:U783),$W$2:$W$900,0))</f>
        <v>#N/A</v>
      </c>
      <c r="AA786" s="26" t="e">
        <f t="shared" si="97"/>
        <v>#N/A</v>
      </c>
      <c r="AB786" s="26">
        <f>(COUNTIF($AA$2:AA786,AA786)=1)*1+AB785</f>
        <v>259</v>
      </c>
      <c r="AC786" s="26" t="e">
        <f>VLOOKUP(AD786,'licencje PZTS'!$C$4:$K$524,9,FALSE)</f>
        <v>#N/A</v>
      </c>
      <c r="AD786" s="26" t="e">
        <f>INDEX($AA$2:$AA$900,MATCH(ROWS($Z$1:Z783),$AB$2:$AB$900,0))</f>
        <v>#N/A</v>
      </c>
    </row>
    <row r="787" spans="22:30" x14ac:dyDescent="0.25">
      <c r="V787" s="26" t="e">
        <f t="shared" si="98"/>
        <v>#N/A</v>
      </c>
      <c r="W787" s="26">
        <f>(COUNTIF($V$2:V787,V787)=1)*1+W786</f>
        <v>168</v>
      </c>
      <c r="X787" s="26" t="e">
        <f>VLOOKUP(Y787,'licencje PZTS'!$C$4:$K$524,9,FALSE)</f>
        <v>#N/A</v>
      </c>
      <c r="Y787" s="26" t="e">
        <f>INDEX($V$2:$V$900,MATCH(ROWS($U$1:U784),$W$2:$W$900,0))</f>
        <v>#N/A</v>
      </c>
      <c r="AA787" s="26" t="e">
        <f t="shared" si="97"/>
        <v>#N/A</v>
      </c>
      <c r="AB787" s="26">
        <f>(COUNTIF($AA$2:AA787,AA787)=1)*1+AB786</f>
        <v>259</v>
      </c>
      <c r="AC787" s="26" t="e">
        <f>VLOOKUP(AD787,'licencje PZTS'!$C$4:$K$524,9,FALSE)</f>
        <v>#N/A</v>
      </c>
      <c r="AD787" s="26" t="e">
        <f>INDEX($AA$2:$AA$900,MATCH(ROWS($Z$1:Z784),$AB$2:$AB$900,0))</f>
        <v>#N/A</v>
      </c>
    </row>
    <row r="788" spans="22:30" x14ac:dyDescent="0.25">
      <c r="V788" s="26" t="e">
        <f t="shared" si="98"/>
        <v>#N/A</v>
      </c>
      <c r="W788" s="26">
        <f>(COUNTIF($V$2:V788,V788)=1)*1+W787</f>
        <v>168</v>
      </c>
      <c r="X788" s="26" t="e">
        <f>VLOOKUP(Y788,'licencje PZTS'!$C$4:$K$524,9,FALSE)</f>
        <v>#N/A</v>
      </c>
      <c r="Y788" s="26" t="e">
        <f>INDEX($V$2:$V$900,MATCH(ROWS($U$1:U785),$W$2:$W$900,0))</f>
        <v>#N/A</v>
      </c>
      <c r="AA788" s="26" t="e">
        <f t="shared" si="97"/>
        <v>#N/A</v>
      </c>
      <c r="AB788" s="26">
        <f>(COUNTIF($AA$2:AA788,AA788)=1)*1+AB787</f>
        <v>259</v>
      </c>
      <c r="AC788" s="26" t="e">
        <f>VLOOKUP(AD788,'licencje PZTS'!$C$4:$K$524,9,FALSE)</f>
        <v>#N/A</v>
      </c>
      <c r="AD788" s="26" t="e">
        <f>INDEX($AA$2:$AA$900,MATCH(ROWS($Z$1:Z785),$AB$2:$AB$900,0))</f>
        <v>#N/A</v>
      </c>
    </row>
    <row r="789" spans="22:30" x14ac:dyDescent="0.25">
      <c r="V789" s="26" t="e">
        <f t="shared" si="98"/>
        <v>#N/A</v>
      </c>
      <c r="W789" s="26">
        <f>(COUNTIF($V$2:V789,V789)=1)*1+W788</f>
        <v>168</v>
      </c>
      <c r="X789" s="26" t="e">
        <f>VLOOKUP(Y789,'licencje PZTS'!$C$4:$K$524,9,FALSE)</f>
        <v>#N/A</v>
      </c>
      <c r="Y789" s="26" t="e">
        <f>INDEX($V$2:$V$900,MATCH(ROWS($U$1:U786),$W$2:$W$900,0))</f>
        <v>#N/A</v>
      </c>
      <c r="AA789" s="26" t="e">
        <f t="shared" si="97"/>
        <v>#N/A</v>
      </c>
      <c r="AB789" s="26">
        <f>(COUNTIF($AA$2:AA789,AA789)=1)*1+AB788</f>
        <v>259</v>
      </c>
      <c r="AC789" s="26" t="e">
        <f>VLOOKUP(AD789,'licencje PZTS'!$C$4:$K$524,9,FALSE)</f>
        <v>#N/A</v>
      </c>
      <c r="AD789" s="26" t="e">
        <f>INDEX($AA$2:$AA$900,MATCH(ROWS($Z$1:Z786),$AB$2:$AB$900,0))</f>
        <v>#N/A</v>
      </c>
    </row>
    <row r="790" spans="22:30" x14ac:dyDescent="0.25">
      <c r="V790" s="26" t="e">
        <f t="shared" si="98"/>
        <v>#N/A</v>
      </c>
      <c r="W790" s="26">
        <f>(COUNTIF($V$2:V790,V790)=1)*1+W789</f>
        <v>168</v>
      </c>
      <c r="X790" s="26" t="e">
        <f>VLOOKUP(Y790,'licencje PZTS'!$C$4:$K$524,9,FALSE)</f>
        <v>#N/A</v>
      </c>
      <c r="Y790" s="26" t="e">
        <f>INDEX($V$2:$V$900,MATCH(ROWS($U$1:U787),$W$2:$W$900,0))</f>
        <v>#N/A</v>
      </c>
      <c r="AA790" s="26" t="e">
        <f t="shared" si="97"/>
        <v>#N/A</v>
      </c>
      <c r="AB790" s="26">
        <f>(COUNTIF($AA$2:AA790,AA790)=1)*1+AB789</f>
        <v>259</v>
      </c>
      <c r="AC790" s="26" t="e">
        <f>VLOOKUP(AD790,'licencje PZTS'!$C$4:$K$524,9,FALSE)</f>
        <v>#N/A</v>
      </c>
      <c r="AD790" s="26" t="e">
        <f>INDEX($AA$2:$AA$900,MATCH(ROWS($Z$1:Z787),$AB$2:$AB$900,0))</f>
        <v>#N/A</v>
      </c>
    </row>
    <row r="791" spans="22:30" x14ac:dyDescent="0.25">
      <c r="V791" s="26" t="e">
        <f t="shared" si="98"/>
        <v>#N/A</v>
      </c>
      <c r="W791" s="26">
        <f>(COUNTIF($V$2:V791,V791)=1)*1+W790</f>
        <v>168</v>
      </c>
      <c r="X791" s="26" t="e">
        <f>VLOOKUP(Y791,'licencje PZTS'!$C$4:$K$524,9,FALSE)</f>
        <v>#N/A</v>
      </c>
      <c r="Y791" s="26" t="e">
        <f>INDEX($V$2:$V$900,MATCH(ROWS($U$1:U788),$W$2:$W$900,0))</f>
        <v>#N/A</v>
      </c>
      <c r="AA791" s="26" t="e">
        <f t="shared" si="97"/>
        <v>#N/A</v>
      </c>
      <c r="AB791" s="26">
        <f>(COUNTIF($AA$2:AA791,AA791)=1)*1+AB790</f>
        <v>259</v>
      </c>
      <c r="AC791" s="26" t="e">
        <f>VLOOKUP(AD791,'licencje PZTS'!$C$4:$K$524,9,FALSE)</f>
        <v>#N/A</v>
      </c>
      <c r="AD791" s="26" t="e">
        <f>INDEX($AA$2:$AA$900,MATCH(ROWS($Z$1:Z788),$AB$2:$AB$900,0))</f>
        <v>#N/A</v>
      </c>
    </row>
    <row r="792" spans="22:30" x14ac:dyDescent="0.25">
      <c r="V792" s="26" t="e">
        <f t="shared" si="98"/>
        <v>#N/A</v>
      </c>
      <c r="W792" s="26">
        <f>(COUNTIF($V$2:V792,V792)=1)*1+W791</f>
        <v>168</v>
      </c>
      <c r="X792" s="26" t="e">
        <f>VLOOKUP(Y792,'licencje PZTS'!$C$4:$K$524,9,FALSE)</f>
        <v>#N/A</v>
      </c>
      <c r="Y792" s="26" t="e">
        <f>INDEX($V$2:$V$900,MATCH(ROWS($U$1:U789),$W$2:$W$900,0))</f>
        <v>#N/A</v>
      </c>
      <c r="AA792" s="26" t="e">
        <f t="shared" si="97"/>
        <v>#N/A</v>
      </c>
      <c r="AB792" s="26">
        <f>(COUNTIF($AA$2:AA792,AA792)=1)*1+AB791</f>
        <v>259</v>
      </c>
      <c r="AC792" s="26" t="e">
        <f>VLOOKUP(AD792,'licencje PZTS'!$C$4:$K$524,9,FALSE)</f>
        <v>#N/A</v>
      </c>
      <c r="AD792" s="26" t="e">
        <f>INDEX($AA$2:$AA$900,MATCH(ROWS($Z$1:Z789),$AB$2:$AB$900,0))</f>
        <v>#N/A</v>
      </c>
    </row>
    <row r="793" spans="22:30" x14ac:dyDescent="0.25">
      <c r="V793" s="26" t="e">
        <f t="shared" si="98"/>
        <v>#N/A</v>
      </c>
      <c r="W793" s="26">
        <f>(COUNTIF($V$2:V793,V793)=1)*1+W792</f>
        <v>168</v>
      </c>
      <c r="X793" s="26" t="e">
        <f>VLOOKUP(Y793,'licencje PZTS'!$C$4:$K$524,9,FALSE)</f>
        <v>#N/A</v>
      </c>
      <c r="Y793" s="26" t="e">
        <f>INDEX($V$2:$V$900,MATCH(ROWS($U$1:U790),$W$2:$W$900,0))</f>
        <v>#N/A</v>
      </c>
      <c r="AA793" s="26" t="e">
        <f t="shared" si="97"/>
        <v>#N/A</v>
      </c>
      <c r="AB793" s="26">
        <f>(COUNTIF($AA$2:AA793,AA793)=1)*1+AB792</f>
        <v>259</v>
      </c>
      <c r="AC793" s="26" t="e">
        <f>VLOOKUP(AD793,'licencje PZTS'!$C$4:$K$524,9,FALSE)</f>
        <v>#N/A</v>
      </c>
      <c r="AD793" s="26" t="e">
        <f>INDEX($AA$2:$AA$900,MATCH(ROWS($Z$1:Z790),$AB$2:$AB$900,0))</f>
        <v>#N/A</v>
      </c>
    </row>
    <row r="794" spans="22:30" x14ac:dyDescent="0.25">
      <c r="V794" s="26" t="e">
        <f t="shared" si="98"/>
        <v>#N/A</v>
      </c>
      <c r="W794" s="26">
        <f>(COUNTIF($V$2:V794,V794)=1)*1+W793</f>
        <v>168</v>
      </c>
      <c r="X794" s="26" t="e">
        <f>VLOOKUP(Y794,'licencje PZTS'!$C$4:$K$524,9,FALSE)</f>
        <v>#N/A</v>
      </c>
      <c r="Y794" s="26" t="e">
        <f>INDEX($V$2:$V$900,MATCH(ROWS($U$1:U791),$W$2:$W$900,0))</f>
        <v>#N/A</v>
      </c>
      <c r="AA794" s="26" t="e">
        <f t="shared" si="97"/>
        <v>#N/A</v>
      </c>
      <c r="AB794" s="26">
        <f>(COUNTIF($AA$2:AA794,AA794)=1)*1+AB793</f>
        <v>259</v>
      </c>
      <c r="AC794" s="26" t="e">
        <f>VLOOKUP(AD794,'licencje PZTS'!$C$4:$K$524,9,FALSE)</f>
        <v>#N/A</v>
      </c>
      <c r="AD794" s="26" t="e">
        <f>INDEX($AA$2:$AA$900,MATCH(ROWS($Z$1:Z791),$AB$2:$AB$900,0))</f>
        <v>#N/A</v>
      </c>
    </row>
    <row r="795" spans="22:30" x14ac:dyDescent="0.25">
      <c r="V795" s="26" t="e">
        <f t="shared" si="98"/>
        <v>#N/A</v>
      </c>
      <c r="W795" s="26">
        <f>(COUNTIF($V$2:V795,V795)=1)*1+W794</f>
        <v>168</v>
      </c>
      <c r="X795" s="26" t="e">
        <f>VLOOKUP(Y795,'licencje PZTS'!$C$4:$K$524,9,FALSE)</f>
        <v>#N/A</v>
      </c>
      <c r="Y795" s="26" t="e">
        <f>INDEX($V$2:$V$900,MATCH(ROWS($U$1:U792),$W$2:$W$900,0))</f>
        <v>#N/A</v>
      </c>
      <c r="AA795" s="26" t="e">
        <f t="shared" si="97"/>
        <v>#N/A</v>
      </c>
      <c r="AB795" s="26">
        <f>(COUNTIF($AA$2:AA795,AA795)=1)*1+AB794</f>
        <v>259</v>
      </c>
      <c r="AC795" s="26" t="e">
        <f>VLOOKUP(AD795,'licencje PZTS'!$C$4:$K$524,9,FALSE)</f>
        <v>#N/A</v>
      </c>
      <c r="AD795" s="26" t="e">
        <f>INDEX($AA$2:$AA$900,MATCH(ROWS($Z$1:Z792),$AB$2:$AB$900,0))</f>
        <v>#N/A</v>
      </c>
    </row>
    <row r="796" spans="22:30" x14ac:dyDescent="0.25">
      <c r="V796" s="26" t="e">
        <f t="shared" si="98"/>
        <v>#N/A</v>
      </c>
      <c r="W796" s="26">
        <f>(COUNTIF($V$2:V796,V796)=1)*1+W795</f>
        <v>168</v>
      </c>
      <c r="X796" s="26" t="e">
        <f>VLOOKUP(Y796,'licencje PZTS'!$C$4:$K$524,9,FALSE)</f>
        <v>#N/A</v>
      </c>
      <c r="Y796" s="26" t="e">
        <f>INDEX($V$2:$V$900,MATCH(ROWS($U$1:U793),$W$2:$W$900,0))</f>
        <v>#N/A</v>
      </c>
      <c r="AA796" s="26" t="e">
        <f t="shared" si="97"/>
        <v>#N/A</v>
      </c>
      <c r="AB796" s="26">
        <f>(COUNTIF($AA$2:AA796,AA796)=1)*1+AB795</f>
        <v>259</v>
      </c>
      <c r="AC796" s="26" t="e">
        <f>VLOOKUP(AD796,'licencje PZTS'!$C$4:$K$524,9,FALSE)</f>
        <v>#N/A</v>
      </c>
      <c r="AD796" s="26" t="e">
        <f>INDEX($AA$2:$AA$900,MATCH(ROWS($Z$1:Z793),$AB$2:$AB$900,0))</f>
        <v>#N/A</v>
      </c>
    </row>
    <row r="797" spans="22:30" x14ac:dyDescent="0.25">
      <c r="V797" s="26" t="e">
        <f t="shared" si="98"/>
        <v>#N/A</v>
      </c>
      <c r="W797" s="26">
        <f>(COUNTIF($V$2:V797,V797)=1)*1+W796</f>
        <v>168</v>
      </c>
      <c r="X797" s="26" t="e">
        <f>VLOOKUP(Y797,'licencje PZTS'!$C$4:$K$524,9,FALSE)</f>
        <v>#N/A</v>
      </c>
      <c r="Y797" s="26" t="e">
        <f>INDEX($V$2:$V$900,MATCH(ROWS($U$1:U794),$W$2:$W$900,0))</f>
        <v>#N/A</v>
      </c>
      <c r="AA797" s="26" t="e">
        <f t="shared" si="97"/>
        <v>#N/A</v>
      </c>
      <c r="AB797" s="26">
        <f>(COUNTIF($AA$2:AA797,AA797)=1)*1+AB796</f>
        <v>259</v>
      </c>
      <c r="AC797" s="26" t="e">
        <f>VLOOKUP(AD797,'licencje PZTS'!$C$4:$K$524,9,FALSE)</f>
        <v>#N/A</v>
      </c>
      <c r="AD797" s="26" t="e">
        <f>INDEX($AA$2:$AA$900,MATCH(ROWS($Z$1:Z794),$AB$2:$AB$900,0))</f>
        <v>#N/A</v>
      </c>
    </row>
    <row r="798" spans="22:30" x14ac:dyDescent="0.25">
      <c r="V798" s="26" t="e">
        <f t="shared" si="98"/>
        <v>#N/A</v>
      </c>
      <c r="W798" s="26">
        <f>(COUNTIF($V$2:V798,V798)=1)*1+W797</f>
        <v>168</v>
      </c>
      <c r="X798" s="26" t="e">
        <f>VLOOKUP(Y798,'licencje PZTS'!$C$4:$K$524,9,FALSE)</f>
        <v>#N/A</v>
      </c>
      <c r="Y798" s="26" t="e">
        <f>INDEX($V$2:$V$900,MATCH(ROWS($U$1:U795),$W$2:$W$900,0))</f>
        <v>#N/A</v>
      </c>
      <c r="AA798" s="26" t="e">
        <f t="shared" si="97"/>
        <v>#N/A</v>
      </c>
      <c r="AB798" s="26">
        <f>(COUNTIF($AA$2:AA798,AA798)=1)*1+AB797</f>
        <v>259</v>
      </c>
      <c r="AC798" s="26" t="e">
        <f>VLOOKUP(AD798,'licencje PZTS'!$C$4:$K$524,9,FALSE)</f>
        <v>#N/A</v>
      </c>
      <c r="AD798" s="26" t="e">
        <f>INDEX($AA$2:$AA$900,MATCH(ROWS($Z$1:Z795),$AB$2:$AB$900,0))</f>
        <v>#N/A</v>
      </c>
    </row>
    <row r="799" spans="22:30" x14ac:dyDescent="0.25">
      <c r="V799" s="26" t="e">
        <f t="shared" si="98"/>
        <v>#N/A</v>
      </c>
      <c r="W799" s="26">
        <f>(COUNTIF($V$2:V799,V799)=1)*1+W798</f>
        <v>168</v>
      </c>
      <c r="X799" s="26" t="e">
        <f>VLOOKUP(Y799,'licencje PZTS'!$C$4:$K$524,9,FALSE)</f>
        <v>#N/A</v>
      </c>
      <c r="Y799" s="26" t="e">
        <f>INDEX($V$2:$V$900,MATCH(ROWS($U$1:U796),$W$2:$W$900,0))</f>
        <v>#N/A</v>
      </c>
      <c r="AA799" s="26" t="e">
        <f t="shared" si="97"/>
        <v>#N/A</v>
      </c>
      <c r="AB799" s="26">
        <f>(COUNTIF($AA$2:AA799,AA799)=1)*1+AB798</f>
        <v>259</v>
      </c>
      <c r="AC799" s="26" t="e">
        <f>VLOOKUP(AD799,'licencje PZTS'!$C$4:$K$524,9,FALSE)</f>
        <v>#N/A</v>
      </c>
      <c r="AD799" s="26" t="e">
        <f>INDEX($AA$2:$AA$900,MATCH(ROWS($Z$1:Z796),$AB$2:$AB$900,0))</f>
        <v>#N/A</v>
      </c>
    </row>
    <row r="800" spans="22:30" x14ac:dyDescent="0.25">
      <c r="V800" s="26" t="e">
        <f t="shared" si="98"/>
        <v>#N/A</v>
      </c>
      <c r="W800" s="26">
        <f>(COUNTIF($V$2:V800,V800)=1)*1+W799</f>
        <v>168</v>
      </c>
      <c r="X800" s="26" t="e">
        <f>VLOOKUP(Y800,'licencje PZTS'!$C$4:$K$524,9,FALSE)</f>
        <v>#N/A</v>
      </c>
      <c r="Y800" s="26" t="e">
        <f>INDEX($V$2:$V$900,MATCH(ROWS($U$1:U797),$W$2:$W$900,0))</f>
        <v>#N/A</v>
      </c>
      <c r="AA800" s="26" t="e">
        <f t="shared" si="97"/>
        <v>#N/A</v>
      </c>
      <c r="AB800" s="26">
        <f>(COUNTIF($AA$2:AA800,AA800)=1)*1+AB799</f>
        <v>259</v>
      </c>
      <c r="AC800" s="26" t="e">
        <f>VLOOKUP(AD800,'licencje PZTS'!$C$4:$K$524,9,FALSE)</f>
        <v>#N/A</v>
      </c>
      <c r="AD800" s="26" t="e">
        <f>INDEX($AA$2:$AA$900,MATCH(ROWS($Z$1:Z797),$AB$2:$AB$900,0))</f>
        <v>#N/A</v>
      </c>
    </row>
    <row r="801" spans="22:30" x14ac:dyDescent="0.25">
      <c r="V801" s="26" t="e">
        <f t="shared" ref="V801:V832" si="99">VLOOKUP($E$3,$C825:$F1262,3,FALSE)</f>
        <v>#N/A</v>
      </c>
      <c r="W801" s="26">
        <f>(COUNTIF($V$2:V801,V801)=1)*1+W800</f>
        <v>168</v>
      </c>
      <c r="X801" s="26" t="e">
        <f>VLOOKUP(Y801,'licencje PZTS'!$C$4:$K$524,9,FALSE)</f>
        <v>#N/A</v>
      </c>
      <c r="Y801" s="26" t="e">
        <f>INDEX($V$2:$V$900,MATCH(ROWS($U$1:U798),$W$2:$W$900,0))</f>
        <v>#N/A</v>
      </c>
      <c r="AA801" s="26" t="e">
        <f t="shared" si="97"/>
        <v>#N/A</v>
      </c>
      <c r="AB801" s="26">
        <f>(COUNTIF($AA$2:AA801,AA801)=1)*1+AB800</f>
        <v>259</v>
      </c>
      <c r="AC801" s="26" t="e">
        <f>VLOOKUP(AD801,'licencje PZTS'!$C$4:$K$524,9,FALSE)</f>
        <v>#N/A</v>
      </c>
      <c r="AD801" s="26" t="e">
        <f>INDEX($AA$2:$AA$900,MATCH(ROWS($Z$1:Z798),$AB$2:$AB$900,0))</f>
        <v>#N/A</v>
      </c>
    </row>
    <row r="802" spans="22:30" x14ac:dyDescent="0.25">
      <c r="V802" s="26" t="e">
        <f t="shared" si="99"/>
        <v>#N/A</v>
      </c>
      <c r="W802" s="26">
        <f>(COUNTIF($V$2:V802,V802)=1)*1+W801</f>
        <v>168</v>
      </c>
      <c r="X802" s="26" t="e">
        <f>VLOOKUP(Y802,'licencje PZTS'!$C$4:$K$524,9,FALSE)</f>
        <v>#N/A</v>
      </c>
      <c r="Y802" s="26" t="e">
        <f>INDEX($V$2:$V$900,MATCH(ROWS($U$1:U799),$W$2:$W$900,0))</f>
        <v>#N/A</v>
      </c>
      <c r="AA802" s="26" t="e">
        <f t="shared" si="97"/>
        <v>#N/A</v>
      </c>
      <c r="AB802" s="26">
        <f>(COUNTIF($AA$2:AA802,AA802)=1)*1+AB801</f>
        <v>259</v>
      </c>
      <c r="AC802" s="26" t="e">
        <f>VLOOKUP(AD802,'licencje PZTS'!$C$4:$K$524,9,FALSE)</f>
        <v>#N/A</v>
      </c>
      <c r="AD802" s="26" t="e">
        <f>INDEX($AA$2:$AA$900,MATCH(ROWS($Z$1:Z799),$AB$2:$AB$900,0))</f>
        <v>#N/A</v>
      </c>
    </row>
    <row r="803" spans="22:30" x14ac:dyDescent="0.25">
      <c r="V803" s="26" t="e">
        <f t="shared" si="99"/>
        <v>#N/A</v>
      </c>
      <c r="W803" s="26">
        <f>(COUNTIF($V$2:V803,V803)=1)*1+W802</f>
        <v>168</v>
      </c>
      <c r="X803" s="26" t="e">
        <f>VLOOKUP(Y803,'licencje PZTS'!$C$4:$K$524,9,FALSE)</f>
        <v>#N/A</v>
      </c>
      <c r="Y803" s="26" t="e">
        <f>INDEX($V$2:$V$900,MATCH(ROWS($U$1:U800),$W$2:$W$900,0))</f>
        <v>#N/A</v>
      </c>
      <c r="AA803" s="26" t="e">
        <f t="shared" si="97"/>
        <v>#N/A</v>
      </c>
      <c r="AB803" s="26">
        <f>(COUNTIF($AA$2:AA803,AA803)=1)*1+AB802</f>
        <v>259</v>
      </c>
      <c r="AC803" s="26" t="e">
        <f>VLOOKUP(AD803,'licencje PZTS'!$C$4:$K$524,9,FALSE)</f>
        <v>#N/A</v>
      </c>
      <c r="AD803" s="26" t="e">
        <f>INDEX($AA$2:$AA$900,MATCH(ROWS($Z$1:Z800),$AB$2:$AB$900,0))</f>
        <v>#N/A</v>
      </c>
    </row>
    <row r="804" spans="22:30" x14ac:dyDescent="0.25">
      <c r="V804" s="26" t="e">
        <f t="shared" si="99"/>
        <v>#N/A</v>
      </c>
      <c r="W804" s="26">
        <f>(COUNTIF($V$2:V804,V804)=1)*1+W803</f>
        <v>168</v>
      </c>
      <c r="X804" s="26" t="e">
        <f>VLOOKUP(Y804,'licencje PZTS'!$C$4:$K$524,9,FALSE)</f>
        <v>#N/A</v>
      </c>
      <c r="Y804" s="26" t="e">
        <f>INDEX($V$2:$V$900,MATCH(ROWS($U$1:U801),$W$2:$W$900,0))</f>
        <v>#N/A</v>
      </c>
      <c r="AA804" s="26" t="e">
        <f t="shared" si="97"/>
        <v>#N/A</v>
      </c>
      <c r="AB804" s="26">
        <f>(COUNTIF($AA$2:AA804,AA804)=1)*1+AB803</f>
        <v>259</v>
      </c>
      <c r="AC804" s="26" t="e">
        <f>VLOOKUP(AD804,'licencje PZTS'!$C$4:$K$524,9,FALSE)</f>
        <v>#N/A</v>
      </c>
      <c r="AD804" s="26" t="e">
        <f>INDEX($AA$2:$AA$900,MATCH(ROWS($Z$1:Z801),$AB$2:$AB$900,0))</f>
        <v>#N/A</v>
      </c>
    </row>
    <row r="805" spans="22:30" x14ac:dyDescent="0.25">
      <c r="V805" s="26" t="e">
        <f t="shared" si="99"/>
        <v>#N/A</v>
      </c>
      <c r="W805" s="26">
        <f>(COUNTIF($V$2:V805,V805)=1)*1+W804</f>
        <v>168</v>
      </c>
      <c r="X805" s="26" t="e">
        <f>VLOOKUP(Y805,'licencje PZTS'!$C$4:$K$524,9,FALSE)</f>
        <v>#N/A</v>
      </c>
      <c r="Y805" s="26" t="e">
        <f>INDEX($V$2:$V$900,MATCH(ROWS($U$1:U802),$W$2:$W$900,0))</f>
        <v>#N/A</v>
      </c>
      <c r="AA805" s="26" t="e">
        <f t="shared" si="97"/>
        <v>#N/A</v>
      </c>
      <c r="AB805" s="26">
        <f>(COUNTIF($AA$2:AA805,AA805)=1)*1+AB804</f>
        <v>259</v>
      </c>
      <c r="AC805" s="26" t="e">
        <f>VLOOKUP(AD805,'licencje PZTS'!$C$4:$K$524,9,FALSE)</f>
        <v>#N/A</v>
      </c>
      <c r="AD805" s="26" t="e">
        <f>INDEX($AA$2:$AA$900,MATCH(ROWS($Z$1:Z802),$AB$2:$AB$900,0))</f>
        <v>#N/A</v>
      </c>
    </row>
    <row r="806" spans="22:30" x14ac:dyDescent="0.25">
      <c r="V806" s="26" t="e">
        <f t="shared" si="99"/>
        <v>#N/A</v>
      </c>
      <c r="W806" s="26">
        <f>(COUNTIF($V$2:V806,V806)=1)*1+W805</f>
        <v>168</v>
      </c>
      <c r="X806" s="26" t="e">
        <f>VLOOKUP(Y806,'licencje PZTS'!$C$4:$K$524,9,FALSE)</f>
        <v>#N/A</v>
      </c>
      <c r="Y806" s="26" t="e">
        <f>INDEX($V$2:$V$900,MATCH(ROWS($U$1:U803),$W$2:$W$900,0))</f>
        <v>#N/A</v>
      </c>
      <c r="AA806" s="26" t="e">
        <f t="shared" si="97"/>
        <v>#N/A</v>
      </c>
      <c r="AB806" s="26">
        <f>(COUNTIF($AA$2:AA806,AA806)=1)*1+AB805</f>
        <v>259</v>
      </c>
      <c r="AC806" s="26" t="e">
        <f>VLOOKUP(AD806,'licencje PZTS'!$C$4:$K$524,9,FALSE)</f>
        <v>#N/A</v>
      </c>
      <c r="AD806" s="26" t="e">
        <f>INDEX($AA$2:$AA$900,MATCH(ROWS($Z$1:Z803),$AB$2:$AB$900,0))</f>
        <v>#N/A</v>
      </c>
    </row>
    <row r="807" spans="22:30" x14ac:dyDescent="0.25">
      <c r="V807" s="26" t="e">
        <f t="shared" si="99"/>
        <v>#N/A</v>
      </c>
      <c r="W807" s="26">
        <f>(COUNTIF($V$2:V807,V807)=1)*1+W806</f>
        <v>168</v>
      </c>
      <c r="X807" s="26" t="e">
        <f>VLOOKUP(Y807,'licencje PZTS'!$C$4:$K$524,9,FALSE)</f>
        <v>#N/A</v>
      </c>
      <c r="Y807" s="26" t="e">
        <f>INDEX($V$2:$V$900,MATCH(ROWS($U$1:U804),$W$2:$W$900,0))</f>
        <v>#N/A</v>
      </c>
      <c r="AA807" s="26" t="e">
        <f t="shared" si="97"/>
        <v>#N/A</v>
      </c>
      <c r="AB807" s="26">
        <f>(COUNTIF($AA$2:AA807,AA807)=1)*1+AB806</f>
        <v>259</v>
      </c>
      <c r="AC807" s="26" t="e">
        <f>VLOOKUP(AD807,'licencje PZTS'!$C$4:$K$524,9,FALSE)</f>
        <v>#N/A</v>
      </c>
      <c r="AD807" s="26" t="e">
        <f>INDEX($AA$2:$AA$900,MATCH(ROWS($Z$1:Z804),$AB$2:$AB$900,0))</f>
        <v>#N/A</v>
      </c>
    </row>
    <row r="808" spans="22:30" x14ac:dyDescent="0.25">
      <c r="V808" s="26" t="e">
        <f t="shared" si="99"/>
        <v>#N/A</v>
      </c>
      <c r="W808" s="26">
        <f>(COUNTIF($V$2:V808,V808)=1)*1+W807</f>
        <v>168</v>
      </c>
      <c r="X808" s="26" t="e">
        <f>VLOOKUP(Y808,'licencje PZTS'!$C$4:$K$524,9,FALSE)</f>
        <v>#N/A</v>
      </c>
      <c r="Y808" s="26" t="e">
        <f>INDEX($V$2:$V$900,MATCH(ROWS($U$1:U805),$W$2:$W$900,0))</f>
        <v>#N/A</v>
      </c>
      <c r="AA808" s="26" t="e">
        <f t="shared" si="97"/>
        <v>#N/A</v>
      </c>
      <c r="AB808" s="26">
        <f>(COUNTIF($AA$2:AA808,AA808)=1)*1+AB807</f>
        <v>259</v>
      </c>
      <c r="AC808" s="26" t="e">
        <f>VLOOKUP(AD808,'licencje PZTS'!$C$4:$K$524,9,FALSE)</f>
        <v>#N/A</v>
      </c>
      <c r="AD808" s="26" t="e">
        <f>INDEX($AA$2:$AA$900,MATCH(ROWS($Z$1:Z805),$AB$2:$AB$900,0))</f>
        <v>#N/A</v>
      </c>
    </row>
    <row r="809" spans="22:30" x14ac:dyDescent="0.25">
      <c r="V809" s="26" t="e">
        <f t="shared" si="99"/>
        <v>#N/A</v>
      </c>
      <c r="W809" s="26">
        <f>(COUNTIF($V$2:V809,V809)=1)*1+W808</f>
        <v>168</v>
      </c>
      <c r="X809" s="26" t="e">
        <f>VLOOKUP(Y809,'licencje PZTS'!$C$4:$K$524,9,FALSE)</f>
        <v>#N/A</v>
      </c>
      <c r="Y809" s="26" t="e">
        <f>INDEX($V$2:$V$900,MATCH(ROWS($U$1:U806),$W$2:$W$900,0))</f>
        <v>#N/A</v>
      </c>
      <c r="AA809" s="26" t="e">
        <f t="shared" si="97"/>
        <v>#N/A</v>
      </c>
      <c r="AB809" s="26">
        <f>(COUNTIF($AA$2:AA809,AA809)=1)*1+AB808</f>
        <v>259</v>
      </c>
      <c r="AC809" s="26" t="e">
        <f>VLOOKUP(AD809,'licencje PZTS'!$C$4:$K$524,9,FALSE)</f>
        <v>#N/A</v>
      </c>
      <c r="AD809" s="26" t="e">
        <f>INDEX($AA$2:$AA$900,MATCH(ROWS($Z$1:Z806),$AB$2:$AB$900,0))</f>
        <v>#N/A</v>
      </c>
    </row>
    <row r="810" spans="22:30" x14ac:dyDescent="0.25">
      <c r="V810" s="26" t="e">
        <f t="shared" si="99"/>
        <v>#N/A</v>
      </c>
      <c r="W810" s="26">
        <f>(COUNTIF($V$2:V810,V810)=1)*1+W809</f>
        <v>168</v>
      </c>
      <c r="X810" s="26" t="e">
        <f>VLOOKUP(Y810,'licencje PZTS'!$C$4:$K$524,9,FALSE)</f>
        <v>#N/A</v>
      </c>
      <c r="Y810" s="26" t="e">
        <f>INDEX($V$2:$V$900,MATCH(ROWS($U$1:U807),$W$2:$W$900,0))</f>
        <v>#N/A</v>
      </c>
      <c r="AA810" s="26" t="e">
        <f t="shared" si="97"/>
        <v>#N/A</v>
      </c>
      <c r="AB810" s="26">
        <f>(COUNTIF($AA$2:AA810,AA810)=1)*1+AB809</f>
        <v>259</v>
      </c>
      <c r="AC810" s="26" t="e">
        <f>VLOOKUP(AD810,'licencje PZTS'!$C$4:$K$524,9,FALSE)</f>
        <v>#N/A</v>
      </c>
      <c r="AD810" s="26" t="e">
        <f>INDEX($AA$2:$AA$900,MATCH(ROWS($Z$1:Z807),$AB$2:$AB$900,0))</f>
        <v>#N/A</v>
      </c>
    </row>
    <row r="811" spans="22:30" x14ac:dyDescent="0.25">
      <c r="V811" s="26" t="e">
        <f t="shared" si="99"/>
        <v>#N/A</v>
      </c>
      <c r="W811" s="26">
        <f>(COUNTIF($V$2:V811,V811)=1)*1+W810</f>
        <v>168</v>
      </c>
      <c r="X811" s="26" t="e">
        <f>VLOOKUP(Y811,'licencje PZTS'!$C$4:$K$524,9,FALSE)</f>
        <v>#N/A</v>
      </c>
      <c r="Y811" s="26" t="e">
        <f>INDEX($V$2:$V$900,MATCH(ROWS($U$1:U808),$W$2:$W$900,0))</f>
        <v>#N/A</v>
      </c>
      <c r="AA811" s="26" t="e">
        <f t="shared" si="97"/>
        <v>#N/A</v>
      </c>
      <c r="AB811" s="26">
        <f>(COUNTIF($AA$2:AA811,AA811)=1)*1+AB810</f>
        <v>259</v>
      </c>
      <c r="AC811" s="26" t="e">
        <f>VLOOKUP(AD811,'licencje PZTS'!$C$4:$K$524,9,FALSE)</f>
        <v>#N/A</v>
      </c>
      <c r="AD811" s="26" t="e">
        <f>INDEX($AA$2:$AA$900,MATCH(ROWS($Z$1:Z808),$AB$2:$AB$900,0))</f>
        <v>#N/A</v>
      </c>
    </row>
    <row r="812" spans="22:30" x14ac:dyDescent="0.25">
      <c r="V812" s="26" t="e">
        <f t="shared" si="99"/>
        <v>#N/A</v>
      </c>
      <c r="W812" s="26">
        <f>(COUNTIF($V$2:V812,V812)=1)*1+W811</f>
        <v>168</v>
      </c>
      <c r="X812" s="26" t="e">
        <f>VLOOKUP(Y812,'licencje PZTS'!$C$4:$K$524,9,FALSE)</f>
        <v>#N/A</v>
      </c>
      <c r="Y812" s="26" t="e">
        <f>INDEX($V$2:$V$900,MATCH(ROWS($U$1:U809),$W$2:$W$900,0))</f>
        <v>#N/A</v>
      </c>
      <c r="AA812" s="26" t="e">
        <f t="shared" si="97"/>
        <v>#N/A</v>
      </c>
      <c r="AB812" s="26">
        <f>(COUNTIF($AA$2:AA812,AA812)=1)*1+AB811</f>
        <v>259</v>
      </c>
      <c r="AC812" s="26" t="e">
        <f>VLOOKUP(AD812,'licencje PZTS'!$C$4:$K$524,9,FALSE)</f>
        <v>#N/A</v>
      </c>
      <c r="AD812" s="26" t="e">
        <f>INDEX($AA$2:$AA$900,MATCH(ROWS($Z$1:Z809),$AB$2:$AB$900,0))</f>
        <v>#N/A</v>
      </c>
    </row>
    <row r="813" spans="22:30" x14ac:dyDescent="0.25">
      <c r="V813" s="26" t="e">
        <f t="shared" si="99"/>
        <v>#N/A</v>
      </c>
      <c r="W813" s="26">
        <f>(COUNTIF($V$2:V813,V813)=1)*1+W812</f>
        <v>168</v>
      </c>
      <c r="X813" s="26" t="e">
        <f>VLOOKUP(Y813,'licencje PZTS'!$C$4:$K$524,9,FALSE)</f>
        <v>#N/A</v>
      </c>
      <c r="Y813" s="26" t="e">
        <f>INDEX($V$2:$V$900,MATCH(ROWS($U$1:U810),$W$2:$W$900,0))</f>
        <v>#N/A</v>
      </c>
      <c r="AA813" s="26" t="e">
        <f t="shared" si="97"/>
        <v>#N/A</v>
      </c>
      <c r="AB813" s="26">
        <f>(COUNTIF($AA$2:AA813,AA813)=1)*1+AB812</f>
        <v>259</v>
      </c>
      <c r="AC813" s="26" t="e">
        <f>VLOOKUP(AD813,'licencje PZTS'!$C$4:$K$524,9,FALSE)</f>
        <v>#N/A</v>
      </c>
      <c r="AD813" s="26" t="e">
        <f>INDEX($AA$2:$AA$900,MATCH(ROWS($Z$1:Z810),$AB$2:$AB$900,0))</f>
        <v>#N/A</v>
      </c>
    </row>
    <row r="814" spans="22:30" x14ac:dyDescent="0.25">
      <c r="V814" s="26" t="e">
        <f t="shared" si="99"/>
        <v>#N/A</v>
      </c>
      <c r="W814" s="26">
        <f>(COUNTIF($V$2:V814,V814)=1)*1+W813</f>
        <v>168</v>
      </c>
      <c r="X814" s="26" t="e">
        <f>VLOOKUP(Y814,'licencje PZTS'!$C$4:$K$524,9,FALSE)</f>
        <v>#N/A</v>
      </c>
      <c r="Y814" s="26" t="e">
        <f>INDEX($V$2:$V$900,MATCH(ROWS($U$1:U811),$W$2:$W$900,0))</f>
        <v>#N/A</v>
      </c>
      <c r="AA814" s="26" t="e">
        <f t="shared" si="97"/>
        <v>#N/A</v>
      </c>
      <c r="AB814" s="26">
        <f>(COUNTIF($AA$2:AA814,AA814)=1)*1+AB813</f>
        <v>259</v>
      </c>
      <c r="AC814" s="26" t="e">
        <f>VLOOKUP(AD814,'licencje PZTS'!$C$4:$K$524,9,FALSE)</f>
        <v>#N/A</v>
      </c>
      <c r="AD814" s="26" t="e">
        <f>INDEX($AA$2:$AA$900,MATCH(ROWS($Z$1:Z811),$AB$2:$AB$900,0))</f>
        <v>#N/A</v>
      </c>
    </row>
    <row r="815" spans="22:30" x14ac:dyDescent="0.25">
      <c r="V815" s="26" t="e">
        <f t="shared" si="99"/>
        <v>#N/A</v>
      </c>
      <c r="W815" s="26">
        <f>(COUNTIF($V$2:V815,V815)=1)*1+W814</f>
        <v>168</v>
      </c>
      <c r="X815" s="26" t="e">
        <f>VLOOKUP(Y815,'licencje PZTS'!$C$4:$K$524,9,FALSE)</f>
        <v>#N/A</v>
      </c>
      <c r="Y815" s="26" t="e">
        <f>INDEX($V$2:$V$900,MATCH(ROWS($U$1:U812),$W$2:$W$900,0))</f>
        <v>#N/A</v>
      </c>
      <c r="AA815" s="26" t="e">
        <f t="shared" si="97"/>
        <v>#N/A</v>
      </c>
      <c r="AB815" s="26">
        <f>(COUNTIF($AA$2:AA815,AA815)=1)*1+AB814</f>
        <v>259</v>
      </c>
      <c r="AC815" s="26" t="e">
        <f>VLOOKUP(AD815,'licencje PZTS'!$C$4:$K$524,9,FALSE)</f>
        <v>#N/A</v>
      </c>
      <c r="AD815" s="26" t="e">
        <f>INDEX($AA$2:$AA$900,MATCH(ROWS($Z$1:Z812),$AB$2:$AB$900,0))</f>
        <v>#N/A</v>
      </c>
    </row>
    <row r="816" spans="22:30" x14ac:dyDescent="0.25">
      <c r="V816" s="26" t="e">
        <f t="shared" si="99"/>
        <v>#N/A</v>
      </c>
      <c r="W816" s="26">
        <f>(COUNTIF($V$2:V816,V816)=1)*1+W815</f>
        <v>168</v>
      </c>
      <c r="X816" s="26" t="e">
        <f>VLOOKUP(Y816,'licencje PZTS'!$C$4:$K$524,9,FALSE)</f>
        <v>#N/A</v>
      </c>
      <c r="Y816" s="26" t="e">
        <f>INDEX($V$2:$V$900,MATCH(ROWS($U$1:U813),$W$2:$W$900,0))</f>
        <v>#N/A</v>
      </c>
      <c r="AA816" s="26" t="e">
        <f t="shared" si="97"/>
        <v>#N/A</v>
      </c>
      <c r="AB816" s="26">
        <f>(COUNTIF($AA$2:AA816,AA816)=1)*1+AB815</f>
        <v>259</v>
      </c>
      <c r="AC816" s="26" t="e">
        <f>VLOOKUP(AD816,'licencje PZTS'!$C$4:$K$524,9,FALSE)</f>
        <v>#N/A</v>
      </c>
      <c r="AD816" s="26" t="e">
        <f>INDEX($AA$2:$AA$900,MATCH(ROWS($Z$1:Z813),$AB$2:$AB$900,0))</f>
        <v>#N/A</v>
      </c>
    </row>
    <row r="817" spans="22:30" x14ac:dyDescent="0.25">
      <c r="V817" s="26" t="e">
        <f t="shared" si="99"/>
        <v>#N/A</v>
      </c>
      <c r="W817" s="26">
        <f>(COUNTIF($V$2:V817,V817)=1)*1+W816</f>
        <v>168</v>
      </c>
      <c r="X817" s="26" t="e">
        <f>VLOOKUP(Y817,'licencje PZTS'!$C$4:$K$524,9,FALSE)</f>
        <v>#N/A</v>
      </c>
      <c r="Y817" s="26" t="e">
        <f>INDEX($V$2:$V$900,MATCH(ROWS($U$1:U814),$W$2:$W$900,0))</f>
        <v>#N/A</v>
      </c>
      <c r="AA817" s="26" t="e">
        <f t="shared" si="97"/>
        <v>#N/A</v>
      </c>
      <c r="AB817" s="26">
        <f>(COUNTIF($AA$2:AA817,AA817)=1)*1+AB816</f>
        <v>259</v>
      </c>
      <c r="AC817" s="26" t="e">
        <f>VLOOKUP(AD817,'licencje PZTS'!$C$4:$K$524,9,FALSE)</f>
        <v>#N/A</v>
      </c>
      <c r="AD817" s="26" t="e">
        <f>INDEX($AA$2:$AA$900,MATCH(ROWS($Z$1:Z814),$AB$2:$AB$900,0))</f>
        <v>#N/A</v>
      </c>
    </row>
    <row r="818" spans="22:30" x14ac:dyDescent="0.25">
      <c r="V818" s="26" t="e">
        <f t="shared" si="99"/>
        <v>#N/A</v>
      </c>
      <c r="W818" s="26">
        <f>(COUNTIF($V$2:V818,V818)=1)*1+W817</f>
        <v>168</v>
      </c>
      <c r="X818" s="26" t="e">
        <f>VLOOKUP(Y818,'licencje PZTS'!$C$4:$K$524,9,FALSE)</f>
        <v>#N/A</v>
      </c>
      <c r="Y818" s="26" t="e">
        <f>INDEX($V$2:$V$900,MATCH(ROWS($U$1:U815),$W$2:$W$900,0))</f>
        <v>#N/A</v>
      </c>
      <c r="AA818" s="26" t="e">
        <f t="shared" si="97"/>
        <v>#N/A</v>
      </c>
      <c r="AB818" s="26">
        <f>(COUNTIF($AA$2:AA818,AA818)=1)*1+AB817</f>
        <v>259</v>
      </c>
      <c r="AC818" s="26" t="e">
        <f>VLOOKUP(AD818,'licencje PZTS'!$C$4:$K$524,9,FALSE)</f>
        <v>#N/A</v>
      </c>
      <c r="AD818" s="26" t="e">
        <f>INDEX($AA$2:$AA$900,MATCH(ROWS($Z$1:Z815),$AB$2:$AB$900,0))</f>
        <v>#N/A</v>
      </c>
    </row>
    <row r="819" spans="22:30" x14ac:dyDescent="0.25">
      <c r="V819" s="26" t="e">
        <f t="shared" si="99"/>
        <v>#N/A</v>
      </c>
      <c r="W819" s="26">
        <f>(COUNTIF($V$2:V819,V819)=1)*1+W818</f>
        <v>168</v>
      </c>
      <c r="X819" s="26" t="e">
        <f>VLOOKUP(Y819,'licencje PZTS'!$C$4:$K$524,9,FALSE)</f>
        <v>#N/A</v>
      </c>
      <c r="Y819" s="26" t="e">
        <f>INDEX($V$2:$V$900,MATCH(ROWS($U$1:U816),$W$2:$W$900,0))</f>
        <v>#N/A</v>
      </c>
      <c r="AA819" s="26" t="e">
        <f t="shared" si="97"/>
        <v>#N/A</v>
      </c>
      <c r="AB819" s="26">
        <f>(COUNTIF($AA$2:AA819,AA819)=1)*1+AB818</f>
        <v>259</v>
      </c>
      <c r="AC819" s="26" t="e">
        <f>VLOOKUP(AD819,'licencje PZTS'!$C$4:$K$524,9,FALSE)</f>
        <v>#N/A</v>
      </c>
      <c r="AD819" s="26" t="e">
        <f>INDEX($AA$2:$AA$900,MATCH(ROWS($Z$1:Z816),$AB$2:$AB$900,0))</f>
        <v>#N/A</v>
      </c>
    </row>
    <row r="820" spans="22:30" x14ac:dyDescent="0.25">
      <c r="V820" s="26" t="e">
        <f t="shared" si="99"/>
        <v>#N/A</v>
      </c>
      <c r="W820" s="26">
        <f>(COUNTIF($V$2:V820,V820)=1)*1+W819</f>
        <v>168</v>
      </c>
      <c r="X820" s="26" t="e">
        <f>VLOOKUP(Y820,'licencje PZTS'!$C$4:$K$524,9,FALSE)</f>
        <v>#N/A</v>
      </c>
      <c r="Y820" s="26" t="e">
        <f>INDEX($V$2:$V$900,MATCH(ROWS($U$1:U817),$W$2:$W$900,0))</f>
        <v>#N/A</v>
      </c>
      <c r="AA820" s="26" t="e">
        <f t="shared" si="97"/>
        <v>#N/A</v>
      </c>
      <c r="AB820" s="26">
        <f>(COUNTIF($AA$2:AA820,AA820)=1)*1+AB819</f>
        <v>259</v>
      </c>
      <c r="AC820" s="26" t="e">
        <f>VLOOKUP(AD820,'licencje PZTS'!$C$4:$K$524,9,FALSE)</f>
        <v>#N/A</v>
      </c>
      <c r="AD820" s="26" t="e">
        <f>INDEX($AA$2:$AA$900,MATCH(ROWS($Z$1:Z817),$AB$2:$AB$900,0))</f>
        <v>#N/A</v>
      </c>
    </row>
    <row r="821" spans="22:30" x14ac:dyDescent="0.25">
      <c r="V821" s="26" t="e">
        <f t="shared" si="99"/>
        <v>#N/A</v>
      </c>
      <c r="W821" s="26">
        <f>(COUNTIF($V$2:V821,V821)=1)*1+W820</f>
        <v>168</v>
      </c>
      <c r="X821" s="26" t="e">
        <f>VLOOKUP(Y821,'licencje PZTS'!$C$4:$K$524,9,FALSE)</f>
        <v>#N/A</v>
      </c>
      <c r="Y821" s="26" t="e">
        <f>INDEX($V$2:$V$900,MATCH(ROWS($U$1:U818),$W$2:$W$900,0))</f>
        <v>#N/A</v>
      </c>
      <c r="AA821" s="26" t="e">
        <f t="shared" si="97"/>
        <v>#N/A</v>
      </c>
      <c r="AB821" s="26">
        <f>(COUNTIF($AA$2:AA821,AA821)=1)*1+AB820</f>
        <v>259</v>
      </c>
      <c r="AC821" s="26" t="e">
        <f>VLOOKUP(AD821,'licencje PZTS'!$C$4:$K$524,9,FALSE)</f>
        <v>#N/A</v>
      </c>
      <c r="AD821" s="26" t="e">
        <f>INDEX($AA$2:$AA$900,MATCH(ROWS($Z$1:Z818),$AB$2:$AB$900,0))</f>
        <v>#N/A</v>
      </c>
    </row>
    <row r="822" spans="22:30" x14ac:dyDescent="0.25">
      <c r="V822" s="26" t="e">
        <f t="shared" si="99"/>
        <v>#N/A</v>
      </c>
      <c r="W822" s="26">
        <f>(COUNTIF($V$2:V822,V822)=1)*1+W821</f>
        <v>168</v>
      </c>
      <c r="X822" s="26" t="e">
        <f>VLOOKUP(Y822,'licencje PZTS'!$C$4:$K$524,9,FALSE)</f>
        <v>#N/A</v>
      </c>
      <c r="Y822" s="26" t="e">
        <f>INDEX($V$2:$V$900,MATCH(ROWS($U$1:U819),$W$2:$W$900,0))</f>
        <v>#N/A</v>
      </c>
      <c r="AA822" s="26" t="e">
        <f t="shared" si="97"/>
        <v>#N/A</v>
      </c>
      <c r="AB822" s="26">
        <f>(COUNTIF($AA$2:AA822,AA822)=1)*1+AB821</f>
        <v>259</v>
      </c>
      <c r="AC822" s="26" t="e">
        <f>VLOOKUP(AD822,'licencje PZTS'!$C$4:$K$524,9,FALSE)</f>
        <v>#N/A</v>
      </c>
      <c r="AD822" s="26" t="e">
        <f>INDEX($AA$2:$AA$900,MATCH(ROWS($Z$1:Z819),$AB$2:$AB$900,0))</f>
        <v>#N/A</v>
      </c>
    </row>
    <row r="823" spans="22:30" x14ac:dyDescent="0.25">
      <c r="V823" s="26" t="e">
        <f t="shared" si="99"/>
        <v>#N/A</v>
      </c>
      <c r="W823" s="26">
        <f>(COUNTIF($V$2:V823,V823)=1)*1+W822</f>
        <v>168</v>
      </c>
      <c r="X823" s="26" t="e">
        <f>VLOOKUP(Y823,'licencje PZTS'!$C$4:$K$524,9,FALSE)</f>
        <v>#N/A</v>
      </c>
      <c r="Y823" s="26" t="e">
        <f>INDEX($V$2:$V$900,MATCH(ROWS($U$1:U820),$W$2:$W$900,0))</f>
        <v>#N/A</v>
      </c>
      <c r="AA823" s="26" t="e">
        <f t="shared" si="97"/>
        <v>#N/A</v>
      </c>
      <c r="AB823" s="26">
        <f>(COUNTIF($AA$2:AA823,AA823)=1)*1+AB822</f>
        <v>259</v>
      </c>
      <c r="AC823" s="26" t="e">
        <f>VLOOKUP(AD823,'licencje PZTS'!$C$4:$K$524,9,FALSE)</f>
        <v>#N/A</v>
      </c>
      <c r="AD823" s="26" t="e">
        <f>INDEX($AA$2:$AA$900,MATCH(ROWS($Z$1:Z820),$AB$2:$AB$900,0))</f>
        <v>#N/A</v>
      </c>
    </row>
    <row r="824" spans="22:30" x14ac:dyDescent="0.25">
      <c r="V824" s="26" t="e">
        <f t="shared" si="99"/>
        <v>#N/A</v>
      </c>
      <c r="W824" s="26">
        <f>(COUNTIF($V$2:V824,V824)=1)*1+W823</f>
        <v>168</v>
      </c>
      <c r="X824" s="26" t="e">
        <f>VLOOKUP(Y824,'licencje PZTS'!$C$4:$K$524,9,FALSE)</f>
        <v>#N/A</v>
      </c>
      <c r="Y824" s="26" t="e">
        <f>INDEX($V$2:$V$900,MATCH(ROWS($U$1:U821),$W$2:$W$900,0))</f>
        <v>#N/A</v>
      </c>
      <c r="AA824" s="26" t="e">
        <f t="shared" ref="AA824:AA887" si="100">VLOOKUP($G$3,$G848:$I1285,3,FALSE)</f>
        <v>#N/A</v>
      </c>
      <c r="AB824" s="26">
        <f>(COUNTIF($AA$2:AA824,AA824)=1)*1+AB823</f>
        <v>259</v>
      </c>
      <c r="AC824" s="26" t="e">
        <f>VLOOKUP(AD824,'licencje PZTS'!$C$4:$K$524,9,FALSE)</f>
        <v>#N/A</v>
      </c>
      <c r="AD824" s="26" t="e">
        <f>INDEX($AA$2:$AA$900,MATCH(ROWS($Z$1:Z821),$AB$2:$AB$900,0))</f>
        <v>#N/A</v>
      </c>
    </row>
    <row r="825" spans="22:30" x14ac:dyDescent="0.25">
      <c r="V825" s="26" t="e">
        <f t="shared" si="99"/>
        <v>#N/A</v>
      </c>
      <c r="W825" s="26">
        <f>(COUNTIF($V$2:V825,V825)=1)*1+W824</f>
        <v>168</v>
      </c>
      <c r="X825" s="26" t="e">
        <f>VLOOKUP(Y825,'licencje PZTS'!$C$4:$K$524,9,FALSE)</f>
        <v>#N/A</v>
      </c>
      <c r="Y825" s="26" t="e">
        <f>INDEX($V$2:$V$900,MATCH(ROWS($U$1:U822),$W$2:$W$900,0))</f>
        <v>#N/A</v>
      </c>
      <c r="AA825" s="26" t="e">
        <f t="shared" si="100"/>
        <v>#N/A</v>
      </c>
      <c r="AB825" s="26">
        <f>(COUNTIF($AA$2:AA825,AA825)=1)*1+AB824</f>
        <v>259</v>
      </c>
      <c r="AC825" s="26" t="e">
        <f>VLOOKUP(AD825,'licencje PZTS'!$C$4:$K$524,9,FALSE)</f>
        <v>#N/A</v>
      </c>
      <c r="AD825" s="26" t="e">
        <f>INDEX($AA$2:$AA$900,MATCH(ROWS($Z$1:Z822),$AB$2:$AB$900,0))</f>
        <v>#N/A</v>
      </c>
    </row>
    <row r="826" spans="22:30" x14ac:dyDescent="0.25">
      <c r="V826" s="26" t="e">
        <f t="shared" si="99"/>
        <v>#N/A</v>
      </c>
      <c r="W826" s="26">
        <f>(COUNTIF($V$2:V826,V826)=1)*1+W825</f>
        <v>168</v>
      </c>
      <c r="X826" s="26" t="e">
        <f>VLOOKUP(Y826,'licencje PZTS'!$C$4:$K$524,9,FALSE)</f>
        <v>#N/A</v>
      </c>
      <c r="Y826" s="26" t="e">
        <f>INDEX($V$2:$V$900,MATCH(ROWS($U$1:U823),$W$2:$W$900,0))</f>
        <v>#N/A</v>
      </c>
      <c r="AA826" s="26" t="e">
        <f t="shared" si="100"/>
        <v>#N/A</v>
      </c>
      <c r="AB826" s="26">
        <f>(COUNTIF($AA$2:AA826,AA826)=1)*1+AB825</f>
        <v>259</v>
      </c>
      <c r="AC826" s="26" t="e">
        <f>VLOOKUP(AD826,'licencje PZTS'!$C$4:$K$524,9,FALSE)</f>
        <v>#N/A</v>
      </c>
      <c r="AD826" s="26" t="e">
        <f>INDEX($AA$2:$AA$900,MATCH(ROWS($Z$1:Z823),$AB$2:$AB$900,0))</f>
        <v>#N/A</v>
      </c>
    </row>
    <row r="827" spans="22:30" x14ac:dyDescent="0.25">
      <c r="V827" s="26" t="e">
        <f t="shared" si="99"/>
        <v>#N/A</v>
      </c>
      <c r="W827" s="26">
        <f>(COUNTIF($V$2:V827,V827)=1)*1+W826</f>
        <v>168</v>
      </c>
      <c r="X827" s="26" t="e">
        <f>VLOOKUP(Y827,'licencje PZTS'!$C$4:$K$524,9,FALSE)</f>
        <v>#N/A</v>
      </c>
      <c r="Y827" s="26" t="e">
        <f>INDEX($V$2:$V$900,MATCH(ROWS($U$1:U824),$W$2:$W$900,0))</f>
        <v>#N/A</v>
      </c>
      <c r="AA827" s="26" t="e">
        <f t="shared" si="100"/>
        <v>#N/A</v>
      </c>
      <c r="AB827" s="26">
        <f>(COUNTIF($AA$2:AA827,AA827)=1)*1+AB826</f>
        <v>259</v>
      </c>
      <c r="AC827" s="26" t="e">
        <f>VLOOKUP(AD827,'licencje PZTS'!$C$4:$K$524,9,FALSE)</f>
        <v>#N/A</v>
      </c>
      <c r="AD827" s="26" t="e">
        <f>INDEX($AA$2:$AA$900,MATCH(ROWS($Z$1:Z824),$AB$2:$AB$900,0))</f>
        <v>#N/A</v>
      </c>
    </row>
    <row r="828" spans="22:30" x14ac:dyDescent="0.25">
      <c r="V828" s="26" t="e">
        <f t="shared" si="99"/>
        <v>#N/A</v>
      </c>
      <c r="W828" s="26">
        <f>(COUNTIF($V$2:V828,V828)=1)*1+W827</f>
        <v>168</v>
      </c>
      <c r="X828" s="26" t="e">
        <f>VLOOKUP(Y828,'licencje PZTS'!$C$4:$K$524,9,FALSE)</f>
        <v>#N/A</v>
      </c>
      <c r="Y828" s="26" t="e">
        <f>INDEX($V$2:$V$900,MATCH(ROWS($U$1:U825),$W$2:$W$900,0))</f>
        <v>#N/A</v>
      </c>
      <c r="AA828" s="26" t="e">
        <f t="shared" si="100"/>
        <v>#N/A</v>
      </c>
      <c r="AB828" s="26">
        <f>(COUNTIF($AA$2:AA828,AA828)=1)*1+AB827</f>
        <v>259</v>
      </c>
      <c r="AC828" s="26" t="e">
        <f>VLOOKUP(AD828,'licencje PZTS'!$C$4:$K$524,9,FALSE)</f>
        <v>#N/A</v>
      </c>
      <c r="AD828" s="26" t="e">
        <f>INDEX($AA$2:$AA$900,MATCH(ROWS($Z$1:Z825),$AB$2:$AB$900,0))</f>
        <v>#N/A</v>
      </c>
    </row>
    <row r="829" spans="22:30" x14ac:dyDescent="0.25">
      <c r="V829" s="26" t="e">
        <f t="shared" si="99"/>
        <v>#N/A</v>
      </c>
      <c r="W829" s="26">
        <f>(COUNTIF($V$2:V829,V829)=1)*1+W828</f>
        <v>168</v>
      </c>
      <c r="X829" s="26" t="e">
        <f>VLOOKUP(Y829,'licencje PZTS'!$C$4:$K$524,9,FALSE)</f>
        <v>#N/A</v>
      </c>
      <c r="Y829" s="26" t="e">
        <f>INDEX($V$2:$V$900,MATCH(ROWS($U$1:U826),$W$2:$W$900,0))</f>
        <v>#N/A</v>
      </c>
      <c r="AA829" s="26" t="e">
        <f t="shared" si="100"/>
        <v>#N/A</v>
      </c>
      <c r="AB829" s="26">
        <f>(COUNTIF($AA$2:AA829,AA829)=1)*1+AB828</f>
        <v>259</v>
      </c>
      <c r="AC829" s="26" t="e">
        <f>VLOOKUP(AD829,'licencje PZTS'!$C$4:$K$524,9,FALSE)</f>
        <v>#N/A</v>
      </c>
      <c r="AD829" s="26" t="e">
        <f>INDEX($AA$2:$AA$900,MATCH(ROWS($Z$1:Z826),$AB$2:$AB$900,0))</f>
        <v>#N/A</v>
      </c>
    </row>
    <row r="830" spans="22:30" x14ac:dyDescent="0.25">
      <c r="V830" s="26" t="e">
        <f t="shared" si="99"/>
        <v>#N/A</v>
      </c>
      <c r="W830" s="26">
        <f>(COUNTIF($V$2:V830,V830)=1)*1+W829</f>
        <v>168</v>
      </c>
      <c r="X830" s="26" t="e">
        <f>VLOOKUP(Y830,'licencje PZTS'!$C$4:$K$524,9,FALSE)</f>
        <v>#N/A</v>
      </c>
      <c r="Y830" s="26" t="e">
        <f>INDEX($V$2:$V$900,MATCH(ROWS($U$1:U827),$W$2:$W$900,0))</f>
        <v>#N/A</v>
      </c>
      <c r="AA830" s="26" t="e">
        <f t="shared" si="100"/>
        <v>#N/A</v>
      </c>
      <c r="AB830" s="26">
        <f>(COUNTIF($AA$2:AA830,AA830)=1)*1+AB829</f>
        <v>259</v>
      </c>
      <c r="AC830" s="26" t="e">
        <f>VLOOKUP(AD830,'licencje PZTS'!$C$4:$K$524,9,FALSE)</f>
        <v>#N/A</v>
      </c>
      <c r="AD830" s="26" t="e">
        <f>INDEX($AA$2:$AA$900,MATCH(ROWS($Z$1:Z827),$AB$2:$AB$900,0))</f>
        <v>#N/A</v>
      </c>
    </row>
    <row r="831" spans="22:30" x14ac:dyDescent="0.25">
      <c r="V831" s="26" t="e">
        <f t="shared" si="99"/>
        <v>#N/A</v>
      </c>
      <c r="W831" s="26">
        <f>(COUNTIF($V$2:V831,V831)=1)*1+W830</f>
        <v>168</v>
      </c>
      <c r="X831" s="26" t="e">
        <f>VLOOKUP(Y831,'licencje PZTS'!$C$4:$K$524,9,FALSE)</f>
        <v>#N/A</v>
      </c>
      <c r="Y831" s="26" t="e">
        <f>INDEX($V$2:$V$900,MATCH(ROWS($U$1:U828),$W$2:$W$900,0))</f>
        <v>#N/A</v>
      </c>
      <c r="AA831" s="26" t="e">
        <f t="shared" si="100"/>
        <v>#N/A</v>
      </c>
      <c r="AB831" s="26">
        <f>(COUNTIF($AA$2:AA831,AA831)=1)*1+AB830</f>
        <v>259</v>
      </c>
      <c r="AC831" s="26" t="e">
        <f>VLOOKUP(AD831,'licencje PZTS'!$C$4:$K$524,9,FALSE)</f>
        <v>#N/A</v>
      </c>
      <c r="AD831" s="26" t="e">
        <f>INDEX($AA$2:$AA$900,MATCH(ROWS($Z$1:Z828),$AB$2:$AB$900,0))</f>
        <v>#N/A</v>
      </c>
    </row>
    <row r="832" spans="22:30" x14ac:dyDescent="0.25">
      <c r="V832" s="26" t="e">
        <f t="shared" si="99"/>
        <v>#N/A</v>
      </c>
      <c r="W832" s="26">
        <f>(COUNTIF($V$2:V832,V832)=1)*1+W831</f>
        <v>168</v>
      </c>
      <c r="X832" s="26" t="e">
        <f>VLOOKUP(Y832,'licencje PZTS'!$C$4:$K$524,9,FALSE)</f>
        <v>#N/A</v>
      </c>
      <c r="Y832" s="26" t="e">
        <f>INDEX($V$2:$V$900,MATCH(ROWS($U$1:U829),$W$2:$W$900,0))</f>
        <v>#N/A</v>
      </c>
      <c r="AA832" s="26" t="e">
        <f t="shared" si="100"/>
        <v>#N/A</v>
      </c>
      <c r="AB832" s="26">
        <f>(COUNTIF($AA$2:AA832,AA832)=1)*1+AB831</f>
        <v>259</v>
      </c>
      <c r="AC832" s="26" t="e">
        <f>VLOOKUP(AD832,'licencje PZTS'!$C$4:$K$524,9,FALSE)</f>
        <v>#N/A</v>
      </c>
      <c r="AD832" s="26" t="e">
        <f>INDEX($AA$2:$AA$900,MATCH(ROWS($Z$1:Z829),$AB$2:$AB$900,0))</f>
        <v>#N/A</v>
      </c>
    </row>
    <row r="833" spans="22:30" x14ac:dyDescent="0.25">
      <c r="V833" s="26" t="e">
        <f t="shared" ref="V833:V835" si="101">VLOOKUP($E$3,$C857:$F1294,3,FALSE)</f>
        <v>#N/A</v>
      </c>
      <c r="W833" s="26">
        <f>(COUNTIF($V$2:V833,V833)=1)*1+W832</f>
        <v>168</v>
      </c>
      <c r="X833" s="26" t="e">
        <f>VLOOKUP(Y833,'licencje PZTS'!$C$4:$K$524,9,FALSE)</f>
        <v>#N/A</v>
      </c>
      <c r="Y833" s="26" t="e">
        <f>INDEX($V$2:$V$900,MATCH(ROWS($U$1:U830),$W$2:$W$900,0))</f>
        <v>#N/A</v>
      </c>
      <c r="AA833" s="26" t="e">
        <f t="shared" si="100"/>
        <v>#N/A</v>
      </c>
      <c r="AB833" s="26">
        <f>(COUNTIF($AA$2:AA833,AA833)=1)*1+AB832</f>
        <v>259</v>
      </c>
      <c r="AC833" s="26" t="e">
        <f>VLOOKUP(AD833,'licencje PZTS'!$C$4:$K$524,9,FALSE)</f>
        <v>#N/A</v>
      </c>
      <c r="AD833" s="26" t="e">
        <f>INDEX($AA$2:$AA$900,MATCH(ROWS($Z$1:Z830),$AB$2:$AB$900,0))</f>
        <v>#N/A</v>
      </c>
    </row>
    <row r="834" spans="22:30" x14ac:dyDescent="0.25">
      <c r="V834" s="26" t="e">
        <f t="shared" si="101"/>
        <v>#N/A</v>
      </c>
      <c r="W834" s="26">
        <f>(COUNTIF($V$2:V834,V834)=1)*1+W833</f>
        <v>168</v>
      </c>
      <c r="X834" s="26" t="e">
        <f>VLOOKUP(Y834,'licencje PZTS'!$C$4:$K$524,9,FALSE)</f>
        <v>#N/A</v>
      </c>
      <c r="Y834" s="26" t="e">
        <f>INDEX($V$2:$V$900,MATCH(ROWS($U$1:U831),$W$2:$W$900,0))</f>
        <v>#N/A</v>
      </c>
      <c r="AA834" s="26" t="e">
        <f t="shared" si="100"/>
        <v>#N/A</v>
      </c>
      <c r="AB834" s="26">
        <f>(COUNTIF($AA$2:AA834,AA834)=1)*1+AB833</f>
        <v>259</v>
      </c>
      <c r="AC834" s="26" t="e">
        <f>VLOOKUP(AD834,'licencje PZTS'!$C$4:$K$524,9,FALSE)</f>
        <v>#N/A</v>
      </c>
      <c r="AD834" s="26" t="e">
        <f>INDEX($AA$2:$AA$900,MATCH(ROWS($Z$1:Z831),$AB$2:$AB$900,0))</f>
        <v>#N/A</v>
      </c>
    </row>
    <row r="835" spans="22:30" x14ac:dyDescent="0.25">
      <c r="V835" s="26" t="e">
        <f t="shared" si="101"/>
        <v>#N/A</v>
      </c>
      <c r="W835" s="26">
        <f>(COUNTIF($V$2:V835,V835)=1)*1+W834</f>
        <v>168</v>
      </c>
      <c r="X835" s="26" t="e">
        <f>VLOOKUP(Y835,'licencje PZTS'!$C$4:$K$524,9,FALSE)</f>
        <v>#N/A</v>
      </c>
      <c r="Y835" s="26" t="e">
        <f>INDEX($V$2:$V$900,MATCH(ROWS($U$1:U832),$W$2:$W$900,0))</f>
        <v>#N/A</v>
      </c>
      <c r="AA835" s="26" t="e">
        <f t="shared" si="100"/>
        <v>#N/A</v>
      </c>
      <c r="AB835" s="26">
        <f>(COUNTIF($AA$2:AA835,AA835)=1)*1+AB834</f>
        <v>259</v>
      </c>
      <c r="AC835" s="26" t="e">
        <f>VLOOKUP(AD835,'licencje PZTS'!$C$4:$K$524,9,FALSE)</f>
        <v>#N/A</v>
      </c>
      <c r="AD835" s="26" t="e">
        <f>INDEX($AA$2:$AA$900,MATCH(ROWS($Z$1:Z832),$AB$2:$AB$900,0))</f>
        <v>#N/A</v>
      </c>
    </row>
    <row r="836" spans="22:30" x14ac:dyDescent="0.25">
      <c r="V836" s="26" t="e">
        <f t="shared" ref="V836:V867" si="102">VLOOKUP($E$3,$C860:$G1297,3,FALSE)</f>
        <v>#N/A</v>
      </c>
      <c r="W836" s="26">
        <f>(COUNTIF($V$2:V836,V836)=1)*1+W835</f>
        <v>168</v>
      </c>
      <c r="X836" s="26" t="e">
        <f>VLOOKUP(Y836,'licencje PZTS'!$C$4:$K$524,9,FALSE)</f>
        <v>#N/A</v>
      </c>
      <c r="Y836" s="26" t="e">
        <f>INDEX($V$2:$V$900,MATCH(ROWS($U$1:U833),$W$2:$W$900,0))</f>
        <v>#N/A</v>
      </c>
      <c r="AA836" s="26" t="e">
        <f t="shared" si="100"/>
        <v>#N/A</v>
      </c>
      <c r="AB836" s="26">
        <f>(COUNTIF($AA$2:AA836,AA836)=1)*1+AB835</f>
        <v>259</v>
      </c>
      <c r="AC836" s="26" t="e">
        <f>VLOOKUP(AD836,'licencje PZTS'!$C$4:$K$524,9,FALSE)</f>
        <v>#N/A</v>
      </c>
      <c r="AD836" s="26" t="e">
        <f>INDEX($AA$2:$AA$900,MATCH(ROWS($Z$1:Z833),$AB$2:$AB$900,0))</f>
        <v>#N/A</v>
      </c>
    </row>
    <row r="837" spans="22:30" x14ac:dyDescent="0.25">
      <c r="V837" s="26" t="e">
        <f t="shared" si="102"/>
        <v>#N/A</v>
      </c>
      <c r="W837" s="26">
        <f>(COUNTIF($V$2:V837,V837)=1)*1+W836</f>
        <v>168</v>
      </c>
      <c r="X837" s="26" t="e">
        <f>VLOOKUP(Y837,'licencje PZTS'!$C$4:$K$524,9,FALSE)</f>
        <v>#N/A</v>
      </c>
      <c r="Y837" s="26" t="e">
        <f>INDEX($V$2:$V$900,MATCH(ROWS($U$1:U834),$W$2:$W$900,0))</f>
        <v>#N/A</v>
      </c>
      <c r="AA837" s="26" t="e">
        <f t="shared" si="100"/>
        <v>#N/A</v>
      </c>
      <c r="AB837" s="26">
        <f>(COUNTIF($AA$2:AA837,AA837)=1)*1+AB836</f>
        <v>259</v>
      </c>
      <c r="AC837" s="26" t="e">
        <f>VLOOKUP(AD837,'licencje PZTS'!$C$4:$K$524,9,FALSE)</f>
        <v>#N/A</v>
      </c>
      <c r="AD837" s="26" t="e">
        <f>INDEX($AA$2:$AA$900,MATCH(ROWS($Z$1:Z834),$AB$2:$AB$900,0))</f>
        <v>#N/A</v>
      </c>
    </row>
    <row r="838" spans="22:30" x14ac:dyDescent="0.25">
      <c r="V838" s="26" t="e">
        <f t="shared" si="102"/>
        <v>#N/A</v>
      </c>
      <c r="W838" s="26">
        <f>(COUNTIF($V$2:V838,V838)=1)*1+W837</f>
        <v>168</v>
      </c>
      <c r="X838" s="26" t="e">
        <f>VLOOKUP(Y838,'licencje PZTS'!$C$4:$K$524,9,FALSE)</f>
        <v>#N/A</v>
      </c>
      <c r="Y838" s="26" t="e">
        <f>INDEX($V$2:$V$900,MATCH(ROWS($U$1:U835),$W$2:$W$900,0))</f>
        <v>#N/A</v>
      </c>
      <c r="AA838" s="26" t="e">
        <f t="shared" si="100"/>
        <v>#N/A</v>
      </c>
      <c r="AB838" s="26">
        <f>(COUNTIF($AA$2:AA838,AA838)=1)*1+AB837</f>
        <v>259</v>
      </c>
      <c r="AC838" s="26" t="e">
        <f>VLOOKUP(AD838,'licencje PZTS'!$C$4:$K$524,9,FALSE)</f>
        <v>#N/A</v>
      </c>
      <c r="AD838" s="26" t="e">
        <f>INDEX($AA$2:$AA$900,MATCH(ROWS($Z$1:Z835),$AB$2:$AB$900,0))</f>
        <v>#N/A</v>
      </c>
    </row>
    <row r="839" spans="22:30" x14ac:dyDescent="0.25">
      <c r="V839" s="26" t="e">
        <f t="shared" si="102"/>
        <v>#N/A</v>
      </c>
      <c r="W839" s="26">
        <f>(COUNTIF($V$2:V839,V839)=1)*1+W838</f>
        <v>168</v>
      </c>
      <c r="X839" s="26" t="e">
        <f>VLOOKUP(Y839,'licencje PZTS'!$C$4:$K$524,9,FALSE)</f>
        <v>#N/A</v>
      </c>
      <c r="Y839" s="26" t="e">
        <f>INDEX($V$2:$V$900,MATCH(ROWS($U$1:U836),$W$2:$W$900,0))</f>
        <v>#N/A</v>
      </c>
      <c r="AA839" s="26" t="e">
        <f t="shared" si="100"/>
        <v>#N/A</v>
      </c>
      <c r="AB839" s="26">
        <f>(COUNTIF($AA$2:AA839,AA839)=1)*1+AB838</f>
        <v>259</v>
      </c>
      <c r="AC839" s="26" t="e">
        <f>VLOOKUP(AD839,'licencje PZTS'!$C$4:$K$524,9,FALSE)</f>
        <v>#N/A</v>
      </c>
      <c r="AD839" s="26" t="e">
        <f>INDEX($AA$2:$AA$900,MATCH(ROWS($Z$1:Z836),$AB$2:$AB$900,0))</f>
        <v>#N/A</v>
      </c>
    </row>
    <row r="840" spans="22:30" x14ac:dyDescent="0.25">
      <c r="V840" s="26" t="e">
        <f t="shared" si="102"/>
        <v>#N/A</v>
      </c>
      <c r="W840" s="26">
        <f>(COUNTIF($V$2:V840,V840)=1)*1+W839</f>
        <v>168</v>
      </c>
      <c r="X840" s="26" t="e">
        <f>VLOOKUP(Y840,'licencje PZTS'!$C$4:$K$524,9,FALSE)</f>
        <v>#N/A</v>
      </c>
      <c r="Y840" s="26" t="e">
        <f>INDEX($V$2:$V$900,MATCH(ROWS($U$1:U837),$W$2:$W$900,0))</f>
        <v>#N/A</v>
      </c>
      <c r="AA840" s="26" t="e">
        <f t="shared" si="100"/>
        <v>#N/A</v>
      </c>
      <c r="AB840" s="26">
        <f>(COUNTIF($AA$2:AA840,AA840)=1)*1+AB839</f>
        <v>259</v>
      </c>
      <c r="AC840" s="26" t="e">
        <f>VLOOKUP(AD840,'licencje PZTS'!$C$4:$K$524,9,FALSE)</f>
        <v>#N/A</v>
      </c>
      <c r="AD840" s="26" t="e">
        <f>INDEX($AA$2:$AA$900,MATCH(ROWS($Z$1:Z837),$AB$2:$AB$900,0))</f>
        <v>#N/A</v>
      </c>
    </row>
    <row r="841" spans="22:30" x14ac:dyDescent="0.25">
      <c r="V841" s="26" t="e">
        <f t="shared" si="102"/>
        <v>#N/A</v>
      </c>
      <c r="W841" s="26">
        <f>(COUNTIF($V$2:V841,V841)=1)*1+W840</f>
        <v>168</v>
      </c>
      <c r="X841" s="26" t="e">
        <f>VLOOKUP(Y841,'licencje PZTS'!$C$4:$K$524,9,FALSE)</f>
        <v>#N/A</v>
      </c>
      <c r="Y841" s="26" t="e">
        <f>INDEX($V$2:$V$900,MATCH(ROWS($U$1:U838),$W$2:$W$900,0))</f>
        <v>#N/A</v>
      </c>
      <c r="AA841" s="26" t="e">
        <f t="shared" si="100"/>
        <v>#N/A</v>
      </c>
      <c r="AB841" s="26">
        <f>(COUNTIF($AA$2:AA841,AA841)=1)*1+AB840</f>
        <v>259</v>
      </c>
      <c r="AC841" s="26" t="e">
        <f>VLOOKUP(AD841,'licencje PZTS'!$C$4:$K$524,9,FALSE)</f>
        <v>#N/A</v>
      </c>
      <c r="AD841" s="26" t="e">
        <f>INDEX($AA$2:$AA$900,MATCH(ROWS($Z$1:Z838),$AB$2:$AB$900,0))</f>
        <v>#N/A</v>
      </c>
    </row>
    <row r="842" spans="22:30" x14ac:dyDescent="0.25">
      <c r="V842" s="26" t="e">
        <f t="shared" si="102"/>
        <v>#N/A</v>
      </c>
      <c r="W842" s="26">
        <f>(COUNTIF($V$2:V842,V842)=1)*1+W841</f>
        <v>168</v>
      </c>
      <c r="X842" s="26" t="e">
        <f>VLOOKUP(Y842,'licencje PZTS'!$C$4:$K$524,9,FALSE)</f>
        <v>#N/A</v>
      </c>
      <c r="Y842" s="26" t="e">
        <f>INDEX($V$2:$V$900,MATCH(ROWS($U$1:U839),$W$2:$W$900,0))</f>
        <v>#N/A</v>
      </c>
      <c r="AA842" s="26" t="e">
        <f t="shared" si="100"/>
        <v>#N/A</v>
      </c>
      <c r="AB842" s="26">
        <f>(COUNTIF($AA$2:AA842,AA842)=1)*1+AB841</f>
        <v>259</v>
      </c>
      <c r="AC842" s="26" t="e">
        <f>VLOOKUP(AD842,'licencje PZTS'!$C$4:$K$524,9,FALSE)</f>
        <v>#N/A</v>
      </c>
      <c r="AD842" s="26" t="e">
        <f>INDEX($AA$2:$AA$900,MATCH(ROWS($Z$1:Z839),$AB$2:$AB$900,0))</f>
        <v>#N/A</v>
      </c>
    </row>
    <row r="843" spans="22:30" x14ac:dyDescent="0.25">
      <c r="V843" s="26" t="e">
        <f t="shared" si="102"/>
        <v>#N/A</v>
      </c>
      <c r="W843" s="26">
        <f>(COUNTIF($V$2:V843,V843)=1)*1+W842</f>
        <v>168</v>
      </c>
      <c r="X843" s="26" t="e">
        <f>VLOOKUP(Y843,'licencje PZTS'!$C$4:$K$524,9,FALSE)</f>
        <v>#N/A</v>
      </c>
      <c r="Y843" s="26" t="e">
        <f>INDEX($V$2:$V$900,MATCH(ROWS($U$1:U840),$W$2:$W$900,0))</f>
        <v>#N/A</v>
      </c>
      <c r="AA843" s="26" t="e">
        <f t="shared" si="100"/>
        <v>#N/A</v>
      </c>
      <c r="AB843" s="26">
        <f>(COUNTIF($AA$2:AA843,AA843)=1)*1+AB842</f>
        <v>259</v>
      </c>
      <c r="AC843" s="26" t="e">
        <f>VLOOKUP(AD843,'licencje PZTS'!$C$4:$K$524,9,FALSE)</f>
        <v>#N/A</v>
      </c>
      <c r="AD843" s="26" t="e">
        <f>INDEX($AA$2:$AA$900,MATCH(ROWS($Z$1:Z840),$AB$2:$AB$900,0))</f>
        <v>#N/A</v>
      </c>
    </row>
    <row r="844" spans="22:30" x14ac:dyDescent="0.25">
      <c r="V844" s="26" t="e">
        <f t="shared" si="102"/>
        <v>#N/A</v>
      </c>
      <c r="W844" s="26">
        <f>(COUNTIF($V$2:V844,V844)=1)*1+W843</f>
        <v>168</v>
      </c>
      <c r="X844" s="26" t="e">
        <f>VLOOKUP(Y844,'licencje PZTS'!$C$4:$K$524,9,FALSE)</f>
        <v>#N/A</v>
      </c>
      <c r="Y844" s="26" t="e">
        <f>INDEX($V$2:$V$900,MATCH(ROWS($U$1:U841),$W$2:$W$900,0))</f>
        <v>#N/A</v>
      </c>
      <c r="AA844" s="26" t="e">
        <f t="shared" si="100"/>
        <v>#N/A</v>
      </c>
      <c r="AB844" s="26">
        <f>(COUNTIF($AA$2:AA844,AA844)=1)*1+AB843</f>
        <v>259</v>
      </c>
      <c r="AC844" s="26" t="e">
        <f>VLOOKUP(AD844,'licencje PZTS'!$C$4:$K$524,9,FALSE)</f>
        <v>#N/A</v>
      </c>
      <c r="AD844" s="26" t="e">
        <f>INDEX($AA$2:$AA$900,MATCH(ROWS($Z$1:Z841),$AB$2:$AB$900,0))</f>
        <v>#N/A</v>
      </c>
    </row>
    <row r="845" spans="22:30" x14ac:dyDescent="0.25">
      <c r="V845" s="26" t="e">
        <f t="shared" si="102"/>
        <v>#N/A</v>
      </c>
      <c r="W845" s="26">
        <f>(COUNTIF($V$2:V845,V845)=1)*1+W844</f>
        <v>168</v>
      </c>
      <c r="X845" s="26" t="e">
        <f>VLOOKUP(Y845,'licencje PZTS'!$C$4:$K$524,9,FALSE)</f>
        <v>#N/A</v>
      </c>
      <c r="Y845" s="26" t="e">
        <f>INDEX($V$2:$V$900,MATCH(ROWS($U$1:U842),$W$2:$W$900,0))</f>
        <v>#N/A</v>
      </c>
      <c r="AA845" s="26" t="e">
        <f t="shared" si="100"/>
        <v>#N/A</v>
      </c>
      <c r="AB845" s="26">
        <f>(COUNTIF($AA$2:AA845,AA845)=1)*1+AB844</f>
        <v>259</v>
      </c>
      <c r="AC845" s="26" t="e">
        <f>VLOOKUP(AD845,'licencje PZTS'!$C$4:$K$524,9,FALSE)</f>
        <v>#N/A</v>
      </c>
      <c r="AD845" s="26" t="e">
        <f>INDEX($AA$2:$AA$900,MATCH(ROWS($Z$1:Z842),$AB$2:$AB$900,0))</f>
        <v>#N/A</v>
      </c>
    </row>
    <row r="846" spans="22:30" x14ac:dyDescent="0.25">
      <c r="V846" s="26" t="e">
        <f t="shared" si="102"/>
        <v>#N/A</v>
      </c>
      <c r="W846" s="26">
        <f>(COUNTIF($V$2:V846,V846)=1)*1+W845</f>
        <v>168</v>
      </c>
      <c r="X846" s="26" t="e">
        <f>VLOOKUP(Y846,'licencje PZTS'!$C$4:$K$524,9,FALSE)</f>
        <v>#N/A</v>
      </c>
      <c r="Y846" s="26" t="e">
        <f>INDEX($V$2:$V$900,MATCH(ROWS($U$1:U843),$W$2:$W$900,0))</f>
        <v>#N/A</v>
      </c>
      <c r="AA846" s="26" t="e">
        <f t="shared" si="100"/>
        <v>#N/A</v>
      </c>
      <c r="AB846" s="26">
        <f>(COUNTIF($AA$2:AA846,AA846)=1)*1+AB845</f>
        <v>259</v>
      </c>
      <c r="AC846" s="26" t="e">
        <f>VLOOKUP(AD846,'licencje PZTS'!$C$4:$K$524,9,FALSE)</f>
        <v>#N/A</v>
      </c>
      <c r="AD846" s="26" t="e">
        <f>INDEX($AA$2:$AA$900,MATCH(ROWS($Z$1:Z843),$AB$2:$AB$900,0))</f>
        <v>#N/A</v>
      </c>
    </row>
    <row r="847" spans="22:30" x14ac:dyDescent="0.25">
      <c r="V847" s="26" t="e">
        <f t="shared" si="102"/>
        <v>#N/A</v>
      </c>
      <c r="W847" s="26">
        <f>(COUNTIF($V$2:V847,V847)=1)*1+W846</f>
        <v>168</v>
      </c>
      <c r="X847" s="26" t="e">
        <f>VLOOKUP(Y847,'licencje PZTS'!$C$4:$K$524,9,FALSE)</f>
        <v>#N/A</v>
      </c>
      <c r="Y847" s="26" t="e">
        <f>INDEX($V$2:$V$900,MATCH(ROWS($U$1:U844),$W$2:$W$900,0))</f>
        <v>#N/A</v>
      </c>
      <c r="AA847" s="26" t="e">
        <f t="shared" si="100"/>
        <v>#N/A</v>
      </c>
      <c r="AB847" s="26">
        <f>(COUNTIF($AA$2:AA847,AA847)=1)*1+AB846</f>
        <v>259</v>
      </c>
      <c r="AC847" s="26" t="e">
        <f>VLOOKUP(AD847,'licencje PZTS'!$C$4:$K$524,9,FALSE)</f>
        <v>#N/A</v>
      </c>
      <c r="AD847" s="26" t="e">
        <f>INDEX($AA$2:$AA$900,MATCH(ROWS($Z$1:Z844),$AB$2:$AB$900,0))</f>
        <v>#N/A</v>
      </c>
    </row>
    <row r="848" spans="22:30" x14ac:dyDescent="0.25">
      <c r="V848" s="26" t="e">
        <f t="shared" si="102"/>
        <v>#N/A</v>
      </c>
      <c r="W848" s="26">
        <f>(COUNTIF($V$2:V848,V848)=1)*1+W847</f>
        <v>168</v>
      </c>
      <c r="X848" s="26" t="e">
        <f>VLOOKUP(Y848,'licencje PZTS'!$C$4:$K$524,9,FALSE)</f>
        <v>#N/A</v>
      </c>
      <c r="Y848" s="26" t="e">
        <f>INDEX($V$2:$V$900,MATCH(ROWS($U$1:U845),$W$2:$W$900,0))</f>
        <v>#N/A</v>
      </c>
      <c r="AA848" s="26" t="e">
        <f t="shared" si="100"/>
        <v>#N/A</v>
      </c>
      <c r="AB848" s="26">
        <f>(COUNTIF($AA$2:AA848,AA848)=1)*1+AB847</f>
        <v>259</v>
      </c>
      <c r="AC848" s="26" t="e">
        <f>VLOOKUP(AD848,'licencje PZTS'!$C$4:$K$524,9,FALSE)</f>
        <v>#N/A</v>
      </c>
      <c r="AD848" s="26" t="e">
        <f>INDEX($AA$2:$AA$900,MATCH(ROWS($Z$1:Z845),$AB$2:$AB$900,0))</f>
        <v>#N/A</v>
      </c>
    </row>
    <row r="849" spans="22:30" x14ac:dyDescent="0.25">
      <c r="V849" s="26" t="e">
        <f t="shared" si="102"/>
        <v>#N/A</v>
      </c>
      <c r="W849" s="26">
        <f>(COUNTIF($V$2:V849,V849)=1)*1+W848</f>
        <v>168</v>
      </c>
      <c r="X849" s="26" t="e">
        <f>VLOOKUP(Y849,'licencje PZTS'!$C$4:$K$524,9,FALSE)</f>
        <v>#N/A</v>
      </c>
      <c r="Y849" s="26" t="e">
        <f>INDEX($V$2:$V$900,MATCH(ROWS($U$1:U846),$W$2:$W$900,0))</f>
        <v>#N/A</v>
      </c>
      <c r="AA849" s="26" t="e">
        <f t="shared" si="100"/>
        <v>#N/A</v>
      </c>
      <c r="AB849" s="26">
        <f>(COUNTIF($AA$2:AA849,AA849)=1)*1+AB848</f>
        <v>259</v>
      </c>
      <c r="AC849" s="26" t="e">
        <f>VLOOKUP(AD849,'licencje PZTS'!$C$4:$K$524,9,FALSE)</f>
        <v>#N/A</v>
      </c>
      <c r="AD849" s="26" t="e">
        <f>INDEX($AA$2:$AA$900,MATCH(ROWS($Z$1:Z846),$AB$2:$AB$900,0))</f>
        <v>#N/A</v>
      </c>
    </row>
    <row r="850" spans="22:30" x14ac:dyDescent="0.25">
      <c r="V850" s="26" t="e">
        <f t="shared" si="102"/>
        <v>#N/A</v>
      </c>
      <c r="W850" s="26">
        <f>(COUNTIF($V$2:V850,V850)=1)*1+W849</f>
        <v>168</v>
      </c>
      <c r="X850" s="26" t="e">
        <f>VLOOKUP(Y850,'licencje PZTS'!$C$4:$K$524,9,FALSE)</f>
        <v>#N/A</v>
      </c>
      <c r="Y850" s="26" t="e">
        <f>INDEX($V$2:$V$900,MATCH(ROWS($U$1:U847),$W$2:$W$900,0))</f>
        <v>#N/A</v>
      </c>
      <c r="AA850" s="26" t="e">
        <f t="shared" si="100"/>
        <v>#N/A</v>
      </c>
      <c r="AB850" s="26">
        <f>(COUNTIF($AA$2:AA850,AA850)=1)*1+AB849</f>
        <v>259</v>
      </c>
      <c r="AC850" s="26" t="e">
        <f>VLOOKUP(AD850,'licencje PZTS'!$C$4:$K$524,9,FALSE)</f>
        <v>#N/A</v>
      </c>
      <c r="AD850" s="26" t="e">
        <f>INDEX($AA$2:$AA$900,MATCH(ROWS($Z$1:Z847),$AB$2:$AB$900,0))</f>
        <v>#N/A</v>
      </c>
    </row>
    <row r="851" spans="22:30" x14ac:dyDescent="0.25">
      <c r="V851" s="26" t="e">
        <f t="shared" si="102"/>
        <v>#N/A</v>
      </c>
      <c r="W851" s="26">
        <f>(COUNTIF($V$2:V851,V851)=1)*1+W850</f>
        <v>168</v>
      </c>
      <c r="X851" s="26" t="e">
        <f>VLOOKUP(Y851,'licencje PZTS'!$C$4:$K$524,9,FALSE)</f>
        <v>#N/A</v>
      </c>
      <c r="Y851" s="26" t="e">
        <f>INDEX($V$2:$V$900,MATCH(ROWS($U$1:U848),$W$2:$W$900,0))</f>
        <v>#N/A</v>
      </c>
      <c r="AA851" s="26" t="e">
        <f t="shared" si="100"/>
        <v>#N/A</v>
      </c>
      <c r="AB851" s="26">
        <f>(COUNTIF($AA$2:AA851,AA851)=1)*1+AB850</f>
        <v>259</v>
      </c>
      <c r="AC851" s="26" t="e">
        <f>VLOOKUP(AD851,'licencje PZTS'!$C$4:$K$524,9,FALSE)</f>
        <v>#N/A</v>
      </c>
      <c r="AD851" s="26" t="e">
        <f>INDEX($AA$2:$AA$900,MATCH(ROWS($Z$1:Z848),$AB$2:$AB$900,0))</f>
        <v>#N/A</v>
      </c>
    </row>
    <row r="852" spans="22:30" x14ac:dyDescent="0.25">
      <c r="V852" s="26" t="e">
        <f t="shared" si="102"/>
        <v>#N/A</v>
      </c>
      <c r="W852" s="26">
        <f>(COUNTIF($V$2:V852,V852)=1)*1+W851</f>
        <v>168</v>
      </c>
      <c r="X852" s="26" t="e">
        <f>VLOOKUP(Y852,'licencje PZTS'!$C$4:$K$524,9,FALSE)</f>
        <v>#N/A</v>
      </c>
      <c r="Y852" s="26" t="e">
        <f>INDEX($V$2:$V$900,MATCH(ROWS($U$1:U849),$W$2:$W$900,0))</f>
        <v>#N/A</v>
      </c>
      <c r="AA852" s="26" t="e">
        <f t="shared" si="100"/>
        <v>#N/A</v>
      </c>
      <c r="AB852" s="26">
        <f>(COUNTIF($AA$2:AA852,AA852)=1)*1+AB851</f>
        <v>259</v>
      </c>
      <c r="AC852" s="26" t="e">
        <f>VLOOKUP(AD852,'licencje PZTS'!$C$4:$K$524,9,FALSE)</f>
        <v>#N/A</v>
      </c>
      <c r="AD852" s="26" t="e">
        <f>INDEX($AA$2:$AA$900,MATCH(ROWS($Z$1:Z849),$AB$2:$AB$900,0))</f>
        <v>#N/A</v>
      </c>
    </row>
    <row r="853" spans="22:30" x14ac:dyDescent="0.25">
      <c r="V853" s="26" t="e">
        <f t="shared" si="102"/>
        <v>#N/A</v>
      </c>
      <c r="W853" s="26">
        <f>(COUNTIF($V$2:V853,V853)=1)*1+W852</f>
        <v>168</v>
      </c>
      <c r="X853" s="26" t="e">
        <f>VLOOKUP(Y853,'licencje PZTS'!$C$4:$K$524,9,FALSE)</f>
        <v>#N/A</v>
      </c>
      <c r="Y853" s="26" t="e">
        <f>INDEX($V$2:$V$900,MATCH(ROWS($U$1:U850),$W$2:$W$900,0))</f>
        <v>#N/A</v>
      </c>
      <c r="AA853" s="26" t="e">
        <f t="shared" si="100"/>
        <v>#N/A</v>
      </c>
      <c r="AB853" s="26">
        <f>(COUNTIF($AA$2:AA853,AA853)=1)*1+AB852</f>
        <v>259</v>
      </c>
      <c r="AC853" s="26" t="e">
        <f>VLOOKUP(AD853,'licencje PZTS'!$C$4:$K$524,9,FALSE)</f>
        <v>#N/A</v>
      </c>
      <c r="AD853" s="26" t="e">
        <f>INDEX($AA$2:$AA$900,MATCH(ROWS($Z$1:Z850),$AB$2:$AB$900,0))</f>
        <v>#N/A</v>
      </c>
    </row>
    <row r="854" spans="22:30" x14ac:dyDescent="0.25">
      <c r="V854" s="26" t="e">
        <f t="shared" si="102"/>
        <v>#N/A</v>
      </c>
      <c r="W854" s="26">
        <f>(COUNTIF($V$2:V854,V854)=1)*1+W853</f>
        <v>168</v>
      </c>
      <c r="X854" s="26" t="e">
        <f>VLOOKUP(Y854,'licencje PZTS'!$C$4:$K$524,9,FALSE)</f>
        <v>#N/A</v>
      </c>
      <c r="Y854" s="26" t="e">
        <f>INDEX($V$2:$V$900,MATCH(ROWS($U$1:U851),$W$2:$W$900,0))</f>
        <v>#N/A</v>
      </c>
      <c r="AA854" s="26" t="e">
        <f t="shared" si="100"/>
        <v>#N/A</v>
      </c>
      <c r="AB854" s="26">
        <f>(COUNTIF($AA$2:AA854,AA854)=1)*1+AB853</f>
        <v>259</v>
      </c>
      <c r="AC854" s="26" t="e">
        <f>VLOOKUP(AD854,'licencje PZTS'!$C$4:$K$524,9,FALSE)</f>
        <v>#N/A</v>
      </c>
      <c r="AD854" s="26" t="e">
        <f>INDEX($AA$2:$AA$900,MATCH(ROWS($Z$1:Z851),$AB$2:$AB$900,0))</f>
        <v>#N/A</v>
      </c>
    </row>
    <row r="855" spans="22:30" x14ac:dyDescent="0.25">
      <c r="V855" s="26" t="e">
        <f t="shared" si="102"/>
        <v>#N/A</v>
      </c>
      <c r="W855" s="26">
        <f>(COUNTIF($V$2:V855,V855)=1)*1+W854</f>
        <v>168</v>
      </c>
      <c r="X855" s="26" t="e">
        <f>VLOOKUP(Y855,'licencje PZTS'!$C$4:$K$524,9,FALSE)</f>
        <v>#N/A</v>
      </c>
      <c r="Y855" s="26" t="e">
        <f>INDEX($V$2:$V$900,MATCH(ROWS($U$1:U852),$W$2:$W$900,0))</f>
        <v>#N/A</v>
      </c>
      <c r="AA855" s="26" t="e">
        <f t="shared" si="100"/>
        <v>#N/A</v>
      </c>
      <c r="AB855" s="26">
        <f>(COUNTIF($AA$2:AA855,AA855)=1)*1+AB854</f>
        <v>259</v>
      </c>
      <c r="AC855" s="26" t="e">
        <f>VLOOKUP(AD855,'licencje PZTS'!$C$4:$K$524,9,FALSE)</f>
        <v>#N/A</v>
      </c>
      <c r="AD855" s="26" t="e">
        <f>INDEX($AA$2:$AA$900,MATCH(ROWS($Z$1:Z852),$AB$2:$AB$900,0))</f>
        <v>#N/A</v>
      </c>
    </row>
    <row r="856" spans="22:30" x14ac:dyDescent="0.25">
      <c r="V856" s="26" t="e">
        <f t="shared" si="102"/>
        <v>#N/A</v>
      </c>
      <c r="W856" s="26">
        <f>(COUNTIF($V$2:V856,V856)=1)*1+W855</f>
        <v>168</v>
      </c>
      <c r="X856" s="26" t="e">
        <f>VLOOKUP(Y856,'licencje PZTS'!$C$4:$K$524,9,FALSE)</f>
        <v>#N/A</v>
      </c>
      <c r="Y856" s="26" t="e">
        <f>INDEX($V$2:$V$900,MATCH(ROWS($U$1:U853),$W$2:$W$900,0))</f>
        <v>#N/A</v>
      </c>
      <c r="AA856" s="26" t="e">
        <f t="shared" si="100"/>
        <v>#N/A</v>
      </c>
      <c r="AB856" s="26">
        <f>(COUNTIF($AA$2:AA856,AA856)=1)*1+AB855</f>
        <v>259</v>
      </c>
      <c r="AC856" s="26" t="e">
        <f>VLOOKUP(AD856,'licencje PZTS'!$C$4:$K$524,9,FALSE)</f>
        <v>#N/A</v>
      </c>
      <c r="AD856" s="26" t="e">
        <f>INDEX($AA$2:$AA$900,MATCH(ROWS($Z$1:Z853),$AB$2:$AB$900,0))</f>
        <v>#N/A</v>
      </c>
    </row>
    <row r="857" spans="22:30" x14ac:dyDescent="0.25">
      <c r="V857" s="26" t="e">
        <f t="shared" si="102"/>
        <v>#N/A</v>
      </c>
      <c r="W857" s="26">
        <f>(COUNTIF($V$2:V857,V857)=1)*1+W856</f>
        <v>168</v>
      </c>
      <c r="X857" s="26" t="e">
        <f>VLOOKUP(Y857,'licencje PZTS'!$C$4:$K$524,9,FALSE)</f>
        <v>#N/A</v>
      </c>
      <c r="Y857" s="26" t="e">
        <f>INDEX($V$2:$V$900,MATCH(ROWS($U$1:U854),$W$2:$W$900,0))</f>
        <v>#N/A</v>
      </c>
      <c r="AA857" s="26" t="e">
        <f t="shared" si="100"/>
        <v>#N/A</v>
      </c>
      <c r="AB857" s="26">
        <f>(COUNTIF($AA$2:AA857,AA857)=1)*1+AB856</f>
        <v>259</v>
      </c>
      <c r="AC857" s="26" t="e">
        <f>VLOOKUP(AD857,'licencje PZTS'!$C$4:$K$524,9,FALSE)</f>
        <v>#N/A</v>
      </c>
      <c r="AD857" s="26" t="e">
        <f>INDEX($AA$2:$AA$900,MATCH(ROWS($Z$1:Z854),$AB$2:$AB$900,0))</f>
        <v>#N/A</v>
      </c>
    </row>
    <row r="858" spans="22:30" x14ac:dyDescent="0.25">
      <c r="V858" s="26" t="e">
        <f t="shared" si="102"/>
        <v>#N/A</v>
      </c>
      <c r="W858" s="26">
        <f>(COUNTIF($V$2:V858,V858)=1)*1+W857</f>
        <v>168</v>
      </c>
      <c r="X858" s="26" t="e">
        <f>VLOOKUP(Y858,'licencje PZTS'!$C$4:$K$524,9,FALSE)</f>
        <v>#N/A</v>
      </c>
      <c r="Y858" s="26" t="e">
        <f>INDEX($V$2:$V$900,MATCH(ROWS($U$1:U855),$W$2:$W$900,0))</f>
        <v>#N/A</v>
      </c>
      <c r="AA858" s="26" t="e">
        <f t="shared" si="100"/>
        <v>#N/A</v>
      </c>
      <c r="AB858" s="26">
        <f>(COUNTIF($AA$2:AA858,AA858)=1)*1+AB857</f>
        <v>259</v>
      </c>
      <c r="AC858" s="26" t="e">
        <f>VLOOKUP(AD858,'licencje PZTS'!$C$4:$K$524,9,FALSE)</f>
        <v>#N/A</v>
      </c>
      <c r="AD858" s="26" t="e">
        <f>INDEX($AA$2:$AA$900,MATCH(ROWS($Z$1:Z855),$AB$2:$AB$900,0))</f>
        <v>#N/A</v>
      </c>
    </row>
    <row r="859" spans="22:30" x14ac:dyDescent="0.25">
      <c r="V859" s="26" t="e">
        <f t="shared" si="102"/>
        <v>#N/A</v>
      </c>
      <c r="W859" s="26">
        <f>(COUNTIF($V$2:V859,V859)=1)*1+W858</f>
        <v>168</v>
      </c>
      <c r="X859" s="26" t="e">
        <f>VLOOKUP(Y859,'licencje PZTS'!$C$4:$K$524,9,FALSE)</f>
        <v>#N/A</v>
      </c>
      <c r="Y859" s="26" t="e">
        <f>INDEX($V$2:$V$900,MATCH(ROWS($U$1:U856),$W$2:$W$900,0))</f>
        <v>#N/A</v>
      </c>
      <c r="AA859" s="26" t="e">
        <f t="shared" si="100"/>
        <v>#N/A</v>
      </c>
      <c r="AB859" s="26">
        <f>(COUNTIF($AA$2:AA859,AA859)=1)*1+AB858</f>
        <v>259</v>
      </c>
      <c r="AC859" s="26" t="e">
        <f>VLOOKUP(AD859,'licencje PZTS'!$C$4:$K$524,9,FALSE)</f>
        <v>#N/A</v>
      </c>
      <c r="AD859" s="26" t="e">
        <f>INDEX($AA$2:$AA$900,MATCH(ROWS($Z$1:Z856),$AB$2:$AB$900,0))</f>
        <v>#N/A</v>
      </c>
    </row>
    <row r="860" spans="22:30" x14ac:dyDescent="0.25">
      <c r="V860" s="26" t="e">
        <f t="shared" si="102"/>
        <v>#N/A</v>
      </c>
      <c r="W860" s="26">
        <f>(COUNTIF($V$2:V860,V860)=1)*1+W859</f>
        <v>168</v>
      </c>
      <c r="X860" s="26" t="e">
        <f>VLOOKUP(Y860,'licencje PZTS'!$C$4:$K$524,9,FALSE)</f>
        <v>#N/A</v>
      </c>
      <c r="Y860" s="26" t="e">
        <f>INDEX($V$2:$V$900,MATCH(ROWS($U$1:U857),$W$2:$W$900,0))</f>
        <v>#N/A</v>
      </c>
      <c r="AA860" s="26" t="e">
        <f t="shared" si="100"/>
        <v>#N/A</v>
      </c>
      <c r="AB860" s="26">
        <f>(COUNTIF($AA$2:AA860,AA860)=1)*1+AB859</f>
        <v>259</v>
      </c>
      <c r="AC860" s="26" t="e">
        <f>VLOOKUP(AD860,'licencje PZTS'!$C$4:$K$524,9,FALSE)</f>
        <v>#N/A</v>
      </c>
      <c r="AD860" s="26" t="e">
        <f>INDEX($AA$2:$AA$900,MATCH(ROWS($Z$1:Z857),$AB$2:$AB$900,0))</f>
        <v>#N/A</v>
      </c>
    </row>
    <row r="861" spans="22:30" x14ac:dyDescent="0.25">
      <c r="V861" s="26" t="e">
        <f t="shared" si="102"/>
        <v>#N/A</v>
      </c>
      <c r="W861" s="26">
        <f>(COUNTIF($V$2:V861,V861)=1)*1+W860</f>
        <v>168</v>
      </c>
      <c r="X861" s="26" t="e">
        <f>VLOOKUP(Y861,'licencje PZTS'!$C$4:$K$524,9,FALSE)</f>
        <v>#N/A</v>
      </c>
      <c r="Y861" s="26" t="e">
        <f>INDEX($V$2:$V$900,MATCH(ROWS($U$1:U858),$W$2:$W$900,0))</f>
        <v>#N/A</v>
      </c>
      <c r="AA861" s="26" t="e">
        <f t="shared" si="100"/>
        <v>#N/A</v>
      </c>
      <c r="AB861" s="26">
        <f>(COUNTIF($AA$2:AA861,AA861)=1)*1+AB860</f>
        <v>259</v>
      </c>
      <c r="AC861" s="26" t="e">
        <f>VLOOKUP(AD861,'licencje PZTS'!$C$4:$K$524,9,FALSE)</f>
        <v>#N/A</v>
      </c>
      <c r="AD861" s="26" t="e">
        <f>INDEX($AA$2:$AA$900,MATCH(ROWS($Z$1:Z858),$AB$2:$AB$900,0))</f>
        <v>#N/A</v>
      </c>
    </row>
    <row r="862" spans="22:30" x14ac:dyDescent="0.25">
      <c r="V862" s="26" t="e">
        <f t="shared" si="102"/>
        <v>#N/A</v>
      </c>
      <c r="W862" s="26">
        <f>(COUNTIF($V$2:V862,V862)=1)*1+W861</f>
        <v>168</v>
      </c>
      <c r="X862" s="26" t="e">
        <f>VLOOKUP(Y862,'licencje PZTS'!$C$4:$K$524,9,FALSE)</f>
        <v>#N/A</v>
      </c>
      <c r="Y862" s="26" t="e">
        <f>INDEX($V$2:$V$900,MATCH(ROWS($U$1:U859),$W$2:$W$900,0))</f>
        <v>#N/A</v>
      </c>
      <c r="AA862" s="26" t="e">
        <f t="shared" si="100"/>
        <v>#N/A</v>
      </c>
      <c r="AB862" s="26">
        <f>(COUNTIF($AA$2:AA862,AA862)=1)*1+AB861</f>
        <v>259</v>
      </c>
      <c r="AC862" s="26" t="e">
        <f>VLOOKUP(AD862,'licencje PZTS'!$C$4:$K$524,9,FALSE)</f>
        <v>#N/A</v>
      </c>
      <c r="AD862" s="26" t="e">
        <f>INDEX($AA$2:$AA$900,MATCH(ROWS($Z$1:Z859),$AB$2:$AB$900,0))</f>
        <v>#N/A</v>
      </c>
    </row>
    <row r="863" spans="22:30" x14ac:dyDescent="0.25">
      <c r="V863" s="26" t="e">
        <f t="shared" si="102"/>
        <v>#N/A</v>
      </c>
      <c r="W863" s="26">
        <f>(COUNTIF($V$2:V863,V863)=1)*1+W862</f>
        <v>168</v>
      </c>
      <c r="X863" s="26" t="e">
        <f>VLOOKUP(Y863,'licencje PZTS'!$C$4:$K$524,9,FALSE)</f>
        <v>#N/A</v>
      </c>
      <c r="Y863" s="26" t="e">
        <f>INDEX($V$2:$V$900,MATCH(ROWS($U$1:U860),$W$2:$W$900,0))</f>
        <v>#N/A</v>
      </c>
      <c r="AA863" s="26" t="e">
        <f t="shared" si="100"/>
        <v>#N/A</v>
      </c>
      <c r="AB863" s="26">
        <f>(COUNTIF($AA$2:AA863,AA863)=1)*1+AB862</f>
        <v>259</v>
      </c>
      <c r="AC863" s="26" t="e">
        <f>VLOOKUP(AD863,'licencje PZTS'!$C$4:$K$524,9,FALSE)</f>
        <v>#N/A</v>
      </c>
      <c r="AD863" s="26" t="e">
        <f>INDEX($AA$2:$AA$900,MATCH(ROWS($Z$1:Z860),$AB$2:$AB$900,0))</f>
        <v>#N/A</v>
      </c>
    </row>
    <row r="864" spans="22:30" x14ac:dyDescent="0.25">
      <c r="V864" s="26" t="e">
        <f t="shared" si="102"/>
        <v>#N/A</v>
      </c>
      <c r="W864" s="26">
        <f>(COUNTIF($V$2:V864,V864)=1)*1+W863</f>
        <v>168</v>
      </c>
      <c r="X864" s="26" t="e">
        <f>VLOOKUP(Y864,'licencje PZTS'!$C$4:$K$524,9,FALSE)</f>
        <v>#N/A</v>
      </c>
      <c r="Y864" s="26" t="e">
        <f>INDEX($V$2:$V$900,MATCH(ROWS($U$1:U861),$W$2:$W$900,0))</f>
        <v>#N/A</v>
      </c>
      <c r="AA864" s="26" t="e">
        <f t="shared" si="100"/>
        <v>#N/A</v>
      </c>
      <c r="AB864" s="26">
        <f>(COUNTIF($AA$2:AA864,AA864)=1)*1+AB863</f>
        <v>259</v>
      </c>
      <c r="AC864" s="26" t="e">
        <f>VLOOKUP(AD864,'licencje PZTS'!$C$4:$K$524,9,FALSE)</f>
        <v>#N/A</v>
      </c>
      <c r="AD864" s="26" t="e">
        <f>INDEX($AA$2:$AA$900,MATCH(ROWS($Z$1:Z861),$AB$2:$AB$900,0))</f>
        <v>#N/A</v>
      </c>
    </row>
    <row r="865" spans="22:30" x14ac:dyDescent="0.25">
      <c r="V865" s="26" t="e">
        <f t="shared" si="102"/>
        <v>#N/A</v>
      </c>
      <c r="W865" s="26">
        <f>(COUNTIF($V$2:V865,V865)=1)*1+W864</f>
        <v>168</v>
      </c>
      <c r="X865" s="26" t="e">
        <f>VLOOKUP(Y865,'licencje PZTS'!$C$4:$K$524,9,FALSE)</f>
        <v>#N/A</v>
      </c>
      <c r="Y865" s="26" t="e">
        <f>INDEX($V$2:$V$900,MATCH(ROWS($U$1:U862),$W$2:$W$900,0))</f>
        <v>#N/A</v>
      </c>
      <c r="AA865" s="26" t="e">
        <f t="shared" si="100"/>
        <v>#N/A</v>
      </c>
      <c r="AB865" s="26">
        <f>(COUNTIF($AA$2:AA865,AA865)=1)*1+AB864</f>
        <v>259</v>
      </c>
      <c r="AC865" s="26" t="e">
        <f>VLOOKUP(AD865,'licencje PZTS'!$C$4:$K$524,9,FALSE)</f>
        <v>#N/A</v>
      </c>
      <c r="AD865" s="26" t="e">
        <f>INDEX($AA$2:$AA$900,MATCH(ROWS($Z$1:Z862),$AB$2:$AB$900,0))</f>
        <v>#N/A</v>
      </c>
    </row>
    <row r="866" spans="22:30" x14ac:dyDescent="0.25">
      <c r="V866" s="26" t="e">
        <f t="shared" si="102"/>
        <v>#N/A</v>
      </c>
      <c r="W866" s="26">
        <f>(COUNTIF($V$2:V866,V866)=1)*1+W865</f>
        <v>168</v>
      </c>
      <c r="X866" s="26" t="e">
        <f>VLOOKUP(Y866,'licencje PZTS'!$C$4:$K$524,9,FALSE)</f>
        <v>#N/A</v>
      </c>
      <c r="Y866" s="26" t="e">
        <f>INDEX($V$2:$V$900,MATCH(ROWS($U$1:U863),$W$2:$W$900,0))</f>
        <v>#N/A</v>
      </c>
      <c r="AA866" s="26" t="e">
        <f t="shared" si="100"/>
        <v>#N/A</v>
      </c>
      <c r="AB866" s="26">
        <f>(COUNTIF($AA$2:AA866,AA866)=1)*1+AB865</f>
        <v>259</v>
      </c>
      <c r="AC866" s="26" t="e">
        <f>VLOOKUP(AD866,'licencje PZTS'!$C$4:$K$524,9,FALSE)</f>
        <v>#N/A</v>
      </c>
      <c r="AD866" s="26" t="e">
        <f>INDEX($AA$2:$AA$900,MATCH(ROWS($Z$1:Z863),$AB$2:$AB$900,0))</f>
        <v>#N/A</v>
      </c>
    </row>
    <row r="867" spans="22:30" x14ac:dyDescent="0.25">
      <c r="V867" s="26" t="e">
        <f t="shared" si="102"/>
        <v>#N/A</v>
      </c>
      <c r="W867" s="26">
        <f>(COUNTIF($V$2:V867,V867)=1)*1+W866</f>
        <v>168</v>
      </c>
      <c r="X867" s="26" t="e">
        <f>VLOOKUP(Y867,'licencje PZTS'!$C$4:$K$524,9,FALSE)</f>
        <v>#N/A</v>
      </c>
      <c r="Y867" s="26" t="e">
        <f>INDEX($V$2:$V$900,MATCH(ROWS($U$1:U864),$W$2:$W$900,0))</f>
        <v>#N/A</v>
      </c>
      <c r="AA867" s="26" t="e">
        <f t="shared" si="100"/>
        <v>#N/A</v>
      </c>
      <c r="AB867" s="26">
        <f>(COUNTIF($AA$2:AA867,AA867)=1)*1+AB866</f>
        <v>259</v>
      </c>
      <c r="AC867" s="26" t="e">
        <f>VLOOKUP(AD867,'licencje PZTS'!$C$4:$K$524,9,FALSE)</f>
        <v>#N/A</v>
      </c>
      <c r="AD867" s="26" t="e">
        <f>INDEX($AA$2:$AA$900,MATCH(ROWS($Z$1:Z864),$AB$2:$AB$900,0))</f>
        <v>#N/A</v>
      </c>
    </row>
    <row r="868" spans="22:30" x14ac:dyDescent="0.25">
      <c r="V868" s="26" t="e">
        <f t="shared" ref="V868:V899" si="103">VLOOKUP($E$3,$C892:$G1329,3,FALSE)</f>
        <v>#N/A</v>
      </c>
      <c r="W868" s="26">
        <f>(COUNTIF($V$2:V868,V868)=1)*1+W867</f>
        <v>168</v>
      </c>
      <c r="X868" s="26" t="e">
        <f>VLOOKUP(Y868,'licencje PZTS'!$C$4:$K$524,9,FALSE)</f>
        <v>#N/A</v>
      </c>
      <c r="Y868" s="26" t="e">
        <f>INDEX($V$2:$V$900,MATCH(ROWS($U$1:U865),$W$2:$W$900,0))</f>
        <v>#N/A</v>
      </c>
      <c r="AA868" s="26" t="e">
        <f t="shared" si="100"/>
        <v>#N/A</v>
      </c>
      <c r="AB868" s="26">
        <f>(COUNTIF($AA$2:AA868,AA868)=1)*1+AB867</f>
        <v>259</v>
      </c>
      <c r="AC868" s="26" t="e">
        <f>VLOOKUP(AD868,'licencje PZTS'!$C$4:$K$524,9,FALSE)</f>
        <v>#N/A</v>
      </c>
      <c r="AD868" s="26" t="e">
        <f>INDEX($AA$2:$AA$900,MATCH(ROWS($Z$1:Z865),$AB$2:$AB$900,0))</f>
        <v>#N/A</v>
      </c>
    </row>
    <row r="869" spans="22:30" x14ac:dyDescent="0.25">
      <c r="V869" s="26" t="e">
        <f t="shared" si="103"/>
        <v>#N/A</v>
      </c>
      <c r="W869" s="26">
        <f>(COUNTIF($V$2:V869,V869)=1)*1+W868</f>
        <v>168</v>
      </c>
      <c r="X869" s="26" t="e">
        <f>VLOOKUP(Y869,'licencje PZTS'!$C$4:$K$524,9,FALSE)</f>
        <v>#N/A</v>
      </c>
      <c r="Y869" s="26" t="e">
        <f>INDEX($V$2:$V$900,MATCH(ROWS($U$1:U866),$W$2:$W$900,0))</f>
        <v>#N/A</v>
      </c>
      <c r="AA869" s="26" t="e">
        <f t="shared" si="100"/>
        <v>#N/A</v>
      </c>
      <c r="AB869" s="26">
        <f>(COUNTIF($AA$2:AA869,AA869)=1)*1+AB868</f>
        <v>259</v>
      </c>
      <c r="AC869" s="26" t="e">
        <f>VLOOKUP(AD869,'licencje PZTS'!$C$4:$K$524,9,FALSE)</f>
        <v>#N/A</v>
      </c>
      <c r="AD869" s="26" t="e">
        <f>INDEX($AA$2:$AA$900,MATCH(ROWS($Z$1:Z866),$AB$2:$AB$900,0))</f>
        <v>#N/A</v>
      </c>
    </row>
    <row r="870" spans="22:30" x14ac:dyDescent="0.25">
      <c r="V870" s="26" t="e">
        <f t="shared" si="103"/>
        <v>#N/A</v>
      </c>
      <c r="W870" s="26">
        <f>(COUNTIF($V$2:V870,V870)=1)*1+W869</f>
        <v>168</v>
      </c>
      <c r="X870" s="26" t="e">
        <f>VLOOKUP(Y870,'licencje PZTS'!$C$4:$K$524,9,FALSE)</f>
        <v>#N/A</v>
      </c>
      <c r="Y870" s="26" t="e">
        <f>INDEX($V$2:$V$900,MATCH(ROWS($U$1:U867),$W$2:$W$900,0))</f>
        <v>#N/A</v>
      </c>
      <c r="AA870" s="26" t="e">
        <f t="shared" si="100"/>
        <v>#N/A</v>
      </c>
      <c r="AB870" s="26">
        <f>(COUNTIF($AA$2:AA870,AA870)=1)*1+AB869</f>
        <v>259</v>
      </c>
      <c r="AC870" s="26" t="e">
        <f>VLOOKUP(AD870,'licencje PZTS'!$C$4:$K$524,9,FALSE)</f>
        <v>#N/A</v>
      </c>
      <c r="AD870" s="26" t="e">
        <f>INDEX($AA$2:$AA$900,MATCH(ROWS($Z$1:Z867),$AB$2:$AB$900,0))</f>
        <v>#N/A</v>
      </c>
    </row>
    <row r="871" spans="22:30" x14ac:dyDescent="0.25">
      <c r="V871" s="26" t="e">
        <f t="shared" si="103"/>
        <v>#N/A</v>
      </c>
      <c r="W871" s="26">
        <f>(COUNTIF($V$2:V871,V871)=1)*1+W870</f>
        <v>168</v>
      </c>
      <c r="X871" s="26" t="e">
        <f>VLOOKUP(Y871,'licencje PZTS'!$C$4:$K$524,9,FALSE)</f>
        <v>#N/A</v>
      </c>
      <c r="Y871" s="26" t="e">
        <f>INDEX($V$2:$V$900,MATCH(ROWS($U$1:U868),$W$2:$W$900,0))</f>
        <v>#N/A</v>
      </c>
      <c r="AA871" s="26" t="e">
        <f t="shared" si="100"/>
        <v>#N/A</v>
      </c>
      <c r="AB871" s="26">
        <f>(COUNTIF($AA$2:AA871,AA871)=1)*1+AB870</f>
        <v>259</v>
      </c>
      <c r="AC871" s="26" t="e">
        <f>VLOOKUP(AD871,'licencje PZTS'!$C$4:$K$524,9,FALSE)</f>
        <v>#N/A</v>
      </c>
      <c r="AD871" s="26" t="e">
        <f>INDEX($AA$2:$AA$900,MATCH(ROWS($Z$1:Z868),$AB$2:$AB$900,0))</f>
        <v>#N/A</v>
      </c>
    </row>
    <row r="872" spans="22:30" x14ac:dyDescent="0.25">
      <c r="V872" s="26" t="e">
        <f t="shared" si="103"/>
        <v>#N/A</v>
      </c>
      <c r="W872" s="26">
        <f>(COUNTIF($V$2:V872,V872)=1)*1+W871</f>
        <v>168</v>
      </c>
      <c r="X872" s="26" t="e">
        <f>VLOOKUP(Y872,'licencje PZTS'!$C$4:$K$524,9,FALSE)</f>
        <v>#N/A</v>
      </c>
      <c r="Y872" s="26" t="e">
        <f>INDEX($V$2:$V$900,MATCH(ROWS($U$1:U869),$W$2:$W$900,0))</f>
        <v>#N/A</v>
      </c>
      <c r="AA872" s="26" t="e">
        <f t="shared" si="100"/>
        <v>#N/A</v>
      </c>
      <c r="AB872" s="26">
        <f>(COUNTIF($AA$2:AA872,AA872)=1)*1+AB871</f>
        <v>259</v>
      </c>
      <c r="AC872" s="26" t="e">
        <f>VLOOKUP(AD872,'licencje PZTS'!$C$4:$K$524,9,FALSE)</f>
        <v>#N/A</v>
      </c>
      <c r="AD872" s="26" t="e">
        <f>INDEX($AA$2:$AA$900,MATCH(ROWS($Z$1:Z869),$AB$2:$AB$900,0))</f>
        <v>#N/A</v>
      </c>
    </row>
    <row r="873" spans="22:30" x14ac:dyDescent="0.25">
      <c r="V873" s="26" t="e">
        <f t="shared" si="103"/>
        <v>#N/A</v>
      </c>
      <c r="W873" s="26">
        <f>(COUNTIF($V$2:V873,V873)=1)*1+W872</f>
        <v>168</v>
      </c>
      <c r="X873" s="26" t="e">
        <f>VLOOKUP(Y873,'licencje PZTS'!$C$4:$K$524,9,FALSE)</f>
        <v>#N/A</v>
      </c>
      <c r="Y873" s="26" t="e">
        <f>INDEX($V$2:$V$900,MATCH(ROWS($U$1:U870),$W$2:$W$900,0))</f>
        <v>#N/A</v>
      </c>
      <c r="AA873" s="26" t="e">
        <f t="shared" si="100"/>
        <v>#N/A</v>
      </c>
      <c r="AB873" s="26">
        <f>(COUNTIF($AA$2:AA873,AA873)=1)*1+AB872</f>
        <v>259</v>
      </c>
      <c r="AC873" s="26" t="e">
        <f>VLOOKUP(AD873,'licencje PZTS'!$C$4:$K$524,9,FALSE)</f>
        <v>#N/A</v>
      </c>
      <c r="AD873" s="26" t="e">
        <f>INDEX($AA$2:$AA$900,MATCH(ROWS($Z$1:Z870),$AB$2:$AB$900,0))</f>
        <v>#N/A</v>
      </c>
    </row>
    <row r="874" spans="22:30" x14ac:dyDescent="0.25">
      <c r="V874" s="26" t="e">
        <f t="shared" si="103"/>
        <v>#N/A</v>
      </c>
      <c r="W874" s="26">
        <f>(COUNTIF($V$2:V874,V874)=1)*1+W873</f>
        <v>168</v>
      </c>
      <c r="X874" s="26" t="e">
        <f>VLOOKUP(Y874,'licencje PZTS'!$C$4:$K$524,9,FALSE)</f>
        <v>#N/A</v>
      </c>
      <c r="Y874" s="26" t="e">
        <f>INDEX($V$2:$V$900,MATCH(ROWS($U$1:U871),$W$2:$W$900,0))</f>
        <v>#N/A</v>
      </c>
      <c r="AA874" s="26" t="e">
        <f t="shared" si="100"/>
        <v>#N/A</v>
      </c>
      <c r="AB874" s="26">
        <f>(COUNTIF($AA$2:AA874,AA874)=1)*1+AB873</f>
        <v>259</v>
      </c>
      <c r="AC874" s="26" t="e">
        <f>VLOOKUP(AD874,'licencje PZTS'!$C$4:$K$524,9,FALSE)</f>
        <v>#N/A</v>
      </c>
      <c r="AD874" s="26" t="e">
        <f>INDEX($AA$2:$AA$900,MATCH(ROWS($Z$1:Z871),$AB$2:$AB$900,0))</f>
        <v>#N/A</v>
      </c>
    </row>
    <row r="875" spans="22:30" x14ac:dyDescent="0.25">
      <c r="V875" s="26" t="e">
        <f t="shared" si="103"/>
        <v>#N/A</v>
      </c>
      <c r="W875" s="26">
        <f>(COUNTIF($V$2:V875,V875)=1)*1+W874</f>
        <v>168</v>
      </c>
      <c r="X875" s="26" t="e">
        <f>VLOOKUP(Y875,'licencje PZTS'!$C$4:$K$524,9,FALSE)</f>
        <v>#N/A</v>
      </c>
      <c r="Y875" s="26" t="e">
        <f>INDEX($V$2:$V$900,MATCH(ROWS($U$1:U872),$W$2:$W$900,0))</f>
        <v>#N/A</v>
      </c>
      <c r="AA875" s="26" t="e">
        <f t="shared" si="100"/>
        <v>#N/A</v>
      </c>
      <c r="AB875" s="26">
        <f>(COUNTIF($AA$2:AA875,AA875)=1)*1+AB874</f>
        <v>259</v>
      </c>
      <c r="AC875" s="26" t="e">
        <f>VLOOKUP(AD875,'licencje PZTS'!$C$4:$K$524,9,FALSE)</f>
        <v>#N/A</v>
      </c>
      <c r="AD875" s="26" t="e">
        <f>INDEX($AA$2:$AA$900,MATCH(ROWS($Z$1:Z872),$AB$2:$AB$900,0))</f>
        <v>#N/A</v>
      </c>
    </row>
    <row r="876" spans="22:30" x14ac:dyDescent="0.25">
      <c r="V876" s="26" t="e">
        <f t="shared" si="103"/>
        <v>#N/A</v>
      </c>
      <c r="W876" s="26">
        <f>(COUNTIF($V$2:V876,V876)=1)*1+W875</f>
        <v>168</v>
      </c>
      <c r="X876" s="26" t="e">
        <f>VLOOKUP(Y876,'licencje PZTS'!$C$4:$K$524,9,FALSE)</f>
        <v>#N/A</v>
      </c>
      <c r="Y876" s="26" t="e">
        <f>INDEX($V$2:$V$900,MATCH(ROWS($U$1:U873),$W$2:$W$900,0))</f>
        <v>#N/A</v>
      </c>
      <c r="AA876" s="26" t="e">
        <f t="shared" si="100"/>
        <v>#N/A</v>
      </c>
      <c r="AB876" s="26">
        <f>(COUNTIF($AA$2:AA876,AA876)=1)*1+AB875</f>
        <v>259</v>
      </c>
      <c r="AC876" s="26" t="e">
        <f>VLOOKUP(AD876,'licencje PZTS'!$C$4:$K$524,9,FALSE)</f>
        <v>#N/A</v>
      </c>
      <c r="AD876" s="26" t="e">
        <f>INDEX($AA$2:$AA$900,MATCH(ROWS($Z$1:Z873),$AB$2:$AB$900,0))</f>
        <v>#N/A</v>
      </c>
    </row>
    <row r="877" spans="22:30" x14ac:dyDescent="0.25">
      <c r="V877" s="26" t="e">
        <f t="shared" si="103"/>
        <v>#N/A</v>
      </c>
      <c r="W877" s="26">
        <f>(COUNTIF($V$2:V877,V877)=1)*1+W876</f>
        <v>168</v>
      </c>
      <c r="X877" s="26" t="e">
        <f>VLOOKUP(Y877,'licencje PZTS'!$C$4:$K$524,9,FALSE)</f>
        <v>#N/A</v>
      </c>
      <c r="Y877" s="26" t="e">
        <f>INDEX($V$2:$V$900,MATCH(ROWS($U$1:U874),$W$2:$W$900,0))</f>
        <v>#N/A</v>
      </c>
      <c r="AA877" s="26" t="e">
        <f t="shared" si="100"/>
        <v>#N/A</v>
      </c>
      <c r="AB877" s="26">
        <f>(COUNTIF($AA$2:AA877,AA877)=1)*1+AB876</f>
        <v>259</v>
      </c>
      <c r="AC877" s="26" t="e">
        <f>VLOOKUP(AD877,'licencje PZTS'!$C$4:$K$524,9,FALSE)</f>
        <v>#N/A</v>
      </c>
      <c r="AD877" s="26" t="e">
        <f>INDEX($AA$2:$AA$900,MATCH(ROWS($Z$1:Z874),$AB$2:$AB$900,0))</f>
        <v>#N/A</v>
      </c>
    </row>
    <row r="878" spans="22:30" x14ac:dyDescent="0.25">
      <c r="V878" s="26" t="e">
        <f t="shared" si="103"/>
        <v>#N/A</v>
      </c>
      <c r="W878" s="26">
        <f>(COUNTIF($V$2:V878,V878)=1)*1+W877</f>
        <v>168</v>
      </c>
      <c r="X878" s="26" t="e">
        <f>VLOOKUP(Y878,'licencje PZTS'!$C$4:$K$524,9,FALSE)</f>
        <v>#N/A</v>
      </c>
      <c r="Y878" s="26" t="e">
        <f>INDEX($V$2:$V$900,MATCH(ROWS($U$1:U875),$W$2:$W$900,0))</f>
        <v>#N/A</v>
      </c>
      <c r="AA878" s="26" t="e">
        <f t="shared" si="100"/>
        <v>#N/A</v>
      </c>
      <c r="AB878" s="26">
        <f>(COUNTIF($AA$2:AA878,AA878)=1)*1+AB877</f>
        <v>259</v>
      </c>
      <c r="AC878" s="26" t="e">
        <f>VLOOKUP(AD878,'licencje PZTS'!$C$4:$K$524,9,FALSE)</f>
        <v>#N/A</v>
      </c>
      <c r="AD878" s="26" t="e">
        <f>INDEX($AA$2:$AA$900,MATCH(ROWS($Z$1:Z875),$AB$2:$AB$900,0))</f>
        <v>#N/A</v>
      </c>
    </row>
    <row r="879" spans="22:30" x14ac:dyDescent="0.25">
      <c r="V879" s="26" t="e">
        <f t="shared" si="103"/>
        <v>#N/A</v>
      </c>
      <c r="W879" s="26">
        <f>(COUNTIF($V$2:V879,V879)=1)*1+W878</f>
        <v>168</v>
      </c>
      <c r="X879" s="26" t="e">
        <f>VLOOKUP(Y879,'licencje PZTS'!$C$4:$K$524,9,FALSE)</f>
        <v>#N/A</v>
      </c>
      <c r="Y879" s="26" t="e">
        <f>INDEX($V$2:$V$900,MATCH(ROWS($U$1:U876),$W$2:$W$900,0))</f>
        <v>#N/A</v>
      </c>
      <c r="AA879" s="26" t="e">
        <f t="shared" si="100"/>
        <v>#N/A</v>
      </c>
      <c r="AB879" s="26">
        <f>(COUNTIF($AA$2:AA879,AA879)=1)*1+AB878</f>
        <v>259</v>
      </c>
      <c r="AC879" s="26" t="e">
        <f>VLOOKUP(AD879,'licencje PZTS'!$C$4:$K$524,9,FALSE)</f>
        <v>#N/A</v>
      </c>
      <c r="AD879" s="26" t="e">
        <f>INDEX($AA$2:$AA$900,MATCH(ROWS($Z$1:Z876),$AB$2:$AB$900,0))</f>
        <v>#N/A</v>
      </c>
    </row>
    <row r="880" spans="22:30" x14ac:dyDescent="0.25">
      <c r="V880" s="26" t="e">
        <f t="shared" si="103"/>
        <v>#N/A</v>
      </c>
      <c r="W880" s="26">
        <f>(COUNTIF($V$2:V880,V880)=1)*1+W879</f>
        <v>168</v>
      </c>
      <c r="X880" s="26" t="e">
        <f>VLOOKUP(Y880,'licencje PZTS'!$C$4:$K$524,9,FALSE)</f>
        <v>#N/A</v>
      </c>
      <c r="Y880" s="26" t="e">
        <f>INDEX($V$2:$V$900,MATCH(ROWS($U$1:U877),$W$2:$W$900,0))</f>
        <v>#N/A</v>
      </c>
      <c r="AA880" s="26" t="e">
        <f t="shared" si="100"/>
        <v>#N/A</v>
      </c>
      <c r="AB880" s="26">
        <f>(COUNTIF($AA$2:AA880,AA880)=1)*1+AB879</f>
        <v>259</v>
      </c>
      <c r="AC880" s="26" t="e">
        <f>VLOOKUP(AD880,'licencje PZTS'!$C$4:$K$524,9,FALSE)</f>
        <v>#N/A</v>
      </c>
      <c r="AD880" s="26" t="e">
        <f>INDEX($AA$2:$AA$900,MATCH(ROWS($Z$1:Z877),$AB$2:$AB$900,0))</f>
        <v>#N/A</v>
      </c>
    </row>
    <row r="881" spans="22:30" x14ac:dyDescent="0.25">
      <c r="V881" s="26" t="e">
        <f t="shared" si="103"/>
        <v>#N/A</v>
      </c>
      <c r="W881" s="26">
        <f>(COUNTIF($V$2:V881,V881)=1)*1+W880</f>
        <v>168</v>
      </c>
      <c r="X881" s="26" t="e">
        <f>VLOOKUP(Y881,'licencje PZTS'!$C$4:$K$524,9,FALSE)</f>
        <v>#N/A</v>
      </c>
      <c r="Y881" s="26" t="e">
        <f>INDEX($V$2:$V$900,MATCH(ROWS($U$1:U878),$W$2:$W$900,0))</f>
        <v>#N/A</v>
      </c>
      <c r="AA881" s="26" t="e">
        <f t="shared" si="100"/>
        <v>#N/A</v>
      </c>
      <c r="AB881" s="26">
        <f>(COUNTIF($AA$2:AA881,AA881)=1)*1+AB880</f>
        <v>259</v>
      </c>
      <c r="AC881" s="26" t="e">
        <f>VLOOKUP(AD881,'licencje PZTS'!$C$4:$K$524,9,FALSE)</f>
        <v>#N/A</v>
      </c>
      <c r="AD881" s="26" t="e">
        <f>INDEX($AA$2:$AA$900,MATCH(ROWS($Z$1:Z878),$AB$2:$AB$900,0))</f>
        <v>#N/A</v>
      </c>
    </row>
    <row r="882" spans="22:30" x14ac:dyDescent="0.25">
      <c r="V882" s="26" t="e">
        <f t="shared" si="103"/>
        <v>#N/A</v>
      </c>
      <c r="W882" s="26">
        <f>(COUNTIF($V$2:V882,V882)=1)*1+W881</f>
        <v>168</v>
      </c>
      <c r="X882" s="26" t="e">
        <f>VLOOKUP(Y882,'licencje PZTS'!$C$4:$K$524,9,FALSE)</f>
        <v>#N/A</v>
      </c>
      <c r="Y882" s="26" t="e">
        <f>INDEX($V$2:$V$900,MATCH(ROWS($U$1:U879),$W$2:$W$900,0))</f>
        <v>#N/A</v>
      </c>
      <c r="AA882" s="26" t="e">
        <f t="shared" si="100"/>
        <v>#N/A</v>
      </c>
      <c r="AB882" s="26">
        <f>(COUNTIF($AA$2:AA882,AA882)=1)*1+AB881</f>
        <v>259</v>
      </c>
      <c r="AC882" s="26" t="e">
        <f>VLOOKUP(AD882,'licencje PZTS'!$C$4:$K$524,9,FALSE)</f>
        <v>#N/A</v>
      </c>
      <c r="AD882" s="26" t="e">
        <f>INDEX($AA$2:$AA$900,MATCH(ROWS($Z$1:Z879),$AB$2:$AB$900,0))</f>
        <v>#N/A</v>
      </c>
    </row>
    <row r="883" spans="22:30" x14ac:dyDescent="0.25">
      <c r="V883" s="26" t="e">
        <f t="shared" si="103"/>
        <v>#N/A</v>
      </c>
      <c r="W883" s="26">
        <f>(COUNTIF($V$2:V883,V883)=1)*1+W882</f>
        <v>168</v>
      </c>
      <c r="X883" s="26" t="e">
        <f>VLOOKUP(Y883,'licencje PZTS'!$C$4:$K$524,9,FALSE)</f>
        <v>#N/A</v>
      </c>
      <c r="Y883" s="26" t="e">
        <f>INDEX($V$2:$V$900,MATCH(ROWS($U$1:U880),$W$2:$W$900,0))</f>
        <v>#N/A</v>
      </c>
      <c r="AA883" s="26" t="e">
        <f t="shared" si="100"/>
        <v>#N/A</v>
      </c>
      <c r="AB883" s="26">
        <f>(COUNTIF($AA$2:AA883,AA883)=1)*1+AB882</f>
        <v>259</v>
      </c>
      <c r="AC883" s="26" t="e">
        <f>VLOOKUP(AD883,'licencje PZTS'!$C$4:$K$524,9,FALSE)</f>
        <v>#N/A</v>
      </c>
      <c r="AD883" s="26" t="e">
        <f>INDEX($AA$2:$AA$900,MATCH(ROWS($Z$1:Z880),$AB$2:$AB$900,0))</f>
        <v>#N/A</v>
      </c>
    </row>
    <row r="884" spans="22:30" x14ac:dyDescent="0.25">
      <c r="V884" s="26" t="e">
        <f t="shared" si="103"/>
        <v>#N/A</v>
      </c>
      <c r="W884" s="26">
        <f>(COUNTIF($V$2:V884,V884)=1)*1+W883</f>
        <v>168</v>
      </c>
      <c r="X884" s="26" t="e">
        <f>VLOOKUP(Y884,'licencje PZTS'!$C$4:$K$524,9,FALSE)</f>
        <v>#N/A</v>
      </c>
      <c r="Y884" s="26" t="e">
        <f>INDEX($V$2:$V$900,MATCH(ROWS($U$1:U881),$W$2:$W$900,0))</f>
        <v>#N/A</v>
      </c>
      <c r="AA884" s="26" t="e">
        <f t="shared" si="100"/>
        <v>#N/A</v>
      </c>
      <c r="AB884" s="26">
        <f>(COUNTIF($AA$2:AA884,AA884)=1)*1+AB883</f>
        <v>259</v>
      </c>
      <c r="AC884" s="26" t="e">
        <f>VLOOKUP(AD884,'licencje PZTS'!$C$4:$K$524,9,FALSE)</f>
        <v>#N/A</v>
      </c>
      <c r="AD884" s="26" t="e">
        <f>INDEX($AA$2:$AA$900,MATCH(ROWS($Z$1:Z881),$AB$2:$AB$900,0))</f>
        <v>#N/A</v>
      </c>
    </row>
    <row r="885" spans="22:30" x14ac:dyDescent="0.25">
      <c r="V885" s="26" t="e">
        <f t="shared" si="103"/>
        <v>#N/A</v>
      </c>
      <c r="W885" s="26">
        <f>(COUNTIF($V$2:V885,V885)=1)*1+W884</f>
        <v>168</v>
      </c>
      <c r="X885" s="26" t="e">
        <f>VLOOKUP(Y885,'licencje PZTS'!$C$4:$K$524,9,FALSE)</f>
        <v>#N/A</v>
      </c>
      <c r="Y885" s="26" t="e">
        <f>INDEX($V$2:$V$900,MATCH(ROWS($U$1:U882),$W$2:$W$900,0))</f>
        <v>#N/A</v>
      </c>
      <c r="AA885" s="26" t="e">
        <f t="shared" si="100"/>
        <v>#N/A</v>
      </c>
      <c r="AB885" s="26">
        <f>(COUNTIF($AA$2:AA885,AA885)=1)*1+AB884</f>
        <v>259</v>
      </c>
      <c r="AC885" s="26" t="e">
        <f>VLOOKUP(AD885,'licencje PZTS'!$C$4:$K$524,9,FALSE)</f>
        <v>#N/A</v>
      </c>
      <c r="AD885" s="26" t="e">
        <f>INDEX($AA$2:$AA$900,MATCH(ROWS($Z$1:Z882),$AB$2:$AB$900,0))</f>
        <v>#N/A</v>
      </c>
    </row>
    <row r="886" spans="22:30" x14ac:dyDescent="0.25">
      <c r="V886" s="26" t="e">
        <f t="shared" si="103"/>
        <v>#N/A</v>
      </c>
      <c r="W886" s="26">
        <f>(COUNTIF($V$2:V886,V886)=1)*1+W885</f>
        <v>168</v>
      </c>
      <c r="X886" s="26" t="e">
        <f>VLOOKUP(Y886,'licencje PZTS'!$C$4:$K$524,9,FALSE)</f>
        <v>#N/A</v>
      </c>
      <c r="Y886" s="26" t="e">
        <f>INDEX($V$2:$V$900,MATCH(ROWS($U$1:U883),$W$2:$W$900,0))</f>
        <v>#N/A</v>
      </c>
      <c r="AA886" s="26" t="e">
        <f t="shared" si="100"/>
        <v>#N/A</v>
      </c>
      <c r="AB886" s="26">
        <f>(COUNTIF($AA$2:AA886,AA886)=1)*1+AB885</f>
        <v>259</v>
      </c>
      <c r="AC886" s="26" t="e">
        <f>VLOOKUP(AD886,'licencje PZTS'!$C$4:$K$524,9,FALSE)</f>
        <v>#N/A</v>
      </c>
      <c r="AD886" s="26" t="e">
        <f>INDEX($AA$2:$AA$900,MATCH(ROWS($Z$1:Z883),$AB$2:$AB$900,0))</f>
        <v>#N/A</v>
      </c>
    </row>
    <row r="887" spans="22:30" x14ac:dyDescent="0.25">
      <c r="V887" s="26" t="e">
        <f t="shared" si="103"/>
        <v>#N/A</v>
      </c>
      <c r="W887" s="26">
        <f>(COUNTIF($V$2:V887,V887)=1)*1+W886</f>
        <v>168</v>
      </c>
      <c r="X887" s="26" t="e">
        <f>VLOOKUP(Y887,'licencje PZTS'!$C$4:$K$524,9,FALSE)</f>
        <v>#N/A</v>
      </c>
      <c r="Y887" s="26" t="e">
        <f>INDEX($V$2:$V$900,MATCH(ROWS($U$1:U884),$W$2:$W$900,0))</f>
        <v>#N/A</v>
      </c>
      <c r="AA887" s="26" t="e">
        <f t="shared" si="100"/>
        <v>#N/A</v>
      </c>
      <c r="AB887" s="26">
        <f>(COUNTIF($AA$2:AA887,AA887)=1)*1+AB886</f>
        <v>259</v>
      </c>
      <c r="AC887" s="26" t="e">
        <f>VLOOKUP(AD887,'licencje PZTS'!$C$4:$K$524,9,FALSE)</f>
        <v>#N/A</v>
      </c>
      <c r="AD887" s="26" t="e">
        <f>INDEX($AA$2:$AA$900,MATCH(ROWS($Z$1:Z884),$AB$2:$AB$900,0))</f>
        <v>#N/A</v>
      </c>
    </row>
    <row r="888" spans="22:30" x14ac:dyDescent="0.25">
      <c r="V888" s="26" t="e">
        <f t="shared" si="103"/>
        <v>#N/A</v>
      </c>
      <c r="W888" s="26">
        <f>(COUNTIF($V$2:V888,V888)=1)*1+W887</f>
        <v>168</v>
      </c>
      <c r="X888" s="26" t="e">
        <f>VLOOKUP(Y888,'licencje PZTS'!$C$4:$K$524,9,FALSE)</f>
        <v>#N/A</v>
      </c>
      <c r="Y888" s="26" t="e">
        <f>INDEX($V$2:$V$900,MATCH(ROWS($U$1:U885),$W$2:$W$900,0))</f>
        <v>#N/A</v>
      </c>
      <c r="AA888" s="26" t="e">
        <f t="shared" ref="AA888:AA951" si="104">VLOOKUP($G$3,$G912:$I1349,3,FALSE)</f>
        <v>#N/A</v>
      </c>
      <c r="AB888" s="26">
        <f>(COUNTIF($AA$2:AA888,AA888)=1)*1+AB887</f>
        <v>259</v>
      </c>
      <c r="AC888" s="26" t="e">
        <f>VLOOKUP(AD888,'licencje PZTS'!$C$4:$K$524,9,FALSE)</f>
        <v>#N/A</v>
      </c>
      <c r="AD888" s="26" t="e">
        <f>INDEX($AA$2:$AA$900,MATCH(ROWS($Z$1:Z885),$AB$2:$AB$900,0))</f>
        <v>#N/A</v>
      </c>
    </row>
    <row r="889" spans="22:30" x14ac:dyDescent="0.25">
      <c r="V889" s="26" t="e">
        <f t="shared" si="103"/>
        <v>#N/A</v>
      </c>
      <c r="W889" s="26">
        <f>(COUNTIF($V$2:V889,V889)=1)*1+W888</f>
        <v>168</v>
      </c>
      <c r="X889" s="26" t="e">
        <f>VLOOKUP(Y889,'licencje PZTS'!$C$4:$K$524,9,FALSE)</f>
        <v>#N/A</v>
      </c>
      <c r="Y889" s="26" t="e">
        <f>INDEX($V$2:$V$900,MATCH(ROWS($U$1:U886),$W$2:$W$900,0))</f>
        <v>#N/A</v>
      </c>
      <c r="AA889" s="26" t="e">
        <f t="shared" si="104"/>
        <v>#N/A</v>
      </c>
      <c r="AB889" s="26">
        <f>(COUNTIF($AA$2:AA889,AA889)=1)*1+AB888</f>
        <v>259</v>
      </c>
      <c r="AC889" s="26" t="e">
        <f>VLOOKUP(AD889,'licencje PZTS'!$C$4:$K$524,9,FALSE)</f>
        <v>#N/A</v>
      </c>
      <c r="AD889" s="26" t="e">
        <f>INDEX($AA$2:$AA$900,MATCH(ROWS($Z$1:Z886),$AB$2:$AB$900,0))</f>
        <v>#N/A</v>
      </c>
    </row>
    <row r="890" spans="22:30" x14ac:dyDescent="0.25">
      <c r="V890" s="26" t="e">
        <f t="shared" si="103"/>
        <v>#N/A</v>
      </c>
      <c r="W890" s="26">
        <f>(COUNTIF($V$2:V890,V890)=1)*1+W889</f>
        <v>168</v>
      </c>
      <c r="Y890" s="26" t="e">
        <f>INDEX($V$2:$V$900,MATCH(ROWS($U$1:U888),$W$2:$W$900,0))</f>
        <v>#N/A</v>
      </c>
      <c r="AA890" s="26" t="e">
        <f t="shared" si="104"/>
        <v>#N/A</v>
      </c>
      <c r="AB890" s="26">
        <f>(COUNTIF($AA$2:AA890,AA890)=1)*1+AB889</f>
        <v>259</v>
      </c>
      <c r="AC890" s="26" t="e">
        <f>VLOOKUP(AD890,'licencje PZTS'!$C$4:$K$524,9,FALSE)</f>
        <v>#N/A</v>
      </c>
      <c r="AD890" s="26" t="e">
        <f>INDEX($AA$2:$AA$900,MATCH(ROWS($Z$1:Z887),$AB$2:$AB$900,0))</f>
        <v>#N/A</v>
      </c>
    </row>
    <row r="891" spans="22:30" x14ac:dyDescent="0.25">
      <c r="V891" s="26" t="e">
        <f t="shared" si="103"/>
        <v>#N/A</v>
      </c>
      <c r="W891" s="26">
        <f>(COUNTIF($V$2:V891,V891)=1)*1+W890</f>
        <v>168</v>
      </c>
      <c r="Y891" s="26" t="e">
        <f>INDEX($V$2:$V$900,MATCH(ROWS($U$1:U889),$W$2:$W$900,0))</f>
        <v>#N/A</v>
      </c>
      <c r="AA891" s="26" t="e">
        <f t="shared" si="104"/>
        <v>#N/A</v>
      </c>
      <c r="AB891" s="26">
        <f>(COUNTIF($AA$2:AA891,AA891)=1)*1+AB890</f>
        <v>259</v>
      </c>
      <c r="AC891" s="26" t="e">
        <f>VLOOKUP(AD891,'licencje PZTS'!$C$4:$K$524,9,FALSE)</f>
        <v>#N/A</v>
      </c>
      <c r="AD891" s="26" t="e">
        <f>INDEX($AA$2:$AA$900,MATCH(ROWS($Z$1:Z888),$AB$2:$AB$900,0))</f>
        <v>#N/A</v>
      </c>
    </row>
    <row r="892" spans="22:30" x14ac:dyDescent="0.25">
      <c r="V892" s="26" t="e">
        <f t="shared" si="103"/>
        <v>#N/A</v>
      </c>
      <c r="W892" s="26">
        <f>(COUNTIF($V$2:V892,V892)=1)*1+W891</f>
        <v>168</v>
      </c>
      <c r="Y892" s="26" t="e">
        <f>INDEX($V$2:$V$900,MATCH(ROWS($U$1:U890),$W$2:$W$900,0))</f>
        <v>#N/A</v>
      </c>
      <c r="AA892" s="26" t="e">
        <f t="shared" si="104"/>
        <v>#N/A</v>
      </c>
      <c r="AB892" s="26">
        <f>(COUNTIF($AA$2:AA892,AA892)=1)*1+AB891</f>
        <v>259</v>
      </c>
      <c r="AC892" s="26" t="e">
        <f>VLOOKUP(AD892,'licencje PZTS'!$C$4:$K$524,9,FALSE)</f>
        <v>#N/A</v>
      </c>
      <c r="AD892" s="26" t="e">
        <f>INDEX($AA$2:$AA$900,MATCH(ROWS($Z$1:Z889),$AB$2:$AB$900,0))</f>
        <v>#N/A</v>
      </c>
    </row>
    <row r="893" spans="22:30" x14ac:dyDescent="0.25">
      <c r="V893" s="26" t="e">
        <f t="shared" si="103"/>
        <v>#N/A</v>
      </c>
      <c r="W893" s="26">
        <f>(COUNTIF($V$2:V893,V893)=1)*1+W892</f>
        <v>168</v>
      </c>
      <c r="Y893" s="26" t="e">
        <f>INDEX($V$2:$V$900,MATCH(ROWS($U$1:U891),$W$2:$W$900,0))</f>
        <v>#N/A</v>
      </c>
      <c r="AA893" s="26" t="e">
        <f t="shared" si="104"/>
        <v>#N/A</v>
      </c>
      <c r="AB893" s="26">
        <f>(COUNTIF($AA$2:AA893,AA893)=1)*1+AB892</f>
        <v>259</v>
      </c>
      <c r="AC893" s="26" t="e">
        <f>VLOOKUP(AD893,'licencje PZTS'!$C$4:$K$524,9,FALSE)</f>
        <v>#N/A</v>
      </c>
      <c r="AD893" s="26" t="e">
        <f>INDEX($AA$2:$AA$900,MATCH(ROWS($Z$1:Z890),$AB$2:$AB$900,0))</f>
        <v>#N/A</v>
      </c>
    </row>
    <row r="894" spans="22:30" x14ac:dyDescent="0.25">
      <c r="V894" s="26" t="e">
        <f t="shared" si="103"/>
        <v>#N/A</v>
      </c>
      <c r="W894" s="26">
        <f>(COUNTIF($V$2:V894,V894)=1)*1+W893</f>
        <v>168</v>
      </c>
      <c r="Y894" s="26" t="e">
        <f>INDEX($V$2:$V$900,MATCH(ROWS($U$1:U892),$W$2:$W$900,0))</f>
        <v>#N/A</v>
      </c>
      <c r="AA894" s="26" t="e">
        <f t="shared" si="104"/>
        <v>#N/A</v>
      </c>
      <c r="AB894" s="26">
        <f>(COUNTIF($AA$2:AA894,AA894)=1)*1+AB893</f>
        <v>259</v>
      </c>
      <c r="AC894" s="26" t="e">
        <f>VLOOKUP(AD894,'licencje PZTS'!$C$4:$K$524,9,FALSE)</f>
        <v>#N/A</v>
      </c>
      <c r="AD894" s="26" t="e">
        <f>INDEX($AA$2:$AA$900,MATCH(ROWS($Z$1:Z891),$AB$2:$AB$900,0))</f>
        <v>#N/A</v>
      </c>
    </row>
    <row r="895" spans="22:30" x14ac:dyDescent="0.25">
      <c r="V895" s="26" t="e">
        <f t="shared" si="103"/>
        <v>#N/A</v>
      </c>
      <c r="W895" s="26">
        <f>(COUNTIF($V$2:V895,V895)=1)*1+W894</f>
        <v>168</v>
      </c>
      <c r="Y895" s="26" t="e">
        <f>INDEX($V$2:$V$900,MATCH(ROWS($U$1:U893),$W$2:$W$900,0))</f>
        <v>#N/A</v>
      </c>
      <c r="AA895" s="26" t="e">
        <f t="shared" si="104"/>
        <v>#N/A</v>
      </c>
      <c r="AB895" s="26">
        <f>(COUNTIF($AA$2:AA895,AA895)=1)*1+AB894</f>
        <v>259</v>
      </c>
      <c r="AC895" s="26" t="e">
        <f>VLOOKUP(AD895,'licencje PZTS'!$C$4:$K$524,9,FALSE)</f>
        <v>#N/A</v>
      </c>
      <c r="AD895" s="26" t="e">
        <f>INDEX($AA$2:$AA$900,MATCH(ROWS($Z$1:Z892),$AB$2:$AB$900,0))</f>
        <v>#N/A</v>
      </c>
    </row>
    <row r="896" spans="22:30" x14ac:dyDescent="0.25">
      <c r="V896" s="26" t="e">
        <f t="shared" si="103"/>
        <v>#N/A</v>
      </c>
      <c r="W896" s="26">
        <f>(COUNTIF($V$2:V896,V896)=1)*1+W895</f>
        <v>168</v>
      </c>
      <c r="Y896" s="26" t="e">
        <f>INDEX($V$2:$V$900,MATCH(ROWS($U$1:U894),$W$2:$W$900,0))</f>
        <v>#N/A</v>
      </c>
      <c r="AA896" s="26" t="e">
        <f t="shared" si="104"/>
        <v>#N/A</v>
      </c>
      <c r="AB896" s="26">
        <f>(COUNTIF($AA$2:AA896,AA896)=1)*1+AB895</f>
        <v>259</v>
      </c>
      <c r="AC896" s="26" t="e">
        <f>VLOOKUP(AD896,'licencje PZTS'!$C$4:$K$524,9,FALSE)</f>
        <v>#N/A</v>
      </c>
      <c r="AD896" s="26" t="e">
        <f>INDEX($AA$2:$AA$900,MATCH(ROWS($Z$1:Z893),$AB$2:$AB$900,0))</f>
        <v>#N/A</v>
      </c>
    </row>
    <row r="897" spans="22:30" x14ac:dyDescent="0.25">
      <c r="V897" s="26" t="e">
        <f t="shared" si="103"/>
        <v>#N/A</v>
      </c>
      <c r="W897" s="26">
        <f>(COUNTIF($V$2:V897,V897)=1)*1+W896</f>
        <v>168</v>
      </c>
      <c r="Y897" s="26" t="e">
        <f>INDEX($V$2:$V$900,MATCH(ROWS($U$1:U895),$W$2:$W$900,0))</f>
        <v>#N/A</v>
      </c>
      <c r="AA897" s="26" t="e">
        <f t="shared" si="104"/>
        <v>#N/A</v>
      </c>
      <c r="AB897" s="26">
        <f>(COUNTIF($AA$2:AA897,AA897)=1)*1+AB896</f>
        <v>259</v>
      </c>
      <c r="AC897" s="26" t="e">
        <f>VLOOKUP(AD897,'licencje PZTS'!$C$4:$K$524,9,FALSE)</f>
        <v>#N/A</v>
      </c>
      <c r="AD897" s="26" t="e">
        <f>INDEX($AA$2:$AA$900,MATCH(ROWS($Z$1:Z894),$AB$2:$AB$900,0))</f>
        <v>#N/A</v>
      </c>
    </row>
    <row r="898" spans="22:30" x14ac:dyDescent="0.25">
      <c r="V898" s="26" t="e">
        <f t="shared" si="103"/>
        <v>#N/A</v>
      </c>
      <c r="W898" s="26">
        <f>(COUNTIF($V$2:V898,V898)=1)*1+W897</f>
        <v>168</v>
      </c>
      <c r="Y898" s="26" t="e">
        <f>INDEX($V$2:$V$900,MATCH(ROWS($U$1:U896),$W$2:$W$900,0))</f>
        <v>#N/A</v>
      </c>
      <c r="AA898" s="26" t="e">
        <f t="shared" si="104"/>
        <v>#N/A</v>
      </c>
      <c r="AB898" s="26">
        <f>(COUNTIF($AA$2:AA898,AA898)=1)*1+AB897</f>
        <v>259</v>
      </c>
      <c r="AC898" s="26" t="e">
        <f>VLOOKUP(AD898,'licencje PZTS'!$C$4:$K$524,9,FALSE)</f>
        <v>#N/A</v>
      </c>
      <c r="AD898" s="26" t="e">
        <f>INDEX($AA$2:$AA$900,MATCH(ROWS($Z$1:Z895),$AB$2:$AB$900,0))</f>
        <v>#N/A</v>
      </c>
    </row>
    <row r="899" spans="22:30" x14ac:dyDescent="0.25">
      <c r="V899" s="26" t="e">
        <f t="shared" si="103"/>
        <v>#N/A</v>
      </c>
      <c r="W899" s="26">
        <f>(COUNTIF($V$2:V899,V899)=1)*1+W898</f>
        <v>168</v>
      </c>
      <c r="Y899" s="26" t="e">
        <f>INDEX($V$2:$V$900,MATCH(ROWS($U$1:U897),$W$2:$W$900,0))</f>
        <v>#N/A</v>
      </c>
      <c r="AA899" s="26" t="e">
        <f t="shared" si="104"/>
        <v>#N/A</v>
      </c>
      <c r="AB899" s="26">
        <f>(COUNTIF($AA$2:AA899,AA899)=1)*1+AB898</f>
        <v>259</v>
      </c>
      <c r="AC899" s="26" t="e">
        <f>VLOOKUP(AD899,'licencje PZTS'!$C$4:$K$524,9,FALSE)</f>
        <v>#N/A</v>
      </c>
      <c r="AD899" s="26" t="e">
        <f>INDEX($AA$2:$AA$900,MATCH(ROWS($Z$1:Z896),$AB$2:$AB$900,0))</f>
        <v>#N/A</v>
      </c>
    </row>
    <row r="900" spans="22:30" x14ac:dyDescent="0.25">
      <c r="V900" s="26" t="e">
        <f t="shared" ref="V900:V931" si="105">VLOOKUP($E$3,$C924:$G1361,3,FALSE)</f>
        <v>#N/A</v>
      </c>
      <c r="W900" s="26">
        <f>(COUNTIF($V$2:V900,V900)=1)*1+W899</f>
        <v>168</v>
      </c>
      <c r="Y900" s="26" t="e">
        <f>INDEX($V$2:$V$900,MATCH(ROWS($U$1:U898),$W$2:$W$900,0))</f>
        <v>#N/A</v>
      </c>
      <c r="AA900" s="26" t="e">
        <f t="shared" si="104"/>
        <v>#N/A</v>
      </c>
      <c r="AB900" s="26">
        <f>(COUNTIF($AA$2:AA900,AA900)=1)*1+AB899</f>
        <v>259</v>
      </c>
      <c r="AC900" s="26" t="e">
        <f>VLOOKUP(AD900,'licencje PZTS'!$C$4:$K$524,9,FALSE)</f>
        <v>#N/A</v>
      </c>
      <c r="AD900" s="26" t="e">
        <f>INDEX($AA$2:$AA$900,MATCH(ROWS($Z$1:Z897),$AB$2:$AB$900,0))</f>
        <v>#N/A</v>
      </c>
    </row>
    <row r="901" spans="22:30" x14ac:dyDescent="0.25">
      <c r="V901" s="26" t="e">
        <f t="shared" si="105"/>
        <v>#N/A</v>
      </c>
      <c r="W901" s="26">
        <f>(COUNTIF($V$2:V901,V901)=1)*1+W900</f>
        <v>168</v>
      </c>
      <c r="Y901" s="26" t="e">
        <f>INDEX($V$2:$V$900,MATCH(ROWS($U$1:U899),$W$2:$W$900,0))</f>
        <v>#N/A</v>
      </c>
      <c r="AA901" s="26" t="e">
        <f t="shared" si="104"/>
        <v>#N/A</v>
      </c>
      <c r="AB901" s="26">
        <f>(COUNTIF($AA$2:AA901,AA901)=1)*1+AB900</f>
        <v>259</v>
      </c>
      <c r="AC901" s="26" t="e">
        <f>VLOOKUP(AD901,'licencje PZTS'!$C$4:$K$524,9,FALSE)</f>
        <v>#N/A</v>
      </c>
      <c r="AD901" s="26" t="e">
        <f>INDEX($AA$2:$AA$900,MATCH(ROWS($Z$1:Z898),$AB$2:$AB$900,0))</f>
        <v>#N/A</v>
      </c>
    </row>
    <row r="902" spans="22:30" x14ac:dyDescent="0.25">
      <c r="V902" s="26" t="e">
        <f t="shared" si="105"/>
        <v>#N/A</v>
      </c>
      <c r="W902" s="26">
        <f>(COUNTIF($V$2:V902,V902)=1)*1+W901</f>
        <v>168</v>
      </c>
      <c r="Y902" s="26" t="e">
        <f>INDEX($V$2:$V$900,MATCH(ROWS($U$1:U900),$W$2:$W$900,0))</f>
        <v>#N/A</v>
      </c>
      <c r="AA902" s="26" t="e">
        <f t="shared" si="104"/>
        <v>#N/A</v>
      </c>
      <c r="AB902" s="26">
        <f>(COUNTIF($AA$2:AA902,AA902)=1)*1+AB901</f>
        <v>259</v>
      </c>
      <c r="AC902" s="26" t="e">
        <f>VLOOKUP(AD902,'licencje PZTS'!$C$4:$K$524,9,FALSE)</f>
        <v>#N/A</v>
      </c>
      <c r="AD902" s="26" t="e">
        <f>INDEX($AA$2:$AA$900,MATCH(ROWS($Z$1:Z899),$AB$2:$AB$900,0))</f>
        <v>#N/A</v>
      </c>
    </row>
    <row r="903" spans="22:30" x14ac:dyDescent="0.25">
      <c r="V903" s="26" t="e">
        <f t="shared" si="105"/>
        <v>#N/A</v>
      </c>
      <c r="W903" s="26">
        <f>(COUNTIF($V$2:V903,V903)=1)*1+W902</f>
        <v>168</v>
      </c>
      <c r="Y903" s="26" t="e">
        <f>INDEX($V$2:$V$900,MATCH(ROWS($U$1:U901),$W$2:$W$900,0))</f>
        <v>#N/A</v>
      </c>
      <c r="AA903" s="26" t="e">
        <f t="shared" si="104"/>
        <v>#N/A</v>
      </c>
      <c r="AB903" s="26">
        <f>(COUNTIF($AA$2:AA903,AA903)=1)*1+AB902</f>
        <v>259</v>
      </c>
      <c r="AC903" s="26" t="e">
        <f>VLOOKUP(AD903,'licencje PZTS'!$C$4:$K$524,9,FALSE)</f>
        <v>#N/A</v>
      </c>
      <c r="AD903" s="26" t="e">
        <f>INDEX($AA$2:$AA$900,MATCH(ROWS($Z$1:Z900),$AB$2:$AB$900,0))</f>
        <v>#N/A</v>
      </c>
    </row>
    <row r="904" spans="22:30" x14ac:dyDescent="0.25">
      <c r="V904" s="26" t="e">
        <f t="shared" si="105"/>
        <v>#N/A</v>
      </c>
      <c r="W904" s="26">
        <f>(COUNTIF($V$2:V904,V904)=1)*1+W903</f>
        <v>168</v>
      </c>
      <c r="Y904" s="26" t="e">
        <f>INDEX($V$2:$V$900,MATCH(ROWS($U$1:U902),$W$2:$W$900,0))</f>
        <v>#N/A</v>
      </c>
      <c r="AA904" s="26" t="e">
        <f t="shared" si="104"/>
        <v>#N/A</v>
      </c>
      <c r="AB904" s="26">
        <f>(COUNTIF($AA$2:AA904,AA904)=1)*1+AB903</f>
        <v>259</v>
      </c>
      <c r="AC904" s="26" t="e">
        <f>VLOOKUP(AD904,'licencje PZTS'!$C$4:$K$524,9,FALSE)</f>
        <v>#N/A</v>
      </c>
      <c r="AD904" s="26" t="e">
        <f>INDEX($AA$2:$AA$900,MATCH(ROWS($Z$1:Z901),$AB$2:$AB$900,0))</f>
        <v>#N/A</v>
      </c>
    </row>
    <row r="905" spans="22:30" x14ac:dyDescent="0.25">
      <c r="V905" s="26" t="e">
        <f t="shared" si="105"/>
        <v>#N/A</v>
      </c>
      <c r="W905" s="26">
        <f>(COUNTIF($V$2:V905,V905)=1)*1+W904</f>
        <v>168</v>
      </c>
      <c r="Y905" s="26" t="e">
        <f>INDEX($V$2:$V$900,MATCH(ROWS($U$1:U903),$W$2:$W$900,0))</f>
        <v>#N/A</v>
      </c>
      <c r="AA905" s="26" t="e">
        <f t="shared" si="104"/>
        <v>#N/A</v>
      </c>
      <c r="AB905" s="26">
        <f>(COUNTIF($AA$2:AA905,AA905)=1)*1+AB904</f>
        <v>259</v>
      </c>
      <c r="AC905" s="26" t="e">
        <f>VLOOKUP(AD905,'licencje PZTS'!$C$4:$K$524,9,FALSE)</f>
        <v>#N/A</v>
      </c>
      <c r="AD905" s="26" t="e">
        <f>INDEX($AA$2:$AA$900,MATCH(ROWS($Z$1:Z902),$AB$2:$AB$900,0))</f>
        <v>#N/A</v>
      </c>
    </row>
    <row r="906" spans="22:30" x14ac:dyDescent="0.25">
      <c r="V906" s="26" t="e">
        <f t="shared" si="105"/>
        <v>#N/A</v>
      </c>
      <c r="W906" s="26">
        <f>(COUNTIF($V$2:V906,V906)=1)*1+W905</f>
        <v>168</v>
      </c>
      <c r="Y906" s="26" t="e">
        <f>INDEX($V$2:$V$900,MATCH(ROWS($U$1:U904),$W$2:$W$900,0))</f>
        <v>#N/A</v>
      </c>
      <c r="AA906" s="26" t="e">
        <f t="shared" si="104"/>
        <v>#N/A</v>
      </c>
      <c r="AB906" s="26">
        <f>(COUNTIF($AA$2:AA906,AA906)=1)*1+AB905</f>
        <v>259</v>
      </c>
      <c r="AC906" s="26" t="e">
        <f>VLOOKUP(AD906,'licencje PZTS'!$C$4:$K$524,9,FALSE)</f>
        <v>#N/A</v>
      </c>
      <c r="AD906" s="26" t="e">
        <f>INDEX($AA$2:$AA$900,MATCH(ROWS($Z$1:Z903),$AB$2:$AB$900,0))</f>
        <v>#N/A</v>
      </c>
    </row>
    <row r="907" spans="22:30" x14ac:dyDescent="0.25">
      <c r="V907" s="26" t="e">
        <f t="shared" si="105"/>
        <v>#N/A</v>
      </c>
      <c r="W907" s="26">
        <f>(COUNTIF($V$2:V907,V907)=1)*1+W906</f>
        <v>168</v>
      </c>
      <c r="Y907" s="26" t="e">
        <f>INDEX($V$2:$V$900,MATCH(ROWS($U$1:U905),$W$2:$W$900,0))</f>
        <v>#N/A</v>
      </c>
      <c r="AA907" s="26" t="e">
        <f t="shared" si="104"/>
        <v>#N/A</v>
      </c>
      <c r="AB907" s="26">
        <f>(COUNTIF($AA$2:AA907,AA907)=1)*1+AB906</f>
        <v>259</v>
      </c>
      <c r="AC907" s="26" t="e">
        <f>VLOOKUP(AD907,'licencje PZTS'!$C$4:$K$524,9,FALSE)</f>
        <v>#N/A</v>
      </c>
      <c r="AD907" s="26" t="e">
        <f>INDEX($AA$2:$AA$900,MATCH(ROWS($Z$1:Z904),$AB$2:$AB$900,0))</f>
        <v>#N/A</v>
      </c>
    </row>
    <row r="908" spans="22:30" x14ac:dyDescent="0.25">
      <c r="V908" s="26" t="e">
        <f t="shared" si="105"/>
        <v>#N/A</v>
      </c>
      <c r="W908" s="26">
        <f>(COUNTIF($V$2:V908,V908)=1)*1+W907</f>
        <v>168</v>
      </c>
      <c r="Y908" s="26" t="e">
        <f>INDEX($V$2:$V$900,MATCH(ROWS($U$1:U906),$W$2:$W$900,0))</f>
        <v>#N/A</v>
      </c>
      <c r="AA908" s="26" t="e">
        <f t="shared" si="104"/>
        <v>#N/A</v>
      </c>
      <c r="AB908" s="26">
        <f>(COUNTIF($AA$2:AA908,AA908)=1)*1+AB907</f>
        <v>259</v>
      </c>
      <c r="AC908" s="26" t="e">
        <f>VLOOKUP(AD908,'licencje PZTS'!$C$4:$K$524,9,FALSE)</f>
        <v>#N/A</v>
      </c>
      <c r="AD908" s="26" t="e">
        <f>INDEX($AA$2:$AA$900,MATCH(ROWS($Z$1:Z905),$AB$2:$AB$900,0))</f>
        <v>#N/A</v>
      </c>
    </row>
    <row r="909" spans="22:30" x14ac:dyDescent="0.25">
      <c r="V909" s="26" t="e">
        <f t="shared" si="105"/>
        <v>#N/A</v>
      </c>
      <c r="W909" s="26">
        <f>(COUNTIF($V$2:V909,V909)=1)*1+W908</f>
        <v>168</v>
      </c>
      <c r="Y909" s="26" t="e">
        <f>INDEX($V$2:$V$900,MATCH(ROWS($U$1:U907),$W$2:$W$900,0))</f>
        <v>#N/A</v>
      </c>
      <c r="AA909" s="26" t="e">
        <f t="shared" si="104"/>
        <v>#N/A</v>
      </c>
      <c r="AB909" s="26">
        <f>(COUNTIF($AA$2:AA909,AA909)=1)*1+AB908</f>
        <v>259</v>
      </c>
      <c r="AC909" s="26" t="e">
        <f>VLOOKUP(AD909,'licencje PZTS'!$C$4:$K$524,9,FALSE)</f>
        <v>#N/A</v>
      </c>
      <c r="AD909" s="26" t="e">
        <f>INDEX($AA$2:$AA$900,MATCH(ROWS($Z$1:Z906),$AB$2:$AB$900,0))</f>
        <v>#N/A</v>
      </c>
    </row>
    <row r="910" spans="22:30" x14ac:dyDescent="0.25">
      <c r="V910" s="26" t="e">
        <f t="shared" si="105"/>
        <v>#N/A</v>
      </c>
      <c r="W910" s="26">
        <f>(COUNTIF($V$2:V910,V910)=1)*1+W909</f>
        <v>168</v>
      </c>
      <c r="Y910" s="26" t="e">
        <f>INDEX($V$2:$V$900,MATCH(ROWS($U$1:U908),$W$2:$W$900,0))</f>
        <v>#N/A</v>
      </c>
      <c r="AA910" s="26" t="e">
        <f t="shared" si="104"/>
        <v>#N/A</v>
      </c>
      <c r="AB910" s="26">
        <f>(COUNTIF($AA$2:AA910,AA910)=1)*1+AB909</f>
        <v>259</v>
      </c>
      <c r="AC910" s="26" t="e">
        <f>VLOOKUP(AD910,'licencje PZTS'!$C$4:$K$524,9,FALSE)</f>
        <v>#N/A</v>
      </c>
      <c r="AD910" s="26" t="e">
        <f>INDEX($AA$2:$AA$900,MATCH(ROWS($Z$1:Z907),$AB$2:$AB$900,0))</f>
        <v>#N/A</v>
      </c>
    </row>
    <row r="911" spans="22:30" x14ac:dyDescent="0.25">
      <c r="V911" s="26" t="e">
        <f t="shared" si="105"/>
        <v>#N/A</v>
      </c>
      <c r="W911" s="26">
        <f>(COUNTIF($V$2:V911,V911)=1)*1+W910</f>
        <v>168</v>
      </c>
      <c r="Y911" s="26" t="e">
        <f>INDEX($V$2:$V$900,MATCH(ROWS($U$1:U909),$W$2:$W$900,0))</f>
        <v>#N/A</v>
      </c>
      <c r="AA911" s="26" t="e">
        <f t="shared" si="104"/>
        <v>#N/A</v>
      </c>
      <c r="AB911" s="26">
        <f>(COUNTIF($AA$2:AA911,AA911)=1)*1+AB910</f>
        <v>259</v>
      </c>
      <c r="AC911" s="26" t="e">
        <f>VLOOKUP(AD911,'licencje PZTS'!$C$4:$K$524,9,FALSE)</f>
        <v>#N/A</v>
      </c>
      <c r="AD911" s="26" t="e">
        <f>INDEX($AA$2:$AA$900,MATCH(ROWS($Z$1:Z908),$AB$2:$AB$900,0))</f>
        <v>#N/A</v>
      </c>
    </row>
    <row r="912" spans="22:30" x14ac:dyDescent="0.25">
      <c r="V912" s="26" t="e">
        <f t="shared" si="105"/>
        <v>#N/A</v>
      </c>
      <c r="W912" s="26">
        <f>(COUNTIF($V$2:V912,V912)=1)*1+W911</f>
        <v>168</v>
      </c>
      <c r="Y912" s="26" t="e">
        <f>INDEX($V$2:$V$900,MATCH(ROWS($U$1:U910),$W$2:$W$900,0))</f>
        <v>#N/A</v>
      </c>
      <c r="AA912" s="26" t="e">
        <f t="shared" si="104"/>
        <v>#N/A</v>
      </c>
      <c r="AB912" s="26">
        <f>(COUNTIF($AA$2:AA912,AA912)=1)*1+AB911</f>
        <v>259</v>
      </c>
      <c r="AC912" s="26" t="e">
        <f>VLOOKUP(AD912,'licencje PZTS'!$C$4:$K$524,9,FALSE)</f>
        <v>#N/A</v>
      </c>
      <c r="AD912" s="26" t="e">
        <f>INDEX($AA$2:$AA$900,MATCH(ROWS($Z$1:Z909),$AB$2:$AB$900,0))</f>
        <v>#N/A</v>
      </c>
    </row>
    <row r="913" spans="22:30" x14ac:dyDescent="0.25">
      <c r="V913" s="26" t="e">
        <f t="shared" si="105"/>
        <v>#N/A</v>
      </c>
      <c r="W913" s="26">
        <f>(COUNTIF($V$2:V913,V913)=1)*1+W912</f>
        <v>168</v>
      </c>
      <c r="Y913" s="26" t="e">
        <f>INDEX($V$2:$V$900,MATCH(ROWS($U$1:U911),$W$2:$W$900,0))</f>
        <v>#N/A</v>
      </c>
      <c r="AA913" s="26" t="e">
        <f t="shared" si="104"/>
        <v>#N/A</v>
      </c>
      <c r="AB913" s="26">
        <f>(COUNTIF($AA$2:AA913,AA913)=1)*1+AB912</f>
        <v>259</v>
      </c>
      <c r="AC913" s="26" t="e">
        <f>VLOOKUP(AD913,'licencje PZTS'!$C$4:$K$524,9,FALSE)</f>
        <v>#N/A</v>
      </c>
      <c r="AD913" s="26" t="e">
        <f>INDEX($AA$2:$AA$900,MATCH(ROWS($Z$1:Z910),$AB$2:$AB$900,0))</f>
        <v>#N/A</v>
      </c>
    </row>
    <row r="914" spans="22:30" x14ac:dyDescent="0.25">
      <c r="V914" s="26" t="e">
        <f t="shared" si="105"/>
        <v>#N/A</v>
      </c>
      <c r="W914" s="26">
        <f>(COUNTIF($V$2:V914,V914)=1)*1+W913</f>
        <v>168</v>
      </c>
      <c r="Y914" s="26" t="e">
        <f>INDEX($V$2:$V$900,MATCH(ROWS($U$1:U912),$W$2:$W$900,0))</f>
        <v>#N/A</v>
      </c>
      <c r="AA914" s="26" t="e">
        <f t="shared" si="104"/>
        <v>#N/A</v>
      </c>
      <c r="AB914" s="26">
        <f>(COUNTIF($AA$2:AA914,AA914)=1)*1+AB913</f>
        <v>259</v>
      </c>
      <c r="AC914" s="26" t="e">
        <f>VLOOKUP(AD914,'licencje PZTS'!$C$4:$K$524,9,FALSE)</f>
        <v>#N/A</v>
      </c>
      <c r="AD914" s="26" t="e">
        <f>INDEX($AA$2:$AA$900,MATCH(ROWS($Z$1:Z911),$AB$2:$AB$900,0))</f>
        <v>#N/A</v>
      </c>
    </row>
    <row r="915" spans="22:30" x14ac:dyDescent="0.25">
      <c r="V915" s="26" t="e">
        <f t="shared" si="105"/>
        <v>#N/A</v>
      </c>
      <c r="W915" s="26">
        <f>(COUNTIF($V$2:V915,V915)=1)*1+W914</f>
        <v>168</v>
      </c>
      <c r="Y915" s="26" t="e">
        <f>INDEX($V$2:$V$900,MATCH(ROWS($U$1:U913),$W$2:$W$900,0))</f>
        <v>#N/A</v>
      </c>
      <c r="AA915" s="26" t="e">
        <f t="shared" si="104"/>
        <v>#N/A</v>
      </c>
      <c r="AB915" s="26">
        <f>(COUNTIF($AA$2:AA915,AA915)=1)*1+AB914</f>
        <v>259</v>
      </c>
      <c r="AC915" s="26" t="e">
        <f>VLOOKUP(AD915,'licencje PZTS'!$C$4:$K$524,9,FALSE)</f>
        <v>#N/A</v>
      </c>
      <c r="AD915" s="26" t="e">
        <f>INDEX($AA$2:$AA$900,MATCH(ROWS($Z$1:Z912),$AB$2:$AB$900,0))</f>
        <v>#N/A</v>
      </c>
    </row>
    <row r="916" spans="22:30" x14ac:dyDescent="0.25">
      <c r="V916" s="26" t="e">
        <f t="shared" si="105"/>
        <v>#N/A</v>
      </c>
      <c r="W916" s="26">
        <f>(COUNTIF($V$2:V916,V916)=1)*1+W915</f>
        <v>168</v>
      </c>
      <c r="Y916" s="26" t="e">
        <f>INDEX($V$2:$V$900,MATCH(ROWS($U$1:U914),$W$2:$W$900,0))</f>
        <v>#N/A</v>
      </c>
      <c r="AA916" s="26" t="e">
        <f t="shared" si="104"/>
        <v>#N/A</v>
      </c>
      <c r="AB916" s="26">
        <f>(COUNTIF($AA$2:AA916,AA916)=1)*1+AB915</f>
        <v>259</v>
      </c>
      <c r="AC916" s="26" t="e">
        <f>VLOOKUP(AD916,'licencje PZTS'!$C$4:$K$524,9,FALSE)</f>
        <v>#N/A</v>
      </c>
      <c r="AD916" s="26" t="e">
        <f>INDEX($AA$2:$AA$900,MATCH(ROWS($Z$1:Z913),$AB$2:$AB$900,0))</f>
        <v>#N/A</v>
      </c>
    </row>
    <row r="917" spans="22:30" x14ac:dyDescent="0.25">
      <c r="V917" s="26" t="e">
        <f t="shared" si="105"/>
        <v>#N/A</v>
      </c>
      <c r="W917" s="26">
        <f>(COUNTIF($V$2:V917,V917)=1)*1+W916</f>
        <v>168</v>
      </c>
      <c r="Y917" s="26" t="e">
        <f>INDEX($V$2:$V$900,MATCH(ROWS($U$1:U915),$W$2:$W$900,0))</f>
        <v>#N/A</v>
      </c>
      <c r="AA917" s="26" t="e">
        <f t="shared" si="104"/>
        <v>#N/A</v>
      </c>
      <c r="AB917" s="26">
        <f>(COUNTIF($AA$2:AA917,AA917)=1)*1+AB916</f>
        <v>259</v>
      </c>
      <c r="AC917" s="26" t="e">
        <f>VLOOKUP(AD917,'licencje PZTS'!$C$4:$K$524,9,FALSE)</f>
        <v>#N/A</v>
      </c>
      <c r="AD917" s="26" t="e">
        <f>INDEX($AA$2:$AA$900,MATCH(ROWS($Z$1:Z914),$AB$2:$AB$900,0))</f>
        <v>#N/A</v>
      </c>
    </row>
    <row r="918" spans="22:30" x14ac:dyDescent="0.25">
      <c r="V918" s="26" t="e">
        <f t="shared" si="105"/>
        <v>#N/A</v>
      </c>
      <c r="W918" s="26">
        <f>(COUNTIF($V$2:V918,V918)=1)*1+W917</f>
        <v>168</v>
      </c>
      <c r="Y918" s="26" t="e">
        <f>INDEX($V$2:$V$900,MATCH(ROWS($U$1:U916),$W$2:$W$900,0))</f>
        <v>#N/A</v>
      </c>
      <c r="AA918" s="26" t="e">
        <f t="shared" si="104"/>
        <v>#N/A</v>
      </c>
      <c r="AB918" s="26">
        <f>(COUNTIF($AA$2:AA918,AA918)=1)*1+AB917</f>
        <v>259</v>
      </c>
      <c r="AC918" s="26" t="e">
        <f>VLOOKUP(AD918,'licencje PZTS'!$C$4:$K$524,9,FALSE)</f>
        <v>#N/A</v>
      </c>
      <c r="AD918" s="26" t="e">
        <f>INDEX($AA$2:$AA$900,MATCH(ROWS($Z$1:Z915),$AB$2:$AB$900,0))</f>
        <v>#N/A</v>
      </c>
    </row>
    <row r="919" spans="22:30" x14ac:dyDescent="0.25">
      <c r="V919" s="26" t="e">
        <f t="shared" si="105"/>
        <v>#N/A</v>
      </c>
      <c r="W919" s="26">
        <f>(COUNTIF($V$2:V919,V919)=1)*1+W918</f>
        <v>168</v>
      </c>
      <c r="Y919" s="26" t="e">
        <f>INDEX($V$2:$V$900,MATCH(ROWS($U$1:U917),$W$2:$W$900,0))</f>
        <v>#N/A</v>
      </c>
      <c r="AA919" s="26" t="e">
        <f t="shared" si="104"/>
        <v>#N/A</v>
      </c>
      <c r="AB919" s="26">
        <f>(COUNTIF($AA$2:AA919,AA919)=1)*1+AB918</f>
        <v>259</v>
      </c>
      <c r="AC919" s="26" t="e">
        <f>VLOOKUP(AD919,'licencje PZTS'!$C$4:$K$524,9,FALSE)</f>
        <v>#N/A</v>
      </c>
      <c r="AD919" s="26" t="e">
        <f>INDEX($AA$2:$AA$900,MATCH(ROWS($Z$1:Z916),$AB$2:$AB$900,0))</f>
        <v>#N/A</v>
      </c>
    </row>
    <row r="920" spans="22:30" x14ac:dyDescent="0.25">
      <c r="V920" s="26" t="e">
        <f t="shared" si="105"/>
        <v>#N/A</v>
      </c>
      <c r="W920" s="26">
        <f>(COUNTIF($V$2:V920,V920)=1)*1+W919</f>
        <v>168</v>
      </c>
      <c r="Y920" s="26" t="e">
        <f>INDEX($V$2:$V$900,MATCH(ROWS($U$1:U918),$W$2:$W$900,0))</f>
        <v>#N/A</v>
      </c>
      <c r="AA920" s="26" t="e">
        <f t="shared" si="104"/>
        <v>#N/A</v>
      </c>
      <c r="AB920" s="26">
        <f>(COUNTIF($AA$2:AA920,AA920)=1)*1+AB919</f>
        <v>259</v>
      </c>
      <c r="AC920" s="26" t="e">
        <f>VLOOKUP(AD920,'licencje PZTS'!$C$4:$K$524,9,FALSE)</f>
        <v>#N/A</v>
      </c>
      <c r="AD920" s="26" t="e">
        <f>INDEX($AA$2:$AA$900,MATCH(ROWS($Z$1:Z917),$AB$2:$AB$900,0))</f>
        <v>#N/A</v>
      </c>
    </row>
    <row r="921" spans="22:30" x14ac:dyDescent="0.25">
      <c r="V921" s="26" t="e">
        <f t="shared" si="105"/>
        <v>#N/A</v>
      </c>
      <c r="W921" s="26">
        <f>(COUNTIF($V$2:V921,V921)=1)*1+W920</f>
        <v>168</v>
      </c>
      <c r="Y921" s="26" t="e">
        <f>INDEX($V$2:$V$900,MATCH(ROWS($U$1:U919),$W$2:$W$900,0))</f>
        <v>#N/A</v>
      </c>
      <c r="AA921" s="26" t="e">
        <f t="shared" si="104"/>
        <v>#N/A</v>
      </c>
      <c r="AB921" s="26">
        <f>(COUNTIF($AA$2:AA921,AA921)=1)*1+AB920</f>
        <v>259</v>
      </c>
      <c r="AC921" s="26" t="e">
        <f>VLOOKUP(AD921,'licencje PZTS'!$C$4:$K$524,9,FALSE)</f>
        <v>#N/A</v>
      </c>
      <c r="AD921" s="26" t="e">
        <f>INDEX($AA$2:$AA$900,MATCH(ROWS($Z$1:Z918),$AB$2:$AB$900,0))</f>
        <v>#N/A</v>
      </c>
    </row>
    <row r="922" spans="22:30" x14ac:dyDescent="0.25">
      <c r="V922" s="26" t="e">
        <f t="shared" si="105"/>
        <v>#N/A</v>
      </c>
      <c r="W922" s="26">
        <f>(COUNTIF($V$2:V922,V922)=1)*1+W921</f>
        <v>168</v>
      </c>
      <c r="Y922" s="26" t="e">
        <f>INDEX($V$2:$V$900,MATCH(ROWS($U$1:U920),$W$2:$W$900,0))</f>
        <v>#N/A</v>
      </c>
      <c r="AA922" s="26" t="e">
        <f t="shared" si="104"/>
        <v>#N/A</v>
      </c>
      <c r="AB922" s="26">
        <f>(COUNTIF($AA$2:AA922,AA922)=1)*1+AB921</f>
        <v>259</v>
      </c>
      <c r="AC922" s="26" t="e">
        <f>VLOOKUP(AD922,'licencje PZTS'!$C$4:$K$524,9,FALSE)</f>
        <v>#N/A</v>
      </c>
      <c r="AD922" s="26" t="e">
        <f>INDEX($AA$2:$AA$900,MATCH(ROWS($Z$1:Z919),$AB$2:$AB$900,0))</f>
        <v>#N/A</v>
      </c>
    </row>
    <row r="923" spans="22:30" x14ac:dyDescent="0.25">
      <c r="V923" s="26" t="e">
        <f t="shared" si="105"/>
        <v>#N/A</v>
      </c>
      <c r="W923" s="26">
        <f>(COUNTIF($V$2:V923,V923)=1)*1+W922</f>
        <v>168</v>
      </c>
      <c r="Y923" s="26" t="e">
        <f>INDEX($V$2:$V$900,MATCH(ROWS($U$1:U921),$W$2:$W$900,0))</f>
        <v>#N/A</v>
      </c>
      <c r="AA923" s="26" t="e">
        <f t="shared" si="104"/>
        <v>#N/A</v>
      </c>
      <c r="AB923" s="26">
        <f>(COUNTIF($AA$2:AA923,AA923)=1)*1+AB922</f>
        <v>259</v>
      </c>
      <c r="AC923" s="26" t="e">
        <f>VLOOKUP(AD923,'licencje PZTS'!$C$4:$K$524,9,FALSE)</f>
        <v>#N/A</v>
      </c>
      <c r="AD923" s="26" t="e">
        <f>INDEX($AA$2:$AA$900,MATCH(ROWS($Z$1:Z920),$AB$2:$AB$900,0))</f>
        <v>#N/A</v>
      </c>
    </row>
    <row r="924" spans="22:30" x14ac:dyDescent="0.25">
      <c r="V924" s="26" t="e">
        <f t="shared" si="105"/>
        <v>#N/A</v>
      </c>
      <c r="W924" s="26">
        <f>(COUNTIF($V$2:V924,V924)=1)*1+W923</f>
        <v>168</v>
      </c>
      <c r="Y924" s="26" t="e">
        <f>INDEX($V$2:$V$900,MATCH(ROWS($U$1:U922),$W$2:$W$900,0))</f>
        <v>#N/A</v>
      </c>
      <c r="AA924" s="26" t="e">
        <f t="shared" si="104"/>
        <v>#N/A</v>
      </c>
      <c r="AB924" s="26">
        <f>(COUNTIF($AA$2:AA924,AA924)=1)*1+AB923</f>
        <v>259</v>
      </c>
      <c r="AC924" s="26" t="e">
        <f>VLOOKUP(AD924,'licencje PZTS'!$C$4:$K$524,9,FALSE)</f>
        <v>#N/A</v>
      </c>
      <c r="AD924" s="26" t="e">
        <f>INDEX($AA$2:$AA$900,MATCH(ROWS($Z$1:Z921),$AB$2:$AB$900,0))</f>
        <v>#N/A</v>
      </c>
    </row>
    <row r="925" spans="22:30" x14ac:dyDescent="0.25">
      <c r="V925" s="26" t="e">
        <f t="shared" si="105"/>
        <v>#N/A</v>
      </c>
      <c r="W925" s="26">
        <f>(COUNTIF($V$2:V925,V925)=1)*1+W924</f>
        <v>168</v>
      </c>
      <c r="Y925" s="26" t="e">
        <f>INDEX($V$2:$V$900,MATCH(ROWS($U$1:U923),$W$2:$W$900,0))</f>
        <v>#N/A</v>
      </c>
      <c r="AA925" s="26" t="e">
        <f t="shared" si="104"/>
        <v>#N/A</v>
      </c>
      <c r="AB925" s="26">
        <f>(COUNTIF($AA$2:AA925,AA925)=1)*1+AB924</f>
        <v>259</v>
      </c>
      <c r="AC925" s="26" t="e">
        <f>VLOOKUP(AD925,'licencje PZTS'!$C$4:$K$524,9,FALSE)</f>
        <v>#N/A</v>
      </c>
      <c r="AD925" s="26" t="e">
        <f>INDEX($AA$2:$AA$900,MATCH(ROWS($Z$1:Z922),$AB$2:$AB$900,0))</f>
        <v>#N/A</v>
      </c>
    </row>
    <row r="926" spans="22:30" x14ac:dyDescent="0.25">
      <c r="V926" s="26" t="e">
        <f t="shared" si="105"/>
        <v>#N/A</v>
      </c>
      <c r="W926" s="26">
        <f>(COUNTIF($V$2:V926,V926)=1)*1+W925</f>
        <v>168</v>
      </c>
      <c r="Y926" s="26" t="e">
        <f>INDEX($V$2:$V$900,MATCH(ROWS($U$1:U924),$W$2:$W$900,0))</f>
        <v>#N/A</v>
      </c>
      <c r="AA926" s="26" t="e">
        <f t="shared" si="104"/>
        <v>#N/A</v>
      </c>
      <c r="AB926" s="26">
        <f>(COUNTIF($AA$2:AA926,AA926)=1)*1+AB925</f>
        <v>259</v>
      </c>
      <c r="AC926" s="26" t="e">
        <f>VLOOKUP(AD926,'licencje PZTS'!$C$4:$K$524,9,FALSE)</f>
        <v>#N/A</v>
      </c>
      <c r="AD926" s="26" t="e">
        <f>INDEX($AA$2:$AA$900,MATCH(ROWS($Z$1:Z923),$AB$2:$AB$900,0))</f>
        <v>#N/A</v>
      </c>
    </row>
    <row r="927" spans="22:30" x14ac:dyDescent="0.25">
      <c r="V927" s="26" t="e">
        <f t="shared" si="105"/>
        <v>#N/A</v>
      </c>
      <c r="W927" s="26">
        <f>(COUNTIF($V$2:V927,V927)=1)*1+W926</f>
        <v>168</v>
      </c>
      <c r="Y927" s="26" t="e">
        <f>INDEX($V$2:$V$900,MATCH(ROWS($U$1:U925),$W$2:$W$900,0))</f>
        <v>#N/A</v>
      </c>
      <c r="AA927" s="26" t="e">
        <f t="shared" si="104"/>
        <v>#N/A</v>
      </c>
      <c r="AB927" s="26">
        <f>(COUNTIF($AA$2:AA927,AA927)=1)*1+AB926</f>
        <v>259</v>
      </c>
      <c r="AC927" s="26" t="e">
        <f>VLOOKUP(AD927,'licencje PZTS'!$C$4:$K$524,9,FALSE)</f>
        <v>#N/A</v>
      </c>
      <c r="AD927" s="26" t="e">
        <f>INDEX($AA$2:$AA$900,MATCH(ROWS($Z$1:Z924),$AB$2:$AB$900,0))</f>
        <v>#N/A</v>
      </c>
    </row>
    <row r="928" spans="22:30" x14ac:dyDescent="0.25">
      <c r="V928" s="26" t="e">
        <f t="shared" si="105"/>
        <v>#N/A</v>
      </c>
      <c r="W928" s="26">
        <f>(COUNTIF($V$2:V928,V928)=1)*1+W927</f>
        <v>168</v>
      </c>
      <c r="Y928" s="26" t="e">
        <f>INDEX($V$2:$V$900,MATCH(ROWS($U$1:U926),$W$2:$W$900,0))</f>
        <v>#N/A</v>
      </c>
      <c r="AA928" s="26" t="e">
        <f t="shared" si="104"/>
        <v>#N/A</v>
      </c>
      <c r="AB928" s="26">
        <f>(COUNTIF($AA$2:AA928,AA928)=1)*1+AB927</f>
        <v>259</v>
      </c>
      <c r="AC928" s="26" t="e">
        <f>VLOOKUP(AD928,'licencje PZTS'!$C$4:$K$524,9,FALSE)</f>
        <v>#N/A</v>
      </c>
      <c r="AD928" s="26" t="e">
        <f>INDEX($AA$2:$AA$900,MATCH(ROWS($Z$1:Z925),$AB$2:$AB$900,0))</f>
        <v>#N/A</v>
      </c>
    </row>
    <row r="929" spans="22:30" x14ac:dyDescent="0.25">
      <c r="V929" s="26" t="e">
        <f t="shared" si="105"/>
        <v>#N/A</v>
      </c>
      <c r="W929" s="26">
        <f>(COUNTIF($V$2:V929,V929)=1)*1+W928</f>
        <v>168</v>
      </c>
      <c r="Y929" s="26" t="e">
        <f>INDEX($V$2:$V$900,MATCH(ROWS($U$1:U927),$W$2:$W$900,0))</f>
        <v>#N/A</v>
      </c>
      <c r="AA929" s="26" t="e">
        <f t="shared" si="104"/>
        <v>#N/A</v>
      </c>
      <c r="AB929" s="26">
        <f>(COUNTIF($AA$2:AA929,AA929)=1)*1+AB928</f>
        <v>259</v>
      </c>
      <c r="AC929" s="26" t="e">
        <f>VLOOKUP(AD929,'licencje PZTS'!$C$4:$K$524,9,FALSE)</f>
        <v>#N/A</v>
      </c>
      <c r="AD929" s="26" t="e">
        <f>INDEX($AA$2:$AA$900,MATCH(ROWS($Z$1:Z926),$AB$2:$AB$900,0))</f>
        <v>#N/A</v>
      </c>
    </row>
    <row r="930" spans="22:30" x14ac:dyDescent="0.25">
      <c r="V930" s="26" t="e">
        <f t="shared" si="105"/>
        <v>#N/A</v>
      </c>
      <c r="W930" s="26">
        <f>(COUNTIF($V$2:V930,V930)=1)*1+W929</f>
        <v>168</v>
      </c>
      <c r="Y930" s="26" t="e">
        <f>INDEX($V$2:$V$900,MATCH(ROWS($U$1:U928),$W$2:$W$900,0))</f>
        <v>#N/A</v>
      </c>
      <c r="AA930" s="26" t="e">
        <f t="shared" si="104"/>
        <v>#N/A</v>
      </c>
      <c r="AB930" s="26">
        <f>(COUNTIF($AA$2:AA930,AA930)=1)*1+AB929</f>
        <v>259</v>
      </c>
      <c r="AC930" s="26" t="e">
        <f>VLOOKUP(AD930,'licencje PZTS'!$C$4:$K$524,9,FALSE)</f>
        <v>#N/A</v>
      </c>
      <c r="AD930" s="26" t="e">
        <f>INDEX($AA$2:$AA$900,MATCH(ROWS($Z$1:Z927),$AB$2:$AB$900,0))</f>
        <v>#N/A</v>
      </c>
    </row>
    <row r="931" spans="22:30" x14ac:dyDescent="0.25">
      <c r="V931" s="26" t="e">
        <f t="shared" si="105"/>
        <v>#N/A</v>
      </c>
      <c r="W931" s="26">
        <f>(COUNTIF($V$2:V931,V931)=1)*1+W930</f>
        <v>168</v>
      </c>
      <c r="Y931" s="26" t="e">
        <f>INDEX($V$2:$V$900,MATCH(ROWS($U$1:U929),$W$2:$W$900,0))</f>
        <v>#N/A</v>
      </c>
      <c r="AA931" s="26" t="e">
        <f t="shared" si="104"/>
        <v>#N/A</v>
      </c>
      <c r="AB931" s="26">
        <f>(COUNTIF($AA$2:AA931,AA931)=1)*1+AB930</f>
        <v>259</v>
      </c>
      <c r="AC931" s="26" t="e">
        <f>VLOOKUP(AD931,'licencje PZTS'!$C$4:$K$524,9,FALSE)</f>
        <v>#N/A</v>
      </c>
      <c r="AD931" s="26" t="e">
        <f>INDEX($AA$2:$AA$900,MATCH(ROWS($Z$1:Z928),$AB$2:$AB$900,0))</f>
        <v>#N/A</v>
      </c>
    </row>
    <row r="932" spans="22:30" x14ac:dyDescent="0.25">
      <c r="V932" s="26" t="e">
        <f t="shared" ref="V932:V963" si="106">VLOOKUP($E$3,$C956:$G1393,3,FALSE)</f>
        <v>#N/A</v>
      </c>
      <c r="W932" s="26">
        <f>(COUNTIF($V$2:V932,V932)=1)*1+W931</f>
        <v>168</v>
      </c>
      <c r="Y932" s="26" t="e">
        <f>INDEX($V$2:$V$900,MATCH(ROWS($U$1:U930),$W$2:$W$900,0))</f>
        <v>#N/A</v>
      </c>
      <c r="AA932" s="26" t="e">
        <f t="shared" si="104"/>
        <v>#N/A</v>
      </c>
      <c r="AB932" s="26">
        <f>(COUNTIF($AA$2:AA932,AA932)=1)*1+AB931</f>
        <v>259</v>
      </c>
      <c r="AC932" s="26" t="e">
        <f>VLOOKUP(AD932,'licencje PZTS'!$C$4:$K$524,9,FALSE)</f>
        <v>#N/A</v>
      </c>
      <c r="AD932" s="26" t="e">
        <f>INDEX($AA$2:$AA$900,MATCH(ROWS($Z$1:Z929),$AB$2:$AB$900,0))</f>
        <v>#N/A</v>
      </c>
    </row>
    <row r="933" spans="22:30" x14ac:dyDescent="0.25">
      <c r="V933" s="26" t="e">
        <f t="shared" si="106"/>
        <v>#N/A</v>
      </c>
      <c r="W933" s="26">
        <f>(COUNTIF($V$2:V933,V933)=1)*1+W932</f>
        <v>168</v>
      </c>
      <c r="Y933" s="26" t="e">
        <f>INDEX($V$2:$V$900,MATCH(ROWS($U$1:U931),$W$2:$W$900,0))</f>
        <v>#N/A</v>
      </c>
      <c r="AA933" s="26" t="e">
        <f t="shared" si="104"/>
        <v>#N/A</v>
      </c>
      <c r="AB933" s="26">
        <f>(COUNTIF($AA$2:AA933,AA933)=1)*1+AB932</f>
        <v>259</v>
      </c>
      <c r="AC933" s="26" t="e">
        <f>VLOOKUP(AD933,'licencje PZTS'!$C$4:$K$524,9,FALSE)</f>
        <v>#N/A</v>
      </c>
      <c r="AD933" s="26" t="e">
        <f>INDEX($AA$2:$AA$900,MATCH(ROWS($Z$1:Z930),$AB$2:$AB$900,0))</f>
        <v>#N/A</v>
      </c>
    </row>
    <row r="934" spans="22:30" x14ac:dyDescent="0.25">
      <c r="V934" s="26" t="e">
        <f t="shared" si="106"/>
        <v>#N/A</v>
      </c>
      <c r="W934" s="26">
        <f>(COUNTIF($V$2:V934,V934)=1)*1+W933</f>
        <v>168</v>
      </c>
      <c r="Y934" s="26" t="e">
        <f>INDEX($V$2:$V$900,MATCH(ROWS($U$1:U932),$W$2:$W$900,0))</f>
        <v>#N/A</v>
      </c>
      <c r="AA934" s="26" t="e">
        <f t="shared" si="104"/>
        <v>#N/A</v>
      </c>
      <c r="AB934" s="26">
        <f>(COUNTIF($AA$2:AA934,AA934)=1)*1+AB933</f>
        <v>259</v>
      </c>
      <c r="AC934" s="26" t="e">
        <f>VLOOKUP(AD934,'licencje PZTS'!$C$4:$K$524,9,FALSE)</f>
        <v>#N/A</v>
      </c>
      <c r="AD934" s="26" t="e">
        <f>INDEX($AA$2:$AA$900,MATCH(ROWS($Z$1:Z931),$AB$2:$AB$900,0))</f>
        <v>#N/A</v>
      </c>
    </row>
    <row r="935" spans="22:30" x14ac:dyDescent="0.25">
      <c r="V935" s="26" t="e">
        <f t="shared" si="106"/>
        <v>#N/A</v>
      </c>
      <c r="W935" s="26">
        <f>(COUNTIF($V$2:V935,V935)=1)*1+W934</f>
        <v>168</v>
      </c>
      <c r="Y935" s="26" t="e">
        <f>INDEX($V$2:$V$900,MATCH(ROWS($U$1:U933),$W$2:$W$900,0))</f>
        <v>#N/A</v>
      </c>
      <c r="AA935" s="26" t="e">
        <f t="shared" si="104"/>
        <v>#N/A</v>
      </c>
      <c r="AB935" s="26">
        <f>(COUNTIF($AA$2:AA935,AA935)=1)*1+AB934</f>
        <v>259</v>
      </c>
      <c r="AC935" s="26" t="e">
        <f>VLOOKUP(AD935,'licencje PZTS'!$C$4:$K$524,9,FALSE)</f>
        <v>#N/A</v>
      </c>
      <c r="AD935" s="26" t="e">
        <f>INDEX($AA$2:$AA$900,MATCH(ROWS($Z$1:Z932),$AB$2:$AB$900,0))</f>
        <v>#N/A</v>
      </c>
    </row>
    <row r="936" spans="22:30" x14ac:dyDescent="0.25">
      <c r="V936" s="26" t="e">
        <f t="shared" si="106"/>
        <v>#N/A</v>
      </c>
      <c r="W936" s="26">
        <f>(COUNTIF($V$2:V936,V936)=1)*1+W935</f>
        <v>168</v>
      </c>
      <c r="Y936" s="26" t="e">
        <f>INDEX($V$2:$V$900,MATCH(ROWS($U$1:U934),$W$2:$W$900,0))</f>
        <v>#N/A</v>
      </c>
      <c r="AA936" s="26" t="e">
        <f t="shared" si="104"/>
        <v>#N/A</v>
      </c>
      <c r="AB936" s="26">
        <f>(COUNTIF($AA$2:AA936,AA936)=1)*1+AB935</f>
        <v>259</v>
      </c>
      <c r="AC936" s="26" t="e">
        <f>VLOOKUP(AD936,'licencje PZTS'!$C$4:$K$524,9,FALSE)</f>
        <v>#N/A</v>
      </c>
      <c r="AD936" s="26" t="e">
        <f>INDEX($AA$2:$AA$900,MATCH(ROWS($Z$1:Z933),$AB$2:$AB$900,0))</f>
        <v>#N/A</v>
      </c>
    </row>
    <row r="937" spans="22:30" x14ac:dyDescent="0.25">
      <c r="V937" s="26" t="e">
        <f t="shared" si="106"/>
        <v>#N/A</v>
      </c>
      <c r="W937" s="26">
        <f>(COUNTIF($V$2:V937,V937)=1)*1+W936</f>
        <v>168</v>
      </c>
      <c r="Y937" s="26" t="e">
        <f>INDEX($V$2:$V$900,MATCH(ROWS($U$1:U935),$W$2:$W$900,0))</f>
        <v>#N/A</v>
      </c>
      <c r="AA937" s="26" t="e">
        <f t="shared" si="104"/>
        <v>#N/A</v>
      </c>
      <c r="AB937" s="26">
        <f>(COUNTIF($AA$2:AA937,AA937)=1)*1+AB936</f>
        <v>259</v>
      </c>
      <c r="AC937" s="26" t="e">
        <f>VLOOKUP(AD937,'licencje PZTS'!$C$4:$K$524,9,FALSE)</f>
        <v>#N/A</v>
      </c>
      <c r="AD937" s="26" t="e">
        <f>INDEX($AA$2:$AA$900,MATCH(ROWS($Z$1:Z934),$AB$2:$AB$900,0))</f>
        <v>#N/A</v>
      </c>
    </row>
    <row r="938" spans="22:30" x14ac:dyDescent="0.25">
      <c r="V938" s="26" t="e">
        <f t="shared" si="106"/>
        <v>#N/A</v>
      </c>
      <c r="W938" s="26">
        <f>(COUNTIF($V$2:V938,V938)=1)*1+W937</f>
        <v>168</v>
      </c>
      <c r="Y938" s="26" t="e">
        <f>INDEX($V$2:$V$900,MATCH(ROWS($U$1:U936),$W$2:$W$900,0))</f>
        <v>#N/A</v>
      </c>
      <c r="AA938" s="26" t="e">
        <f t="shared" si="104"/>
        <v>#N/A</v>
      </c>
      <c r="AB938" s="26">
        <f>(COUNTIF($AA$2:AA938,AA938)=1)*1+AB937</f>
        <v>259</v>
      </c>
      <c r="AC938" s="26" t="e">
        <f>VLOOKUP(AD938,'licencje PZTS'!$C$4:$K$524,9,FALSE)</f>
        <v>#N/A</v>
      </c>
      <c r="AD938" s="26" t="e">
        <f>INDEX($AA$2:$AA$900,MATCH(ROWS($Z$1:Z935),$AB$2:$AB$900,0))</f>
        <v>#N/A</v>
      </c>
    </row>
    <row r="939" spans="22:30" x14ac:dyDescent="0.25">
      <c r="V939" s="26" t="e">
        <f t="shared" si="106"/>
        <v>#N/A</v>
      </c>
      <c r="W939" s="26">
        <f>(COUNTIF($V$2:V939,V939)=1)*1+W938</f>
        <v>168</v>
      </c>
      <c r="Y939" s="26" t="e">
        <f>INDEX($V$2:$V$900,MATCH(ROWS($U$1:U937),$W$2:$W$900,0))</f>
        <v>#N/A</v>
      </c>
      <c r="AA939" s="26" t="e">
        <f t="shared" si="104"/>
        <v>#N/A</v>
      </c>
      <c r="AB939" s="26">
        <f>(COUNTIF($AA$2:AA939,AA939)=1)*1+AB938</f>
        <v>259</v>
      </c>
      <c r="AC939" s="26" t="e">
        <f>VLOOKUP(AD939,'licencje PZTS'!$C$4:$K$524,9,FALSE)</f>
        <v>#N/A</v>
      </c>
      <c r="AD939" s="26" t="e">
        <f>INDEX($AA$2:$AA$900,MATCH(ROWS($Z$1:Z936),$AB$2:$AB$900,0))</f>
        <v>#N/A</v>
      </c>
    </row>
    <row r="940" spans="22:30" x14ac:dyDescent="0.25">
      <c r="V940" s="26" t="e">
        <f t="shared" si="106"/>
        <v>#N/A</v>
      </c>
      <c r="W940" s="26">
        <f>(COUNTIF($V$2:V940,V940)=1)*1+W939</f>
        <v>168</v>
      </c>
      <c r="Y940" s="26" t="e">
        <f>INDEX($V$2:$V$900,MATCH(ROWS($U$1:U938),$W$2:$W$900,0))</f>
        <v>#N/A</v>
      </c>
      <c r="AA940" s="26" t="e">
        <f t="shared" si="104"/>
        <v>#N/A</v>
      </c>
      <c r="AB940" s="26">
        <f>(COUNTIF($AA$2:AA940,AA940)=1)*1+AB939</f>
        <v>259</v>
      </c>
      <c r="AC940" s="26" t="e">
        <f>VLOOKUP(AD940,'licencje PZTS'!$C$4:$K$524,9,FALSE)</f>
        <v>#N/A</v>
      </c>
      <c r="AD940" s="26" t="e">
        <f>INDEX($AA$2:$AA$900,MATCH(ROWS($Z$1:Z937),$AB$2:$AB$900,0))</f>
        <v>#N/A</v>
      </c>
    </row>
    <row r="941" spans="22:30" x14ac:dyDescent="0.25">
      <c r="V941" s="26" t="e">
        <f t="shared" si="106"/>
        <v>#N/A</v>
      </c>
      <c r="W941" s="26">
        <f>(COUNTIF($V$2:V941,V941)=1)*1+W940</f>
        <v>168</v>
      </c>
      <c r="Y941" s="26" t="e">
        <f>INDEX($V$2:$V$900,MATCH(ROWS($U$1:U939),$W$2:$W$900,0))</f>
        <v>#N/A</v>
      </c>
      <c r="AA941" s="26" t="e">
        <f t="shared" si="104"/>
        <v>#N/A</v>
      </c>
      <c r="AB941" s="26">
        <f>(COUNTIF($AA$2:AA941,AA941)=1)*1+AB940</f>
        <v>259</v>
      </c>
      <c r="AC941" s="26" t="e">
        <f>VLOOKUP(AD941,'licencje PZTS'!$C$4:$K$524,9,FALSE)</f>
        <v>#N/A</v>
      </c>
      <c r="AD941" s="26" t="e">
        <f>INDEX($AA$2:$AA$900,MATCH(ROWS($Z$1:Z938),$AB$2:$AB$900,0))</f>
        <v>#N/A</v>
      </c>
    </row>
    <row r="942" spans="22:30" x14ac:dyDescent="0.25">
      <c r="V942" s="26" t="e">
        <f t="shared" si="106"/>
        <v>#N/A</v>
      </c>
      <c r="W942" s="26">
        <f>(COUNTIF($V$2:V942,V942)=1)*1+W941</f>
        <v>168</v>
      </c>
      <c r="Y942" s="26" t="e">
        <f>INDEX($V$2:$V$900,MATCH(ROWS($U$1:U940),$W$2:$W$900,0))</f>
        <v>#N/A</v>
      </c>
      <c r="AA942" s="26" t="e">
        <f t="shared" si="104"/>
        <v>#N/A</v>
      </c>
      <c r="AB942" s="26">
        <f>(COUNTIF($AA$2:AA942,AA942)=1)*1+AB941</f>
        <v>259</v>
      </c>
      <c r="AC942" s="26" t="e">
        <f>VLOOKUP(AD942,'licencje PZTS'!$C$4:$K$524,9,FALSE)</f>
        <v>#N/A</v>
      </c>
      <c r="AD942" s="26" t="e">
        <f>INDEX($AA$2:$AA$900,MATCH(ROWS($Z$1:Z939),$AB$2:$AB$900,0))</f>
        <v>#N/A</v>
      </c>
    </row>
    <row r="943" spans="22:30" x14ac:dyDescent="0.25">
      <c r="V943" s="26" t="e">
        <f t="shared" si="106"/>
        <v>#N/A</v>
      </c>
      <c r="W943" s="26">
        <f>(COUNTIF($V$2:V943,V943)=1)*1+W942</f>
        <v>168</v>
      </c>
      <c r="Y943" s="26" t="e">
        <f>INDEX($V$2:$V$900,MATCH(ROWS($U$1:U941),$W$2:$W$900,0))</f>
        <v>#N/A</v>
      </c>
      <c r="AA943" s="26" t="e">
        <f t="shared" si="104"/>
        <v>#N/A</v>
      </c>
      <c r="AB943" s="26">
        <f>(COUNTIF($AA$2:AA943,AA943)=1)*1+AB942</f>
        <v>259</v>
      </c>
      <c r="AC943" s="26" t="e">
        <f>VLOOKUP(AD943,'licencje PZTS'!$C$4:$K$524,9,FALSE)</f>
        <v>#N/A</v>
      </c>
      <c r="AD943" s="26" t="e">
        <f>INDEX($AA$2:$AA$900,MATCH(ROWS($Z$1:Z940),$AB$2:$AB$900,0))</f>
        <v>#N/A</v>
      </c>
    </row>
    <row r="944" spans="22:30" x14ac:dyDescent="0.25">
      <c r="V944" s="26" t="e">
        <f t="shared" si="106"/>
        <v>#N/A</v>
      </c>
      <c r="W944" s="26">
        <f>(COUNTIF($V$2:V944,V944)=1)*1+W943</f>
        <v>168</v>
      </c>
      <c r="Y944" s="26" t="e">
        <f>INDEX($V$2:$V$900,MATCH(ROWS($U$1:U942),$W$2:$W$900,0))</f>
        <v>#N/A</v>
      </c>
      <c r="AA944" s="26" t="e">
        <f t="shared" si="104"/>
        <v>#N/A</v>
      </c>
      <c r="AB944" s="26">
        <f>(COUNTIF($AA$2:AA944,AA944)=1)*1+AB943</f>
        <v>259</v>
      </c>
      <c r="AC944" s="26" t="e">
        <f>VLOOKUP(AD944,'licencje PZTS'!$C$4:$K$524,9,FALSE)</f>
        <v>#N/A</v>
      </c>
      <c r="AD944" s="26" t="e">
        <f>INDEX($AA$2:$AA$900,MATCH(ROWS($Z$1:Z941),$AB$2:$AB$900,0))</f>
        <v>#N/A</v>
      </c>
    </row>
    <row r="945" spans="22:30" x14ac:dyDescent="0.25">
      <c r="V945" s="26" t="e">
        <f t="shared" si="106"/>
        <v>#N/A</v>
      </c>
      <c r="W945" s="26">
        <f>(COUNTIF($V$2:V945,V945)=1)*1+W944</f>
        <v>168</v>
      </c>
      <c r="Y945" s="26" t="e">
        <f>INDEX($V$2:$V$900,MATCH(ROWS($U$1:U943),$W$2:$W$900,0))</f>
        <v>#N/A</v>
      </c>
      <c r="AA945" s="26" t="e">
        <f t="shared" si="104"/>
        <v>#N/A</v>
      </c>
      <c r="AB945" s="26">
        <f>(COUNTIF($AA$2:AA945,AA945)=1)*1+AB944</f>
        <v>259</v>
      </c>
      <c r="AC945" s="26" t="e">
        <f>VLOOKUP(AD945,'licencje PZTS'!$C$4:$K$524,9,FALSE)</f>
        <v>#N/A</v>
      </c>
      <c r="AD945" s="26" t="e">
        <f>INDEX($AA$2:$AA$900,MATCH(ROWS($Z$1:Z942),$AB$2:$AB$900,0))</f>
        <v>#N/A</v>
      </c>
    </row>
    <row r="946" spans="22:30" x14ac:dyDescent="0.25">
      <c r="V946" s="26" t="e">
        <f t="shared" si="106"/>
        <v>#N/A</v>
      </c>
      <c r="W946" s="26">
        <f>(COUNTIF($V$2:V946,V946)=1)*1+W945</f>
        <v>168</v>
      </c>
      <c r="Y946" s="26" t="e">
        <f>INDEX($V$2:$V$900,MATCH(ROWS($U$1:U944),$W$2:$W$900,0))</f>
        <v>#N/A</v>
      </c>
      <c r="AA946" s="26" t="e">
        <f t="shared" si="104"/>
        <v>#N/A</v>
      </c>
      <c r="AB946" s="26">
        <f>(COUNTIF($AA$2:AA946,AA946)=1)*1+AB945</f>
        <v>259</v>
      </c>
      <c r="AC946" s="26" t="e">
        <f>VLOOKUP(AD946,'licencje PZTS'!$C$4:$K$524,9,FALSE)</f>
        <v>#N/A</v>
      </c>
      <c r="AD946" s="26" t="e">
        <f>INDEX($AA$2:$AA$900,MATCH(ROWS($Z$1:Z943),$AB$2:$AB$900,0))</f>
        <v>#N/A</v>
      </c>
    </row>
    <row r="947" spans="22:30" x14ac:dyDescent="0.25">
      <c r="V947" s="26" t="e">
        <f t="shared" si="106"/>
        <v>#N/A</v>
      </c>
      <c r="W947" s="26">
        <f>(COUNTIF($V$2:V947,V947)=1)*1+W946</f>
        <v>168</v>
      </c>
      <c r="Y947" s="26" t="e">
        <f>INDEX($V$2:$V$900,MATCH(ROWS($U$1:U945),$W$2:$W$900,0))</f>
        <v>#N/A</v>
      </c>
      <c r="AA947" s="26" t="e">
        <f t="shared" si="104"/>
        <v>#N/A</v>
      </c>
      <c r="AB947" s="26">
        <f>(COUNTIF($AA$2:AA947,AA947)=1)*1+AB946</f>
        <v>259</v>
      </c>
      <c r="AC947" s="26" t="e">
        <f>VLOOKUP(AD947,'licencje PZTS'!$C$4:$K$524,9,FALSE)</f>
        <v>#N/A</v>
      </c>
      <c r="AD947" s="26" t="e">
        <f>INDEX($AA$2:$AA$900,MATCH(ROWS($Z$1:Z944),$AB$2:$AB$900,0))</f>
        <v>#N/A</v>
      </c>
    </row>
    <row r="948" spans="22:30" x14ac:dyDescent="0.25">
      <c r="V948" s="26" t="e">
        <f t="shared" si="106"/>
        <v>#N/A</v>
      </c>
      <c r="W948" s="26">
        <f>(COUNTIF($V$2:V948,V948)=1)*1+W947</f>
        <v>168</v>
      </c>
      <c r="Y948" s="26" t="e">
        <f>INDEX($V$2:$V$900,MATCH(ROWS($U$1:U946),$W$2:$W$900,0))</f>
        <v>#N/A</v>
      </c>
      <c r="AA948" s="26" t="e">
        <f t="shared" si="104"/>
        <v>#N/A</v>
      </c>
      <c r="AB948" s="26">
        <f>(COUNTIF($AA$2:AA948,AA948)=1)*1+AB947</f>
        <v>259</v>
      </c>
      <c r="AC948" s="26" t="e">
        <f>VLOOKUP(AD948,'licencje PZTS'!$C$4:$K$524,9,FALSE)</f>
        <v>#N/A</v>
      </c>
      <c r="AD948" s="26" t="e">
        <f>INDEX($AA$2:$AA$900,MATCH(ROWS($Z$1:Z945),$AB$2:$AB$900,0))</f>
        <v>#N/A</v>
      </c>
    </row>
    <row r="949" spans="22:30" x14ac:dyDescent="0.25">
      <c r="V949" s="26" t="e">
        <f t="shared" si="106"/>
        <v>#N/A</v>
      </c>
      <c r="W949" s="26">
        <f>(COUNTIF($V$2:V949,V949)=1)*1+W948</f>
        <v>168</v>
      </c>
      <c r="Y949" s="26" t="e">
        <f>INDEX($V$2:$V$900,MATCH(ROWS($U$1:U947),$W$2:$W$900,0))</f>
        <v>#N/A</v>
      </c>
      <c r="AA949" s="26" t="e">
        <f t="shared" si="104"/>
        <v>#N/A</v>
      </c>
      <c r="AB949" s="26">
        <f>(COUNTIF($AA$2:AA949,AA949)=1)*1+AB948</f>
        <v>259</v>
      </c>
      <c r="AC949" s="26" t="e">
        <f>VLOOKUP(AD949,'licencje PZTS'!$C$4:$K$524,9,FALSE)</f>
        <v>#N/A</v>
      </c>
      <c r="AD949" s="26" t="e">
        <f>INDEX($AA$2:$AA$900,MATCH(ROWS($Z$1:Z946),$AB$2:$AB$900,0))</f>
        <v>#N/A</v>
      </c>
    </row>
    <row r="950" spans="22:30" x14ac:dyDescent="0.25">
      <c r="V950" s="26" t="e">
        <f t="shared" si="106"/>
        <v>#N/A</v>
      </c>
      <c r="W950" s="26">
        <f>(COUNTIF($V$2:V950,V950)=1)*1+W949</f>
        <v>168</v>
      </c>
      <c r="Y950" s="26" t="e">
        <f>INDEX($V$2:$V$900,MATCH(ROWS($U$1:U948),$W$2:$W$900,0))</f>
        <v>#N/A</v>
      </c>
      <c r="AA950" s="26" t="e">
        <f t="shared" si="104"/>
        <v>#N/A</v>
      </c>
      <c r="AB950" s="26">
        <f>(COUNTIF($AA$2:AA950,AA950)=1)*1+AB949</f>
        <v>259</v>
      </c>
      <c r="AC950" s="26" t="e">
        <f>VLOOKUP(AD950,'licencje PZTS'!$C$4:$K$524,9,FALSE)</f>
        <v>#N/A</v>
      </c>
      <c r="AD950" s="26" t="e">
        <f>INDEX($AA$2:$AA$900,MATCH(ROWS($Z$1:Z947),$AB$2:$AB$900,0))</f>
        <v>#N/A</v>
      </c>
    </row>
    <row r="951" spans="22:30" x14ac:dyDescent="0.25">
      <c r="V951" s="26" t="e">
        <f t="shared" si="106"/>
        <v>#N/A</v>
      </c>
      <c r="W951" s="26">
        <f>(COUNTIF($V$2:V951,V951)=1)*1+W950</f>
        <v>168</v>
      </c>
      <c r="Y951" s="26" t="e">
        <f>INDEX($V$2:$V$900,MATCH(ROWS($U$1:U949),$W$2:$W$900,0))</f>
        <v>#N/A</v>
      </c>
      <c r="AA951" s="26" t="e">
        <f t="shared" si="104"/>
        <v>#N/A</v>
      </c>
      <c r="AB951" s="26">
        <f>(COUNTIF($AA$2:AA951,AA951)=1)*1+AB950</f>
        <v>259</v>
      </c>
      <c r="AC951" s="26" t="e">
        <f>VLOOKUP(AD951,'licencje PZTS'!$C$4:$K$524,9,FALSE)</f>
        <v>#N/A</v>
      </c>
      <c r="AD951" s="26" t="e">
        <f>INDEX($AA$2:$AA$900,MATCH(ROWS($Z$1:Z948),$AB$2:$AB$900,0))</f>
        <v>#N/A</v>
      </c>
    </row>
    <row r="952" spans="22:30" x14ac:dyDescent="0.25">
      <c r="V952" s="26" t="e">
        <f t="shared" si="106"/>
        <v>#N/A</v>
      </c>
      <c r="W952" s="26">
        <f>(COUNTIF($V$2:V952,V952)=1)*1+W951</f>
        <v>168</v>
      </c>
      <c r="Y952" s="26" t="e">
        <f>INDEX($V$2:$V$900,MATCH(ROWS($U$1:U950),$W$2:$W$900,0))</f>
        <v>#N/A</v>
      </c>
      <c r="AA952" s="26" t="e">
        <f t="shared" ref="AA952:AA1015" si="107">VLOOKUP($G$3,$G976:$I1413,3,FALSE)</f>
        <v>#N/A</v>
      </c>
      <c r="AB952" s="26">
        <f>(COUNTIF($AA$2:AA952,AA952)=1)*1+AB951</f>
        <v>259</v>
      </c>
      <c r="AC952" s="26" t="e">
        <f>VLOOKUP(AD952,'licencje PZTS'!$C$4:$K$524,9,FALSE)</f>
        <v>#N/A</v>
      </c>
      <c r="AD952" s="26" t="e">
        <f>INDEX($AA$2:$AA$900,MATCH(ROWS($Z$1:Z949),$AB$2:$AB$900,0))</f>
        <v>#N/A</v>
      </c>
    </row>
    <row r="953" spans="22:30" x14ac:dyDescent="0.25">
      <c r="V953" s="26" t="e">
        <f t="shared" si="106"/>
        <v>#N/A</v>
      </c>
      <c r="W953" s="26">
        <f>(COUNTIF($V$2:V953,V953)=1)*1+W952</f>
        <v>168</v>
      </c>
      <c r="Y953" s="26" t="e">
        <f>INDEX($V$2:$V$900,MATCH(ROWS($U$1:U951),$W$2:$W$900,0))</f>
        <v>#N/A</v>
      </c>
      <c r="AA953" s="26" t="e">
        <f t="shared" si="107"/>
        <v>#N/A</v>
      </c>
      <c r="AB953" s="26">
        <f>(COUNTIF($AA$2:AA953,AA953)=1)*1+AB952</f>
        <v>259</v>
      </c>
      <c r="AC953" s="26" t="e">
        <f>VLOOKUP(AD953,'licencje PZTS'!$C$4:$K$524,9,FALSE)</f>
        <v>#N/A</v>
      </c>
      <c r="AD953" s="26" t="e">
        <f>INDEX($AA$2:$AA$900,MATCH(ROWS($Z$1:Z950),$AB$2:$AB$900,0))</f>
        <v>#N/A</v>
      </c>
    </row>
    <row r="954" spans="22:30" x14ac:dyDescent="0.25">
      <c r="V954" s="26" t="e">
        <f t="shared" si="106"/>
        <v>#N/A</v>
      </c>
      <c r="W954" s="26">
        <f>(COUNTIF($V$2:V954,V954)=1)*1+W953</f>
        <v>168</v>
      </c>
      <c r="Y954" s="26" t="e">
        <f>INDEX($V$2:$V$900,MATCH(ROWS($U$1:U952),$W$2:$W$900,0))</f>
        <v>#N/A</v>
      </c>
      <c r="AA954" s="26" t="e">
        <f t="shared" si="107"/>
        <v>#N/A</v>
      </c>
      <c r="AB954" s="26">
        <f>(COUNTIF($AA$2:AA954,AA954)=1)*1+AB953</f>
        <v>259</v>
      </c>
      <c r="AC954" s="26" t="e">
        <f>VLOOKUP(AD954,'licencje PZTS'!$C$4:$K$524,9,FALSE)</f>
        <v>#N/A</v>
      </c>
      <c r="AD954" s="26" t="e">
        <f>INDEX($AA$2:$AA$900,MATCH(ROWS($Z$1:Z951),$AB$2:$AB$900,0))</f>
        <v>#N/A</v>
      </c>
    </row>
    <row r="955" spans="22:30" x14ac:dyDescent="0.25">
      <c r="V955" s="26" t="e">
        <f t="shared" si="106"/>
        <v>#N/A</v>
      </c>
      <c r="W955" s="26">
        <f>(COUNTIF($V$2:V955,V955)=1)*1+W954</f>
        <v>168</v>
      </c>
      <c r="Y955" s="26" t="e">
        <f>INDEX($V$2:$V$900,MATCH(ROWS($U$1:U953),$W$2:$W$900,0))</f>
        <v>#N/A</v>
      </c>
      <c r="AA955" s="26" t="e">
        <f t="shared" si="107"/>
        <v>#N/A</v>
      </c>
      <c r="AB955" s="26">
        <f>(COUNTIF($AA$2:AA955,AA955)=1)*1+AB954</f>
        <v>259</v>
      </c>
      <c r="AC955" s="26" t="e">
        <f>VLOOKUP(AD955,'licencje PZTS'!$C$4:$K$524,9,FALSE)</f>
        <v>#N/A</v>
      </c>
      <c r="AD955" s="26" t="e">
        <f>INDEX($AA$2:$AA$900,MATCH(ROWS($Z$1:Z952),$AB$2:$AB$900,0))</f>
        <v>#N/A</v>
      </c>
    </row>
    <row r="956" spans="22:30" x14ac:dyDescent="0.25">
      <c r="V956" s="26" t="e">
        <f t="shared" si="106"/>
        <v>#N/A</v>
      </c>
      <c r="W956" s="26">
        <f>(COUNTIF($V$2:V956,V956)=1)*1+W955</f>
        <v>168</v>
      </c>
      <c r="Y956" s="26" t="e">
        <f>INDEX($V$2:$V$900,MATCH(ROWS($U$1:U954),$W$2:$W$900,0))</f>
        <v>#N/A</v>
      </c>
      <c r="AA956" s="26" t="e">
        <f t="shared" si="107"/>
        <v>#N/A</v>
      </c>
      <c r="AB956" s="26">
        <f>(COUNTIF($AA$2:AA956,AA956)=1)*1+AB955</f>
        <v>259</v>
      </c>
      <c r="AC956" s="26" t="e">
        <f>VLOOKUP(AD956,'licencje PZTS'!$C$4:$K$524,9,FALSE)</f>
        <v>#N/A</v>
      </c>
      <c r="AD956" s="26" t="e">
        <f>INDEX($AA$2:$AA$900,MATCH(ROWS($Z$1:Z953),$AB$2:$AB$900,0))</f>
        <v>#N/A</v>
      </c>
    </row>
    <row r="957" spans="22:30" x14ac:dyDescent="0.25">
      <c r="V957" s="26" t="e">
        <f t="shared" si="106"/>
        <v>#N/A</v>
      </c>
      <c r="W957" s="26">
        <f>(COUNTIF($V$2:V957,V957)=1)*1+W956</f>
        <v>168</v>
      </c>
      <c r="Y957" s="26" t="e">
        <f>INDEX($V$2:$V$900,MATCH(ROWS($U$1:U955),$W$2:$W$900,0))</f>
        <v>#N/A</v>
      </c>
      <c r="AA957" s="26" t="e">
        <f t="shared" si="107"/>
        <v>#N/A</v>
      </c>
      <c r="AB957" s="26">
        <f>(COUNTIF($AA$2:AA957,AA957)=1)*1+AB956</f>
        <v>259</v>
      </c>
      <c r="AC957" s="26" t="e">
        <f>VLOOKUP(AD957,'licencje PZTS'!$C$4:$K$524,9,FALSE)</f>
        <v>#N/A</v>
      </c>
      <c r="AD957" s="26" t="e">
        <f>INDEX($AA$2:$AA$900,MATCH(ROWS($Z$1:Z954),$AB$2:$AB$900,0))</f>
        <v>#N/A</v>
      </c>
    </row>
    <row r="958" spans="22:30" x14ac:dyDescent="0.25">
      <c r="V958" s="26" t="e">
        <f t="shared" si="106"/>
        <v>#N/A</v>
      </c>
      <c r="W958" s="26">
        <f>(COUNTIF($V$2:V958,V958)=1)*1+W957</f>
        <v>168</v>
      </c>
      <c r="Y958" s="26" t="e">
        <f>INDEX($V$2:$V$900,MATCH(ROWS($U$1:U956),$W$2:$W$900,0))</f>
        <v>#N/A</v>
      </c>
      <c r="AA958" s="26" t="e">
        <f t="shared" si="107"/>
        <v>#N/A</v>
      </c>
      <c r="AB958" s="26">
        <f>(COUNTIF($AA$2:AA958,AA958)=1)*1+AB957</f>
        <v>259</v>
      </c>
      <c r="AC958" s="26" t="e">
        <f>VLOOKUP(AD958,'licencje PZTS'!$C$4:$K$524,9,FALSE)</f>
        <v>#N/A</v>
      </c>
      <c r="AD958" s="26" t="e">
        <f>INDEX($AA$2:$AA$900,MATCH(ROWS($Z$1:Z955),$AB$2:$AB$900,0))</f>
        <v>#N/A</v>
      </c>
    </row>
    <row r="959" spans="22:30" x14ac:dyDescent="0.25">
      <c r="V959" s="26" t="e">
        <f t="shared" si="106"/>
        <v>#N/A</v>
      </c>
      <c r="W959" s="26">
        <f>(COUNTIF($V$2:V959,V959)=1)*1+W958</f>
        <v>168</v>
      </c>
      <c r="Y959" s="26" t="e">
        <f>INDEX($V$2:$V$900,MATCH(ROWS($U$1:U957),$W$2:$W$900,0))</f>
        <v>#N/A</v>
      </c>
      <c r="AA959" s="26" t="e">
        <f t="shared" si="107"/>
        <v>#N/A</v>
      </c>
      <c r="AB959" s="26">
        <f>(COUNTIF($AA$2:AA959,AA959)=1)*1+AB958</f>
        <v>259</v>
      </c>
      <c r="AC959" s="26" t="e">
        <f>VLOOKUP(AD959,'licencje PZTS'!$C$4:$K$524,9,FALSE)</f>
        <v>#N/A</v>
      </c>
      <c r="AD959" s="26" t="e">
        <f>INDEX($AA$2:$AA$900,MATCH(ROWS($Z$1:Z956),$AB$2:$AB$900,0))</f>
        <v>#N/A</v>
      </c>
    </row>
    <row r="960" spans="22:30" x14ac:dyDescent="0.25">
      <c r="V960" s="26" t="e">
        <f t="shared" si="106"/>
        <v>#N/A</v>
      </c>
      <c r="W960" s="26">
        <f>(COUNTIF($V$2:V960,V960)=1)*1+W959</f>
        <v>168</v>
      </c>
      <c r="Y960" s="26" t="e">
        <f>INDEX($V$2:$V$900,MATCH(ROWS($U$1:U958),$W$2:$W$900,0))</f>
        <v>#N/A</v>
      </c>
      <c r="AA960" s="26" t="e">
        <f t="shared" si="107"/>
        <v>#N/A</v>
      </c>
      <c r="AB960" s="26">
        <f>(COUNTIF($AA$2:AA960,AA960)=1)*1+AB959</f>
        <v>259</v>
      </c>
      <c r="AC960" s="26" t="e">
        <f>VLOOKUP(AD960,'licencje PZTS'!$C$4:$K$524,9,FALSE)</f>
        <v>#N/A</v>
      </c>
      <c r="AD960" s="26" t="e">
        <f>INDEX($AA$2:$AA$900,MATCH(ROWS($Z$1:Z957),$AB$2:$AB$900,0))</f>
        <v>#N/A</v>
      </c>
    </row>
    <row r="961" spans="22:30" x14ac:dyDescent="0.25">
      <c r="V961" s="26" t="e">
        <f t="shared" si="106"/>
        <v>#N/A</v>
      </c>
      <c r="W961" s="26">
        <f>(COUNTIF($V$2:V961,V961)=1)*1+W960</f>
        <v>168</v>
      </c>
      <c r="Y961" s="26" t="e">
        <f>INDEX($V$2:$V$900,MATCH(ROWS($U$1:U959),$W$2:$W$900,0))</f>
        <v>#N/A</v>
      </c>
      <c r="AA961" s="26" t="e">
        <f t="shared" si="107"/>
        <v>#N/A</v>
      </c>
      <c r="AB961" s="26">
        <f>(COUNTIF($AA$2:AA961,AA961)=1)*1+AB960</f>
        <v>259</v>
      </c>
      <c r="AC961" s="26" t="e">
        <f>VLOOKUP(AD961,'licencje PZTS'!$C$4:$K$524,9,FALSE)</f>
        <v>#N/A</v>
      </c>
      <c r="AD961" s="26" t="e">
        <f>INDEX($AA$2:$AA$900,MATCH(ROWS($Z$1:Z958),$AB$2:$AB$900,0))</f>
        <v>#N/A</v>
      </c>
    </row>
    <row r="962" spans="22:30" x14ac:dyDescent="0.25">
      <c r="V962" s="26" t="e">
        <f t="shared" si="106"/>
        <v>#N/A</v>
      </c>
      <c r="W962" s="26">
        <f>(COUNTIF($V$2:V962,V962)=1)*1+W961</f>
        <v>168</v>
      </c>
      <c r="Y962" s="26" t="e">
        <f>INDEX($V$2:$V$900,MATCH(ROWS($U$1:U960),$W$2:$W$900,0))</f>
        <v>#N/A</v>
      </c>
      <c r="AA962" s="26" t="e">
        <f t="shared" si="107"/>
        <v>#N/A</v>
      </c>
      <c r="AB962" s="26">
        <f>(COUNTIF($AA$2:AA962,AA962)=1)*1+AB961</f>
        <v>259</v>
      </c>
      <c r="AC962" s="26" t="e">
        <f>VLOOKUP(AD962,'licencje PZTS'!$C$4:$K$524,9,FALSE)</f>
        <v>#N/A</v>
      </c>
      <c r="AD962" s="26" t="e">
        <f>INDEX($AA$2:$AA$900,MATCH(ROWS($Z$1:Z959),$AB$2:$AB$900,0))</f>
        <v>#N/A</v>
      </c>
    </row>
    <row r="963" spans="22:30" x14ac:dyDescent="0.25">
      <c r="V963" s="26" t="e">
        <f t="shared" si="106"/>
        <v>#N/A</v>
      </c>
      <c r="W963" s="26">
        <f>(COUNTIF($V$2:V963,V963)=1)*1+W962</f>
        <v>168</v>
      </c>
      <c r="Y963" s="26" t="e">
        <f>INDEX($V$2:$V$900,MATCH(ROWS($U$1:U961),$W$2:$W$900,0))</f>
        <v>#N/A</v>
      </c>
      <c r="AA963" s="26" t="e">
        <f t="shared" si="107"/>
        <v>#N/A</v>
      </c>
      <c r="AB963" s="26">
        <f>(COUNTIF($AA$2:AA963,AA963)=1)*1+AB962</f>
        <v>259</v>
      </c>
      <c r="AC963" s="26" t="e">
        <f>VLOOKUP(AD963,'licencje PZTS'!$C$4:$K$524,9,FALSE)</f>
        <v>#N/A</v>
      </c>
      <c r="AD963" s="26" t="e">
        <f>INDEX($AA$2:$AA$900,MATCH(ROWS($Z$1:Z960),$AB$2:$AB$900,0))</f>
        <v>#N/A</v>
      </c>
    </row>
    <row r="964" spans="22:30" x14ac:dyDescent="0.25">
      <c r="V964" s="26" t="e">
        <f t="shared" ref="V964:V995" si="108">VLOOKUP($E$3,$C988:$G1425,3,FALSE)</f>
        <v>#N/A</v>
      </c>
      <c r="W964" s="26">
        <f>(COUNTIF($V$2:V964,V964)=1)*1+W963</f>
        <v>168</v>
      </c>
      <c r="Y964" s="26" t="e">
        <f>INDEX($V$2:$V$900,MATCH(ROWS($U$1:U962),$W$2:$W$900,0))</f>
        <v>#N/A</v>
      </c>
      <c r="AA964" s="26" t="e">
        <f t="shared" si="107"/>
        <v>#N/A</v>
      </c>
      <c r="AB964" s="26">
        <f>(COUNTIF($AA$2:AA964,AA964)=1)*1+AB963</f>
        <v>259</v>
      </c>
      <c r="AC964" s="26" t="e">
        <f>VLOOKUP(AD964,'licencje PZTS'!$C$4:$K$524,9,FALSE)</f>
        <v>#N/A</v>
      </c>
      <c r="AD964" s="26" t="e">
        <f>INDEX($AA$2:$AA$900,MATCH(ROWS($Z$1:Z961),$AB$2:$AB$900,0))</f>
        <v>#N/A</v>
      </c>
    </row>
    <row r="965" spans="22:30" x14ac:dyDescent="0.25">
      <c r="V965" s="26" t="e">
        <f t="shared" si="108"/>
        <v>#N/A</v>
      </c>
      <c r="W965" s="26">
        <f>(COUNTIF($V$2:V965,V965)=1)*1+W964</f>
        <v>168</v>
      </c>
      <c r="Y965" s="26" t="e">
        <f>INDEX($V$2:$V$900,MATCH(ROWS($U$1:U963),$W$2:$W$900,0))</f>
        <v>#N/A</v>
      </c>
      <c r="AA965" s="26" t="e">
        <f t="shared" si="107"/>
        <v>#N/A</v>
      </c>
      <c r="AB965" s="26">
        <f>(COUNTIF($AA$2:AA965,AA965)=1)*1+AB964</f>
        <v>259</v>
      </c>
      <c r="AC965" s="26" t="e">
        <f>VLOOKUP(AD965,'licencje PZTS'!$C$4:$K$524,9,FALSE)</f>
        <v>#N/A</v>
      </c>
      <c r="AD965" s="26" t="e">
        <f>INDEX($AA$2:$AA$900,MATCH(ROWS($Z$1:Z962),$AB$2:$AB$900,0))</f>
        <v>#N/A</v>
      </c>
    </row>
    <row r="966" spans="22:30" x14ac:dyDescent="0.25">
      <c r="V966" s="26" t="e">
        <f t="shared" si="108"/>
        <v>#N/A</v>
      </c>
      <c r="W966" s="26">
        <f>(COUNTIF($V$2:V966,V966)=1)*1+W965</f>
        <v>168</v>
      </c>
      <c r="Y966" s="26" t="e">
        <f>INDEX($V$2:$V$900,MATCH(ROWS($U$1:U964),$W$2:$W$900,0))</f>
        <v>#N/A</v>
      </c>
      <c r="AA966" s="26" t="e">
        <f t="shared" si="107"/>
        <v>#N/A</v>
      </c>
      <c r="AB966" s="26">
        <f>(COUNTIF($AA$2:AA966,AA966)=1)*1+AB965</f>
        <v>259</v>
      </c>
      <c r="AC966" s="26" t="e">
        <f>VLOOKUP(AD966,'licencje PZTS'!$C$4:$K$524,9,FALSE)</f>
        <v>#N/A</v>
      </c>
      <c r="AD966" s="26" t="e">
        <f>INDEX($AA$2:$AA$900,MATCH(ROWS($Z$1:Z963),$AB$2:$AB$900,0))</f>
        <v>#N/A</v>
      </c>
    </row>
    <row r="967" spans="22:30" x14ac:dyDescent="0.25">
      <c r="V967" s="26" t="e">
        <f t="shared" si="108"/>
        <v>#N/A</v>
      </c>
      <c r="W967" s="26">
        <f>(COUNTIF($V$2:V967,V967)=1)*1+W966</f>
        <v>168</v>
      </c>
      <c r="Y967" s="26" t="e">
        <f>INDEX($V$2:$V$900,MATCH(ROWS($U$1:U965),$W$2:$W$900,0))</f>
        <v>#N/A</v>
      </c>
      <c r="AA967" s="26" t="e">
        <f t="shared" si="107"/>
        <v>#N/A</v>
      </c>
      <c r="AB967" s="26">
        <f>(COUNTIF($AA$2:AA967,AA967)=1)*1+AB966</f>
        <v>259</v>
      </c>
      <c r="AC967" s="26" t="e">
        <f>VLOOKUP(AD967,'licencje PZTS'!$C$4:$K$524,9,FALSE)</f>
        <v>#N/A</v>
      </c>
      <c r="AD967" s="26" t="e">
        <f>INDEX($AA$2:$AA$900,MATCH(ROWS($Z$1:Z964),$AB$2:$AB$900,0))</f>
        <v>#N/A</v>
      </c>
    </row>
    <row r="968" spans="22:30" x14ac:dyDescent="0.25">
      <c r="V968" s="26" t="e">
        <f t="shared" si="108"/>
        <v>#N/A</v>
      </c>
      <c r="W968" s="26">
        <f>(COUNTIF($V$2:V968,V968)=1)*1+W967</f>
        <v>168</v>
      </c>
      <c r="Y968" s="26" t="e">
        <f>INDEX($V$2:$V$900,MATCH(ROWS($U$1:U966),$W$2:$W$900,0))</f>
        <v>#N/A</v>
      </c>
      <c r="AA968" s="26" t="e">
        <f t="shared" si="107"/>
        <v>#N/A</v>
      </c>
      <c r="AB968" s="26">
        <f>(COUNTIF($AA$2:AA968,AA968)=1)*1+AB967</f>
        <v>259</v>
      </c>
      <c r="AC968" s="26" t="e">
        <f>VLOOKUP(AD968,'licencje PZTS'!$C$4:$K$524,9,FALSE)</f>
        <v>#N/A</v>
      </c>
      <c r="AD968" s="26" t="e">
        <f>INDEX($AA$2:$AA$900,MATCH(ROWS($Z$1:Z965),$AB$2:$AB$900,0))</f>
        <v>#N/A</v>
      </c>
    </row>
    <row r="969" spans="22:30" x14ac:dyDescent="0.25">
      <c r="V969" s="26" t="e">
        <f t="shared" si="108"/>
        <v>#N/A</v>
      </c>
      <c r="W969" s="26">
        <f>(COUNTIF($V$2:V969,V969)=1)*1+W968</f>
        <v>168</v>
      </c>
      <c r="Y969" s="26" t="e">
        <f>INDEX($V$2:$V$900,MATCH(ROWS($U$1:U967),$W$2:$W$900,0))</f>
        <v>#N/A</v>
      </c>
      <c r="AA969" s="26" t="e">
        <f t="shared" si="107"/>
        <v>#N/A</v>
      </c>
      <c r="AB969" s="26">
        <f>(COUNTIF($AA$2:AA969,AA969)=1)*1+AB968</f>
        <v>259</v>
      </c>
      <c r="AC969" s="26" t="e">
        <f>VLOOKUP(AD969,'licencje PZTS'!$C$4:$K$524,9,FALSE)</f>
        <v>#N/A</v>
      </c>
      <c r="AD969" s="26" t="e">
        <f>INDEX($AA$2:$AA$900,MATCH(ROWS($Z$1:Z966),$AB$2:$AB$900,0))</f>
        <v>#N/A</v>
      </c>
    </row>
    <row r="970" spans="22:30" x14ac:dyDescent="0.25">
      <c r="V970" s="26" t="e">
        <f t="shared" si="108"/>
        <v>#N/A</v>
      </c>
      <c r="W970" s="26">
        <f>(COUNTIF($V$2:V970,V970)=1)*1+W969</f>
        <v>168</v>
      </c>
      <c r="Y970" s="26" t="e">
        <f>INDEX($V$2:$V$900,MATCH(ROWS($U$1:U968),$W$2:$W$900,0))</f>
        <v>#N/A</v>
      </c>
      <c r="AA970" s="26" t="e">
        <f t="shared" si="107"/>
        <v>#N/A</v>
      </c>
      <c r="AB970" s="26">
        <f>(COUNTIF($AA$2:AA970,AA970)=1)*1+AB969</f>
        <v>259</v>
      </c>
      <c r="AC970" s="26" t="e">
        <f>VLOOKUP(AD970,'licencje PZTS'!$C$4:$K$524,9,FALSE)</f>
        <v>#N/A</v>
      </c>
      <c r="AD970" s="26" t="e">
        <f>INDEX($AA$2:$AA$900,MATCH(ROWS($Z$1:Z967),$AB$2:$AB$900,0))</f>
        <v>#N/A</v>
      </c>
    </row>
    <row r="971" spans="22:30" x14ac:dyDescent="0.25">
      <c r="V971" s="26" t="e">
        <f t="shared" si="108"/>
        <v>#N/A</v>
      </c>
      <c r="W971" s="26">
        <f>(COUNTIF($V$2:V971,V971)=1)*1+W970</f>
        <v>168</v>
      </c>
      <c r="Y971" s="26" t="e">
        <f>INDEX($V$2:$V$900,MATCH(ROWS($U$1:U969),$W$2:$W$900,0))</f>
        <v>#N/A</v>
      </c>
      <c r="AA971" s="26" t="e">
        <f t="shared" si="107"/>
        <v>#N/A</v>
      </c>
      <c r="AB971" s="26">
        <f>(COUNTIF($AA$2:AA971,AA971)=1)*1+AB970</f>
        <v>259</v>
      </c>
      <c r="AC971" s="26" t="e">
        <f>VLOOKUP(AD971,'licencje PZTS'!$C$4:$K$524,9,FALSE)</f>
        <v>#N/A</v>
      </c>
      <c r="AD971" s="26" t="e">
        <f>INDEX($AA$2:$AA$900,MATCH(ROWS($Z$1:Z968),$AB$2:$AB$900,0))</f>
        <v>#N/A</v>
      </c>
    </row>
    <row r="972" spans="22:30" x14ac:dyDescent="0.25">
      <c r="V972" s="26" t="e">
        <f t="shared" si="108"/>
        <v>#N/A</v>
      </c>
      <c r="W972" s="26">
        <f>(COUNTIF($V$2:V972,V972)=1)*1+W971</f>
        <v>168</v>
      </c>
      <c r="Y972" s="26" t="e">
        <f>INDEX($V$2:$V$900,MATCH(ROWS($U$1:U970),$W$2:$W$900,0))</f>
        <v>#N/A</v>
      </c>
      <c r="AA972" s="26" t="e">
        <f t="shared" si="107"/>
        <v>#N/A</v>
      </c>
      <c r="AB972" s="26">
        <f>(COUNTIF($AA$2:AA972,AA972)=1)*1+AB971</f>
        <v>259</v>
      </c>
      <c r="AC972" s="26" t="e">
        <f>VLOOKUP(AD972,'licencje PZTS'!$C$4:$K$524,9,FALSE)</f>
        <v>#N/A</v>
      </c>
      <c r="AD972" s="26" t="e">
        <f>INDEX($AA$2:$AA$900,MATCH(ROWS($Z$1:Z969),$AB$2:$AB$900,0))</f>
        <v>#N/A</v>
      </c>
    </row>
    <row r="973" spans="22:30" x14ac:dyDescent="0.25">
      <c r="V973" s="26" t="e">
        <f t="shared" si="108"/>
        <v>#N/A</v>
      </c>
      <c r="W973" s="26">
        <f>(COUNTIF($V$2:V973,V973)=1)*1+W972</f>
        <v>168</v>
      </c>
      <c r="Y973" s="26" t="e">
        <f>INDEX($V$2:$V$900,MATCH(ROWS($U$1:U971),$W$2:$W$900,0))</f>
        <v>#N/A</v>
      </c>
      <c r="AA973" s="26" t="e">
        <f t="shared" si="107"/>
        <v>#N/A</v>
      </c>
      <c r="AB973" s="26">
        <f>(COUNTIF($AA$2:AA973,AA973)=1)*1+AB972</f>
        <v>259</v>
      </c>
      <c r="AC973" s="26" t="e">
        <f>VLOOKUP(AD973,'licencje PZTS'!$C$4:$K$524,9,FALSE)</f>
        <v>#N/A</v>
      </c>
      <c r="AD973" s="26" t="e">
        <f>INDEX($AA$2:$AA$900,MATCH(ROWS($Z$1:Z970),$AB$2:$AB$900,0))</f>
        <v>#N/A</v>
      </c>
    </row>
    <row r="974" spans="22:30" x14ac:dyDescent="0.25">
      <c r="V974" s="26" t="e">
        <f t="shared" si="108"/>
        <v>#N/A</v>
      </c>
      <c r="W974" s="26">
        <f>(COUNTIF($V$2:V974,V974)=1)*1+W973</f>
        <v>168</v>
      </c>
      <c r="Y974" s="26" t="e">
        <f>INDEX($V$2:$V$900,MATCH(ROWS($U$1:U972),$W$2:$W$900,0))</f>
        <v>#N/A</v>
      </c>
      <c r="AA974" s="26" t="e">
        <f t="shared" si="107"/>
        <v>#N/A</v>
      </c>
      <c r="AB974" s="26">
        <f>(COUNTIF($AA$2:AA974,AA974)=1)*1+AB973</f>
        <v>259</v>
      </c>
      <c r="AC974" s="26" t="e">
        <f>VLOOKUP(AD974,'licencje PZTS'!$C$4:$K$524,9,FALSE)</f>
        <v>#N/A</v>
      </c>
      <c r="AD974" s="26" t="e">
        <f>INDEX($AA$2:$AA$900,MATCH(ROWS($Z$1:Z971),$AB$2:$AB$900,0))</f>
        <v>#N/A</v>
      </c>
    </row>
    <row r="975" spans="22:30" x14ac:dyDescent="0.25">
      <c r="V975" s="26" t="e">
        <f t="shared" si="108"/>
        <v>#N/A</v>
      </c>
      <c r="W975" s="26">
        <f>(COUNTIF($V$2:V975,V975)=1)*1+W974</f>
        <v>168</v>
      </c>
      <c r="Y975" s="26" t="e">
        <f>INDEX($V$2:$V$900,MATCH(ROWS($U$1:U973),$W$2:$W$900,0))</f>
        <v>#N/A</v>
      </c>
      <c r="AA975" s="26" t="e">
        <f t="shared" si="107"/>
        <v>#N/A</v>
      </c>
      <c r="AB975" s="26">
        <f>(COUNTIF($AA$2:AA975,AA975)=1)*1+AB974</f>
        <v>259</v>
      </c>
      <c r="AC975" s="26" t="e">
        <f>VLOOKUP(AD975,'licencje PZTS'!$C$4:$K$524,9,FALSE)</f>
        <v>#N/A</v>
      </c>
      <c r="AD975" s="26" t="e">
        <f>INDEX($AA$2:$AA$900,MATCH(ROWS($Z$1:Z972),$AB$2:$AB$900,0))</f>
        <v>#N/A</v>
      </c>
    </row>
    <row r="976" spans="22:30" x14ac:dyDescent="0.25">
      <c r="V976" s="26" t="e">
        <f t="shared" si="108"/>
        <v>#N/A</v>
      </c>
      <c r="W976" s="26">
        <f>(COUNTIF($V$2:V976,V976)=1)*1+W975</f>
        <v>168</v>
      </c>
      <c r="Y976" s="26" t="e">
        <f>INDEX($V$2:$V$900,MATCH(ROWS($U$1:U974),$W$2:$W$900,0))</f>
        <v>#N/A</v>
      </c>
      <c r="AA976" s="26" t="e">
        <f t="shared" si="107"/>
        <v>#N/A</v>
      </c>
      <c r="AB976" s="26">
        <f>(COUNTIF($AA$2:AA976,AA976)=1)*1+AB975</f>
        <v>259</v>
      </c>
      <c r="AC976" s="26" t="e">
        <f>VLOOKUP(AD976,'licencje PZTS'!$C$4:$K$524,9,FALSE)</f>
        <v>#N/A</v>
      </c>
      <c r="AD976" s="26" t="e">
        <f>INDEX($AA$2:$AA$900,MATCH(ROWS($Z$1:Z973),$AB$2:$AB$900,0))</f>
        <v>#N/A</v>
      </c>
    </row>
    <row r="977" spans="22:30" x14ac:dyDescent="0.25">
      <c r="V977" s="26" t="e">
        <f t="shared" si="108"/>
        <v>#N/A</v>
      </c>
      <c r="W977" s="26">
        <f>(COUNTIF($V$2:V977,V977)=1)*1+W976</f>
        <v>168</v>
      </c>
      <c r="Y977" s="26" t="e">
        <f>INDEX($V$2:$V$900,MATCH(ROWS($U$1:U975),$W$2:$W$900,0))</f>
        <v>#N/A</v>
      </c>
      <c r="AA977" s="26" t="e">
        <f t="shared" si="107"/>
        <v>#N/A</v>
      </c>
      <c r="AB977" s="26">
        <f>(COUNTIF($AA$2:AA977,AA977)=1)*1+AB976</f>
        <v>259</v>
      </c>
      <c r="AC977" s="26" t="e">
        <f>VLOOKUP(AD977,'licencje PZTS'!$C$4:$K$524,9,FALSE)</f>
        <v>#N/A</v>
      </c>
      <c r="AD977" s="26" t="e">
        <f>INDEX($AA$2:$AA$900,MATCH(ROWS($Z$1:Z974),$AB$2:$AB$900,0))</f>
        <v>#N/A</v>
      </c>
    </row>
    <row r="978" spans="22:30" x14ac:dyDescent="0.25">
      <c r="V978" s="26" t="e">
        <f t="shared" si="108"/>
        <v>#N/A</v>
      </c>
      <c r="W978" s="26">
        <f>(COUNTIF($V$2:V978,V978)=1)*1+W977</f>
        <v>168</v>
      </c>
      <c r="Y978" s="26" t="e">
        <f>INDEX($V$2:$V$900,MATCH(ROWS($U$1:U976),$W$2:$W$900,0))</f>
        <v>#N/A</v>
      </c>
      <c r="AA978" s="26" t="e">
        <f t="shared" si="107"/>
        <v>#N/A</v>
      </c>
      <c r="AB978" s="26">
        <f>(COUNTIF($AA$2:AA978,AA978)=1)*1+AB977</f>
        <v>259</v>
      </c>
      <c r="AC978" s="26" t="e">
        <f>VLOOKUP(AD978,'licencje PZTS'!$C$4:$K$524,9,FALSE)</f>
        <v>#N/A</v>
      </c>
      <c r="AD978" s="26" t="e">
        <f>INDEX($AA$2:$AA$900,MATCH(ROWS($Z$1:Z975),$AB$2:$AB$900,0))</f>
        <v>#N/A</v>
      </c>
    </row>
    <row r="979" spans="22:30" x14ac:dyDescent="0.25">
      <c r="V979" s="26" t="e">
        <f t="shared" si="108"/>
        <v>#N/A</v>
      </c>
      <c r="W979" s="26">
        <f>(COUNTIF($V$2:V979,V979)=1)*1+W978</f>
        <v>168</v>
      </c>
      <c r="Y979" s="26" t="e">
        <f>INDEX($V$2:$V$900,MATCH(ROWS($U$1:U977),$W$2:$W$900,0))</f>
        <v>#N/A</v>
      </c>
      <c r="AA979" s="26" t="e">
        <f t="shared" si="107"/>
        <v>#N/A</v>
      </c>
      <c r="AB979" s="26">
        <f>(COUNTIF($AA$2:AA979,AA979)=1)*1+AB978</f>
        <v>259</v>
      </c>
      <c r="AC979" s="26" t="e">
        <f>VLOOKUP(AD979,'licencje PZTS'!$C$4:$K$524,9,FALSE)</f>
        <v>#N/A</v>
      </c>
      <c r="AD979" s="26" t="e">
        <f>INDEX($AA$2:$AA$900,MATCH(ROWS($Z$1:Z976),$AB$2:$AB$900,0))</f>
        <v>#N/A</v>
      </c>
    </row>
    <row r="980" spans="22:30" x14ac:dyDescent="0.25">
      <c r="V980" s="26" t="e">
        <f t="shared" si="108"/>
        <v>#N/A</v>
      </c>
      <c r="W980" s="26">
        <f>(COUNTIF($V$2:V980,V980)=1)*1+W979</f>
        <v>168</v>
      </c>
      <c r="Y980" s="26" t="e">
        <f>INDEX($V$2:$V$900,MATCH(ROWS($U$1:U978),$W$2:$W$900,0))</f>
        <v>#N/A</v>
      </c>
      <c r="AA980" s="26" t="e">
        <f t="shared" si="107"/>
        <v>#N/A</v>
      </c>
      <c r="AB980" s="26">
        <f>(COUNTIF($AA$2:AA980,AA980)=1)*1+AB979</f>
        <v>259</v>
      </c>
      <c r="AC980" s="26" t="e">
        <f>VLOOKUP(AD980,'licencje PZTS'!$C$4:$K$524,9,FALSE)</f>
        <v>#N/A</v>
      </c>
      <c r="AD980" s="26" t="e">
        <f>INDEX($AA$2:$AA$900,MATCH(ROWS($Z$1:Z977),$AB$2:$AB$900,0))</f>
        <v>#N/A</v>
      </c>
    </row>
    <row r="981" spans="22:30" x14ac:dyDescent="0.25">
      <c r="V981" s="26" t="e">
        <f t="shared" si="108"/>
        <v>#N/A</v>
      </c>
      <c r="W981" s="26">
        <f>(COUNTIF($V$2:V981,V981)=1)*1+W980</f>
        <v>168</v>
      </c>
      <c r="Y981" s="26" t="e">
        <f>INDEX($V$2:$V$900,MATCH(ROWS($U$1:U979),$W$2:$W$900,0))</f>
        <v>#N/A</v>
      </c>
      <c r="AA981" s="26" t="e">
        <f t="shared" si="107"/>
        <v>#N/A</v>
      </c>
      <c r="AB981" s="26">
        <f>(COUNTIF($AA$2:AA981,AA981)=1)*1+AB980</f>
        <v>259</v>
      </c>
      <c r="AC981" s="26" t="e">
        <f>VLOOKUP(AD981,'licencje PZTS'!$C$4:$K$524,9,FALSE)</f>
        <v>#N/A</v>
      </c>
      <c r="AD981" s="26" t="e">
        <f>INDEX($AA$2:$AA$900,MATCH(ROWS($Z$1:Z978),$AB$2:$AB$900,0))</f>
        <v>#N/A</v>
      </c>
    </row>
    <row r="982" spans="22:30" x14ac:dyDescent="0.25">
      <c r="V982" s="26" t="e">
        <f t="shared" si="108"/>
        <v>#N/A</v>
      </c>
      <c r="W982" s="26">
        <f>(COUNTIF($V$2:V982,V982)=1)*1+W981</f>
        <v>168</v>
      </c>
      <c r="Y982" s="26" t="e">
        <f>INDEX($V$2:$V$900,MATCH(ROWS($U$1:U980),$W$2:$W$900,0))</f>
        <v>#N/A</v>
      </c>
      <c r="AA982" s="26" t="e">
        <f t="shared" si="107"/>
        <v>#N/A</v>
      </c>
      <c r="AB982" s="26">
        <f>(COUNTIF($AA$2:AA982,AA982)=1)*1+AB981</f>
        <v>259</v>
      </c>
      <c r="AC982" s="26" t="e">
        <f>VLOOKUP(AD982,'licencje PZTS'!$C$4:$K$524,9,FALSE)</f>
        <v>#N/A</v>
      </c>
      <c r="AD982" s="26" t="e">
        <f>INDEX($AA$2:$AA$900,MATCH(ROWS($Z$1:Z979),$AB$2:$AB$900,0))</f>
        <v>#N/A</v>
      </c>
    </row>
    <row r="983" spans="22:30" x14ac:dyDescent="0.25">
      <c r="V983" s="26" t="e">
        <f t="shared" si="108"/>
        <v>#N/A</v>
      </c>
      <c r="W983" s="26">
        <f>(COUNTIF($V$2:V983,V983)=1)*1+W982</f>
        <v>168</v>
      </c>
      <c r="Y983" s="26" t="e">
        <f>INDEX($V$2:$V$900,MATCH(ROWS($U$1:U981),$W$2:$W$900,0))</f>
        <v>#N/A</v>
      </c>
      <c r="AA983" s="26" t="e">
        <f t="shared" si="107"/>
        <v>#N/A</v>
      </c>
      <c r="AB983" s="26">
        <f>(COUNTIF($AA$2:AA983,AA983)=1)*1+AB982</f>
        <v>259</v>
      </c>
      <c r="AC983" s="26" t="e">
        <f>VLOOKUP(AD983,'licencje PZTS'!$C$4:$K$524,9,FALSE)</f>
        <v>#N/A</v>
      </c>
      <c r="AD983" s="26" t="e">
        <f>INDEX($AA$2:$AA$900,MATCH(ROWS($Z$1:Z980),$AB$2:$AB$900,0))</f>
        <v>#N/A</v>
      </c>
    </row>
    <row r="984" spans="22:30" x14ac:dyDescent="0.25">
      <c r="V984" s="26" t="e">
        <f t="shared" si="108"/>
        <v>#N/A</v>
      </c>
      <c r="W984" s="26">
        <f>(COUNTIF($V$2:V984,V984)=1)*1+W983</f>
        <v>168</v>
      </c>
      <c r="Y984" s="26" t="e">
        <f>INDEX($V$2:$V$900,MATCH(ROWS($U$1:U982),$W$2:$W$900,0))</f>
        <v>#N/A</v>
      </c>
      <c r="AA984" s="26" t="e">
        <f t="shared" si="107"/>
        <v>#N/A</v>
      </c>
      <c r="AB984" s="26">
        <f>(COUNTIF($AA$2:AA984,AA984)=1)*1+AB983</f>
        <v>259</v>
      </c>
      <c r="AC984" s="26" t="e">
        <f>VLOOKUP(AD984,'licencje PZTS'!$C$4:$K$524,9,FALSE)</f>
        <v>#N/A</v>
      </c>
      <c r="AD984" s="26" t="e">
        <f>INDEX($AA$2:$AA$900,MATCH(ROWS($Z$1:Z981),$AB$2:$AB$900,0))</f>
        <v>#N/A</v>
      </c>
    </row>
    <row r="985" spans="22:30" x14ac:dyDescent="0.25">
      <c r="V985" s="26" t="e">
        <f t="shared" si="108"/>
        <v>#N/A</v>
      </c>
      <c r="W985" s="26">
        <f>(COUNTIF($V$2:V985,V985)=1)*1+W984</f>
        <v>168</v>
      </c>
      <c r="Y985" s="26" t="e">
        <f>INDEX($V$2:$V$900,MATCH(ROWS($U$1:U983),$W$2:$W$900,0))</f>
        <v>#N/A</v>
      </c>
      <c r="AA985" s="26" t="e">
        <f t="shared" si="107"/>
        <v>#N/A</v>
      </c>
      <c r="AB985" s="26">
        <f>(COUNTIF($AA$2:AA985,AA985)=1)*1+AB984</f>
        <v>259</v>
      </c>
      <c r="AC985" s="26" t="e">
        <f>VLOOKUP(AD985,'licencje PZTS'!$C$4:$K$524,9,FALSE)</f>
        <v>#N/A</v>
      </c>
      <c r="AD985" s="26" t="e">
        <f>INDEX($AA$2:$AA$900,MATCH(ROWS($Z$1:Z982),$AB$2:$AB$900,0))</f>
        <v>#N/A</v>
      </c>
    </row>
    <row r="986" spans="22:30" x14ac:dyDescent="0.25">
      <c r="V986" s="26" t="e">
        <f t="shared" si="108"/>
        <v>#N/A</v>
      </c>
      <c r="W986" s="26">
        <f>(COUNTIF($V$2:V986,V986)=1)*1+W985</f>
        <v>168</v>
      </c>
      <c r="Y986" s="26" t="e">
        <f>INDEX($V$2:$V$900,MATCH(ROWS($U$1:U984),$W$2:$W$900,0))</f>
        <v>#N/A</v>
      </c>
      <c r="AA986" s="26" t="e">
        <f t="shared" si="107"/>
        <v>#N/A</v>
      </c>
      <c r="AB986" s="26">
        <f>(COUNTIF($AA$2:AA986,AA986)=1)*1+AB985</f>
        <v>259</v>
      </c>
      <c r="AC986" s="26" t="e">
        <f>VLOOKUP(AD986,'licencje PZTS'!$C$4:$K$524,9,FALSE)</f>
        <v>#N/A</v>
      </c>
      <c r="AD986" s="26" t="e">
        <f>INDEX($AA$2:$AA$900,MATCH(ROWS($Z$1:Z983),$AB$2:$AB$900,0))</f>
        <v>#N/A</v>
      </c>
    </row>
    <row r="987" spans="22:30" x14ac:dyDescent="0.25">
      <c r="V987" s="26" t="e">
        <f t="shared" si="108"/>
        <v>#N/A</v>
      </c>
      <c r="W987" s="26">
        <f>(COUNTIF($V$2:V987,V987)=1)*1+W986</f>
        <v>168</v>
      </c>
      <c r="Y987" s="26" t="e">
        <f>INDEX($V$2:$V$900,MATCH(ROWS($U$1:U985),$W$2:$W$900,0))</f>
        <v>#N/A</v>
      </c>
      <c r="AA987" s="26" t="e">
        <f t="shared" si="107"/>
        <v>#N/A</v>
      </c>
      <c r="AB987" s="26">
        <f>(COUNTIF($AA$2:AA987,AA987)=1)*1+AB986</f>
        <v>259</v>
      </c>
      <c r="AC987" s="26" t="e">
        <f>VLOOKUP(AD987,'licencje PZTS'!$C$4:$K$524,9,FALSE)</f>
        <v>#N/A</v>
      </c>
      <c r="AD987" s="26" t="e">
        <f>INDEX($AA$2:$AA$900,MATCH(ROWS($Z$1:Z984),$AB$2:$AB$900,0))</f>
        <v>#N/A</v>
      </c>
    </row>
    <row r="988" spans="22:30" x14ac:dyDescent="0.25">
      <c r="V988" s="26" t="e">
        <f t="shared" si="108"/>
        <v>#N/A</v>
      </c>
      <c r="W988" s="26">
        <f>(COUNTIF($V$2:V988,V988)=1)*1+W987</f>
        <v>168</v>
      </c>
      <c r="Y988" s="26" t="e">
        <f>INDEX($V$2:$V$900,MATCH(ROWS($U$1:U986),$W$2:$W$900,0))</f>
        <v>#N/A</v>
      </c>
      <c r="AA988" s="26" t="e">
        <f t="shared" si="107"/>
        <v>#N/A</v>
      </c>
      <c r="AB988" s="26">
        <f>(COUNTIF($AA$2:AA988,AA988)=1)*1+AB987</f>
        <v>259</v>
      </c>
      <c r="AC988" s="26" t="e">
        <f>VLOOKUP(AD988,'licencje PZTS'!$C$4:$K$524,9,FALSE)</f>
        <v>#N/A</v>
      </c>
      <c r="AD988" s="26" t="e">
        <f>INDEX($AA$2:$AA$900,MATCH(ROWS($Z$1:Z985),$AB$2:$AB$900,0))</f>
        <v>#N/A</v>
      </c>
    </row>
    <row r="989" spans="22:30" x14ac:dyDescent="0.25">
      <c r="V989" s="26" t="e">
        <f t="shared" si="108"/>
        <v>#N/A</v>
      </c>
      <c r="W989" s="26">
        <f>(COUNTIF($V$2:V989,V989)=1)*1+W988</f>
        <v>168</v>
      </c>
      <c r="Y989" s="26" t="e">
        <f>INDEX($V$2:$V$900,MATCH(ROWS($U$1:U987),$W$2:$W$900,0))</f>
        <v>#N/A</v>
      </c>
      <c r="AA989" s="26" t="e">
        <f t="shared" si="107"/>
        <v>#N/A</v>
      </c>
      <c r="AB989" s="26">
        <f>(COUNTIF($AA$2:AA989,AA989)=1)*1+AB988</f>
        <v>259</v>
      </c>
      <c r="AC989" s="26" t="e">
        <f>VLOOKUP(AD989,'licencje PZTS'!$C$4:$K$524,9,FALSE)</f>
        <v>#N/A</v>
      </c>
      <c r="AD989" s="26" t="e">
        <f>INDEX($AA$2:$AA$900,MATCH(ROWS($Z$1:Z986),$AB$2:$AB$900,0))</f>
        <v>#N/A</v>
      </c>
    </row>
    <row r="990" spans="22:30" x14ac:dyDescent="0.25">
      <c r="V990" s="26" t="e">
        <f t="shared" si="108"/>
        <v>#N/A</v>
      </c>
      <c r="W990" s="26">
        <f>(COUNTIF($V$2:V990,V990)=1)*1+W989</f>
        <v>168</v>
      </c>
      <c r="Y990" s="26" t="e">
        <f>INDEX($V$2:$V$900,MATCH(ROWS($U$1:U988),$W$2:$W$900,0))</f>
        <v>#N/A</v>
      </c>
      <c r="AA990" s="26" t="e">
        <f t="shared" si="107"/>
        <v>#N/A</v>
      </c>
      <c r="AB990" s="26">
        <f>(COUNTIF($AA$2:AA990,AA990)=1)*1+AB989</f>
        <v>259</v>
      </c>
      <c r="AC990" s="26" t="e">
        <f>VLOOKUP(AD990,'licencje PZTS'!$C$4:$K$524,9,FALSE)</f>
        <v>#N/A</v>
      </c>
      <c r="AD990" s="26" t="e">
        <f>INDEX($AA$2:$AA$900,MATCH(ROWS($Z$1:Z987),$AB$2:$AB$900,0))</f>
        <v>#N/A</v>
      </c>
    </row>
    <row r="991" spans="22:30" x14ac:dyDescent="0.25">
      <c r="V991" s="26" t="e">
        <f t="shared" si="108"/>
        <v>#N/A</v>
      </c>
      <c r="W991" s="26">
        <f>(COUNTIF($V$2:V991,V991)=1)*1+W990</f>
        <v>168</v>
      </c>
      <c r="Y991" s="26" t="e">
        <f>INDEX($V$2:$V$900,MATCH(ROWS($U$1:U989),$W$2:$W$900,0))</f>
        <v>#N/A</v>
      </c>
      <c r="AA991" s="26" t="e">
        <f t="shared" si="107"/>
        <v>#N/A</v>
      </c>
      <c r="AB991" s="26">
        <f>(COUNTIF($AA$2:AA991,AA991)=1)*1+AB990</f>
        <v>259</v>
      </c>
      <c r="AC991" s="26" t="e">
        <f>VLOOKUP(AD991,'licencje PZTS'!$C$4:$K$524,9,FALSE)</f>
        <v>#N/A</v>
      </c>
      <c r="AD991" s="26" t="e">
        <f>INDEX($AA$2:$AA$900,MATCH(ROWS($Z$1:Z988),$AB$2:$AB$900,0))</f>
        <v>#N/A</v>
      </c>
    </row>
    <row r="992" spans="22:30" x14ac:dyDescent="0.25">
      <c r="V992" s="26" t="e">
        <f t="shared" si="108"/>
        <v>#N/A</v>
      </c>
      <c r="W992" s="26">
        <f>(COUNTIF($V$2:V992,V992)=1)*1+W991</f>
        <v>168</v>
      </c>
      <c r="Y992" s="26" t="e">
        <f>INDEX($V$2:$V$900,MATCH(ROWS($U$1:U990),$W$2:$W$900,0))</f>
        <v>#N/A</v>
      </c>
      <c r="AA992" s="26" t="e">
        <f t="shared" si="107"/>
        <v>#N/A</v>
      </c>
      <c r="AB992" s="26">
        <f>(COUNTIF($AA$2:AA992,AA992)=1)*1+AB991</f>
        <v>259</v>
      </c>
      <c r="AC992" s="26" t="e">
        <f>VLOOKUP(AD992,'licencje PZTS'!$C$4:$K$524,9,FALSE)</f>
        <v>#N/A</v>
      </c>
      <c r="AD992" s="26" t="e">
        <f>INDEX($AA$2:$AA$900,MATCH(ROWS($Z$1:Z989),$AB$2:$AB$900,0))</f>
        <v>#N/A</v>
      </c>
    </row>
    <row r="993" spans="22:30" x14ac:dyDescent="0.25">
      <c r="V993" s="26" t="e">
        <f t="shared" si="108"/>
        <v>#N/A</v>
      </c>
      <c r="W993" s="26">
        <f>(COUNTIF($V$2:V993,V993)=1)*1+W992</f>
        <v>168</v>
      </c>
      <c r="Y993" s="26" t="e">
        <f>INDEX($V$2:$V$900,MATCH(ROWS($U$1:U991),$W$2:$W$900,0))</f>
        <v>#N/A</v>
      </c>
      <c r="AA993" s="26" t="e">
        <f t="shared" si="107"/>
        <v>#N/A</v>
      </c>
      <c r="AB993" s="26">
        <f>(COUNTIF($AA$2:AA993,AA993)=1)*1+AB992</f>
        <v>259</v>
      </c>
      <c r="AC993" s="26" t="e">
        <f>VLOOKUP(AD993,'licencje PZTS'!$C$4:$K$524,9,FALSE)</f>
        <v>#N/A</v>
      </c>
      <c r="AD993" s="26" t="e">
        <f>INDEX($AA$2:$AA$900,MATCH(ROWS($Z$1:Z990),$AB$2:$AB$900,0))</f>
        <v>#N/A</v>
      </c>
    </row>
    <row r="994" spans="22:30" x14ac:dyDescent="0.25">
      <c r="V994" s="26" t="e">
        <f t="shared" si="108"/>
        <v>#N/A</v>
      </c>
      <c r="W994" s="26">
        <f>(COUNTIF($V$2:V994,V994)=1)*1+W993</f>
        <v>168</v>
      </c>
      <c r="Y994" s="26" t="e">
        <f>INDEX($V$2:$V$900,MATCH(ROWS($U$1:U992),$W$2:$W$900,0))</f>
        <v>#N/A</v>
      </c>
      <c r="AA994" s="26" t="e">
        <f t="shared" si="107"/>
        <v>#N/A</v>
      </c>
      <c r="AB994" s="26">
        <f>(COUNTIF($AA$2:AA994,AA994)=1)*1+AB993</f>
        <v>259</v>
      </c>
      <c r="AC994" s="26" t="e">
        <f>VLOOKUP(AD994,'licencje PZTS'!$C$4:$K$524,9,FALSE)</f>
        <v>#N/A</v>
      </c>
      <c r="AD994" s="26" t="e">
        <f>INDEX($AA$2:$AA$900,MATCH(ROWS($Z$1:Z991),$AB$2:$AB$900,0))</f>
        <v>#N/A</v>
      </c>
    </row>
    <row r="995" spans="22:30" x14ac:dyDescent="0.25">
      <c r="V995" s="26" t="e">
        <f t="shared" si="108"/>
        <v>#N/A</v>
      </c>
      <c r="W995" s="26">
        <f>(COUNTIF($V$2:V995,V995)=1)*1+W994</f>
        <v>168</v>
      </c>
      <c r="Y995" s="26" t="e">
        <f>INDEX($V$2:$V$900,MATCH(ROWS($U$1:U993),$W$2:$W$900,0))</f>
        <v>#N/A</v>
      </c>
      <c r="AA995" s="26" t="e">
        <f t="shared" si="107"/>
        <v>#N/A</v>
      </c>
      <c r="AB995" s="26">
        <f>(COUNTIF($AA$2:AA995,AA995)=1)*1+AB994</f>
        <v>259</v>
      </c>
      <c r="AC995" s="26" t="e">
        <f>VLOOKUP(AD995,'licencje PZTS'!$C$4:$K$524,9,FALSE)</f>
        <v>#N/A</v>
      </c>
      <c r="AD995" s="26" t="e">
        <f>INDEX($AA$2:$AA$900,MATCH(ROWS($Z$1:Z992),$AB$2:$AB$900,0))</f>
        <v>#N/A</v>
      </c>
    </row>
    <row r="996" spans="22:30" x14ac:dyDescent="0.25">
      <c r="V996" s="26" t="e">
        <f t="shared" ref="V996:V1022" si="109">VLOOKUP($E$3,$C1020:$G1457,3,FALSE)</f>
        <v>#N/A</v>
      </c>
      <c r="W996" s="26">
        <f>(COUNTIF($V$2:V996,V996)=1)*1+W995</f>
        <v>168</v>
      </c>
      <c r="Y996" s="26" t="e">
        <f>INDEX($V$2:$V$900,MATCH(ROWS($U$1:U994),$W$2:$W$900,0))</f>
        <v>#N/A</v>
      </c>
      <c r="AA996" s="26" t="e">
        <f t="shared" si="107"/>
        <v>#N/A</v>
      </c>
      <c r="AB996" s="26">
        <f>(COUNTIF($AA$2:AA996,AA996)=1)*1+AB995</f>
        <v>259</v>
      </c>
      <c r="AC996" s="26" t="e">
        <f>VLOOKUP(AD996,'licencje PZTS'!$C$4:$K$524,9,FALSE)</f>
        <v>#N/A</v>
      </c>
      <c r="AD996" s="26" t="e">
        <f>INDEX($AA$2:$AA$900,MATCH(ROWS($Z$1:Z993),$AB$2:$AB$900,0))</f>
        <v>#N/A</v>
      </c>
    </row>
    <row r="997" spans="22:30" x14ac:dyDescent="0.25">
      <c r="V997" s="26" t="e">
        <f t="shared" si="109"/>
        <v>#N/A</v>
      </c>
      <c r="W997" s="26">
        <f>(COUNTIF($V$2:V997,V997)=1)*1+W996</f>
        <v>168</v>
      </c>
      <c r="Y997" s="26" t="e">
        <f>INDEX($V$2:$V$900,MATCH(ROWS($U$1:U995),$W$2:$W$900,0))</f>
        <v>#N/A</v>
      </c>
      <c r="AA997" s="26" t="e">
        <f t="shared" si="107"/>
        <v>#N/A</v>
      </c>
      <c r="AB997" s="26">
        <f>(COUNTIF($AA$2:AA997,AA997)=1)*1+AB996</f>
        <v>259</v>
      </c>
      <c r="AC997" s="26" t="e">
        <f>VLOOKUP(AD997,'licencje PZTS'!$C$4:$K$524,9,FALSE)</f>
        <v>#N/A</v>
      </c>
      <c r="AD997" s="26" t="e">
        <f>INDEX($AA$2:$AA$900,MATCH(ROWS($Z$1:Z994),$AB$2:$AB$900,0))</f>
        <v>#N/A</v>
      </c>
    </row>
    <row r="998" spans="22:30" x14ac:dyDescent="0.25">
      <c r="V998" s="26" t="e">
        <f t="shared" si="109"/>
        <v>#N/A</v>
      </c>
      <c r="W998" s="26">
        <f>(COUNTIF($V$2:V998,V998)=1)*1+W997</f>
        <v>168</v>
      </c>
      <c r="Y998" s="26" t="e">
        <f>INDEX($V$2:$V$900,MATCH(ROWS($U$1:U996),$W$2:$W$900,0))</f>
        <v>#N/A</v>
      </c>
      <c r="AA998" s="26" t="e">
        <f t="shared" si="107"/>
        <v>#N/A</v>
      </c>
      <c r="AB998" s="26">
        <f>(COUNTIF($AA$2:AA998,AA998)=1)*1+AB997</f>
        <v>259</v>
      </c>
      <c r="AC998" s="26" t="e">
        <f>VLOOKUP(AD998,'licencje PZTS'!$C$4:$K$524,9,FALSE)</f>
        <v>#N/A</v>
      </c>
      <c r="AD998" s="26" t="e">
        <f>INDEX($AA$2:$AA$900,MATCH(ROWS($Z$1:Z995),$AB$2:$AB$900,0))</f>
        <v>#N/A</v>
      </c>
    </row>
    <row r="999" spans="22:30" x14ac:dyDescent="0.25">
      <c r="V999" s="26" t="e">
        <f t="shared" si="109"/>
        <v>#N/A</v>
      </c>
      <c r="W999" s="26">
        <f>(COUNTIF($V$2:V999,V999)=1)*1+W998</f>
        <v>168</v>
      </c>
      <c r="Y999" s="26" t="e">
        <f>INDEX($V$2:$V$900,MATCH(ROWS($U$1:U997),$W$2:$W$900,0))</f>
        <v>#N/A</v>
      </c>
      <c r="AA999" s="26" t="e">
        <f t="shared" si="107"/>
        <v>#N/A</v>
      </c>
      <c r="AB999" s="26">
        <f>(COUNTIF($AA$2:AA999,AA999)=1)*1+AB998</f>
        <v>259</v>
      </c>
      <c r="AC999" s="26" t="e">
        <f>VLOOKUP(AD999,'licencje PZTS'!$C$4:$K$524,9,FALSE)</f>
        <v>#N/A</v>
      </c>
      <c r="AD999" s="26" t="e">
        <f>INDEX($AA$2:$AA$900,MATCH(ROWS($Z$1:Z996),$AB$2:$AB$900,0))</f>
        <v>#N/A</v>
      </c>
    </row>
    <row r="1000" spans="22:30" x14ac:dyDescent="0.25">
      <c r="V1000" s="26" t="e">
        <f t="shared" si="109"/>
        <v>#N/A</v>
      </c>
      <c r="W1000" s="26">
        <f>(COUNTIF($V$2:V1000,V1000)=1)*1+W999</f>
        <v>168</v>
      </c>
      <c r="Y1000" s="26" t="e">
        <f>INDEX($V$2:$V$900,MATCH(ROWS($U$1:U998),$W$2:$W$900,0))</f>
        <v>#N/A</v>
      </c>
      <c r="AA1000" s="26" t="e">
        <f t="shared" si="107"/>
        <v>#N/A</v>
      </c>
      <c r="AB1000" s="26">
        <f>(COUNTIF($AA$2:AA1000,AA1000)=1)*1+AB999</f>
        <v>259</v>
      </c>
      <c r="AC1000" s="26" t="e">
        <f>VLOOKUP(AD1000,'licencje PZTS'!$C$4:$K$524,9,FALSE)</f>
        <v>#N/A</v>
      </c>
      <c r="AD1000" s="26" t="e">
        <f>INDEX($AA$2:$AA$900,MATCH(ROWS($Z$1:Z997),$AB$2:$AB$900,0))</f>
        <v>#N/A</v>
      </c>
    </row>
    <row r="1001" spans="22:30" x14ac:dyDescent="0.25">
      <c r="V1001" s="26" t="e">
        <f t="shared" si="109"/>
        <v>#N/A</v>
      </c>
      <c r="W1001" s="26">
        <f>(COUNTIF($V$2:V1001,V1001)=1)*1+W1000</f>
        <v>168</v>
      </c>
      <c r="Y1001" s="26" t="e">
        <f>INDEX($V$2:$V$900,MATCH(ROWS($U$1:U999),$W$2:$W$900,0))</f>
        <v>#N/A</v>
      </c>
      <c r="AA1001" s="26" t="e">
        <f t="shared" si="107"/>
        <v>#N/A</v>
      </c>
      <c r="AB1001" s="26">
        <f>(COUNTIF($AA$2:AA1001,AA1001)=1)*1+AB1000</f>
        <v>259</v>
      </c>
      <c r="AC1001" s="26" t="e">
        <f>VLOOKUP(AD1001,'licencje PZTS'!$C$4:$K$524,9,FALSE)</f>
        <v>#N/A</v>
      </c>
      <c r="AD1001" s="26" t="e">
        <f>INDEX($AA$2:$AA$900,MATCH(ROWS($Z$1:Z998),$AB$2:$AB$900,0))</f>
        <v>#N/A</v>
      </c>
    </row>
    <row r="1002" spans="22:30" x14ac:dyDescent="0.25">
      <c r="V1002" s="26" t="e">
        <f t="shared" si="109"/>
        <v>#N/A</v>
      </c>
      <c r="W1002" s="26">
        <f>(COUNTIF($V$2:V1002,V1002)=1)*1+W1001</f>
        <v>168</v>
      </c>
      <c r="Y1002" s="26" t="e">
        <f>INDEX($V$2:$V$900,MATCH(ROWS($U$1:U1000),$W$2:$W$900,0))</f>
        <v>#N/A</v>
      </c>
      <c r="AA1002" s="26" t="e">
        <f t="shared" si="107"/>
        <v>#N/A</v>
      </c>
      <c r="AB1002" s="26">
        <f>(COUNTIF($AA$2:AA1002,AA1002)=1)*1+AB1001</f>
        <v>259</v>
      </c>
      <c r="AC1002" s="26" t="e">
        <f>VLOOKUP(AD1002,'licencje PZTS'!$C$4:$K$524,9,FALSE)</f>
        <v>#N/A</v>
      </c>
      <c r="AD1002" s="26" t="e">
        <f>INDEX($AA$2:$AA$900,MATCH(ROWS($Z$1:Z999),$AB$2:$AB$900,0))</f>
        <v>#N/A</v>
      </c>
    </row>
    <row r="1003" spans="22:30" x14ac:dyDescent="0.25">
      <c r="V1003" s="26" t="e">
        <f t="shared" si="109"/>
        <v>#N/A</v>
      </c>
      <c r="W1003" s="26">
        <f>(COUNTIF($V$2:V1003,V1003)=1)*1+W1002</f>
        <v>168</v>
      </c>
      <c r="Y1003" s="26" t="e">
        <f>INDEX($V$2:$V$900,MATCH(ROWS($U$1:U1001),$W$2:$W$900,0))</f>
        <v>#N/A</v>
      </c>
      <c r="AA1003" s="26" t="e">
        <f t="shared" si="107"/>
        <v>#N/A</v>
      </c>
      <c r="AB1003" s="26">
        <f>(COUNTIF($AA$2:AA1003,AA1003)=1)*1+AB1002</f>
        <v>259</v>
      </c>
      <c r="AC1003" s="26" t="e">
        <f>VLOOKUP(AD1003,'licencje PZTS'!$C$4:$K$524,9,FALSE)</f>
        <v>#N/A</v>
      </c>
      <c r="AD1003" s="26" t="e">
        <f>INDEX($AA$2:$AA$900,MATCH(ROWS($Z$1:Z1000),$AB$2:$AB$900,0))</f>
        <v>#N/A</v>
      </c>
    </row>
    <row r="1004" spans="22:30" x14ac:dyDescent="0.25">
      <c r="V1004" s="26" t="e">
        <f t="shared" si="109"/>
        <v>#N/A</v>
      </c>
      <c r="W1004" s="26">
        <f>(COUNTIF($V$2:V1004,V1004)=1)*1+W1003</f>
        <v>168</v>
      </c>
      <c r="Y1004" s="26" t="e">
        <f>INDEX($V$2:$V$900,MATCH(ROWS($U$1:U1002),$W$2:$W$900,0))</f>
        <v>#N/A</v>
      </c>
      <c r="AA1004" s="26" t="e">
        <f t="shared" si="107"/>
        <v>#N/A</v>
      </c>
      <c r="AB1004" s="26">
        <f>(COUNTIF($AA$2:AA1004,AA1004)=1)*1+AB1003</f>
        <v>259</v>
      </c>
      <c r="AC1004" s="26" t="e">
        <f>VLOOKUP(AD1004,'licencje PZTS'!$C$4:$K$524,9,FALSE)</f>
        <v>#N/A</v>
      </c>
      <c r="AD1004" s="26" t="e">
        <f>INDEX($AA$2:$AA$900,MATCH(ROWS($Z$1:Z1001),$AB$2:$AB$900,0))</f>
        <v>#N/A</v>
      </c>
    </row>
    <row r="1005" spans="22:30" x14ac:dyDescent="0.25">
      <c r="V1005" s="26" t="e">
        <f t="shared" si="109"/>
        <v>#N/A</v>
      </c>
      <c r="W1005" s="26">
        <f>(COUNTIF($V$2:V1005,V1005)=1)*1+W1004</f>
        <v>168</v>
      </c>
      <c r="Y1005" s="26" t="e">
        <f>INDEX($V$2:$V$900,MATCH(ROWS($U$1:U1003),$W$2:$W$900,0))</f>
        <v>#N/A</v>
      </c>
      <c r="AA1005" s="26" t="e">
        <f t="shared" si="107"/>
        <v>#N/A</v>
      </c>
      <c r="AB1005" s="26">
        <f>(COUNTIF($AA$2:AA1005,AA1005)=1)*1+AB1004</f>
        <v>259</v>
      </c>
      <c r="AC1005" s="26" t="e">
        <f>VLOOKUP(AD1005,'licencje PZTS'!$C$4:$K$524,9,FALSE)</f>
        <v>#N/A</v>
      </c>
      <c r="AD1005" s="26" t="e">
        <f>INDEX($AA$2:$AA$900,MATCH(ROWS($Z$1:Z1002),$AB$2:$AB$900,0))</f>
        <v>#N/A</v>
      </c>
    </row>
    <row r="1006" spans="22:30" x14ac:dyDescent="0.25">
      <c r="V1006" s="26" t="e">
        <f t="shared" si="109"/>
        <v>#N/A</v>
      </c>
      <c r="W1006" s="26">
        <f>(COUNTIF($V$2:V1006,V1006)=1)*1+W1005</f>
        <v>168</v>
      </c>
      <c r="Y1006" s="26" t="e">
        <f>INDEX($V$2:$V$900,MATCH(ROWS($U$1:U1004),$W$2:$W$900,0))</f>
        <v>#N/A</v>
      </c>
      <c r="AA1006" s="26" t="e">
        <f t="shared" si="107"/>
        <v>#N/A</v>
      </c>
      <c r="AB1006" s="26">
        <f>(COUNTIF($AA$2:AA1006,AA1006)=1)*1+AB1005</f>
        <v>259</v>
      </c>
      <c r="AC1006" s="26" t="e">
        <f>VLOOKUP(AD1006,'licencje PZTS'!$C$4:$K$524,9,FALSE)</f>
        <v>#N/A</v>
      </c>
      <c r="AD1006" s="26" t="e">
        <f>INDEX($AA$2:$AA$900,MATCH(ROWS($Z$1:Z1003),$AB$2:$AB$900,0))</f>
        <v>#N/A</v>
      </c>
    </row>
    <row r="1007" spans="22:30" x14ac:dyDescent="0.25">
      <c r="V1007" s="26" t="e">
        <f t="shared" si="109"/>
        <v>#N/A</v>
      </c>
      <c r="W1007" s="26">
        <f>(COUNTIF($V$2:V1007,V1007)=1)*1+W1006</f>
        <v>168</v>
      </c>
      <c r="Y1007" s="26" t="e">
        <f>INDEX($V$2:$V$900,MATCH(ROWS($U$1:U1005),$W$2:$W$900,0))</f>
        <v>#N/A</v>
      </c>
      <c r="AA1007" s="26" t="e">
        <f t="shared" si="107"/>
        <v>#N/A</v>
      </c>
      <c r="AB1007" s="26">
        <f>(COUNTIF($AA$2:AA1007,AA1007)=1)*1+AB1006</f>
        <v>259</v>
      </c>
      <c r="AC1007" s="26" t="e">
        <f>VLOOKUP(AD1007,'licencje PZTS'!$C$4:$K$524,9,FALSE)</f>
        <v>#N/A</v>
      </c>
      <c r="AD1007" s="26" t="e">
        <f>INDEX($AA$2:$AA$900,MATCH(ROWS($Z$1:Z1004),$AB$2:$AB$900,0))</f>
        <v>#N/A</v>
      </c>
    </row>
    <row r="1008" spans="22:30" x14ac:dyDescent="0.25">
      <c r="V1008" s="26" t="e">
        <f t="shared" si="109"/>
        <v>#N/A</v>
      </c>
      <c r="W1008" s="26">
        <f>(COUNTIF($V$2:V1008,V1008)=1)*1+W1007</f>
        <v>168</v>
      </c>
      <c r="Y1008" s="26" t="e">
        <f>INDEX($V$2:$V$900,MATCH(ROWS($U$1:U1006),$W$2:$W$900,0))</f>
        <v>#N/A</v>
      </c>
      <c r="AA1008" s="26" t="e">
        <f t="shared" si="107"/>
        <v>#N/A</v>
      </c>
      <c r="AB1008" s="26">
        <f>(COUNTIF($AA$2:AA1008,AA1008)=1)*1+AB1007</f>
        <v>259</v>
      </c>
      <c r="AC1008" s="26" t="e">
        <f>VLOOKUP(AD1008,'licencje PZTS'!$C$4:$K$524,9,FALSE)</f>
        <v>#N/A</v>
      </c>
      <c r="AD1008" s="26" t="e">
        <f>INDEX($AA$2:$AA$900,MATCH(ROWS($Z$1:Z1005),$AB$2:$AB$900,0))</f>
        <v>#N/A</v>
      </c>
    </row>
    <row r="1009" spans="22:30" x14ac:dyDescent="0.25">
      <c r="V1009" s="26" t="e">
        <f t="shared" si="109"/>
        <v>#N/A</v>
      </c>
      <c r="W1009" s="26">
        <f>(COUNTIF($V$2:V1009,V1009)=1)*1+W1008</f>
        <v>168</v>
      </c>
      <c r="Y1009" s="26" t="e">
        <f>INDEX($V$2:$V$900,MATCH(ROWS($U$1:U1007),$W$2:$W$900,0))</f>
        <v>#N/A</v>
      </c>
      <c r="AA1009" s="26" t="e">
        <f t="shared" si="107"/>
        <v>#N/A</v>
      </c>
      <c r="AB1009" s="26">
        <f>(COUNTIF($AA$2:AA1009,AA1009)=1)*1+AB1008</f>
        <v>259</v>
      </c>
      <c r="AC1009" s="26" t="e">
        <f>VLOOKUP(AD1009,'licencje PZTS'!$C$4:$K$524,9,FALSE)</f>
        <v>#N/A</v>
      </c>
      <c r="AD1009" s="26" t="e">
        <f>INDEX($AA$2:$AA$900,MATCH(ROWS($Z$1:Z1006),$AB$2:$AB$900,0))</f>
        <v>#N/A</v>
      </c>
    </row>
    <row r="1010" spans="22:30" x14ac:dyDescent="0.25">
      <c r="V1010" s="26" t="e">
        <f t="shared" si="109"/>
        <v>#N/A</v>
      </c>
      <c r="W1010" s="26">
        <f>(COUNTIF($V$2:V1010,V1010)=1)*1+W1009</f>
        <v>168</v>
      </c>
      <c r="Y1010" s="26" t="e">
        <f>INDEX($V$2:$V$900,MATCH(ROWS($U$1:U1008),$W$2:$W$900,0))</f>
        <v>#N/A</v>
      </c>
      <c r="AA1010" s="26" t="e">
        <f t="shared" si="107"/>
        <v>#N/A</v>
      </c>
      <c r="AB1010" s="26">
        <f>(COUNTIF($AA$2:AA1010,AA1010)=1)*1+AB1009</f>
        <v>259</v>
      </c>
      <c r="AC1010" s="26" t="e">
        <f>VLOOKUP(AD1010,'licencje PZTS'!$C$4:$K$524,9,FALSE)</f>
        <v>#N/A</v>
      </c>
      <c r="AD1010" s="26" t="e">
        <f>INDEX($AA$2:$AA$900,MATCH(ROWS($Z$1:Z1007),$AB$2:$AB$900,0))</f>
        <v>#N/A</v>
      </c>
    </row>
    <row r="1011" spans="22:30" x14ac:dyDescent="0.25">
      <c r="V1011" s="26" t="e">
        <f t="shared" si="109"/>
        <v>#N/A</v>
      </c>
      <c r="W1011" s="26">
        <f>(COUNTIF($V$2:V1011,V1011)=1)*1+W1010</f>
        <v>168</v>
      </c>
      <c r="Y1011" s="26" t="e">
        <f>INDEX($V$2:$V$900,MATCH(ROWS($U$1:U1009),$W$2:$W$900,0))</f>
        <v>#N/A</v>
      </c>
      <c r="AA1011" s="26" t="e">
        <f t="shared" si="107"/>
        <v>#N/A</v>
      </c>
      <c r="AB1011" s="26">
        <f>(COUNTIF($AA$2:AA1011,AA1011)=1)*1+AB1010</f>
        <v>259</v>
      </c>
      <c r="AC1011" s="26" t="e">
        <f>VLOOKUP(AD1011,'licencje PZTS'!$C$4:$K$524,9,FALSE)</f>
        <v>#N/A</v>
      </c>
      <c r="AD1011" s="26" t="e">
        <f>INDEX($AA$2:$AA$900,MATCH(ROWS($Z$1:Z1008),$AB$2:$AB$900,0))</f>
        <v>#N/A</v>
      </c>
    </row>
    <row r="1012" spans="22:30" x14ac:dyDescent="0.25">
      <c r="V1012" s="26" t="e">
        <f t="shared" si="109"/>
        <v>#N/A</v>
      </c>
      <c r="W1012" s="26">
        <f>(COUNTIF($V$2:V1012,V1012)=1)*1+W1011</f>
        <v>168</v>
      </c>
      <c r="Y1012" s="26" t="e">
        <f>INDEX($V$2:$V$900,MATCH(ROWS($U$1:U1010),$W$2:$W$900,0))</f>
        <v>#N/A</v>
      </c>
      <c r="AA1012" s="26" t="e">
        <f t="shared" si="107"/>
        <v>#N/A</v>
      </c>
      <c r="AB1012" s="26">
        <f>(COUNTIF($AA$2:AA1012,AA1012)=1)*1+AB1011</f>
        <v>259</v>
      </c>
      <c r="AC1012" s="26" t="e">
        <f>VLOOKUP(AD1012,'licencje PZTS'!$C$4:$K$524,9,FALSE)</f>
        <v>#N/A</v>
      </c>
      <c r="AD1012" s="26" t="e">
        <f>INDEX($AA$2:$AA$900,MATCH(ROWS($Z$1:Z1009),$AB$2:$AB$900,0))</f>
        <v>#N/A</v>
      </c>
    </row>
    <row r="1013" spans="22:30" x14ac:dyDescent="0.25">
      <c r="V1013" s="26" t="e">
        <f t="shared" si="109"/>
        <v>#N/A</v>
      </c>
      <c r="W1013" s="26">
        <f>(COUNTIF($V$2:V1013,V1013)=1)*1+W1012</f>
        <v>168</v>
      </c>
      <c r="Y1013" s="26" t="e">
        <f>INDEX($V$2:$V$900,MATCH(ROWS($U$1:U1011),$W$2:$W$900,0))</f>
        <v>#N/A</v>
      </c>
      <c r="AA1013" s="26" t="e">
        <f t="shared" si="107"/>
        <v>#N/A</v>
      </c>
      <c r="AB1013" s="26">
        <f>(COUNTIF($AA$2:AA1013,AA1013)=1)*1+AB1012</f>
        <v>259</v>
      </c>
      <c r="AC1013" s="26" t="e">
        <f>VLOOKUP(AD1013,'licencje PZTS'!$C$4:$K$524,9,FALSE)</f>
        <v>#N/A</v>
      </c>
      <c r="AD1013" s="26" t="e">
        <f>INDEX($AA$2:$AA$900,MATCH(ROWS($Z$1:Z1010),$AB$2:$AB$900,0))</f>
        <v>#N/A</v>
      </c>
    </row>
    <row r="1014" spans="22:30" x14ac:dyDescent="0.25">
      <c r="V1014" s="26" t="e">
        <f t="shared" si="109"/>
        <v>#N/A</v>
      </c>
      <c r="W1014" s="26">
        <f>(COUNTIF($V$2:V1014,V1014)=1)*1+W1013</f>
        <v>168</v>
      </c>
      <c r="Y1014" s="26" t="e">
        <f>INDEX($V$2:$V$900,MATCH(ROWS($U$1:U1012),$W$2:$W$900,0))</f>
        <v>#N/A</v>
      </c>
      <c r="AA1014" s="26" t="e">
        <f t="shared" si="107"/>
        <v>#N/A</v>
      </c>
      <c r="AB1014" s="26">
        <f>(COUNTIF($AA$2:AA1014,AA1014)=1)*1+AB1013</f>
        <v>259</v>
      </c>
      <c r="AC1014" s="26" t="e">
        <f>VLOOKUP(AD1014,'licencje PZTS'!$C$4:$K$524,9,FALSE)</f>
        <v>#N/A</v>
      </c>
      <c r="AD1014" s="26" t="e">
        <f>INDEX($AA$2:$AA$900,MATCH(ROWS($Z$1:Z1011),$AB$2:$AB$900,0))</f>
        <v>#N/A</v>
      </c>
    </row>
    <row r="1015" spans="22:30" x14ac:dyDescent="0.25">
      <c r="V1015" s="26" t="e">
        <f t="shared" si="109"/>
        <v>#N/A</v>
      </c>
      <c r="W1015" s="26">
        <f>(COUNTIF($V$2:V1015,V1015)=1)*1+W1014</f>
        <v>168</v>
      </c>
      <c r="Y1015" s="26" t="e">
        <f>INDEX($V$2:$V$900,MATCH(ROWS($U$1:U1013),$W$2:$W$900,0))</f>
        <v>#N/A</v>
      </c>
      <c r="AA1015" s="26" t="e">
        <f t="shared" si="107"/>
        <v>#N/A</v>
      </c>
      <c r="AB1015" s="26">
        <f>(COUNTIF($AA$2:AA1015,AA1015)=1)*1+AB1014</f>
        <v>259</v>
      </c>
      <c r="AC1015" s="26" t="e">
        <f>VLOOKUP(AD1015,'licencje PZTS'!$C$4:$K$524,9,FALSE)</f>
        <v>#N/A</v>
      </c>
      <c r="AD1015" s="26" t="e">
        <f>INDEX($AA$2:$AA$900,MATCH(ROWS($Z$1:Z1012),$AB$2:$AB$900,0))</f>
        <v>#N/A</v>
      </c>
    </row>
    <row r="1016" spans="22:30" x14ac:dyDescent="0.25">
      <c r="V1016" s="26" t="e">
        <f t="shared" si="109"/>
        <v>#N/A</v>
      </c>
      <c r="W1016" s="26">
        <f>(COUNTIF($V$2:V1016,V1016)=1)*1+W1015</f>
        <v>168</v>
      </c>
      <c r="Y1016" s="26" t="e">
        <f>INDEX($V$2:$V$900,MATCH(ROWS($U$1:U1014),$W$2:$W$900,0))</f>
        <v>#N/A</v>
      </c>
      <c r="AA1016" s="26" t="e">
        <f t="shared" ref="AA1016:AA1079" si="110">VLOOKUP($G$3,$G1040:$I1477,3,FALSE)</f>
        <v>#N/A</v>
      </c>
      <c r="AB1016" s="26">
        <f>(COUNTIF($AA$2:AA1016,AA1016)=1)*1+AB1015</f>
        <v>259</v>
      </c>
      <c r="AC1016" s="26" t="e">
        <f>VLOOKUP(AD1016,'licencje PZTS'!$C$4:$K$524,9,FALSE)</f>
        <v>#N/A</v>
      </c>
      <c r="AD1016" s="26" t="e">
        <f>INDEX($AA$2:$AA$900,MATCH(ROWS($Z$1:Z1013),$AB$2:$AB$900,0))</f>
        <v>#N/A</v>
      </c>
    </row>
    <row r="1017" spans="22:30" x14ac:dyDescent="0.25">
      <c r="V1017" s="26" t="e">
        <f t="shared" si="109"/>
        <v>#N/A</v>
      </c>
      <c r="W1017" s="26">
        <f>(COUNTIF($V$2:V1017,V1017)=1)*1+W1016</f>
        <v>168</v>
      </c>
      <c r="Y1017" s="26" t="e">
        <f>INDEX($V$2:$V$900,MATCH(ROWS($U$1:U1015),$W$2:$W$900,0))</f>
        <v>#N/A</v>
      </c>
      <c r="AA1017" s="26" t="e">
        <f t="shared" si="110"/>
        <v>#N/A</v>
      </c>
      <c r="AB1017" s="26">
        <f>(COUNTIF($AA$2:AA1017,AA1017)=1)*1+AB1016</f>
        <v>259</v>
      </c>
      <c r="AC1017" s="26" t="e">
        <f>VLOOKUP(AD1017,'licencje PZTS'!$C$4:$K$524,9,FALSE)</f>
        <v>#N/A</v>
      </c>
      <c r="AD1017" s="26" t="e">
        <f>INDEX($AA$2:$AA$900,MATCH(ROWS($Z$1:Z1014),$AB$2:$AB$900,0))</f>
        <v>#N/A</v>
      </c>
    </row>
    <row r="1018" spans="22:30" x14ac:dyDescent="0.25">
      <c r="V1018" s="26" t="e">
        <f t="shared" si="109"/>
        <v>#N/A</v>
      </c>
      <c r="W1018" s="26">
        <f>(COUNTIF($V$2:V1018,V1018)=1)*1+W1017</f>
        <v>168</v>
      </c>
      <c r="Y1018" s="26" t="e">
        <f>INDEX($V$2:$V$900,MATCH(ROWS($U$1:U1016),$W$2:$W$900,0))</f>
        <v>#N/A</v>
      </c>
      <c r="AA1018" s="26" t="e">
        <f t="shared" si="110"/>
        <v>#N/A</v>
      </c>
      <c r="AB1018" s="26">
        <f>(COUNTIF($AA$2:AA1018,AA1018)=1)*1+AB1017</f>
        <v>259</v>
      </c>
      <c r="AC1018" s="26" t="e">
        <f>VLOOKUP(AD1018,'licencje PZTS'!$C$4:$K$524,9,FALSE)</f>
        <v>#N/A</v>
      </c>
      <c r="AD1018" s="26" t="e">
        <f>INDEX($AA$2:$AA$900,MATCH(ROWS($Z$1:Z1015),$AB$2:$AB$900,0))</f>
        <v>#N/A</v>
      </c>
    </row>
    <row r="1019" spans="22:30" x14ac:dyDescent="0.25">
      <c r="V1019" s="26" t="e">
        <f t="shared" si="109"/>
        <v>#N/A</v>
      </c>
      <c r="W1019" s="26">
        <f>(COUNTIF($V$2:V1019,V1019)=1)*1+W1018</f>
        <v>168</v>
      </c>
      <c r="Y1019" s="26" t="e">
        <f>INDEX($V$2:$V$900,MATCH(ROWS($U$1:U1017),$W$2:$W$900,0))</f>
        <v>#N/A</v>
      </c>
      <c r="AA1019" s="26" t="e">
        <f t="shared" si="110"/>
        <v>#N/A</v>
      </c>
      <c r="AB1019" s="26">
        <f>(COUNTIF($AA$2:AA1019,AA1019)=1)*1+AB1018</f>
        <v>259</v>
      </c>
      <c r="AC1019" s="26" t="e">
        <f>VLOOKUP(AD1019,'licencje PZTS'!$C$4:$K$524,9,FALSE)</f>
        <v>#N/A</v>
      </c>
      <c r="AD1019" s="26" t="e">
        <f>INDEX($AA$2:$AA$900,MATCH(ROWS($Z$1:Z1016),$AB$2:$AB$900,0))</f>
        <v>#N/A</v>
      </c>
    </row>
    <row r="1020" spans="22:30" x14ac:dyDescent="0.25">
      <c r="V1020" s="26" t="e">
        <f t="shared" si="109"/>
        <v>#N/A</v>
      </c>
      <c r="W1020" s="26">
        <f>(COUNTIF($V$2:V1020,V1020)=1)*1+W1019</f>
        <v>168</v>
      </c>
      <c r="Y1020" s="26" t="e">
        <f>INDEX($V$2:$V$900,MATCH(ROWS($U$1:U1018),$W$2:$W$900,0))</f>
        <v>#N/A</v>
      </c>
      <c r="AA1020" s="26" t="e">
        <f t="shared" si="110"/>
        <v>#N/A</v>
      </c>
      <c r="AB1020" s="26">
        <f>(COUNTIF($AA$2:AA1020,AA1020)=1)*1+AB1019</f>
        <v>259</v>
      </c>
      <c r="AC1020" s="26" t="e">
        <f>VLOOKUP(AD1020,'licencje PZTS'!$C$4:$K$524,9,FALSE)</f>
        <v>#N/A</v>
      </c>
      <c r="AD1020" s="26" t="e">
        <f>INDEX($AA$2:$AA$900,MATCH(ROWS($Z$1:Z1017),$AB$2:$AB$900,0))</f>
        <v>#N/A</v>
      </c>
    </row>
    <row r="1021" spans="22:30" x14ac:dyDescent="0.25">
      <c r="V1021" s="26" t="e">
        <f t="shared" si="109"/>
        <v>#N/A</v>
      </c>
      <c r="W1021" s="26">
        <f>(COUNTIF($V$2:V1021,V1021)=1)*1+W1020</f>
        <v>168</v>
      </c>
      <c r="Y1021" s="26" t="e">
        <f>INDEX($V$2:$V$900,MATCH(ROWS($U$1:U1019),$W$2:$W$900,0))</f>
        <v>#N/A</v>
      </c>
      <c r="AA1021" s="26" t="e">
        <f t="shared" si="110"/>
        <v>#N/A</v>
      </c>
      <c r="AB1021" s="26">
        <f>(COUNTIF($AA$2:AA1021,AA1021)=1)*1+AB1020</f>
        <v>259</v>
      </c>
      <c r="AC1021" s="26" t="e">
        <f>VLOOKUP(AD1021,'licencje PZTS'!$C$4:$K$524,9,FALSE)</f>
        <v>#N/A</v>
      </c>
      <c r="AD1021" s="26" t="e">
        <f>INDEX($AA$2:$AA$900,MATCH(ROWS($Z$1:Z1018),$AB$2:$AB$900,0))</f>
        <v>#N/A</v>
      </c>
    </row>
    <row r="1022" spans="22:30" x14ac:dyDescent="0.25">
      <c r="V1022" s="26" t="e">
        <f t="shared" si="109"/>
        <v>#N/A</v>
      </c>
      <c r="W1022" s="26">
        <f>(COUNTIF($V$2:V1022,V1022)=1)*1+W1021</f>
        <v>168</v>
      </c>
      <c r="Y1022" s="26" t="e">
        <f>INDEX($V$2:$V$900,MATCH(ROWS($U$1:U1020),$W$2:$W$900,0))</f>
        <v>#N/A</v>
      </c>
      <c r="AA1022" s="26" t="e">
        <f t="shared" si="110"/>
        <v>#N/A</v>
      </c>
      <c r="AB1022" s="26">
        <f>(COUNTIF($AA$2:AA1022,AA1022)=1)*1+AB1021</f>
        <v>259</v>
      </c>
      <c r="AC1022" s="26" t="e">
        <f>VLOOKUP(AD1022,'licencje PZTS'!$C$4:$K$524,9,FALSE)</f>
        <v>#N/A</v>
      </c>
      <c r="AD1022" s="26" t="e">
        <f>INDEX($AA$2:$AA$900,MATCH(ROWS($Z$1:Z1019),$AB$2:$AB$900,0))</f>
        <v>#N/A</v>
      </c>
    </row>
    <row r="1023" spans="22:30" x14ac:dyDescent="0.25">
      <c r="W1023" s="26">
        <f>(COUNTIF($V$2:V1023,V1023)=1)*1+W1022</f>
        <v>168</v>
      </c>
      <c r="Y1023" s="26" t="e">
        <f>INDEX($V$2:$V$900,MATCH(ROWS($U$1:U1021),$W$2:$W$900,0))</f>
        <v>#N/A</v>
      </c>
      <c r="AA1023" s="26" t="e">
        <f t="shared" si="110"/>
        <v>#N/A</v>
      </c>
      <c r="AB1023" s="26">
        <f>(COUNTIF($AA$2:AA1023,AA1023)=1)*1+AB1022</f>
        <v>259</v>
      </c>
      <c r="AC1023" s="26" t="e">
        <f>VLOOKUP(AD1023,'licencje PZTS'!$C$4:$K$524,9,FALSE)</f>
        <v>#N/A</v>
      </c>
      <c r="AD1023" s="26" t="e">
        <f>INDEX($AA$2:$AA$900,MATCH(ROWS($Z$1:Z1020),$AB$2:$AB$900,0))</f>
        <v>#N/A</v>
      </c>
    </row>
    <row r="1024" spans="22:30" x14ac:dyDescent="0.25">
      <c r="W1024" s="26">
        <f>(COUNTIF($V$2:V1024,V1024)=1)*1+W1023</f>
        <v>168</v>
      </c>
      <c r="Y1024" s="26" t="e">
        <f>INDEX($V$2:$V$900,MATCH(ROWS($U$1:U1022),$W$2:$W$900,0))</f>
        <v>#N/A</v>
      </c>
      <c r="AA1024" s="26" t="e">
        <f t="shared" si="110"/>
        <v>#N/A</v>
      </c>
      <c r="AB1024" s="26">
        <f>(COUNTIF($AA$2:AA1024,AA1024)=1)*1+AB1023</f>
        <v>259</v>
      </c>
      <c r="AC1024" s="26" t="e">
        <f>VLOOKUP(AD1024,'licencje PZTS'!$C$4:$K$524,9,FALSE)</f>
        <v>#N/A</v>
      </c>
      <c r="AD1024" s="26" t="e">
        <f>INDEX($AA$2:$AA$900,MATCH(ROWS($Z$1:Z1021),$AB$2:$AB$900,0))</f>
        <v>#N/A</v>
      </c>
    </row>
    <row r="1025" spans="23:30" x14ac:dyDescent="0.25">
      <c r="W1025" s="26">
        <f>(COUNTIF($V$2:V1025,V1025)=1)*1+W1024</f>
        <v>168</v>
      </c>
      <c r="Y1025" s="26" t="e">
        <f>INDEX($V$2:$V$900,MATCH(ROWS($U$1:U1023),$W$2:$W$900,0))</f>
        <v>#N/A</v>
      </c>
      <c r="AA1025" s="26" t="e">
        <f t="shared" si="110"/>
        <v>#N/A</v>
      </c>
      <c r="AB1025" s="26">
        <f>(COUNTIF($AA$2:AA1025,AA1025)=1)*1+AB1024</f>
        <v>259</v>
      </c>
      <c r="AC1025" s="26" t="e">
        <f>VLOOKUP(AD1025,'licencje PZTS'!$C$4:$K$524,9,FALSE)</f>
        <v>#N/A</v>
      </c>
      <c r="AD1025" s="26" t="e">
        <f>INDEX($AA$2:$AA$900,MATCH(ROWS($Z$1:Z1022),$AB$2:$AB$900,0))</f>
        <v>#N/A</v>
      </c>
    </row>
    <row r="1026" spans="23:30" x14ac:dyDescent="0.25">
      <c r="W1026" s="26">
        <f>(COUNTIF($V$2:V1026,V1026)=1)*1+W1025</f>
        <v>168</v>
      </c>
      <c r="Y1026" s="26" t="e">
        <f>INDEX($V$2:$V$900,MATCH(ROWS($U$1:U1024),$W$2:$W$900,0))</f>
        <v>#N/A</v>
      </c>
      <c r="AA1026" s="26" t="e">
        <f t="shared" si="110"/>
        <v>#N/A</v>
      </c>
      <c r="AB1026" s="26">
        <f>(COUNTIF($AA$2:AA1026,AA1026)=1)*1+AB1025</f>
        <v>259</v>
      </c>
      <c r="AC1026" s="26" t="e">
        <f>VLOOKUP(AD1026,'licencje PZTS'!$C$4:$K$524,9,FALSE)</f>
        <v>#N/A</v>
      </c>
      <c r="AD1026" s="26" t="e">
        <f>INDEX($AA$2:$AA$900,MATCH(ROWS($Z$1:Z1023),$AB$2:$AB$900,0))</f>
        <v>#N/A</v>
      </c>
    </row>
    <row r="1027" spans="23:30" x14ac:dyDescent="0.25">
      <c r="W1027" s="26">
        <f>(COUNTIF($V$2:V1027,V1027)=1)*1+W1026</f>
        <v>168</v>
      </c>
      <c r="Y1027" s="26" t="e">
        <f>INDEX($V$2:$V$900,MATCH(ROWS($U$1:U1025),$W$2:$W$900,0))</f>
        <v>#N/A</v>
      </c>
      <c r="AA1027" s="26" t="e">
        <f t="shared" si="110"/>
        <v>#N/A</v>
      </c>
      <c r="AB1027" s="26">
        <f>(COUNTIF($AA$2:AA1027,AA1027)=1)*1+AB1026</f>
        <v>259</v>
      </c>
      <c r="AC1027" s="26" t="e">
        <f>VLOOKUP(AD1027,'licencje PZTS'!$C$4:$K$524,9,FALSE)</f>
        <v>#N/A</v>
      </c>
      <c r="AD1027" s="26" t="e">
        <f>INDEX($AA$2:$AA$900,MATCH(ROWS($Z$1:Z1024),$AB$2:$AB$900,0))</f>
        <v>#N/A</v>
      </c>
    </row>
    <row r="1028" spans="23:30" x14ac:dyDescent="0.25">
      <c r="W1028" s="26">
        <f>(COUNTIF($V$2:V1028,V1028)=1)*1+W1027</f>
        <v>168</v>
      </c>
      <c r="Y1028" s="26" t="e">
        <f>INDEX($V$2:$V$900,MATCH(ROWS($U$1:U1026),$W$2:$W$900,0))</f>
        <v>#N/A</v>
      </c>
      <c r="AA1028" s="26" t="e">
        <f t="shared" si="110"/>
        <v>#N/A</v>
      </c>
      <c r="AB1028" s="26">
        <f>(COUNTIF($AA$2:AA1028,AA1028)=1)*1+AB1027</f>
        <v>259</v>
      </c>
      <c r="AC1028" s="26" t="e">
        <f>VLOOKUP(AD1028,'licencje PZTS'!$C$4:$K$524,9,FALSE)</f>
        <v>#N/A</v>
      </c>
      <c r="AD1028" s="26" t="e">
        <f>INDEX($AA$2:$AA$900,MATCH(ROWS($Z$1:Z1025),$AB$2:$AB$900,0))</f>
        <v>#N/A</v>
      </c>
    </row>
    <row r="1029" spans="23:30" x14ac:dyDescent="0.25">
      <c r="W1029" s="26">
        <f>(COUNTIF($V$2:V1029,V1029)=1)*1+W1028</f>
        <v>168</v>
      </c>
      <c r="Y1029" s="26" t="e">
        <f>INDEX($V$2:$V$900,MATCH(ROWS($U$1:U1027),$W$2:$W$900,0))</f>
        <v>#N/A</v>
      </c>
      <c r="AA1029" s="26" t="e">
        <f t="shared" si="110"/>
        <v>#N/A</v>
      </c>
      <c r="AB1029" s="26">
        <f>(COUNTIF($AA$2:AA1029,AA1029)=1)*1+AB1028</f>
        <v>259</v>
      </c>
      <c r="AC1029" s="26" t="e">
        <f>VLOOKUP(AD1029,'licencje PZTS'!$C$4:$K$524,9,FALSE)</f>
        <v>#N/A</v>
      </c>
      <c r="AD1029" s="26" t="e">
        <f>INDEX($AA$2:$AA$900,MATCH(ROWS($Z$1:Z1026),$AB$2:$AB$900,0))</f>
        <v>#N/A</v>
      </c>
    </row>
    <row r="1030" spans="23:30" x14ac:dyDescent="0.25">
      <c r="W1030" s="26">
        <f>(COUNTIF($V$2:V1030,V1030)=1)*1+W1029</f>
        <v>168</v>
      </c>
      <c r="Y1030" s="26" t="e">
        <f>INDEX($V$2:$V$900,MATCH(ROWS($U$1:U1028),$W$2:$W$900,0))</f>
        <v>#N/A</v>
      </c>
      <c r="AA1030" s="26" t="e">
        <f t="shared" si="110"/>
        <v>#N/A</v>
      </c>
      <c r="AB1030" s="26">
        <f>(COUNTIF($AA$2:AA1030,AA1030)=1)*1+AB1029</f>
        <v>259</v>
      </c>
      <c r="AC1030" s="26" t="e">
        <f>VLOOKUP(AD1030,'licencje PZTS'!$C$4:$K$524,9,FALSE)</f>
        <v>#N/A</v>
      </c>
      <c r="AD1030" s="26" t="e">
        <f>INDEX($AA$2:$AA$900,MATCH(ROWS($Z$1:Z1027),$AB$2:$AB$900,0))</f>
        <v>#N/A</v>
      </c>
    </row>
    <row r="1031" spans="23:30" x14ac:dyDescent="0.25">
      <c r="W1031" s="26">
        <f>(COUNTIF($V$2:V1031,V1031)=1)*1+W1030</f>
        <v>168</v>
      </c>
      <c r="Y1031" s="26" t="e">
        <f>INDEX($V$2:$V$900,MATCH(ROWS($U$1:U1029),$W$2:$W$900,0))</f>
        <v>#N/A</v>
      </c>
      <c r="AA1031" s="26" t="e">
        <f t="shared" si="110"/>
        <v>#N/A</v>
      </c>
      <c r="AB1031" s="26">
        <f>(COUNTIF($AA$2:AA1031,AA1031)=1)*1+AB1030</f>
        <v>259</v>
      </c>
      <c r="AC1031" s="26" t="e">
        <f>VLOOKUP(AD1031,'licencje PZTS'!$C$4:$K$524,9,FALSE)</f>
        <v>#N/A</v>
      </c>
      <c r="AD1031" s="26" t="e">
        <f>INDEX($AA$2:$AA$900,MATCH(ROWS($Z$1:Z1028),$AB$2:$AB$900,0))</f>
        <v>#N/A</v>
      </c>
    </row>
    <row r="1032" spans="23:30" x14ac:dyDescent="0.25">
      <c r="W1032" s="26">
        <f>(COUNTIF($V$2:V1032,V1032)=1)*1+W1031</f>
        <v>168</v>
      </c>
      <c r="Y1032" s="26" t="e">
        <f>INDEX($V$2:$V$900,MATCH(ROWS($U$1:U1030),$W$2:$W$900,0))</f>
        <v>#N/A</v>
      </c>
      <c r="AA1032" s="26" t="e">
        <f t="shared" si="110"/>
        <v>#N/A</v>
      </c>
      <c r="AB1032" s="26">
        <f>(COUNTIF($AA$2:AA1032,AA1032)=1)*1+AB1031</f>
        <v>259</v>
      </c>
      <c r="AC1032" s="26" t="e">
        <f>VLOOKUP(AD1032,'licencje PZTS'!$C$4:$K$524,9,FALSE)</f>
        <v>#N/A</v>
      </c>
      <c r="AD1032" s="26" t="e">
        <f>INDEX($AA$2:$AA$900,MATCH(ROWS($Z$1:Z1029),$AB$2:$AB$900,0))</f>
        <v>#N/A</v>
      </c>
    </row>
    <row r="1033" spans="23:30" x14ac:dyDescent="0.25">
      <c r="W1033" s="26">
        <f>(COUNTIF($V$2:V1033,V1033)=1)*1+W1032</f>
        <v>168</v>
      </c>
      <c r="Y1033" s="26" t="e">
        <f>INDEX($V$2:$V$900,MATCH(ROWS($U$1:U1031),$W$2:$W$900,0))</f>
        <v>#N/A</v>
      </c>
      <c r="AA1033" s="26" t="e">
        <f t="shared" si="110"/>
        <v>#N/A</v>
      </c>
      <c r="AB1033" s="26">
        <f>(COUNTIF($AA$2:AA1033,AA1033)=1)*1+AB1032</f>
        <v>259</v>
      </c>
      <c r="AC1033" s="26" t="e">
        <f>VLOOKUP(AD1033,'licencje PZTS'!$C$4:$K$524,9,FALSE)</f>
        <v>#N/A</v>
      </c>
      <c r="AD1033" s="26" t="e">
        <f>INDEX($AA$2:$AA$900,MATCH(ROWS($Z$1:Z1030),$AB$2:$AB$900,0))</f>
        <v>#N/A</v>
      </c>
    </row>
    <row r="1034" spans="23:30" x14ac:dyDescent="0.25">
      <c r="W1034" s="26">
        <f>(COUNTIF($V$2:V1034,V1034)=1)*1+W1033</f>
        <v>168</v>
      </c>
      <c r="Y1034" s="26" t="e">
        <f>INDEX($V$2:$V$900,MATCH(ROWS($U$1:U1032),$W$2:$W$900,0))</f>
        <v>#N/A</v>
      </c>
      <c r="AA1034" s="26" t="e">
        <f t="shared" si="110"/>
        <v>#N/A</v>
      </c>
      <c r="AB1034" s="26">
        <f>(COUNTIF($AA$2:AA1034,AA1034)=1)*1+AB1033</f>
        <v>259</v>
      </c>
      <c r="AC1034" s="26" t="e">
        <f>VLOOKUP(AD1034,'licencje PZTS'!$C$4:$K$524,9,FALSE)</f>
        <v>#N/A</v>
      </c>
      <c r="AD1034" s="26" t="e">
        <f>INDEX($AA$2:$AA$900,MATCH(ROWS($Z$1:Z1031),$AB$2:$AB$900,0))</f>
        <v>#N/A</v>
      </c>
    </row>
    <row r="1035" spans="23:30" x14ac:dyDescent="0.25">
      <c r="W1035" s="26">
        <f>(COUNTIF($V$2:V1035,V1035)=1)*1+W1034</f>
        <v>168</v>
      </c>
      <c r="Y1035" s="26" t="e">
        <f>INDEX($V$2:$V$900,MATCH(ROWS($U$1:U1033),$W$2:$W$900,0))</f>
        <v>#N/A</v>
      </c>
      <c r="AA1035" s="26" t="e">
        <f t="shared" si="110"/>
        <v>#N/A</v>
      </c>
      <c r="AB1035" s="26">
        <f>(COUNTIF($AA$2:AA1035,AA1035)=1)*1+AB1034</f>
        <v>259</v>
      </c>
      <c r="AC1035" s="26" t="e">
        <f>VLOOKUP(AD1035,'licencje PZTS'!$C$4:$K$524,9,FALSE)</f>
        <v>#N/A</v>
      </c>
      <c r="AD1035" s="26" t="e">
        <f>INDEX($AA$2:$AA$900,MATCH(ROWS($Z$1:Z1032),$AB$2:$AB$900,0))</f>
        <v>#N/A</v>
      </c>
    </row>
    <row r="1036" spans="23:30" x14ac:dyDescent="0.25">
      <c r="W1036" s="26">
        <f>(COUNTIF($V$2:V1036,V1036)=1)*1+W1035</f>
        <v>168</v>
      </c>
      <c r="Y1036" s="26" t="e">
        <f>INDEX($V$2:$V$900,MATCH(ROWS($U$1:U1034),$W$2:$W$900,0))</f>
        <v>#N/A</v>
      </c>
      <c r="AA1036" s="26" t="e">
        <f t="shared" si="110"/>
        <v>#N/A</v>
      </c>
      <c r="AB1036" s="26">
        <f>(COUNTIF($AA$2:AA1036,AA1036)=1)*1+AB1035</f>
        <v>259</v>
      </c>
      <c r="AC1036" s="26" t="e">
        <f>VLOOKUP(AD1036,'licencje PZTS'!$C$4:$K$524,9,FALSE)</f>
        <v>#N/A</v>
      </c>
      <c r="AD1036" s="26" t="e">
        <f>INDEX($AA$2:$AA$900,MATCH(ROWS($Z$1:Z1033),$AB$2:$AB$900,0))</f>
        <v>#N/A</v>
      </c>
    </row>
    <row r="1037" spans="23:30" x14ac:dyDescent="0.25">
      <c r="W1037" s="26">
        <f>(COUNTIF($V$2:V1037,V1037)=1)*1+W1036</f>
        <v>168</v>
      </c>
      <c r="Y1037" s="26" t="e">
        <f>INDEX($V$2:$V$900,MATCH(ROWS($U$1:U1035),$W$2:$W$900,0))</f>
        <v>#N/A</v>
      </c>
      <c r="AA1037" s="26" t="e">
        <f t="shared" si="110"/>
        <v>#N/A</v>
      </c>
      <c r="AB1037" s="26">
        <f>(COUNTIF($AA$2:AA1037,AA1037)=1)*1+AB1036</f>
        <v>259</v>
      </c>
      <c r="AC1037" s="26" t="e">
        <f>VLOOKUP(AD1037,'licencje PZTS'!$C$4:$K$524,9,FALSE)</f>
        <v>#N/A</v>
      </c>
      <c r="AD1037" s="26" t="e">
        <f>INDEX($AA$2:$AA$900,MATCH(ROWS($Z$1:Z1034),$AB$2:$AB$900,0))</f>
        <v>#N/A</v>
      </c>
    </row>
    <row r="1038" spans="23:30" x14ac:dyDescent="0.25">
      <c r="W1038" s="26">
        <f>(COUNTIF($V$2:V1038,V1038)=1)*1+W1037</f>
        <v>168</v>
      </c>
      <c r="Y1038" s="26" t="e">
        <f>INDEX($V$2:$V$900,MATCH(ROWS($U$1:U1036),$W$2:$W$900,0))</f>
        <v>#N/A</v>
      </c>
      <c r="AA1038" s="26" t="e">
        <f t="shared" si="110"/>
        <v>#N/A</v>
      </c>
      <c r="AB1038" s="26">
        <f>(COUNTIF($AA$2:AA1038,AA1038)=1)*1+AB1037</f>
        <v>259</v>
      </c>
      <c r="AC1038" s="26" t="e">
        <f>VLOOKUP(AD1038,'licencje PZTS'!$C$4:$K$524,9,FALSE)</f>
        <v>#N/A</v>
      </c>
      <c r="AD1038" s="26" t="e">
        <f>INDEX($AA$2:$AA$900,MATCH(ROWS($Z$1:Z1035),$AB$2:$AB$900,0))</f>
        <v>#N/A</v>
      </c>
    </row>
    <row r="1039" spans="23:30" x14ac:dyDescent="0.25">
      <c r="W1039" s="26">
        <f>(COUNTIF($V$2:V1039,V1039)=1)*1+W1038</f>
        <v>168</v>
      </c>
      <c r="Y1039" s="26" t="e">
        <f>INDEX($V$2:$V$900,MATCH(ROWS($U$1:U1037),$W$2:$W$900,0))</f>
        <v>#N/A</v>
      </c>
      <c r="AA1039" s="26" t="e">
        <f t="shared" si="110"/>
        <v>#N/A</v>
      </c>
      <c r="AB1039" s="26">
        <f>(COUNTIF($AA$2:AA1039,AA1039)=1)*1+AB1038</f>
        <v>259</v>
      </c>
      <c r="AC1039" s="26" t="e">
        <f>VLOOKUP(AD1039,'licencje PZTS'!$C$4:$K$524,9,FALSE)</f>
        <v>#N/A</v>
      </c>
      <c r="AD1039" s="26" t="e">
        <f>INDEX($AA$2:$AA$900,MATCH(ROWS($Z$1:Z1036),$AB$2:$AB$900,0))</f>
        <v>#N/A</v>
      </c>
    </row>
    <row r="1040" spans="23:30" x14ac:dyDescent="0.25">
      <c r="W1040" s="26">
        <f>(COUNTIF($V$2:V1040,V1040)=1)*1+W1039</f>
        <v>168</v>
      </c>
      <c r="Y1040" s="26" t="e">
        <f>INDEX($V$2:$V$900,MATCH(ROWS($U$1:U1038),$W$2:$W$900,0))</f>
        <v>#N/A</v>
      </c>
      <c r="AA1040" s="26" t="e">
        <f t="shared" si="110"/>
        <v>#N/A</v>
      </c>
      <c r="AB1040" s="26">
        <f>(COUNTIF($AA$2:AA1040,AA1040)=1)*1+AB1039</f>
        <v>259</v>
      </c>
      <c r="AC1040" s="26" t="e">
        <f>VLOOKUP(AD1040,'licencje PZTS'!$C$4:$K$524,9,FALSE)</f>
        <v>#N/A</v>
      </c>
      <c r="AD1040" s="26" t="e">
        <f>INDEX($AA$2:$AA$900,MATCH(ROWS($Z$1:Z1037),$AB$2:$AB$900,0))</f>
        <v>#N/A</v>
      </c>
    </row>
    <row r="1041" spans="23:30" x14ac:dyDescent="0.25">
      <c r="W1041" s="26">
        <f>(COUNTIF($V$2:V1041,V1041)=1)*1+W1040</f>
        <v>168</v>
      </c>
      <c r="Y1041" s="26" t="e">
        <f>INDEX($V$2:$V$900,MATCH(ROWS($U$1:U1039),$W$2:$W$900,0))</f>
        <v>#N/A</v>
      </c>
      <c r="AA1041" s="26" t="e">
        <f t="shared" si="110"/>
        <v>#N/A</v>
      </c>
      <c r="AB1041" s="26">
        <f>(COUNTIF($AA$2:AA1041,AA1041)=1)*1+AB1040</f>
        <v>259</v>
      </c>
      <c r="AC1041" s="26" t="e">
        <f>VLOOKUP(AD1041,'licencje PZTS'!$C$4:$K$524,9,FALSE)</f>
        <v>#N/A</v>
      </c>
      <c r="AD1041" s="26" t="e">
        <f>INDEX($AA$2:$AA$900,MATCH(ROWS($Z$1:Z1038),$AB$2:$AB$900,0))</f>
        <v>#N/A</v>
      </c>
    </row>
    <row r="1042" spans="23:30" x14ac:dyDescent="0.25">
      <c r="W1042" s="26">
        <f>(COUNTIF($V$2:V1042,V1042)=1)*1+W1041</f>
        <v>168</v>
      </c>
      <c r="Y1042" s="26" t="e">
        <f>INDEX($V$2:$V$900,MATCH(ROWS($U$1:U1040),$W$2:$W$900,0))</f>
        <v>#N/A</v>
      </c>
      <c r="AA1042" s="26" t="e">
        <f t="shared" si="110"/>
        <v>#N/A</v>
      </c>
      <c r="AB1042" s="26">
        <f>(COUNTIF($AA$2:AA1042,AA1042)=1)*1+AB1041</f>
        <v>259</v>
      </c>
      <c r="AC1042" s="26" t="e">
        <f>VLOOKUP(AD1042,'licencje PZTS'!$C$4:$K$524,9,FALSE)</f>
        <v>#N/A</v>
      </c>
      <c r="AD1042" s="26" t="e">
        <f>INDEX($AA$2:$AA$900,MATCH(ROWS($Z$1:Z1039),$AB$2:$AB$900,0))</f>
        <v>#N/A</v>
      </c>
    </row>
    <row r="1043" spans="23:30" x14ac:dyDescent="0.25">
      <c r="W1043" s="26">
        <f>(COUNTIF($V$2:V1043,V1043)=1)*1+W1042</f>
        <v>168</v>
      </c>
      <c r="Y1043" s="26" t="e">
        <f>INDEX($V$2:$V$900,MATCH(ROWS($U$1:U1041),$W$2:$W$900,0))</f>
        <v>#N/A</v>
      </c>
      <c r="AA1043" s="26" t="e">
        <f t="shared" si="110"/>
        <v>#N/A</v>
      </c>
      <c r="AB1043" s="26">
        <f>(COUNTIF($AA$2:AA1043,AA1043)=1)*1+AB1042</f>
        <v>259</v>
      </c>
      <c r="AC1043" s="26" t="e">
        <f>VLOOKUP(AD1043,'licencje PZTS'!$C$4:$K$524,9,FALSE)</f>
        <v>#N/A</v>
      </c>
      <c r="AD1043" s="26" t="e">
        <f>INDEX($AA$2:$AA$900,MATCH(ROWS($Z$1:Z1040),$AB$2:$AB$900,0))</f>
        <v>#N/A</v>
      </c>
    </row>
    <row r="1044" spans="23:30" x14ac:dyDescent="0.25">
      <c r="W1044" s="26">
        <f>(COUNTIF($V$2:V1044,V1044)=1)*1+W1043</f>
        <v>168</v>
      </c>
      <c r="Y1044" s="26" t="e">
        <f>INDEX($V$2:$V$900,MATCH(ROWS($U$1:U1042),$W$2:$W$900,0))</f>
        <v>#N/A</v>
      </c>
      <c r="AA1044" s="26" t="e">
        <f t="shared" si="110"/>
        <v>#N/A</v>
      </c>
      <c r="AB1044" s="26">
        <f>(COUNTIF($AA$2:AA1044,AA1044)=1)*1+AB1043</f>
        <v>259</v>
      </c>
      <c r="AC1044" s="26" t="e">
        <f>VLOOKUP(AD1044,'licencje PZTS'!$C$4:$K$524,9,FALSE)</f>
        <v>#N/A</v>
      </c>
      <c r="AD1044" s="26" t="e">
        <f>INDEX($AA$2:$AA$900,MATCH(ROWS($Z$1:Z1041),$AB$2:$AB$900,0))</f>
        <v>#N/A</v>
      </c>
    </row>
    <row r="1045" spans="23:30" x14ac:dyDescent="0.25">
      <c r="W1045" s="26">
        <f>(COUNTIF($V$2:V1045,V1045)=1)*1+W1044</f>
        <v>168</v>
      </c>
      <c r="Y1045" s="26" t="e">
        <f>INDEX($V$2:$V$900,MATCH(ROWS($U$1:U1043),$W$2:$W$900,0))</f>
        <v>#N/A</v>
      </c>
      <c r="AA1045" s="26" t="e">
        <f t="shared" si="110"/>
        <v>#N/A</v>
      </c>
      <c r="AB1045" s="26">
        <f>(COUNTIF($AA$2:AA1045,AA1045)=1)*1+AB1044</f>
        <v>259</v>
      </c>
      <c r="AC1045" s="26" t="e">
        <f>VLOOKUP(AD1045,'licencje PZTS'!$C$4:$K$524,9,FALSE)</f>
        <v>#N/A</v>
      </c>
      <c r="AD1045" s="26" t="e">
        <f>INDEX($AA$2:$AA$900,MATCH(ROWS($Z$1:Z1042),$AB$2:$AB$900,0))</f>
        <v>#N/A</v>
      </c>
    </row>
    <row r="1046" spans="23:30" x14ac:dyDescent="0.25">
      <c r="W1046" s="26">
        <f>(COUNTIF($V$2:V1046,V1046)=1)*1+W1045</f>
        <v>168</v>
      </c>
      <c r="Y1046" s="26" t="e">
        <f>INDEX($V$2:$V$900,MATCH(ROWS($U$1:U1044),$W$2:$W$900,0))</f>
        <v>#N/A</v>
      </c>
      <c r="AA1046" s="26" t="e">
        <f t="shared" si="110"/>
        <v>#N/A</v>
      </c>
      <c r="AB1046" s="26">
        <f>(COUNTIF($AA$2:AA1046,AA1046)=1)*1+AB1045</f>
        <v>259</v>
      </c>
      <c r="AC1046" s="26" t="e">
        <f>VLOOKUP(AD1046,'licencje PZTS'!$C$4:$K$524,9,FALSE)</f>
        <v>#N/A</v>
      </c>
      <c r="AD1046" s="26" t="e">
        <f>INDEX($AA$2:$AA$900,MATCH(ROWS($Z$1:Z1043),$AB$2:$AB$900,0))</f>
        <v>#N/A</v>
      </c>
    </row>
    <row r="1047" spans="23:30" x14ac:dyDescent="0.25">
      <c r="W1047" s="26">
        <f>(COUNTIF($V$2:V1047,V1047)=1)*1+W1046</f>
        <v>168</v>
      </c>
      <c r="Y1047" s="26" t="e">
        <f>INDEX($V$2:$V$900,MATCH(ROWS($U$1:U1045),$W$2:$W$900,0))</f>
        <v>#N/A</v>
      </c>
      <c r="AA1047" s="26" t="e">
        <f t="shared" si="110"/>
        <v>#N/A</v>
      </c>
      <c r="AB1047" s="26">
        <f>(COUNTIF($AA$2:AA1047,AA1047)=1)*1+AB1046</f>
        <v>259</v>
      </c>
      <c r="AC1047" s="26" t="e">
        <f>VLOOKUP(AD1047,'licencje PZTS'!$C$4:$K$524,9,FALSE)</f>
        <v>#N/A</v>
      </c>
      <c r="AD1047" s="26" t="e">
        <f>INDEX($AA$2:$AA$900,MATCH(ROWS($Z$1:Z1044),$AB$2:$AB$900,0))</f>
        <v>#N/A</v>
      </c>
    </row>
    <row r="1048" spans="23:30" x14ac:dyDescent="0.25">
      <c r="W1048" s="26">
        <f>(COUNTIF($V$2:V1048,V1048)=1)*1+W1047</f>
        <v>168</v>
      </c>
      <c r="Y1048" s="26" t="e">
        <f>INDEX($V$2:$V$900,MATCH(ROWS($U$1:U1046),$W$2:$W$900,0))</f>
        <v>#N/A</v>
      </c>
      <c r="AA1048" s="26" t="e">
        <f t="shared" si="110"/>
        <v>#N/A</v>
      </c>
      <c r="AB1048" s="26">
        <f>(COUNTIF($AA$2:AA1048,AA1048)=1)*1+AB1047</f>
        <v>259</v>
      </c>
      <c r="AC1048" s="26" t="e">
        <f>VLOOKUP(AD1048,'licencje PZTS'!$C$4:$K$524,9,FALSE)</f>
        <v>#N/A</v>
      </c>
      <c r="AD1048" s="26" t="e">
        <f>INDEX($AA$2:$AA$900,MATCH(ROWS($Z$1:Z1045),$AB$2:$AB$900,0))</f>
        <v>#N/A</v>
      </c>
    </row>
    <row r="1049" spans="23:30" x14ac:dyDescent="0.25">
      <c r="W1049" s="26">
        <f>(COUNTIF($V$2:V1049,V1049)=1)*1+W1048</f>
        <v>168</v>
      </c>
      <c r="Y1049" s="26" t="e">
        <f>INDEX($V$2:$V$900,MATCH(ROWS($U$1:U1047),$W$2:$W$900,0))</f>
        <v>#N/A</v>
      </c>
      <c r="AA1049" s="26" t="e">
        <f t="shared" si="110"/>
        <v>#N/A</v>
      </c>
      <c r="AB1049" s="26">
        <f>(COUNTIF($AA$2:AA1049,AA1049)=1)*1+AB1048</f>
        <v>259</v>
      </c>
      <c r="AC1049" s="26" t="e">
        <f>VLOOKUP(AD1049,'licencje PZTS'!$C$4:$K$524,9,FALSE)</f>
        <v>#N/A</v>
      </c>
      <c r="AD1049" s="26" t="e">
        <f>INDEX($AA$2:$AA$900,MATCH(ROWS($Z$1:Z1046),$AB$2:$AB$900,0))</f>
        <v>#N/A</v>
      </c>
    </row>
    <row r="1050" spans="23:30" x14ac:dyDescent="0.25">
      <c r="W1050" s="26">
        <f>(COUNTIF($V$2:V1050,V1050)=1)*1+W1049</f>
        <v>168</v>
      </c>
      <c r="Y1050" s="26" t="e">
        <f>INDEX($V$2:$V$900,MATCH(ROWS($U$1:U1048),$W$2:$W$900,0))</f>
        <v>#N/A</v>
      </c>
      <c r="AA1050" s="26" t="e">
        <f t="shared" si="110"/>
        <v>#N/A</v>
      </c>
      <c r="AB1050" s="26">
        <f>(COUNTIF($AA$2:AA1050,AA1050)=1)*1+AB1049</f>
        <v>259</v>
      </c>
      <c r="AC1050" s="26" t="e">
        <f>VLOOKUP(AD1050,'licencje PZTS'!$C$4:$K$524,9,FALSE)</f>
        <v>#N/A</v>
      </c>
      <c r="AD1050" s="26" t="e">
        <f>INDEX($AA$2:$AA$900,MATCH(ROWS($Z$1:Z1047),$AB$2:$AB$900,0))</f>
        <v>#N/A</v>
      </c>
    </row>
    <row r="1051" spans="23:30" x14ac:dyDescent="0.25">
      <c r="W1051" s="26">
        <f>(COUNTIF($V$2:V1051,V1051)=1)*1+W1050</f>
        <v>168</v>
      </c>
      <c r="Y1051" s="26" t="e">
        <f>INDEX($V$2:$V$900,MATCH(ROWS($U$1:U1049),$W$2:$W$900,0))</f>
        <v>#N/A</v>
      </c>
      <c r="AA1051" s="26" t="e">
        <f t="shared" si="110"/>
        <v>#N/A</v>
      </c>
      <c r="AB1051" s="26">
        <f>(COUNTIF($AA$2:AA1051,AA1051)=1)*1+AB1050</f>
        <v>259</v>
      </c>
      <c r="AC1051" s="26" t="e">
        <f>VLOOKUP(AD1051,'licencje PZTS'!$C$4:$K$524,9,FALSE)</f>
        <v>#N/A</v>
      </c>
      <c r="AD1051" s="26" t="e">
        <f>INDEX($AA$2:$AA$900,MATCH(ROWS($Z$1:Z1048),$AB$2:$AB$900,0))</f>
        <v>#N/A</v>
      </c>
    </row>
    <row r="1052" spans="23:30" x14ac:dyDescent="0.25">
      <c r="W1052" s="26">
        <f>(COUNTIF($V$2:V1052,V1052)=1)*1+W1051</f>
        <v>168</v>
      </c>
      <c r="Y1052" s="26" t="e">
        <f>INDEX($V$2:$V$900,MATCH(ROWS($U$1:U1050),$W$2:$W$900,0))</f>
        <v>#N/A</v>
      </c>
      <c r="AA1052" s="26" t="e">
        <f t="shared" si="110"/>
        <v>#N/A</v>
      </c>
      <c r="AB1052" s="26">
        <f>(COUNTIF($AA$2:AA1052,AA1052)=1)*1+AB1051</f>
        <v>259</v>
      </c>
      <c r="AC1052" s="26" t="e">
        <f>VLOOKUP(AD1052,'licencje PZTS'!$C$4:$K$524,9,FALSE)</f>
        <v>#N/A</v>
      </c>
      <c r="AD1052" s="26" t="e">
        <f>INDEX($AA$2:$AA$900,MATCH(ROWS($Z$1:Z1049),$AB$2:$AB$900,0))</f>
        <v>#N/A</v>
      </c>
    </row>
    <row r="1053" spans="23:30" x14ac:dyDescent="0.25">
      <c r="W1053" s="26">
        <f>(COUNTIF($V$2:V1053,V1053)=1)*1+W1052</f>
        <v>168</v>
      </c>
      <c r="Y1053" s="26" t="e">
        <f>INDEX($V$2:$V$900,MATCH(ROWS($U$1:U1051),$W$2:$W$900,0))</f>
        <v>#N/A</v>
      </c>
      <c r="AA1053" s="26" t="e">
        <f t="shared" si="110"/>
        <v>#N/A</v>
      </c>
      <c r="AB1053" s="26">
        <f>(COUNTIF($AA$2:AA1053,AA1053)=1)*1+AB1052</f>
        <v>259</v>
      </c>
      <c r="AC1053" s="26" t="e">
        <f>VLOOKUP(AD1053,'licencje PZTS'!$C$4:$K$524,9,FALSE)</f>
        <v>#N/A</v>
      </c>
      <c r="AD1053" s="26" t="e">
        <f>INDEX($AA$2:$AA$900,MATCH(ROWS($Z$1:Z1050),$AB$2:$AB$900,0))</f>
        <v>#N/A</v>
      </c>
    </row>
    <row r="1054" spans="23:30" x14ac:dyDescent="0.25">
      <c r="W1054" s="26">
        <f>(COUNTIF($V$2:V1054,V1054)=1)*1+W1053</f>
        <v>168</v>
      </c>
      <c r="Y1054" s="26" t="e">
        <f>INDEX($V$2:$V$900,MATCH(ROWS($U$1:U1052),$W$2:$W$900,0))</f>
        <v>#N/A</v>
      </c>
      <c r="AA1054" s="26" t="e">
        <f t="shared" si="110"/>
        <v>#N/A</v>
      </c>
      <c r="AB1054" s="26">
        <f>(COUNTIF($AA$2:AA1054,AA1054)=1)*1+AB1053</f>
        <v>259</v>
      </c>
      <c r="AC1054" s="26" t="e">
        <f>VLOOKUP(AD1054,'licencje PZTS'!$C$4:$K$524,9,FALSE)</f>
        <v>#N/A</v>
      </c>
      <c r="AD1054" s="26" t="e">
        <f>INDEX($AA$2:$AA$900,MATCH(ROWS($Z$1:Z1051),$AB$2:$AB$900,0))</f>
        <v>#N/A</v>
      </c>
    </row>
    <row r="1055" spans="23:30" x14ac:dyDescent="0.25">
      <c r="W1055" s="26">
        <f>(COUNTIF($V$2:V1055,V1055)=1)*1+W1054</f>
        <v>168</v>
      </c>
      <c r="Y1055" s="26" t="e">
        <f>INDEX($V$2:$V$900,MATCH(ROWS($U$1:U1053),$W$2:$W$900,0))</f>
        <v>#N/A</v>
      </c>
      <c r="AA1055" s="26" t="e">
        <f t="shared" si="110"/>
        <v>#N/A</v>
      </c>
      <c r="AB1055" s="26">
        <f>(COUNTIF($AA$2:AA1055,AA1055)=1)*1+AB1054</f>
        <v>259</v>
      </c>
      <c r="AC1055" s="26" t="e">
        <f>VLOOKUP(AD1055,'licencje PZTS'!$C$4:$K$524,9,FALSE)</f>
        <v>#N/A</v>
      </c>
      <c r="AD1055" s="26" t="e">
        <f>INDEX($AA$2:$AA$900,MATCH(ROWS($Z$1:Z1052),$AB$2:$AB$900,0))</f>
        <v>#N/A</v>
      </c>
    </row>
    <row r="1056" spans="23:30" x14ac:dyDescent="0.25">
      <c r="W1056" s="26">
        <f>(COUNTIF($V$2:V1056,V1056)=1)*1+W1055</f>
        <v>168</v>
      </c>
      <c r="Y1056" s="26" t="e">
        <f>INDEX($V$2:$V$900,MATCH(ROWS($U$1:U1054),$W$2:$W$900,0))</f>
        <v>#N/A</v>
      </c>
      <c r="AA1056" s="26" t="e">
        <f t="shared" si="110"/>
        <v>#N/A</v>
      </c>
      <c r="AB1056" s="26">
        <f>(COUNTIF($AA$2:AA1056,AA1056)=1)*1+AB1055</f>
        <v>259</v>
      </c>
      <c r="AC1056" s="26" t="e">
        <f>VLOOKUP(AD1056,'licencje PZTS'!$C$4:$K$524,9,FALSE)</f>
        <v>#N/A</v>
      </c>
      <c r="AD1056" s="26" t="e">
        <f>INDEX($AA$2:$AA$900,MATCH(ROWS($Z$1:Z1053),$AB$2:$AB$900,0))</f>
        <v>#N/A</v>
      </c>
    </row>
    <row r="1057" spans="23:30" x14ac:dyDescent="0.25">
      <c r="W1057" s="26">
        <f>(COUNTIF($V$2:V1057,V1057)=1)*1+W1056</f>
        <v>168</v>
      </c>
      <c r="Y1057" s="26" t="e">
        <f>INDEX($V$2:$V$900,MATCH(ROWS($U$1:U1055),$W$2:$W$900,0))</f>
        <v>#N/A</v>
      </c>
      <c r="AA1057" s="26" t="e">
        <f t="shared" si="110"/>
        <v>#N/A</v>
      </c>
      <c r="AB1057" s="26">
        <f>(COUNTIF($AA$2:AA1057,AA1057)=1)*1+AB1056</f>
        <v>259</v>
      </c>
      <c r="AC1057" s="26" t="e">
        <f>VLOOKUP(AD1057,'licencje PZTS'!$C$4:$K$524,9,FALSE)</f>
        <v>#N/A</v>
      </c>
      <c r="AD1057" s="26" t="e">
        <f>INDEX($AA$2:$AA$900,MATCH(ROWS($Z$1:Z1054),$AB$2:$AB$900,0))</f>
        <v>#N/A</v>
      </c>
    </row>
    <row r="1058" spans="23:30" x14ac:dyDescent="0.25">
      <c r="W1058" s="26">
        <f>(COUNTIF($V$2:V1058,V1058)=1)*1+W1057</f>
        <v>168</v>
      </c>
      <c r="Y1058" s="26" t="e">
        <f>INDEX($V$2:$V$900,MATCH(ROWS($U$1:U1056),$W$2:$W$900,0))</f>
        <v>#N/A</v>
      </c>
      <c r="AA1058" s="26" t="e">
        <f t="shared" si="110"/>
        <v>#N/A</v>
      </c>
      <c r="AB1058" s="26">
        <f>(COUNTIF($AA$2:AA1058,AA1058)=1)*1+AB1057</f>
        <v>259</v>
      </c>
      <c r="AC1058" s="26" t="e">
        <f>VLOOKUP(AD1058,'licencje PZTS'!$C$4:$K$524,9,FALSE)</f>
        <v>#N/A</v>
      </c>
      <c r="AD1058" s="26" t="e">
        <f>INDEX($AA$2:$AA$900,MATCH(ROWS($Z$1:Z1055),$AB$2:$AB$900,0))</f>
        <v>#N/A</v>
      </c>
    </row>
    <row r="1059" spans="23:30" x14ac:dyDescent="0.25">
      <c r="W1059" s="26">
        <f>(COUNTIF($V$2:V1059,V1059)=1)*1+W1058</f>
        <v>168</v>
      </c>
      <c r="Y1059" s="26" t="e">
        <f>INDEX($V$2:$V$900,MATCH(ROWS($U$1:U1057),$W$2:$W$900,0))</f>
        <v>#N/A</v>
      </c>
      <c r="AA1059" s="26" t="e">
        <f t="shared" si="110"/>
        <v>#N/A</v>
      </c>
      <c r="AB1059" s="26">
        <f>(COUNTIF($AA$2:AA1059,AA1059)=1)*1+AB1058</f>
        <v>259</v>
      </c>
      <c r="AC1059" s="26" t="e">
        <f>VLOOKUP(AD1059,'licencje PZTS'!$C$4:$K$524,9,FALSE)</f>
        <v>#N/A</v>
      </c>
      <c r="AD1059" s="26" t="e">
        <f>INDEX($AA$2:$AA$900,MATCH(ROWS($Z$1:Z1056),$AB$2:$AB$900,0))</f>
        <v>#N/A</v>
      </c>
    </row>
    <row r="1060" spans="23:30" x14ac:dyDescent="0.25">
      <c r="W1060" s="26">
        <f>(COUNTIF($V$2:V1060,V1060)=1)*1+W1059</f>
        <v>168</v>
      </c>
      <c r="Y1060" s="26" t="e">
        <f>INDEX($V$2:$V$900,MATCH(ROWS($U$1:U1058),$W$2:$W$900,0))</f>
        <v>#N/A</v>
      </c>
      <c r="AA1060" s="26" t="e">
        <f t="shared" si="110"/>
        <v>#N/A</v>
      </c>
      <c r="AB1060" s="26">
        <f>(COUNTIF($AA$2:AA1060,AA1060)=1)*1+AB1059</f>
        <v>259</v>
      </c>
      <c r="AC1060" s="26" t="e">
        <f>VLOOKUP(AD1060,'licencje PZTS'!$C$4:$K$524,9,FALSE)</f>
        <v>#N/A</v>
      </c>
      <c r="AD1060" s="26" t="e">
        <f>INDEX($AA$2:$AA$900,MATCH(ROWS($Z$1:Z1057),$AB$2:$AB$900,0))</f>
        <v>#N/A</v>
      </c>
    </row>
    <row r="1061" spans="23:30" x14ac:dyDescent="0.25">
      <c r="W1061" s="26">
        <f>(COUNTIF($V$2:V1061,V1061)=1)*1+W1060</f>
        <v>168</v>
      </c>
      <c r="Y1061" s="26" t="e">
        <f>INDEX($V$2:$V$900,MATCH(ROWS($U$1:U1059),$W$2:$W$900,0))</f>
        <v>#N/A</v>
      </c>
      <c r="AA1061" s="26" t="e">
        <f t="shared" si="110"/>
        <v>#N/A</v>
      </c>
      <c r="AB1061" s="26">
        <f>(COUNTIF($AA$2:AA1061,AA1061)=1)*1+AB1060</f>
        <v>259</v>
      </c>
      <c r="AC1061" s="26" t="e">
        <f>VLOOKUP(AD1061,'licencje PZTS'!$C$4:$K$524,9,FALSE)</f>
        <v>#N/A</v>
      </c>
      <c r="AD1061" s="26" t="e">
        <f>INDEX($AA$2:$AA$900,MATCH(ROWS($Z$1:Z1058),$AB$2:$AB$900,0))</f>
        <v>#N/A</v>
      </c>
    </row>
    <row r="1062" spans="23:30" x14ac:dyDescent="0.25">
      <c r="W1062" s="26">
        <f>(COUNTIF($V$2:V1062,V1062)=1)*1+W1061</f>
        <v>168</v>
      </c>
      <c r="Y1062" s="26" t="e">
        <f>INDEX($V$2:$V$900,MATCH(ROWS($U$1:U1060),$W$2:$W$900,0))</f>
        <v>#N/A</v>
      </c>
      <c r="AA1062" s="26" t="e">
        <f t="shared" si="110"/>
        <v>#N/A</v>
      </c>
      <c r="AB1062" s="26">
        <f>(COUNTIF($AA$2:AA1062,AA1062)=1)*1+AB1061</f>
        <v>259</v>
      </c>
      <c r="AC1062" s="26" t="e">
        <f>VLOOKUP(AD1062,'licencje PZTS'!$C$4:$K$524,9,FALSE)</f>
        <v>#N/A</v>
      </c>
      <c r="AD1062" s="26" t="e">
        <f>INDEX($AA$2:$AA$900,MATCH(ROWS($Z$1:Z1059),$AB$2:$AB$900,0))</f>
        <v>#N/A</v>
      </c>
    </row>
    <row r="1063" spans="23:30" x14ac:dyDescent="0.25">
      <c r="W1063" s="26">
        <f>(COUNTIF($V$2:V1063,V1063)=1)*1+W1062</f>
        <v>168</v>
      </c>
      <c r="Y1063" s="26" t="e">
        <f>INDEX($V$2:$V$900,MATCH(ROWS($U$1:U1061),$W$2:$W$900,0))</f>
        <v>#N/A</v>
      </c>
      <c r="AA1063" s="26" t="e">
        <f t="shared" si="110"/>
        <v>#N/A</v>
      </c>
      <c r="AB1063" s="26">
        <f>(COUNTIF($AA$2:AA1063,AA1063)=1)*1+AB1062</f>
        <v>259</v>
      </c>
      <c r="AC1063" s="26" t="e">
        <f>VLOOKUP(AD1063,'licencje PZTS'!$C$4:$K$524,9,FALSE)</f>
        <v>#N/A</v>
      </c>
      <c r="AD1063" s="26" t="e">
        <f>INDEX($AA$2:$AA$900,MATCH(ROWS($Z$1:Z1060),$AB$2:$AB$900,0))</f>
        <v>#N/A</v>
      </c>
    </row>
    <row r="1064" spans="23:30" x14ac:dyDescent="0.25">
      <c r="W1064" s="26">
        <f>(COUNTIF($V$2:V1064,V1064)=1)*1+W1063</f>
        <v>168</v>
      </c>
      <c r="Y1064" s="26" t="e">
        <f>INDEX($V$2:$V$900,MATCH(ROWS($U$1:U1062),$W$2:$W$900,0))</f>
        <v>#N/A</v>
      </c>
      <c r="AA1064" s="26" t="e">
        <f t="shared" si="110"/>
        <v>#N/A</v>
      </c>
      <c r="AB1064" s="26">
        <f>(COUNTIF($AA$2:AA1064,AA1064)=1)*1+AB1063</f>
        <v>259</v>
      </c>
      <c r="AC1064" s="26" t="e">
        <f>VLOOKUP(AD1064,'licencje PZTS'!$C$4:$K$524,9,FALSE)</f>
        <v>#N/A</v>
      </c>
      <c r="AD1064" s="26" t="e">
        <f>INDEX($AA$2:$AA$900,MATCH(ROWS($Z$1:Z1061),$AB$2:$AB$900,0))</f>
        <v>#N/A</v>
      </c>
    </row>
    <row r="1065" spans="23:30" x14ac:dyDescent="0.25">
      <c r="W1065" s="26">
        <f>(COUNTIF($V$2:V1065,V1065)=1)*1+W1064</f>
        <v>168</v>
      </c>
      <c r="Y1065" s="26" t="e">
        <f>INDEX($V$2:$V$900,MATCH(ROWS($U$1:U1063),$W$2:$W$900,0))</f>
        <v>#N/A</v>
      </c>
      <c r="AA1065" s="26" t="e">
        <f t="shared" si="110"/>
        <v>#N/A</v>
      </c>
      <c r="AB1065" s="26">
        <f>(COUNTIF($AA$2:AA1065,AA1065)=1)*1+AB1064</f>
        <v>259</v>
      </c>
      <c r="AC1065" s="26" t="e">
        <f>VLOOKUP(AD1065,'licencje PZTS'!$C$4:$K$524,9,FALSE)</f>
        <v>#N/A</v>
      </c>
      <c r="AD1065" s="26" t="e">
        <f>INDEX($AA$2:$AA$900,MATCH(ROWS($Z$1:Z1062),$AB$2:$AB$900,0))</f>
        <v>#N/A</v>
      </c>
    </row>
    <row r="1066" spans="23:30" x14ac:dyDescent="0.25">
      <c r="W1066" s="26">
        <f>(COUNTIF($V$2:V1066,V1066)=1)*1+W1065</f>
        <v>168</v>
      </c>
      <c r="Y1066" s="26" t="e">
        <f>INDEX($V$2:$V$900,MATCH(ROWS($U$1:U1064),$W$2:$W$900,0))</f>
        <v>#N/A</v>
      </c>
      <c r="AA1066" s="26" t="e">
        <f t="shared" si="110"/>
        <v>#N/A</v>
      </c>
      <c r="AB1066" s="26">
        <f>(COUNTIF($AA$2:AA1066,AA1066)=1)*1+AB1065</f>
        <v>259</v>
      </c>
      <c r="AC1066" s="26" t="e">
        <f>VLOOKUP(AD1066,'licencje PZTS'!$C$4:$K$524,9,FALSE)</f>
        <v>#N/A</v>
      </c>
      <c r="AD1066" s="26" t="e">
        <f>INDEX($AA$2:$AA$900,MATCH(ROWS($Z$1:Z1063),$AB$2:$AB$900,0))</f>
        <v>#N/A</v>
      </c>
    </row>
    <row r="1067" spans="23:30" x14ac:dyDescent="0.25">
      <c r="W1067" s="26">
        <f>(COUNTIF($V$2:V1067,V1067)=1)*1+W1066</f>
        <v>168</v>
      </c>
      <c r="Y1067" s="26" t="e">
        <f>INDEX($V$2:$V$900,MATCH(ROWS($U$1:U1065),$W$2:$W$900,0))</f>
        <v>#N/A</v>
      </c>
      <c r="AA1067" s="26" t="e">
        <f t="shared" si="110"/>
        <v>#N/A</v>
      </c>
      <c r="AB1067" s="26">
        <f>(COUNTIF($AA$2:AA1067,AA1067)=1)*1+AB1066</f>
        <v>259</v>
      </c>
      <c r="AC1067" s="26" t="e">
        <f>VLOOKUP(AD1067,'licencje PZTS'!$C$4:$K$524,9,FALSE)</f>
        <v>#N/A</v>
      </c>
      <c r="AD1067" s="26" t="e">
        <f>INDEX($AA$2:$AA$900,MATCH(ROWS($Z$1:Z1064),$AB$2:$AB$900,0))</f>
        <v>#N/A</v>
      </c>
    </row>
    <row r="1068" spans="23:30" x14ac:dyDescent="0.25">
      <c r="W1068" s="26">
        <f>(COUNTIF($V$2:V1068,V1068)=1)*1+W1067</f>
        <v>168</v>
      </c>
      <c r="Y1068" s="26" t="e">
        <f>INDEX($V$2:$V$900,MATCH(ROWS($U$1:U1066),$W$2:$W$900,0))</f>
        <v>#N/A</v>
      </c>
      <c r="AA1068" s="26" t="e">
        <f t="shared" si="110"/>
        <v>#N/A</v>
      </c>
      <c r="AB1068" s="26">
        <f>(COUNTIF($AA$2:AA1068,AA1068)=1)*1+AB1067</f>
        <v>259</v>
      </c>
      <c r="AC1068" s="26" t="e">
        <f>VLOOKUP(AD1068,'licencje PZTS'!$C$4:$K$524,9,FALSE)</f>
        <v>#N/A</v>
      </c>
      <c r="AD1068" s="26" t="e">
        <f>INDEX($AA$2:$AA$900,MATCH(ROWS($Z$1:Z1065),$AB$2:$AB$900,0))</f>
        <v>#N/A</v>
      </c>
    </row>
    <row r="1069" spans="23:30" x14ac:dyDescent="0.25">
      <c r="W1069" s="26">
        <f>(COUNTIF($V$2:V1069,V1069)=1)*1+W1068</f>
        <v>168</v>
      </c>
      <c r="Y1069" s="26" t="e">
        <f>INDEX($V$2:$V$900,MATCH(ROWS($U$1:U1067),$W$2:$W$900,0))</f>
        <v>#N/A</v>
      </c>
      <c r="AA1069" s="26" t="e">
        <f t="shared" si="110"/>
        <v>#N/A</v>
      </c>
      <c r="AB1069" s="26">
        <f>(COUNTIF($AA$2:AA1069,AA1069)=1)*1+AB1068</f>
        <v>259</v>
      </c>
      <c r="AC1069" s="26" t="e">
        <f>VLOOKUP(AD1069,'licencje PZTS'!$C$4:$K$524,9,FALSE)</f>
        <v>#N/A</v>
      </c>
      <c r="AD1069" s="26" t="e">
        <f>INDEX($AA$2:$AA$900,MATCH(ROWS($Z$1:Z1066),$AB$2:$AB$900,0))</f>
        <v>#N/A</v>
      </c>
    </row>
    <row r="1070" spans="23:30" x14ac:dyDescent="0.25">
      <c r="W1070" s="26">
        <f>(COUNTIF($V$2:V1070,V1070)=1)*1+W1069</f>
        <v>168</v>
      </c>
      <c r="Y1070" s="26" t="e">
        <f>INDEX($V$2:$V$900,MATCH(ROWS($U$1:U1068),$W$2:$W$900,0))</f>
        <v>#N/A</v>
      </c>
      <c r="AA1070" s="26" t="e">
        <f t="shared" si="110"/>
        <v>#N/A</v>
      </c>
      <c r="AB1070" s="26">
        <f>(COUNTIF($AA$2:AA1070,AA1070)=1)*1+AB1069</f>
        <v>259</v>
      </c>
      <c r="AC1070" s="26" t="e">
        <f>VLOOKUP(AD1070,'licencje PZTS'!$C$4:$K$524,9,FALSE)</f>
        <v>#N/A</v>
      </c>
      <c r="AD1070" s="26" t="e">
        <f>INDEX($AA$2:$AA$900,MATCH(ROWS($Z$1:Z1067),$AB$2:$AB$900,0))</f>
        <v>#N/A</v>
      </c>
    </row>
    <row r="1071" spans="23:30" x14ac:dyDescent="0.25">
      <c r="W1071" s="26">
        <f>(COUNTIF($V$2:V1071,V1071)=1)*1+W1070</f>
        <v>168</v>
      </c>
      <c r="Y1071" s="26" t="e">
        <f>INDEX($V$2:$V$900,MATCH(ROWS($U$1:U1069),$W$2:$W$900,0))</f>
        <v>#N/A</v>
      </c>
      <c r="AA1071" s="26" t="e">
        <f t="shared" si="110"/>
        <v>#N/A</v>
      </c>
      <c r="AB1071" s="26">
        <f>(COUNTIF($AA$2:AA1071,AA1071)=1)*1+AB1070</f>
        <v>259</v>
      </c>
      <c r="AC1071" s="26" t="e">
        <f>VLOOKUP(AD1071,'licencje PZTS'!$C$4:$K$524,9,FALSE)</f>
        <v>#N/A</v>
      </c>
      <c r="AD1071" s="26" t="e">
        <f>INDEX($AA$2:$AA$900,MATCH(ROWS($Z$1:Z1068),$AB$2:$AB$900,0))</f>
        <v>#N/A</v>
      </c>
    </row>
    <row r="1072" spans="23:30" x14ac:dyDescent="0.25">
      <c r="W1072" s="26">
        <f>(COUNTIF($V$2:V1072,V1072)=1)*1+W1071</f>
        <v>168</v>
      </c>
      <c r="Y1072" s="26" t="e">
        <f>INDEX($V$2:$V$900,MATCH(ROWS($U$1:U1070),$W$2:$W$900,0))</f>
        <v>#N/A</v>
      </c>
      <c r="AA1072" s="26" t="e">
        <f t="shared" si="110"/>
        <v>#N/A</v>
      </c>
      <c r="AB1072" s="26">
        <f>(COUNTIF($AA$2:AA1072,AA1072)=1)*1+AB1071</f>
        <v>259</v>
      </c>
      <c r="AC1072" s="26" t="e">
        <f>VLOOKUP(AD1072,'licencje PZTS'!$C$4:$K$524,9,FALSE)</f>
        <v>#N/A</v>
      </c>
      <c r="AD1072" s="26" t="e">
        <f>INDEX($AA$2:$AA$900,MATCH(ROWS($Z$1:Z1069),$AB$2:$AB$900,0))</f>
        <v>#N/A</v>
      </c>
    </row>
    <row r="1073" spans="23:30" x14ac:dyDescent="0.25">
      <c r="W1073" s="26">
        <f>(COUNTIF($V$2:V1073,V1073)=1)*1+W1072</f>
        <v>168</v>
      </c>
      <c r="Y1073" s="26" t="e">
        <f>INDEX($V$2:$V$900,MATCH(ROWS($U$1:U1071),$W$2:$W$900,0))</f>
        <v>#N/A</v>
      </c>
      <c r="AA1073" s="26" t="e">
        <f t="shared" si="110"/>
        <v>#N/A</v>
      </c>
      <c r="AB1073" s="26">
        <f>(COUNTIF($AA$2:AA1073,AA1073)=1)*1+AB1072</f>
        <v>259</v>
      </c>
      <c r="AC1073" s="26" t="e">
        <f>VLOOKUP(AD1073,'licencje PZTS'!$C$4:$K$524,9,FALSE)</f>
        <v>#N/A</v>
      </c>
      <c r="AD1073" s="26" t="e">
        <f>INDEX($AA$2:$AA$900,MATCH(ROWS($Z$1:Z1070),$AB$2:$AB$900,0))</f>
        <v>#N/A</v>
      </c>
    </row>
    <row r="1074" spans="23:30" x14ac:dyDescent="0.25">
      <c r="W1074" s="26">
        <f>(COUNTIF($V$2:V1074,V1074)=1)*1+W1073</f>
        <v>168</v>
      </c>
      <c r="Y1074" s="26" t="e">
        <f>INDEX($V$2:$V$900,MATCH(ROWS($U$1:U1072),$W$2:$W$900,0))</f>
        <v>#N/A</v>
      </c>
      <c r="AA1074" s="26" t="e">
        <f t="shared" si="110"/>
        <v>#N/A</v>
      </c>
      <c r="AB1074" s="26">
        <f>(COUNTIF($AA$2:AA1074,AA1074)=1)*1+AB1073</f>
        <v>259</v>
      </c>
      <c r="AC1074" s="26" t="e">
        <f>VLOOKUP(AD1074,'licencje PZTS'!$C$4:$K$524,9,FALSE)</f>
        <v>#N/A</v>
      </c>
      <c r="AD1074" s="26" t="e">
        <f>INDEX($AA$2:$AA$900,MATCH(ROWS($Z$1:Z1071),$AB$2:$AB$900,0))</f>
        <v>#N/A</v>
      </c>
    </row>
    <row r="1075" spans="23:30" x14ac:dyDescent="0.25">
      <c r="W1075" s="26">
        <f>(COUNTIF($V$2:V1075,V1075)=1)*1+W1074</f>
        <v>168</v>
      </c>
      <c r="Y1075" s="26" t="e">
        <f>INDEX($V$2:$V$900,MATCH(ROWS($U$1:U1073),$W$2:$W$900,0))</f>
        <v>#N/A</v>
      </c>
      <c r="AA1075" s="26" t="e">
        <f t="shared" si="110"/>
        <v>#N/A</v>
      </c>
      <c r="AB1075" s="26">
        <f>(COUNTIF($AA$2:AA1075,AA1075)=1)*1+AB1074</f>
        <v>259</v>
      </c>
      <c r="AC1075" s="26" t="e">
        <f>VLOOKUP(AD1075,'licencje PZTS'!$C$4:$K$524,9,FALSE)</f>
        <v>#N/A</v>
      </c>
      <c r="AD1075" s="26" t="e">
        <f>INDEX($AA$2:$AA$900,MATCH(ROWS($Z$1:Z1072),$AB$2:$AB$900,0))</f>
        <v>#N/A</v>
      </c>
    </row>
    <row r="1076" spans="23:30" x14ac:dyDescent="0.25">
      <c r="W1076" s="26">
        <f>(COUNTIF($V$2:V1076,V1076)=1)*1+W1075</f>
        <v>168</v>
      </c>
      <c r="Y1076" s="26" t="e">
        <f>INDEX($V$2:$V$900,MATCH(ROWS($U$1:U1074),$W$2:$W$900,0))</f>
        <v>#N/A</v>
      </c>
      <c r="AA1076" s="26" t="e">
        <f t="shared" si="110"/>
        <v>#N/A</v>
      </c>
      <c r="AB1076" s="26">
        <f>(COUNTIF($AA$2:AA1076,AA1076)=1)*1+AB1075</f>
        <v>259</v>
      </c>
      <c r="AC1076" s="26" t="e">
        <f>VLOOKUP(AD1076,'licencje PZTS'!$C$4:$K$524,9,FALSE)</f>
        <v>#N/A</v>
      </c>
      <c r="AD1076" s="26" t="e">
        <f>INDEX($AA$2:$AA$900,MATCH(ROWS($Z$1:Z1073),$AB$2:$AB$900,0))</f>
        <v>#N/A</v>
      </c>
    </row>
    <row r="1077" spans="23:30" x14ac:dyDescent="0.25">
      <c r="W1077" s="26">
        <f>(COUNTIF($V$2:V1077,V1077)=1)*1+W1076</f>
        <v>168</v>
      </c>
      <c r="Y1077" s="26" t="e">
        <f>INDEX($V$2:$V$900,MATCH(ROWS($U$1:U1075),$W$2:$W$900,0))</f>
        <v>#N/A</v>
      </c>
      <c r="AA1077" s="26" t="e">
        <f t="shared" si="110"/>
        <v>#N/A</v>
      </c>
      <c r="AB1077" s="26">
        <f>(COUNTIF($AA$2:AA1077,AA1077)=1)*1+AB1076</f>
        <v>259</v>
      </c>
      <c r="AC1077" s="26" t="e">
        <f>VLOOKUP(AD1077,'licencje PZTS'!$C$4:$K$524,9,FALSE)</f>
        <v>#N/A</v>
      </c>
      <c r="AD1077" s="26" t="e">
        <f>INDEX($AA$2:$AA$900,MATCH(ROWS($Z$1:Z1074),$AB$2:$AB$900,0))</f>
        <v>#N/A</v>
      </c>
    </row>
    <row r="1078" spans="23:30" x14ac:dyDescent="0.25">
      <c r="W1078" s="26">
        <f>(COUNTIF($V$2:V1078,V1078)=1)*1+W1077</f>
        <v>168</v>
      </c>
      <c r="Y1078" s="26" t="e">
        <f>INDEX($V$2:$V$900,MATCH(ROWS($U$1:U1076),$W$2:$W$900,0))</f>
        <v>#N/A</v>
      </c>
      <c r="AA1078" s="26" t="e">
        <f t="shared" si="110"/>
        <v>#N/A</v>
      </c>
      <c r="AB1078" s="26">
        <f>(COUNTIF($AA$2:AA1078,AA1078)=1)*1+AB1077</f>
        <v>259</v>
      </c>
      <c r="AC1078" s="26" t="e">
        <f>VLOOKUP(AD1078,'licencje PZTS'!$C$4:$K$524,9,FALSE)</f>
        <v>#N/A</v>
      </c>
      <c r="AD1078" s="26" t="e">
        <f>INDEX($AA$2:$AA$900,MATCH(ROWS($Z$1:Z1075),$AB$2:$AB$900,0))</f>
        <v>#N/A</v>
      </c>
    </row>
    <row r="1079" spans="23:30" x14ac:dyDescent="0.25">
      <c r="W1079" s="26">
        <f>(COUNTIF($V$2:V1079,V1079)=1)*1+W1078</f>
        <v>168</v>
      </c>
      <c r="Y1079" s="26" t="e">
        <f>INDEX($V$2:$V$900,MATCH(ROWS($U$1:U1077),$W$2:$W$900,0))</f>
        <v>#N/A</v>
      </c>
      <c r="AA1079" s="26" t="e">
        <f t="shared" si="110"/>
        <v>#N/A</v>
      </c>
      <c r="AB1079" s="26">
        <f>(COUNTIF($AA$2:AA1079,AA1079)=1)*1+AB1078</f>
        <v>259</v>
      </c>
      <c r="AC1079" s="26" t="e">
        <f>VLOOKUP(AD1079,'licencje PZTS'!$C$4:$K$524,9,FALSE)</f>
        <v>#N/A</v>
      </c>
      <c r="AD1079" s="26" t="e">
        <f>INDEX($AA$2:$AA$900,MATCH(ROWS($Z$1:Z1076),$AB$2:$AB$900,0))</f>
        <v>#N/A</v>
      </c>
    </row>
    <row r="1080" spans="23:30" x14ac:dyDescent="0.25">
      <c r="W1080" s="26">
        <f>(COUNTIF($V$2:V1080,V1080)=1)*1+W1079</f>
        <v>168</v>
      </c>
      <c r="Y1080" s="26" t="e">
        <f>INDEX($V$2:$V$900,MATCH(ROWS($U$1:U1078),$W$2:$W$900,0))</f>
        <v>#N/A</v>
      </c>
      <c r="AA1080" s="26" t="e">
        <f t="shared" ref="AA1080:AA1128" si="111">VLOOKUP($G$3,$G1104:$I1541,3,FALSE)</f>
        <v>#N/A</v>
      </c>
      <c r="AB1080" s="26">
        <f>(COUNTIF($AA$2:AA1080,AA1080)=1)*1+AB1079</f>
        <v>259</v>
      </c>
      <c r="AC1080" s="26" t="e">
        <f>VLOOKUP(AD1080,'licencje PZTS'!$C$4:$K$524,9,FALSE)</f>
        <v>#N/A</v>
      </c>
      <c r="AD1080" s="26" t="e">
        <f>INDEX($AA$2:$AA$900,MATCH(ROWS($Z$1:Z1077),$AB$2:$AB$900,0))</f>
        <v>#N/A</v>
      </c>
    </row>
    <row r="1081" spans="23:30" x14ac:dyDescent="0.25">
      <c r="W1081" s="26">
        <f>(COUNTIF($V$2:V1081,V1081)=1)*1+W1080</f>
        <v>168</v>
      </c>
      <c r="Y1081" s="26" t="e">
        <f>INDEX($V$2:$V$900,MATCH(ROWS($U$1:U1079),$W$2:$W$900,0))</f>
        <v>#N/A</v>
      </c>
      <c r="AA1081" s="26" t="e">
        <f t="shared" si="111"/>
        <v>#N/A</v>
      </c>
      <c r="AB1081" s="26">
        <f>(COUNTIF($AA$2:AA1081,AA1081)=1)*1+AB1080</f>
        <v>259</v>
      </c>
      <c r="AC1081" s="26" t="e">
        <f>VLOOKUP(AD1081,'licencje PZTS'!$C$4:$K$524,9,FALSE)</f>
        <v>#N/A</v>
      </c>
      <c r="AD1081" s="26" t="e">
        <f>INDEX($AA$2:$AA$900,MATCH(ROWS($Z$1:Z1078),$AB$2:$AB$900,0))</f>
        <v>#N/A</v>
      </c>
    </row>
    <row r="1082" spans="23:30" x14ac:dyDescent="0.25">
      <c r="W1082" s="26">
        <f>(COUNTIF($V$2:V1082,V1082)=1)*1+W1081</f>
        <v>168</v>
      </c>
      <c r="Y1082" s="26" t="e">
        <f>INDEX($V$2:$V$900,MATCH(ROWS($U$1:U1080),$W$2:$W$900,0))</f>
        <v>#N/A</v>
      </c>
      <c r="AA1082" s="26" t="e">
        <f t="shared" si="111"/>
        <v>#N/A</v>
      </c>
      <c r="AB1082" s="26">
        <f>(COUNTIF($AA$2:AA1082,AA1082)=1)*1+AB1081</f>
        <v>259</v>
      </c>
      <c r="AC1082" s="26" t="e">
        <f>VLOOKUP(AD1082,'licencje PZTS'!$C$4:$K$524,9,FALSE)</f>
        <v>#N/A</v>
      </c>
      <c r="AD1082" s="26" t="e">
        <f>INDEX($AA$2:$AA$900,MATCH(ROWS($Z$1:Z1079),$AB$2:$AB$900,0))</f>
        <v>#N/A</v>
      </c>
    </row>
    <row r="1083" spans="23:30" x14ac:dyDescent="0.25">
      <c r="W1083" s="26">
        <f>(COUNTIF($V$2:V1083,V1083)=1)*1+W1082</f>
        <v>168</v>
      </c>
      <c r="Y1083" s="26" t="e">
        <f>INDEX($V$2:$V$900,MATCH(ROWS($U$1:U1081),$W$2:$W$900,0))</f>
        <v>#N/A</v>
      </c>
      <c r="AA1083" s="26" t="e">
        <f t="shared" si="111"/>
        <v>#N/A</v>
      </c>
      <c r="AB1083" s="26">
        <f>(COUNTIF($AA$2:AA1083,AA1083)=1)*1+AB1082</f>
        <v>259</v>
      </c>
      <c r="AC1083" s="26" t="e">
        <f>VLOOKUP(AD1083,'licencje PZTS'!$C$4:$K$524,9,FALSE)</f>
        <v>#N/A</v>
      </c>
      <c r="AD1083" s="26" t="e">
        <f>INDEX($AA$2:$AA$900,MATCH(ROWS($Z$1:Z1080),$AB$2:$AB$900,0))</f>
        <v>#N/A</v>
      </c>
    </row>
    <row r="1084" spans="23:30" x14ac:dyDescent="0.25">
      <c r="W1084" s="26">
        <f>(COUNTIF($V$2:V1084,V1084)=1)*1+W1083</f>
        <v>168</v>
      </c>
      <c r="Y1084" s="26" t="e">
        <f>INDEX($V$2:$V$900,MATCH(ROWS($U$1:U1082),$W$2:$W$900,0))</f>
        <v>#N/A</v>
      </c>
      <c r="AA1084" s="26" t="e">
        <f t="shared" si="111"/>
        <v>#N/A</v>
      </c>
      <c r="AB1084" s="26">
        <f>(COUNTIF($AA$2:AA1084,AA1084)=1)*1+AB1083</f>
        <v>259</v>
      </c>
      <c r="AC1084" s="26" t="e">
        <f>VLOOKUP(AD1084,'licencje PZTS'!$C$4:$K$524,9,FALSE)</f>
        <v>#N/A</v>
      </c>
      <c r="AD1084" s="26" t="e">
        <f>INDEX($AA$2:$AA$900,MATCH(ROWS($Z$1:Z1081),$AB$2:$AB$900,0))</f>
        <v>#N/A</v>
      </c>
    </row>
    <row r="1085" spans="23:30" x14ac:dyDescent="0.25">
      <c r="W1085" s="26">
        <f>(COUNTIF($V$2:V1085,V1085)=1)*1+W1084</f>
        <v>168</v>
      </c>
      <c r="Y1085" s="26" t="e">
        <f>INDEX($V$2:$V$900,MATCH(ROWS($U$1:U1083),$W$2:$W$900,0))</f>
        <v>#N/A</v>
      </c>
      <c r="AA1085" s="26" t="e">
        <f t="shared" si="111"/>
        <v>#N/A</v>
      </c>
      <c r="AB1085" s="26">
        <f>(COUNTIF($AA$2:AA1085,AA1085)=1)*1+AB1084</f>
        <v>259</v>
      </c>
      <c r="AC1085" s="26" t="e">
        <f>VLOOKUP(AD1085,'licencje PZTS'!$C$4:$K$524,9,FALSE)</f>
        <v>#N/A</v>
      </c>
      <c r="AD1085" s="26" t="e">
        <f>INDEX($AA$2:$AA$900,MATCH(ROWS($Z$1:Z1082),$AB$2:$AB$900,0))</f>
        <v>#N/A</v>
      </c>
    </row>
    <row r="1086" spans="23:30" x14ac:dyDescent="0.25">
      <c r="W1086" s="26">
        <f>(COUNTIF($V$2:V1086,V1086)=1)*1+W1085</f>
        <v>168</v>
      </c>
      <c r="Y1086" s="26" t="e">
        <f>INDEX($V$2:$V$900,MATCH(ROWS($U$1:U1084),$W$2:$W$900,0))</f>
        <v>#N/A</v>
      </c>
      <c r="AA1086" s="26" t="e">
        <f t="shared" si="111"/>
        <v>#N/A</v>
      </c>
      <c r="AB1086" s="26">
        <f>(COUNTIF($AA$2:AA1086,AA1086)=1)*1+AB1085</f>
        <v>259</v>
      </c>
      <c r="AC1086" s="26" t="e">
        <f>VLOOKUP(AD1086,'licencje PZTS'!$C$4:$K$524,9,FALSE)</f>
        <v>#N/A</v>
      </c>
      <c r="AD1086" s="26" t="e">
        <f>INDEX($AA$2:$AA$900,MATCH(ROWS($Z$1:Z1083),$AB$2:$AB$900,0))</f>
        <v>#N/A</v>
      </c>
    </row>
    <row r="1087" spans="23:30" x14ac:dyDescent="0.25">
      <c r="W1087" s="26">
        <f>(COUNTIF($V$2:V1087,V1087)=1)*1+W1086</f>
        <v>168</v>
      </c>
      <c r="Y1087" s="26" t="e">
        <f>INDEX($V$2:$V$900,MATCH(ROWS($U$1:U1085),$W$2:$W$900,0))</f>
        <v>#N/A</v>
      </c>
      <c r="AA1087" s="26" t="e">
        <f t="shared" si="111"/>
        <v>#N/A</v>
      </c>
      <c r="AB1087" s="26">
        <f>(COUNTIF($AA$2:AA1087,AA1087)=1)*1+AB1086</f>
        <v>259</v>
      </c>
      <c r="AC1087" s="26" t="e">
        <f>VLOOKUP(AD1087,'licencje PZTS'!$C$4:$K$524,9,FALSE)</f>
        <v>#N/A</v>
      </c>
      <c r="AD1087" s="26" t="e">
        <f>INDEX($AA$2:$AA$900,MATCH(ROWS($Z$1:Z1084),$AB$2:$AB$900,0))</f>
        <v>#N/A</v>
      </c>
    </row>
    <row r="1088" spans="23:30" x14ac:dyDescent="0.25">
      <c r="W1088" s="26">
        <f>(COUNTIF($V$2:V1088,V1088)=1)*1+W1087</f>
        <v>168</v>
      </c>
      <c r="Y1088" s="26" t="e">
        <f>INDEX($V$2:$V$900,MATCH(ROWS($U$1:U1086),$W$2:$W$900,0))</f>
        <v>#N/A</v>
      </c>
      <c r="AA1088" s="26" t="e">
        <f t="shared" si="111"/>
        <v>#N/A</v>
      </c>
      <c r="AB1088" s="26">
        <f>(COUNTIF($AA$2:AA1088,AA1088)=1)*1+AB1087</f>
        <v>259</v>
      </c>
      <c r="AC1088" s="26" t="e">
        <f>VLOOKUP(AD1088,'licencje PZTS'!$C$4:$K$524,9,FALSE)</f>
        <v>#N/A</v>
      </c>
      <c r="AD1088" s="26" t="e">
        <f>INDEX($AA$2:$AA$900,MATCH(ROWS($Z$1:Z1085),$AB$2:$AB$900,0))</f>
        <v>#N/A</v>
      </c>
    </row>
    <row r="1089" spans="23:30" x14ac:dyDescent="0.25">
      <c r="W1089" s="26">
        <f>(COUNTIF($V$2:V1089,V1089)=1)*1+W1088</f>
        <v>168</v>
      </c>
      <c r="Y1089" s="26" t="e">
        <f>INDEX($V$2:$V$900,MATCH(ROWS($U$1:U1087),$W$2:$W$900,0))</f>
        <v>#N/A</v>
      </c>
      <c r="AA1089" s="26" t="e">
        <f t="shared" si="111"/>
        <v>#N/A</v>
      </c>
      <c r="AB1089" s="26">
        <f>(COUNTIF($AA$2:AA1089,AA1089)=1)*1+AB1088</f>
        <v>259</v>
      </c>
      <c r="AC1089" s="26" t="e">
        <f>VLOOKUP(AD1089,'licencje PZTS'!$C$4:$K$524,9,FALSE)</f>
        <v>#N/A</v>
      </c>
      <c r="AD1089" s="26" t="e">
        <f>INDEX($AA$2:$AA$900,MATCH(ROWS($Z$1:Z1086),$AB$2:$AB$900,0))</f>
        <v>#N/A</v>
      </c>
    </row>
    <row r="1090" spans="23:30" x14ac:dyDescent="0.25">
      <c r="W1090" s="26">
        <f>(COUNTIF($V$2:V1090,V1090)=1)*1+W1089</f>
        <v>168</v>
      </c>
      <c r="Y1090" s="26" t="e">
        <f>INDEX($V$2:$V$900,MATCH(ROWS($U$1:U1088),$W$2:$W$900,0))</f>
        <v>#N/A</v>
      </c>
      <c r="AA1090" s="26" t="e">
        <f t="shared" si="111"/>
        <v>#N/A</v>
      </c>
      <c r="AB1090" s="26">
        <f>(COUNTIF($AA$2:AA1090,AA1090)=1)*1+AB1089</f>
        <v>259</v>
      </c>
      <c r="AC1090" s="26" t="e">
        <f>VLOOKUP(AD1090,'licencje PZTS'!$C$4:$K$524,9,FALSE)</f>
        <v>#N/A</v>
      </c>
      <c r="AD1090" s="26" t="e">
        <f>INDEX($AA$2:$AA$900,MATCH(ROWS($Z$1:Z1087),$AB$2:$AB$900,0))</f>
        <v>#N/A</v>
      </c>
    </row>
    <row r="1091" spans="23:30" x14ac:dyDescent="0.25">
      <c r="W1091" s="26">
        <f>(COUNTIF($V$2:V1091,V1091)=1)*1+W1090</f>
        <v>168</v>
      </c>
      <c r="Y1091" s="26" t="e">
        <f>INDEX($V$2:$V$900,MATCH(ROWS($U$1:U1089),$W$2:$W$900,0))</f>
        <v>#N/A</v>
      </c>
      <c r="AA1091" s="26" t="e">
        <f t="shared" si="111"/>
        <v>#N/A</v>
      </c>
      <c r="AB1091" s="26">
        <f>(COUNTIF($AA$2:AA1091,AA1091)=1)*1+AB1090</f>
        <v>259</v>
      </c>
      <c r="AC1091" s="26" t="e">
        <f>VLOOKUP(AD1091,'licencje PZTS'!$C$4:$K$524,9,FALSE)</f>
        <v>#N/A</v>
      </c>
      <c r="AD1091" s="26" t="e">
        <f>INDEX($AA$2:$AA$900,MATCH(ROWS($Z$1:Z1088),$AB$2:$AB$900,0))</f>
        <v>#N/A</v>
      </c>
    </row>
    <row r="1092" spans="23:30" x14ac:dyDescent="0.25">
      <c r="W1092" s="26">
        <f>(COUNTIF($V$2:V1092,V1092)=1)*1+W1091</f>
        <v>168</v>
      </c>
      <c r="Y1092" s="26" t="e">
        <f>INDEX($V$2:$V$900,MATCH(ROWS($U$1:U1090),$W$2:$W$900,0))</f>
        <v>#N/A</v>
      </c>
      <c r="AA1092" s="26" t="e">
        <f t="shared" si="111"/>
        <v>#N/A</v>
      </c>
      <c r="AB1092" s="26">
        <f>(COUNTIF($AA$2:AA1092,AA1092)=1)*1+AB1091</f>
        <v>259</v>
      </c>
      <c r="AC1092" s="26" t="e">
        <f>VLOOKUP(AD1092,'licencje PZTS'!$C$4:$K$524,9,FALSE)</f>
        <v>#N/A</v>
      </c>
      <c r="AD1092" s="26" t="e">
        <f>INDEX($AA$2:$AA$900,MATCH(ROWS($Z$1:Z1089),$AB$2:$AB$900,0))</f>
        <v>#N/A</v>
      </c>
    </row>
    <row r="1093" spans="23:30" x14ac:dyDescent="0.25">
      <c r="W1093" s="26">
        <f>(COUNTIF($V$2:V1093,V1093)=1)*1+W1092</f>
        <v>168</v>
      </c>
      <c r="Y1093" s="26" t="e">
        <f>INDEX($V$2:$V$900,MATCH(ROWS($U$1:U1091),$W$2:$W$900,0))</f>
        <v>#N/A</v>
      </c>
      <c r="AA1093" s="26" t="e">
        <f t="shared" si="111"/>
        <v>#N/A</v>
      </c>
      <c r="AB1093" s="26">
        <f>(COUNTIF($AA$2:AA1093,AA1093)=1)*1+AB1092</f>
        <v>259</v>
      </c>
      <c r="AC1093" s="26" t="e">
        <f>VLOOKUP(AD1093,'licencje PZTS'!$C$4:$K$524,9,FALSE)</f>
        <v>#N/A</v>
      </c>
      <c r="AD1093" s="26" t="e">
        <f>INDEX($AA$2:$AA$900,MATCH(ROWS($Z$1:Z1090),$AB$2:$AB$900,0))</f>
        <v>#N/A</v>
      </c>
    </row>
    <row r="1094" spans="23:30" x14ac:dyDescent="0.25">
      <c r="W1094" s="26">
        <f>(COUNTIF($V$2:V1094,V1094)=1)*1+W1093</f>
        <v>168</v>
      </c>
      <c r="Y1094" s="26" t="e">
        <f>INDEX($V$2:$V$900,MATCH(ROWS($U$1:U1092),$W$2:$W$900,0))</f>
        <v>#N/A</v>
      </c>
      <c r="AA1094" s="26" t="e">
        <f t="shared" si="111"/>
        <v>#N/A</v>
      </c>
      <c r="AB1094" s="26">
        <f>(COUNTIF($AA$2:AA1094,AA1094)=1)*1+AB1093</f>
        <v>259</v>
      </c>
      <c r="AC1094" s="26" t="e">
        <f>VLOOKUP(AD1094,'licencje PZTS'!$C$4:$K$524,9,FALSE)</f>
        <v>#N/A</v>
      </c>
      <c r="AD1094" s="26" t="e">
        <f>INDEX($AA$2:$AA$900,MATCH(ROWS($Z$1:Z1091),$AB$2:$AB$900,0))</f>
        <v>#N/A</v>
      </c>
    </row>
    <row r="1095" spans="23:30" x14ac:dyDescent="0.25">
      <c r="W1095" s="26">
        <f>(COUNTIF($V$2:V1095,V1095)=1)*1+W1094</f>
        <v>168</v>
      </c>
      <c r="Y1095" s="26" t="e">
        <f>INDEX($V$2:$V$900,MATCH(ROWS($U$1:U1093),$W$2:$W$900,0))</f>
        <v>#N/A</v>
      </c>
      <c r="AA1095" s="26" t="e">
        <f t="shared" si="111"/>
        <v>#N/A</v>
      </c>
      <c r="AB1095" s="26">
        <f>(COUNTIF($AA$2:AA1095,AA1095)=1)*1+AB1094</f>
        <v>259</v>
      </c>
      <c r="AC1095" s="26" t="e">
        <f>VLOOKUP(AD1095,'licencje PZTS'!$C$4:$K$524,9,FALSE)</f>
        <v>#N/A</v>
      </c>
      <c r="AD1095" s="26" t="e">
        <f>INDEX($AA$2:$AA$900,MATCH(ROWS($Z$1:Z1092),$AB$2:$AB$900,0))</f>
        <v>#N/A</v>
      </c>
    </row>
    <row r="1096" spans="23:30" x14ac:dyDescent="0.25">
      <c r="W1096" s="26">
        <f>(COUNTIF($V$2:V1096,V1096)=1)*1+W1095</f>
        <v>168</v>
      </c>
      <c r="Y1096" s="26" t="e">
        <f>INDEX($V$2:$V$900,MATCH(ROWS($U$1:U1094),$W$2:$W$900,0))</f>
        <v>#N/A</v>
      </c>
      <c r="AA1096" s="26" t="e">
        <f t="shared" si="111"/>
        <v>#N/A</v>
      </c>
      <c r="AB1096" s="26">
        <f>(COUNTIF($AA$2:AA1096,AA1096)=1)*1+AB1095</f>
        <v>259</v>
      </c>
      <c r="AC1096" s="26" t="e">
        <f>VLOOKUP(AD1096,'licencje PZTS'!$C$4:$K$524,9,FALSE)</f>
        <v>#N/A</v>
      </c>
      <c r="AD1096" s="26" t="e">
        <f>INDEX($AA$2:$AA$900,MATCH(ROWS($Z$1:Z1093),$AB$2:$AB$900,0))</f>
        <v>#N/A</v>
      </c>
    </row>
    <row r="1097" spans="23:30" x14ac:dyDescent="0.25">
      <c r="W1097" s="26">
        <f>(COUNTIF($V$2:V1097,V1097)=1)*1+W1096</f>
        <v>168</v>
      </c>
      <c r="Y1097" s="26" t="e">
        <f>INDEX($V$2:$V$900,MATCH(ROWS($U$1:U1095),$W$2:$W$900,0))</f>
        <v>#N/A</v>
      </c>
      <c r="AA1097" s="26" t="e">
        <f t="shared" si="111"/>
        <v>#N/A</v>
      </c>
      <c r="AB1097" s="26">
        <f>(COUNTIF($AA$2:AA1097,AA1097)=1)*1+AB1096</f>
        <v>259</v>
      </c>
      <c r="AC1097" s="26" t="e">
        <f>VLOOKUP(AD1097,'licencje PZTS'!$C$4:$K$524,9,FALSE)</f>
        <v>#N/A</v>
      </c>
      <c r="AD1097" s="26" t="e">
        <f>INDEX($AA$2:$AA$900,MATCH(ROWS($Z$1:Z1094),$AB$2:$AB$900,0))</f>
        <v>#N/A</v>
      </c>
    </row>
    <row r="1098" spans="23:30" x14ac:dyDescent="0.25">
      <c r="W1098" s="26">
        <f>(COUNTIF($V$2:V1098,V1098)=1)*1+W1097</f>
        <v>168</v>
      </c>
      <c r="Y1098" s="26" t="e">
        <f>INDEX($V$2:$V$900,MATCH(ROWS($U$1:U1096),$W$2:$W$900,0))</f>
        <v>#N/A</v>
      </c>
      <c r="AA1098" s="26" t="e">
        <f t="shared" si="111"/>
        <v>#N/A</v>
      </c>
      <c r="AB1098" s="26">
        <f>(COUNTIF($AA$2:AA1098,AA1098)=1)*1+AB1097</f>
        <v>259</v>
      </c>
      <c r="AC1098" s="26" t="e">
        <f>VLOOKUP(AD1098,'licencje PZTS'!$C$4:$K$524,9,FALSE)</f>
        <v>#N/A</v>
      </c>
      <c r="AD1098" s="26" t="e">
        <f>INDEX($AA$2:$AA$900,MATCH(ROWS($Z$1:Z1095),$AB$2:$AB$900,0))</f>
        <v>#N/A</v>
      </c>
    </row>
    <row r="1099" spans="23:30" x14ac:dyDescent="0.25">
      <c r="W1099" s="26">
        <f>(COUNTIF($V$2:V1099,V1099)=1)*1+W1098</f>
        <v>168</v>
      </c>
      <c r="Y1099" s="26" t="e">
        <f>INDEX($V$2:$V$900,MATCH(ROWS($U$1:U1097),$W$2:$W$900,0))</f>
        <v>#N/A</v>
      </c>
      <c r="AA1099" s="26" t="e">
        <f t="shared" si="111"/>
        <v>#N/A</v>
      </c>
      <c r="AB1099" s="26">
        <f>(COUNTIF($AA$2:AA1099,AA1099)=1)*1+AB1098</f>
        <v>259</v>
      </c>
      <c r="AC1099" s="26" t="e">
        <f>VLOOKUP(AD1099,'licencje PZTS'!$C$4:$K$524,9,FALSE)</f>
        <v>#N/A</v>
      </c>
      <c r="AD1099" s="26" t="e">
        <f>INDEX($AA$2:$AA$900,MATCH(ROWS($Z$1:Z1096),$AB$2:$AB$900,0))</f>
        <v>#N/A</v>
      </c>
    </row>
    <row r="1100" spans="23:30" x14ac:dyDescent="0.25">
      <c r="W1100" s="26">
        <f>(COUNTIF($V$2:V1100,V1100)=1)*1+W1099</f>
        <v>168</v>
      </c>
      <c r="Y1100" s="26" t="e">
        <f>INDEX($V$2:$V$900,MATCH(ROWS($U$1:U1098),$W$2:$W$900,0))</f>
        <v>#N/A</v>
      </c>
      <c r="AA1100" s="26" t="e">
        <f t="shared" si="111"/>
        <v>#N/A</v>
      </c>
      <c r="AB1100" s="26">
        <f>(COUNTIF($AA$2:AA1100,AA1100)=1)*1+AB1099</f>
        <v>259</v>
      </c>
      <c r="AC1100" s="26" t="e">
        <f>VLOOKUP(AD1100,'licencje PZTS'!$C$4:$K$524,9,FALSE)</f>
        <v>#N/A</v>
      </c>
      <c r="AD1100" s="26" t="e">
        <f>INDEX($AA$2:$AA$900,MATCH(ROWS($Z$1:Z1097),$AB$2:$AB$900,0))</f>
        <v>#N/A</v>
      </c>
    </row>
    <row r="1101" spans="23:30" x14ac:dyDescent="0.25">
      <c r="W1101" s="26">
        <f>(COUNTIF($V$2:V1101,V1101)=1)*1+W1100</f>
        <v>168</v>
      </c>
      <c r="Y1101" s="26" t="e">
        <f>INDEX($V$2:$V$900,MATCH(ROWS($U$1:U1099),$W$2:$W$900,0))</f>
        <v>#N/A</v>
      </c>
      <c r="AA1101" s="26" t="e">
        <f t="shared" si="111"/>
        <v>#N/A</v>
      </c>
      <c r="AB1101" s="26">
        <f>(COUNTIF($AA$2:AA1101,AA1101)=1)*1+AB1100</f>
        <v>259</v>
      </c>
      <c r="AC1101" s="26" t="e">
        <f>VLOOKUP(AD1101,'licencje PZTS'!$C$4:$K$524,9,FALSE)</f>
        <v>#N/A</v>
      </c>
      <c r="AD1101" s="26" t="e">
        <f>INDEX($AA$2:$AA$900,MATCH(ROWS($Z$1:Z1098),$AB$2:$AB$900,0))</f>
        <v>#N/A</v>
      </c>
    </row>
    <row r="1102" spans="23:30" x14ac:dyDescent="0.25">
      <c r="W1102" s="26">
        <f>(COUNTIF($V$2:V1102,V1102)=1)*1+W1101</f>
        <v>168</v>
      </c>
      <c r="Y1102" s="26" t="e">
        <f>INDEX($V$2:$V$900,MATCH(ROWS($U$1:U1100),$W$2:$W$900,0))</f>
        <v>#N/A</v>
      </c>
      <c r="AA1102" s="26" t="e">
        <f t="shared" si="111"/>
        <v>#N/A</v>
      </c>
      <c r="AB1102" s="26">
        <f>(COUNTIF($AA$2:AA1102,AA1102)=1)*1+AB1101</f>
        <v>259</v>
      </c>
      <c r="AC1102" s="26" t="e">
        <f>VLOOKUP(AD1102,'licencje PZTS'!$C$4:$K$524,9,FALSE)</f>
        <v>#N/A</v>
      </c>
      <c r="AD1102" s="26" t="e">
        <f>INDEX($AA$2:$AA$900,MATCH(ROWS($Z$1:Z1099),$AB$2:$AB$900,0))</f>
        <v>#N/A</v>
      </c>
    </row>
    <row r="1103" spans="23:30" x14ac:dyDescent="0.25">
      <c r="W1103" s="26">
        <f>(COUNTIF($V$2:V1103,V1103)=1)*1+W1102</f>
        <v>168</v>
      </c>
      <c r="Y1103" s="26" t="e">
        <f>INDEX($V$2:$V$900,MATCH(ROWS($U$1:U1101),$W$2:$W$900,0))</f>
        <v>#N/A</v>
      </c>
      <c r="AA1103" s="26" t="e">
        <f t="shared" si="111"/>
        <v>#N/A</v>
      </c>
      <c r="AB1103" s="26">
        <f>(COUNTIF($AA$2:AA1103,AA1103)=1)*1+AB1102</f>
        <v>259</v>
      </c>
      <c r="AC1103" s="26" t="e">
        <f>VLOOKUP(AD1103,'licencje PZTS'!$C$4:$K$524,9,FALSE)</f>
        <v>#N/A</v>
      </c>
      <c r="AD1103" s="26" t="e">
        <f>INDEX($AA$2:$AA$900,MATCH(ROWS($Z$1:Z1100),$AB$2:$AB$900,0))</f>
        <v>#N/A</v>
      </c>
    </row>
    <row r="1104" spans="23:30" x14ac:dyDescent="0.25">
      <c r="W1104" s="26">
        <f>(COUNTIF($V$2:V1104,V1104)=1)*1+W1103</f>
        <v>168</v>
      </c>
      <c r="Y1104" s="26" t="e">
        <f>INDEX($V$2:$V$900,MATCH(ROWS($U$1:U1102),$W$2:$W$900,0))</f>
        <v>#N/A</v>
      </c>
      <c r="AA1104" s="26" t="e">
        <f t="shared" si="111"/>
        <v>#N/A</v>
      </c>
      <c r="AB1104" s="26">
        <f>(COUNTIF($AA$2:AA1104,AA1104)=1)*1+AB1103</f>
        <v>259</v>
      </c>
      <c r="AC1104" s="26" t="e">
        <f>VLOOKUP(AD1104,'licencje PZTS'!$C$4:$K$524,9,FALSE)</f>
        <v>#N/A</v>
      </c>
      <c r="AD1104" s="26" t="e">
        <f>INDEX($AA$2:$AA$900,MATCH(ROWS($Z$1:Z1101),$AB$2:$AB$900,0))</f>
        <v>#N/A</v>
      </c>
    </row>
    <row r="1105" spans="23:30" x14ac:dyDescent="0.25">
      <c r="W1105" s="26">
        <f>(COUNTIF($V$2:V1105,V1105)=1)*1+W1104</f>
        <v>168</v>
      </c>
      <c r="Y1105" s="26" t="e">
        <f>INDEX($V$2:$V$900,MATCH(ROWS($U$1:U1103),$W$2:$W$900,0))</f>
        <v>#N/A</v>
      </c>
      <c r="AA1105" s="26" t="e">
        <f t="shared" si="111"/>
        <v>#N/A</v>
      </c>
      <c r="AB1105" s="26">
        <f>(COUNTIF($AA$2:AA1105,AA1105)=1)*1+AB1104</f>
        <v>259</v>
      </c>
      <c r="AC1105" s="26" t="e">
        <f>VLOOKUP(AD1105,'licencje PZTS'!$C$4:$K$524,9,FALSE)</f>
        <v>#N/A</v>
      </c>
      <c r="AD1105" s="26" t="e">
        <f>INDEX($AA$2:$AA$900,MATCH(ROWS($Z$1:Z1102),$AB$2:$AB$900,0))</f>
        <v>#N/A</v>
      </c>
    </row>
    <row r="1106" spans="23:30" x14ac:dyDescent="0.25">
      <c r="W1106" s="26">
        <f>(COUNTIF($V$2:V1106,V1106)=1)*1+W1105</f>
        <v>168</v>
      </c>
      <c r="Y1106" s="26" t="e">
        <f>INDEX($V$2:$V$900,MATCH(ROWS($U$1:U1104),$W$2:$W$900,0))</f>
        <v>#N/A</v>
      </c>
      <c r="AA1106" s="26" t="e">
        <f t="shared" si="111"/>
        <v>#N/A</v>
      </c>
      <c r="AB1106" s="26">
        <f>(COUNTIF($AA$2:AA1106,AA1106)=1)*1+AB1105</f>
        <v>259</v>
      </c>
      <c r="AC1106" s="26" t="e">
        <f>VLOOKUP(AD1106,'licencje PZTS'!$C$4:$K$524,9,FALSE)</f>
        <v>#N/A</v>
      </c>
      <c r="AD1106" s="26" t="e">
        <f>INDEX($AA$2:$AA$900,MATCH(ROWS($Z$1:Z1103),$AB$2:$AB$900,0))</f>
        <v>#N/A</v>
      </c>
    </row>
    <row r="1107" spans="23:30" x14ac:dyDescent="0.25">
      <c r="W1107" s="26">
        <f>(COUNTIF($V$2:V1107,V1107)=1)*1+W1106</f>
        <v>168</v>
      </c>
      <c r="Y1107" s="26" t="e">
        <f>INDEX($V$2:$V$900,MATCH(ROWS($U$1:U1105),$W$2:$W$900,0))</f>
        <v>#N/A</v>
      </c>
      <c r="AA1107" s="26" t="e">
        <f t="shared" si="111"/>
        <v>#N/A</v>
      </c>
      <c r="AB1107" s="26">
        <f>(COUNTIF($AA$2:AA1107,AA1107)=1)*1+AB1106</f>
        <v>259</v>
      </c>
      <c r="AC1107" s="26" t="e">
        <f>VLOOKUP(AD1107,'licencje PZTS'!$C$4:$K$524,9,FALSE)</f>
        <v>#N/A</v>
      </c>
      <c r="AD1107" s="26" t="e">
        <f>INDEX($AA$2:$AA$900,MATCH(ROWS($Z$1:Z1104),$AB$2:$AB$900,0))</f>
        <v>#N/A</v>
      </c>
    </row>
    <row r="1108" spans="23:30" x14ac:dyDescent="0.25">
      <c r="W1108" s="26">
        <f>(COUNTIF($V$2:V1108,V1108)=1)*1+W1107</f>
        <v>168</v>
      </c>
      <c r="Y1108" s="26" t="e">
        <f>INDEX($V$2:$V$900,MATCH(ROWS($U$1:U1106),$W$2:$W$900,0))</f>
        <v>#N/A</v>
      </c>
      <c r="AA1108" s="26" t="e">
        <f t="shared" si="111"/>
        <v>#N/A</v>
      </c>
      <c r="AB1108" s="26">
        <f>(COUNTIF($AA$2:AA1108,AA1108)=1)*1+AB1107</f>
        <v>259</v>
      </c>
      <c r="AC1108" s="26" t="e">
        <f>VLOOKUP(AD1108,'licencje PZTS'!$C$4:$K$524,9,FALSE)</f>
        <v>#N/A</v>
      </c>
      <c r="AD1108" s="26" t="e">
        <f>INDEX($AA$2:$AA$900,MATCH(ROWS($Z$1:Z1105),$AB$2:$AB$900,0))</f>
        <v>#N/A</v>
      </c>
    </row>
    <row r="1109" spans="23:30" x14ac:dyDescent="0.25">
      <c r="W1109" s="26">
        <f>(COUNTIF($V$2:V1109,V1109)=1)*1+W1108</f>
        <v>168</v>
      </c>
      <c r="Y1109" s="26" t="e">
        <f>INDEX($V$2:$V$900,MATCH(ROWS($U$1:U1107),$W$2:$W$900,0))</f>
        <v>#N/A</v>
      </c>
      <c r="AA1109" s="26" t="e">
        <f t="shared" si="111"/>
        <v>#N/A</v>
      </c>
      <c r="AB1109" s="26">
        <f>(COUNTIF($AA$2:AA1109,AA1109)=1)*1+AB1108</f>
        <v>259</v>
      </c>
      <c r="AC1109" s="26" t="e">
        <f>VLOOKUP(AD1109,'licencje PZTS'!$C$4:$K$524,9,FALSE)</f>
        <v>#N/A</v>
      </c>
      <c r="AD1109" s="26" t="e">
        <f>INDEX($AA$2:$AA$900,MATCH(ROWS($Z$1:Z1106),$AB$2:$AB$900,0))</f>
        <v>#N/A</v>
      </c>
    </row>
    <row r="1110" spans="23:30" x14ac:dyDescent="0.25">
      <c r="W1110" s="26">
        <f>(COUNTIF($V$2:V1110,V1110)=1)*1+W1109</f>
        <v>168</v>
      </c>
      <c r="Y1110" s="26" t="e">
        <f>INDEX($V$2:$V$900,MATCH(ROWS($U$1:U1108),$W$2:$W$900,0))</f>
        <v>#N/A</v>
      </c>
      <c r="AA1110" s="26" t="e">
        <f t="shared" si="111"/>
        <v>#N/A</v>
      </c>
      <c r="AB1110" s="26">
        <f>(COUNTIF($AA$2:AA1110,AA1110)=1)*1+AB1109</f>
        <v>259</v>
      </c>
      <c r="AC1110" s="26" t="e">
        <f>VLOOKUP(AD1110,'licencje PZTS'!$C$4:$K$524,9,FALSE)</f>
        <v>#N/A</v>
      </c>
      <c r="AD1110" s="26" t="e">
        <f>INDEX($AA$2:$AA$900,MATCH(ROWS($Z$1:Z1107),$AB$2:$AB$900,0))</f>
        <v>#N/A</v>
      </c>
    </row>
    <row r="1111" spans="23:30" x14ac:dyDescent="0.25">
      <c r="W1111" s="26">
        <f>(COUNTIF($V$2:V1111,V1111)=1)*1+W1110</f>
        <v>168</v>
      </c>
      <c r="Y1111" s="26" t="e">
        <f>INDEX($V$2:$V$900,MATCH(ROWS($U$1:U1109),$W$2:$W$900,0))</f>
        <v>#N/A</v>
      </c>
      <c r="AA1111" s="26" t="e">
        <f t="shared" si="111"/>
        <v>#N/A</v>
      </c>
      <c r="AB1111" s="26">
        <f>(COUNTIF($AA$2:AA1111,AA1111)=1)*1+AB1110</f>
        <v>259</v>
      </c>
      <c r="AC1111" s="26" t="e">
        <f>VLOOKUP(AD1111,'licencje PZTS'!$C$4:$K$524,9,FALSE)</f>
        <v>#N/A</v>
      </c>
      <c r="AD1111" s="26" t="e">
        <f>INDEX($AA$2:$AA$900,MATCH(ROWS($Z$1:Z1108),$AB$2:$AB$900,0))</f>
        <v>#N/A</v>
      </c>
    </row>
    <row r="1112" spans="23:30" x14ac:dyDescent="0.25">
      <c r="W1112" s="26">
        <f>(COUNTIF($V$2:V1112,V1112)=1)*1+W1111</f>
        <v>168</v>
      </c>
      <c r="Y1112" s="26" t="e">
        <f>INDEX($V$2:$V$900,MATCH(ROWS($U$1:U1110),$W$2:$W$900,0))</f>
        <v>#N/A</v>
      </c>
      <c r="AA1112" s="26" t="e">
        <f t="shared" si="111"/>
        <v>#N/A</v>
      </c>
      <c r="AB1112" s="26">
        <f>(COUNTIF($AA$2:AA1112,AA1112)=1)*1+AB1111</f>
        <v>259</v>
      </c>
      <c r="AC1112" s="26" t="e">
        <f>VLOOKUP(AD1112,'licencje PZTS'!$C$4:$K$524,9,FALSE)</f>
        <v>#N/A</v>
      </c>
      <c r="AD1112" s="26" t="e">
        <f>INDEX($AA$2:$AA$900,MATCH(ROWS($Z$1:Z1109),$AB$2:$AB$900,0))</f>
        <v>#N/A</v>
      </c>
    </row>
    <row r="1113" spans="23:30" x14ac:dyDescent="0.25">
      <c r="W1113" s="26">
        <f>(COUNTIF($V$2:V1113,V1113)=1)*1+W1112</f>
        <v>168</v>
      </c>
      <c r="Y1113" s="26" t="e">
        <f>INDEX($V$2:$V$900,MATCH(ROWS($U$1:U1111),$W$2:$W$900,0))</f>
        <v>#N/A</v>
      </c>
      <c r="AA1113" s="26" t="e">
        <f t="shared" si="111"/>
        <v>#N/A</v>
      </c>
      <c r="AB1113" s="26">
        <f>(COUNTIF($AA$2:AA1113,AA1113)=1)*1+AB1112</f>
        <v>259</v>
      </c>
      <c r="AC1113" s="26" t="e">
        <f>VLOOKUP(AD1113,'licencje PZTS'!$C$4:$K$524,9,FALSE)</f>
        <v>#N/A</v>
      </c>
      <c r="AD1113" s="26" t="e">
        <f>INDEX($AA$2:$AA$900,MATCH(ROWS($Z$1:Z1110),$AB$2:$AB$900,0))</f>
        <v>#N/A</v>
      </c>
    </row>
    <row r="1114" spans="23:30" x14ac:dyDescent="0.25">
      <c r="W1114" s="26">
        <f>(COUNTIF($V$2:V1114,V1114)=1)*1+W1113</f>
        <v>168</v>
      </c>
      <c r="Y1114" s="26" t="e">
        <f>INDEX($V$2:$V$900,MATCH(ROWS($U$1:U1112),$W$2:$W$900,0))</f>
        <v>#N/A</v>
      </c>
      <c r="AA1114" s="26" t="e">
        <f t="shared" si="111"/>
        <v>#N/A</v>
      </c>
      <c r="AB1114" s="26">
        <f>(COUNTIF($AA$2:AA1114,AA1114)=1)*1+AB1113</f>
        <v>259</v>
      </c>
      <c r="AC1114" s="26" t="e">
        <f>VLOOKUP(AD1114,'licencje PZTS'!$C$4:$K$524,9,FALSE)</f>
        <v>#N/A</v>
      </c>
      <c r="AD1114" s="26" t="e">
        <f>INDEX($AA$2:$AA$900,MATCH(ROWS($Z$1:Z1111),$AB$2:$AB$900,0))</f>
        <v>#N/A</v>
      </c>
    </row>
    <row r="1115" spans="23:30" x14ac:dyDescent="0.25">
      <c r="W1115" s="26">
        <f>(COUNTIF($V$2:V1115,V1115)=1)*1+W1114</f>
        <v>168</v>
      </c>
      <c r="Y1115" s="26" t="e">
        <f>INDEX($V$2:$V$900,MATCH(ROWS($U$1:U1113),$W$2:$W$900,0))</f>
        <v>#N/A</v>
      </c>
      <c r="AA1115" s="26" t="e">
        <f t="shared" si="111"/>
        <v>#N/A</v>
      </c>
      <c r="AB1115" s="26">
        <f>(COUNTIF($AA$2:AA1115,AA1115)=1)*1+AB1114</f>
        <v>259</v>
      </c>
      <c r="AC1115" s="26" t="e">
        <f>VLOOKUP(AD1115,'licencje PZTS'!$C$4:$K$524,9,FALSE)</f>
        <v>#N/A</v>
      </c>
      <c r="AD1115" s="26" t="e">
        <f>INDEX($AA$2:$AA$900,MATCH(ROWS($Z$1:Z1112),$AB$2:$AB$900,0))</f>
        <v>#N/A</v>
      </c>
    </row>
    <row r="1116" spans="23:30" x14ac:dyDescent="0.25">
      <c r="W1116" s="26">
        <f>(COUNTIF($V$2:V1116,V1116)=1)*1+W1115</f>
        <v>168</v>
      </c>
      <c r="Y1116" s="26" t="e">
        <f>INDEX($V$2:$V$900,MATCH(ROWS($U$1:U1114),$W$2:$W$900,0))</f>
        <v>#N/A</v>
      </c>
      <c r="AA1116" s="26" t="e">
        <f t="shared" si="111"/>
        <v>#N/A</v>
      </c>
      <c r="AB1116" s="26">
        <f>(COUNTIF($AA$2:AA1116,AA1116)=1)*1+AB1115</f>
        <v>259</v>
      </c>
      <c r="AC1116" s="26" t="e">
        <f>VLOOKUP(AD1116,'licencje PZTS'!$C$4:$K$524,9,FALSE)</f>
        <v>#N/A</v>
      </c>
      <c r="AD1116" s="26" t="e">
        <f>INDEX($AA$2:$AA$900,MATCH(ROWS($Z$1:Z1113),$AB$2:$AB$900,0))</f>
        <v>#N/A</v>
      </c>
    </row>
    <row r="1117" spans="23:30" x14ac:dyDescent="0.25">
      <c r="W1117" s="26">
        <f>(COUNTIF($V$2:V1117,V1117)=1)*1+W1116</f>
        <v>168</v>
      </c>
      <c r="Y1117" s="26" t="e">
        <f>INDEX($V$2:$V$900,MATCH(ROWS($U$1:U1115),$W$2:$W$900,0))</f>
        <v>#N/A</v>
      </c>
      <c r="AA1117" s="26" t="e">
        <f t="shared" si="111"/>
        <v>#N/A</v>
      </c>
      <c r="AB1117" s="26">
        <f>(COUNTIF($AA$2:AA1117,AA1117)=1)*1+AB1116</f>
        <v>259</v>
      </c>
      <c r="AC1117" s="26" t="e">
        <f>VLOOKUP(AD1117,'licencje PZTS'!$C$4:$K$524,9,FALSE)</f>
        <v>#N/A</v>
      </c>
      <c r="AD1117" s="26" t="e">
        <f>INDEX($AA$2:$AA$900,MATCH(ROWS($Z$1:Z1114),$AB$2:$AB$900,0))</f>
        <v>#N/A</v>
      </c>
    </row>
    <row r="1118" spans="23:30" x14ac:dyDescent="0.25">
      <c r="W1118" s="26">
        <f>(COUNTIF($V$2:V1118,V1118)=1)*1+W1117</f>
        <v>168</v>
      </c>
      <c r="Y1118" s="26" t="e">
        <f>INDEX($V$2:$V$900,MATCH(ROWS($U$1:U1116),$W$2:$W$900,0))</f>
        <v>#N/A</v>
      </c>
      <c r="AA1118" s="26" t="e">
        <f t="shared" si="111"/>
        <v>#N/A</v>
      </c>
      <c r="AB1118" s="26">
        <f>(COUNTIF($AA$2:AA1118,AA1118)=1)*1+AB1117</f>
        <v>259</v>
      </c>
      <c r="AC1118" s="26" t="e">
        <f>VLOOKUP(AD1118,'licencje PZTS'!$C$4:$K$524,9,FALSE)</f>
        <v>#N/A</v>
      </c>
      <c r="AD1118" s="26" t="e">
        <f>INDEX($AA$2:$AA$900,MATCH(ROWS($Z$1:Z1115),$AB$2:$AB$900,0))</f>
        <v>#N/A</v>
      </c>
    </row>
    <row r="1119" spans="23:30" x14ac:dyDescent="0.25">
      <c r="W1119" s="26">
        <f>(COUNTIF($V$2:V1119,V1119)=1)*1+W1118</f>
        <v>168</v>
      </c>
      <c r="Y1119" s="26" t="e">
        <f>INDEX($V$2:$V$900,MATCH(ROWS($U$1:U1117),$W$2:$W$900,0))</f>
        <v>#N/A</v>
      </c>
      <c r="AA1119" s="26" t="e">
        <f t="shared" si="111"/>
        <v>#N/A</v>
      </c>
      <c r="AC1119" s="26" t="e">
        <f>VLOOKUP(AD1119,'licencje PZTS'!$C$4:$K$524,9,FALSE)</f>
        <v>#N/A</v>
      </c>
      <c r="AD1119" s="26" t="e">
        <f>INDEX($AA$2:$AA$900,MATCH(ROWS($Z$1:Z1116),$AB$2:$AB$900,0))</f>
        <v>#N/A</v>
      </c>
    </row>
    <row r="1120" spans="23:30" x14ac:dyDescent="0.25">
      <c r="W1120" s="26">
        <f>(COUNTIF($V$2:V1120,V1120)=1)*1+W1119</f>
        <v>168</v>
      </c>
      <c r="Y1120" s="26" t="e">
        <f>INDEX($V$2:$V$900,MATCH(ROWS($U$1:U1118),$W$2:$W$900,0))</f>
        <v>#N/A</v>
      </c>
      <c r="AA1120" s="26" t="e">
        <f t="shared" si="111"/>
        <v>#N/A</v>
      </c>
      <c r="AC1120" s="26" t="e">
        <f>VLOOKUP(AD1120,'licencje PZTS'!$C$4:$K$524,9,FALSE)</f>
        <v>#N/A</v>
      </c>
      <c r="AD1120" s="26" t="e">
        <f>INDEX($AA$2:$AA$900,MATCH(ROWS($Z$1:Z1117),$AB$2:$AB$900,0))</f>
        <v>#N/A</v>
      </c>
    </row>
    <row r="1121" spans="23:30" x14ac:dyDescent="0.25">
      <c r="W1121" s="26">
        <f>(COUNTIF($V$2:V1121,V1121)=1)*1+W1120</f>
        <v>168</v>
      </c>
      <c r="Y1121" s="26" t="e">
        <f>INDEX($V$2:$V$900,MATCH(ROWS($U$1:U1119),$W$2:$W$900,0))</f>
        <v>#N/A</v>
      </c>
      <c r="AA1121" s="26" t="e">
        <f t="shared" si="111"/>
        <v>#N/A</v>
      </c>
      <c r="AC1121" s="26" t="e">
        <f>VLOOKUP(AD1121,'licencje PZTS'!$C$4:$K$524,9,FALSE)</f>
        <v>#N/A</v>
      </c>
      <c r="AD1121" s="26" t="e">
        <f>INDEX($AA$2:$AA$900,MATCH(ROWS($Z$1:Z1118),$AB$2:$AB$900,0))</f>
        <v>#N/A</v>
      </c>
    </row>
    <row r="1122" spans="23:30" x14ac:dyDescent="0.25">
      <c r="W1122" s="26">
        <f>(COUNTIF($V$2:V1122,V1122)=1)*1+W1121</f>
        <v>168</v>
      </c>
      <c r="Y1122" s="26" t="e">
        <f>INDEX($V$2:$V$900,MATCH(ROWS($U$1:U1120),$W$2:$W$900,0))</f>
        <v>#N/A</v>
      </c>
      <c r="AA1122" s="26" t="e">
        <f t="shared" si="111"/>
        <v>#N/A</v>
      </c>
      <c r="AC1122" s="26" t="e">
        <f>VLOOKUP(AD1122,'licencje PZTS'!$C$4:$K$524,9,FALSE)</f>
        <v>#N/A</v>
      </c>
      <c r="AD1122" s="26" t="e">
        <f>INDEX($AA$2:$AA$900,MATCH(ROWS($Z$1:Z1119),$AB$2:$AB$900,0))</f>
        <v>#N/A</v>
      </c>
    </row>
    <row r="1123" spans="23:30" x14ac:dyDescent="0.25">
      <c r="W1123" s="26">
        <f>(COUNTIF($V$2:V1123,V1123)=1)*1+W1122</f>
        <v>168</v>
      </c>
      <c r="Y1123" s="26" t="e">
        <f>INDEX($V$2:$V$900,MATCH(ROWS($U$1:U1121),$W$2:$W$900,0))</f>
        <v>#N/A</v>
      </c>
      <c r="AA1123" s="26" t="e">
        <f t="shared" si="111"/>
        <v>#N/A</v>
      </c>
      <c r="AC1123" s="26" t="e">
        <f>VLOOKUP(AD1123,'licencje PZTS'!$C$4:$K$524,9,FALSE)</f>
        <v>#N/A</v>
      </c>
      <c r="AD1123" s="26" t="e">
        <f>INDEX($AA$2:$AA$900,MATCH(ROWS($Z$1:Z1120),$AB$2:$AB$900,0))</f>
        <v>#N/A</v>
      </c>
    </row>
    <row r="1124" spans="23:30" x14ac:dyDescent="0.25">
      <c r="W1124" s="26">
        <f>(COUNTIF($V$2:V1124,V1124)=1)*1+W1123</f>
        <v>168</v>
      </c>
      <c r="Y1124" s="26" t="e">
        <f>INDEX($V$2:$V$900,MATCH(ROWS($U$1:U1122),$W$2:$W$900,0))</f>
        <v>#N/A</v>
      </c>
      <c r="AA1124" s="26" t="e">
        <f t="shared" si="111"/>
        <v>#N/A</v>
      </c>
      <c r="AC1124" s="26" t="e">
        <f>VLOOKUP(AD1124,'licencje PZTS'!$C$4:$K$524,9,FALSE)</f>
        <v>#N/A</v>
      </c>
      <c r="AD1124" s="26" t="e">
        <f>INDEX($AA$2:$AA$900,MATCH(ROWS($Z$1:Z1121),$AB$2:$AB$900,0))</f>
        <v>#N/A</v>
      </c>
    </row>
    <row r="1125" spans="23:30" x14ac:dyDescent="0.25">
      <c r="W1125" s="26">
        <f>(COUNTIF($V$2:V1125,V1125)=1)*1+W1124</f>
        <v>168</v>
      </c>
      <c r="Y1125" s="26" t="e">
        <f>INDEX($V$2:$V$900,MATCH(ROWS($U$1:U1123),$W$2:$W$900,0))</f>
        <v>#N/A</v>
      </c>
      <c r="AA1125" s="26" t="e">
        <f t="shared" si="111"/>
        <v>#N/A</v>
      </c>
    </row>
    <row r="1126" spans="23:30" x14ac:dyDescent="0.25">
      <c r="W1126" s="26">
        <f>(COUNTIF($V$2:V1126,V1126)=1)*1+W1125</f>
        <v>168</v>
      </c>
      <c r="Y1126" s="26" t="e">
        <f>INDEX($V$2:$V$900,MATCH(ROWS($U$1:U1124),$W$2:$W$900,0))</f>
        <v>#N/A</v>
      </c>
      <c r="AA1126" s="26" t="e">
        <f t="shared" si="111"/>
        <v>#N/A</v>
      </c>
    </row>
    <row r="1127" spans="23:30" x14ac:dyDescent="0.25">
      <c r="W1127" s="26">
        <f>(COUNTIF($V$2:V1127,V1127)=1)*1+W1126</f>
        <v>168</v>
      </c>
      <c r="Y1127" s="26" t="e">
        <f>INDEX($V$2:$V$900,MATCH(ROWS($U$1:U1125),$W$2:$W$900,0))</f>
        <v>#N/A</v>
      </c>
      <c r="AA1127" s="26" t="e">
        <f t="shared" si="111"/>
        <v>#N/A</v>
      </c>
    </row>
    <row r="1128" spans="23:30" x14ac:dyDescent="0.25">
      <c r="W1128" s="26">
        <f>(COUNTIF($V$2:V1128,V1128)=1)*1+W1127</f>
        <v>168</v>
      </c>
      <c r="Y1128" s="26" t="e">
        <f>INDEX($V$2:$V$900,MATCH(ROWS($U$1:U1126),$W$2:$W$900,0))</f>
        <v>#N/A</v>
      </c>
      <c r="AA1128" s="26" t="e">
        <f t="shared" si="111"/>
        <v>#N/A</v>
      </c>
    </row>
    <row r="1129" spans="23:30" x14ac:dyDescent="0.25">
      <c r="W1129" s="26">
        <f>(COUNTIF($V$2:V1129,V1129)=1)*1+W1128</f>
        <v>168</v>
      </c>
      <c r="Y1129" s="26" t="e">
        <f>INDEX($V$2:$V$900,MATCH(ROWS($U$1:U1127),$W$2:$W$900,0))</f>
        <v>#N/A</v>
      </c>
    </row>
    <row r="1130" spans="23:30" x14ac:dyDescent="0.25">
      <c r="W1130" s="26">
        <f>(COUNTIF($V$2:V1130,V1130)=1)*1+W1129</f>
        <v>168</v>
      </c>
      <c r="Y1130" s="26" t="e">
        <f>INDEX($V$2:$V$900,MATCH(ROWS($U$1:U1128),$W$2:$W$900,0))</f>
        <v>#N/A</v>
      </c>
    </row>
    <row r="1131" spans="23:30" x14ac:dyDescent="0.25">
      <c r="W1131" s="26">
        <f>(COUNTIF($V$2:V1131,V1131)=1)*1+W1130</f>
        <v>168</v>
      </c>
      <c r="Y1131" s="26" t="e">
        <f>INDEX($V$2:$V$900,MATCH(ROWS($U$1:U1129),$W$2:$W$900,0))</f>
        <v>#N/A</v>
      </c>
    </row>
    <row r="1132" spans="23:30" x14ac:dyDescent="0.25">
      <c r="W1132" s="26">
        <f>(COUNTIF($V$2:V1132,V1132)=1)*1+W1131</f>
        <v>168</v>
      </c>
      <c r="Y1132" s="26" t="e">
        <f>INDEX($V$2:$V$900,MATCH(ROWS($U$1:U1130),$W$2:$W$900,0))</f>
        <v>#N/A</v>
      </c>
    </row>
    <row r="1133" spans="23:30" x14ac:dyDescent="0.25">
      <c r="W1133" s="26">
        <f>(COUNTIF($V$2:V1133,V1133)=1)*1+W1132</f>
        <v>168</v>
      </c>
      <c r="Y1133" s="26" t="e">
        <f>INDEX($V$2:$V$900,MATCH(ROWS($U$1:U1131),$W$2:$W$900,0))</f>
        <v>#N/A</v>
      </c>
    </row>
    <row r="1134" spans="23:30" x14ac:dyDescent="0.25">
      <c r="W1134" s="26">
        <f>(COUNTIF($V$2:V1134,V1134)=1)*1+W1133</f>
        <v>168</v>
      </c>
      <c r="Y1134" s="26" t="e">
        <f>INDEX($V$2:$V$900,MATCH(ROWS($U$1:U1132),$W$2:$W$900,0))</f>
        <v>#N/A</v>
      </c>
    </row>
    <row r="1135" spans="23:30" x14ac:dyDescent="0.25">
      <c r="W1135" s="26">
        <f>(COUNTIF($V$2:V1135,V1135)=1)*1+W1134</f>
        <v>168</v>
      </c>
      <c r="Y1135" s="26" t="e">
        <f>INDEX($V$2:$V$900,MATCH(ROWS($U$1:U1133),$W$2:$W$900,0))</f>
        <v>#N/A</v>
      </c>
    </row>
    <row r="1136" spans="23:30" x14ac:dyDescent="0.25">
      <c r="W1136" s="26">
        <f>(COUNTIF($V$2:V1136,V1136)=1)*1+W1135</f>
        <v>168</v>
      </c>
      <c r="Y1136" s="26" t="e">
        <f>INDEX($V$2:$V$900,MATCH(ROWS($U$1:U1134),$W$2:$W$900,0))</f>
        <v>#N/A</v>
      </c>
    </row>
  </sheetData>
  <sheetProtection algorithmName="SHA-512" hashValue="maTNtAyRj0BLAyNFO4jDBsTq/mtVHyQfCMfVVO/iHcEZ/IRdLPpNV8IoNf7S1M9dN498RTqgbnji7rc6xM2jiQ==" saltValue="qXGeDXLc8algy+QetFpraA==" spinCount="100000" sheet="1" objects="1" scenarios="1"/>
  <mergeCells count="2">
    <mergeCell ref="C1:E1"/>
    <mergeCell ref="D21:E21"/>
  </mergeCells>
  <phoneticPr fontId="4" type="noConversion"/>
  <conditionalFormatting sqref="E5:G19">
    <cfRule type="containsErrors" dxfId="0" priority="1">
      <formula>ISERROR(E5)</formula>
    </cfRule>
  </conditionalFormatting>
  <dataValidations count="5">
    <dataValidation type="list" allowBlank="1" showInputMessage="1" showErrorMessage="1" sqref="D3" xr:uid="{05346EE2-6675-49AB-8141-393E253BD1DA}">
      <formula1>Klub</formula1>
    </dataValidation>
    <dataValidation type="list" allowBlank="1" showInputMessage="1" showErrorMessage="1" sqref="F3" xr:uid="{818E2836-253B-4E98-8A56-D2431BA4392A}">
      <formula1>$N$2:$N$10</formula1>
    </dataValidation>
    <dataValidation type="list" allowBlank="1" showInputMessage="1" showErrorMessage="1" sqref="I3 D5:D19" xr:uid="{66742F01-2B93-4F92-888F-B1066315CFF5}">
      <formula1>Zawodnik1</formula1>
    </dataValidation>
    <dataValidation type="list" allowBlank="1" showInputMessage="1" showErrorMessage="1" sqref="F5:F19" xr:uid="{E7D084DA-2741-4085-9412-2591D1679104}">
      <formula1>Zawodnik2</formula1>
    </dataValidation>
    <dataValidation type="list" allowBlank="1" showInputMessage="1" showErrorMessage="1" sqref="G3 E3" xr:uid="{78B8FD76-5917-4E38-8E6E-8D4D9A7C3FD5}">
      <formula1>$O$2:$O$11</formula1>
    </dataValidation>
  </dataValidations>
  <hyperlinks>
    <hyperlink ref="D20" r:id="rId1" xr:uid="{ADE9A2B1-ED72-466C-8EF5-6D6DB4C5774C}"/>
  </hyperlinks>
  <pageMargins left="0.25" right="0.25" top="0.75" bottom="0.75" header="0.3" footer="0.3"/>
  <pageSetup paperSize="9" orientation="portrait" horizontalDpi="4294967293" verticalDpi="4294967293" r:id="rId2"/>
  <headerFooter>
    <oddHeader>&amp;C&amp;"-,Pogrubiony"&amp;24&amp;K09-042Opolski Związek Tenisa Stołowego</oddHeader>
    <oddFooter xml:space="preserve">&amp;C&amp;10
</oddFooter>
  </headerFooter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45FE3-BC6A-43C8-BD45-90C6588032A4}">
  <dimension ref="A2:S478"/>
  <sheetViews>
    <sheetView topLeftCell="A7" workbookViewId="0">
      <selection activeCell="D4" sqref="D4:L478"/>
    </sheetView>
  </sheetViews>
  <sheetFormatPr defaultRowHeight="15.75" x14ac:dyDescent="0.25"/>
  <cols>
    <col min="1" max="1" width="5.125" customWidth="1"/>
    <col min="2" max="2" width="27" customWidth="1"/>
    <col min="3" max="3" width="15.875" customWidth="1"/>
    <col min="4" max="4" width="8.875" customWidth="1"/>
    <col min="5" max="5" width="12.25" customWidth="1"/>
    <col min="6" max="6" width="14.75" customWidth="1"/>
    <col min="7" max="7" width="18.25" customWidth="1"/>
    <col min="8" max="8" width="10.75" customWidth="1"/>
    <col min="11" max="11" width="18.5" customWidth="1"/>
    <col min="12" max="12" width="11" hidden="1" customWidth="1"/>
    <col min="13" max="13" width="0" hidden="1" customWidth="1"/>
    <col min="14" max="14" width="16.875" hidden="1" customWidth="1"/>
    <col min="18" max="18" width="21.5" customWidth="1"/>
  </cols>
  <sheetData>
    <row r="2" spans="1:19" x14ac:dyDescent="0.25">
      <c r="A2" s="4"/>
      <c r="B2" s="53" t="s">
        <v>469</v>
      </c>
      <c r="C2" s="53"/>
      <c r="D2" s="54" t="s">
        <v>470</v>
      </c>
      <c r="E2" s="55"/>
      <c r="F2" s="55"/>
      <c r="G2" s="55"/>
      <c r="H2" s="55"/>
      <c r="I2" s="55"/>
      <c r="J2" s="55"/>
      <c r="K2" s="55"/>
      <c r="L2" s="4"/>
      <c r="M2" s="4"/>
    </row>
    <row r="3" spans="1:19" x14ac:dyDescent="0.25">
      <c r="A3" s="9" t="s">
        <v>5</v>
      </c>
      <c r="B3" s="9" t="s">
        <v>482</v>
      </c>
      <c r="C3" s="8" t="s">
        <v>1</v>
      </c>
      <c r="D3" s="7" t="s">
        <v>2</v>
      </c>
      <c r="E3" s="7" t="s">
        <v>3</v>
      </c>
      <c r="F3" s="7" t="s">
        <v>467</v>
      </c>
      <c r="G3" s="7" t="s">
        <v>6</v>
      </c>
      <c r="H3" s="7" t="s">
        <v>7</v>
      </c>
      <c r="I3" s="7" t="s">
        <v>8</v>
      </c>
      <c r="J3" s="7" t="s">
        <v>468</v>
      </c>
      <c r="K3" s="7" t="s">
        <v>342</v>
      </c>
      <c r="L3" s="7" t="s">
        <v>334</v>
      </c>
      <c r="M3" s="12" t="s">
        <v>4</v>
      </c>
      <c r="N3" s="8" t="s">
        <v>483</v>
      </c>
    </row>
    <row r="4" spans="1:19" x14ac:dyDescent="0.25">
      <c r="A4" s="9">
        <v>1</v>
      </c>
      <c r="B4" s="9" t="str">
        <f t="shared" ref="B4:B67" si="0">K4</f>
        <v>"UKS Cisek"</v>
      </c>
      <c r="C4" s="10" t="str">
        <f>Tabela1[[#This Row],[Nazwisko i Imię3]]</f>
        <v>Adamiec Marcel</v>
      </c>
      <c r="D4" s="10">
        <v>5258</v>
      </c>
      <c r="E4" s="10" t="s">
        <v>24</v>
      </c>
      <c r="F4" s="11">
        <v>44082</v>
      </c>
      <c r="G4" s="10">
        <v>54696</v>
      </c>
      <c r="H4" s="10" t="s">
        <v>529</v>
      </c>
      <c r="I4" s="10" t="s">
        <v>53</v>
      </c>
      <c r="J4" s="10">
        <v>2008</v>
      </c>
      <c r="K4" s="10" t="s">
        <v>370</v>
      </c>
      <c r="L4" s="4" t="s">
        <v>474</v>
      </c>
      <c r="M4" s="4" t="str">
        <f t="shared" ref="M4:M67" si="1">IF(I4="","",IF(RIGHT(I4,1)="a","K","M"))</f>
        <v>M</v>
      </c>
      <c r="N4" t="str">
        <f t="shared" ref="N4:N67" si="2">H4&amp;" "&amp;I4</f>
        <v>Adamiec Marcel</v>
      </c>
      <c r="R4" s="49" t="s">
        <v>346</v>
      </c>
      <c r="S4" s="49">
        <v>1</v>
      </c>
    </row>
    <row r="5" spans="1:19" x14ac:dyDescent="0.25">
      <c r="A5" s="9">
        <v>2</v>
      </c>
      <c r="B5" s="9" t="str">
        <f t="shared" si="0"/>
        <v>"GUKS Byczyna"</v>
      </c>
      <c r="C5" s="10" t="str">
        <f>Tabela1[[#This Row],[Nazwisko i Imię3]]</f>
        <v>Adamski Przemysław</v>
      </c>
      <c r="D5" s="10">
        <v>6336</v>
      </c>
      <c r="E5" s="10" t="s">
        <v>23</v>
      </c>
      <c r="F5" s="11">
        <v>44083</v>
      </c>
      <c r="G5" s="10">
        <v>19698</v>
      </c>
      <c r="H5" s="10" t="s">
        <v>40</v>
      </c>
      <c r="I5" s="10" t="s">
        <v>41</v>
      </c>
      <c r="J5" s="10">
        <v>1988</v>
      </c>
      <c r="K5" s="10" t="s">
        <v>355</v>
      </c>
      <c r="L5" s="4" t="s">
        <v>471</v>
      </c>
      <c r="M5" s="4" t="str">
        <f t="shared" si="1"/>
        <v>M</v>
      </c>
      <c r="N5" t="str">
        <f t="shared" si="2"/>
        <v>Adamski Przemysław</v>
      </c>
      <c r="R5" s="49" t="s">
        <v>369</v>
      </c>
      <c r="S5" s="49">
        <v>24</v>
      </c>
    </row>
    <row r="6" spans="1:19" x14ac:dyDescent="0.25">
      <c r="A6" s="9">
        <v>3</v>
      </c>
      <c r="B6" s="9" t="str">
        <f t="shared" si="0"/>
        <v>"UKS SOKOLIK Niemodlin"</v>
      </c>
      <c r="C6" s="10" t="str">
        <f>Tabela1[[#This Row],[Nazwisko i Imię3]]</f>
        <v>Adaszyński Mateusz</v>
      </c>
      <c r="D6" s="10">
        <v>296</v>
      </c>
      <c r="E6" s="10" t="s">
        <v>24</v>
      </c>
      <c r="F6" s="11">
        <v>44050</v>
      </c>
      <c r="G6" s="10">
        <v>45624</v>
      </c>
      <c r="H6" s="10" t="s">
        <v>243</v>
      </c>
      <c r="I6" s="10" t="s">
        <v>90</v>
      </c>
      <c r="J6" s="10">
        <v>2006</v>
      </c>
      <c r="K6" s="10" t="s">
        <v>373</v>
      </c>
      <c r="L6" s="4" t="s">
        <v>473</v>
      </c>
      <c r="M6" s="4" t="str">
        <f t="shared" si="1"/>
        <v>M</v>
      </c>
      <c r="N6" t="str">
        <f t="shared" si="2"/>
        <v>Adaszyński Mateusz</v>
      </c>
      <c r="R6" s="49" t="s">
        <v>355</v>
      </c>
      <c r="S6" s="49">
        <v>10</v>
      </c>
    </row>
    <row r="7" spans="1:19" x14ac:dyDescent="0.25">
      <c r="A7" s="9">
        <v>4</v>
      </c>
      <c r="B7" s="9" t="str">
        <f t="shared" si="0"/>
        <v>"UKS SOKOLIK Niemodlin"</v>
      </c>
      <c r="C7" s="10" t="str">
        <f>Tabela1[[#This Row],[Nazwisko i Imię3]]</f>
        <v>Adaszyński Sławomir</v>
      </c>
      <c r="D7" s="10">
        <v>292</v>
      </c>
      <c r="E7" s="10" t="s">
        <v>23</v>
      </c>
      <c r="F7" s="11">
        <v>44050</v>
      </c>
      <c r="G7" s="10">
        <v>51732</v>
      </c>
      <c r="H7" s="10" t="s">
        <v>243</v>
      </c>
      <c r="I7" s="10" t="s">
        <v>97</v>
      </c>
      <c r="J7" s="10">
        <v>1974</v>
      </c>
      <c r="K7" s="10" t="s">
        <v>373</v>
      </c>
      <c r="L7" s="4" t="s">
        <v>471</v>
      </c>
      <c r="M7" s="4" t="str">
        <f t="shared" si="1"/>
        <v>M</v>
      </c>
      <c r="N7" t="str">
        <f t="shared" si="2"/>
        <v>Adaszyński Sławomir</v>
      </c>
      <c r="R7" s="49" t="s">
        <v>363</v>
      </c>
      <c r="S7" s="49">
        <v>18</v>
      </c>
    </row>
    <row r="8" spans="1:19" x14ac:dyDescent="0.25">
      <c r="A8" s="9">
        <v>5</v>
      </c>
      <c r="B8" s="9" t="str">
        <f t="shared" si="0"/>
        <v>"LUKS Mańkowice-Piątkowice"</v>
      </c>
      <c r="C8" s="10" t="str">
        <f>Tabela1[[#This Row],[Nazwisko i Imię3]]</f>
        <v>Albrycht Krzysztof</v>
      </c>
      <c r="D8" s="10">
        <v>4093</v>
      </c>
      <c r="E8" s="10" t="s">
        <v>23</v>
      </c>
      <c r="F8" s="11">
        <v>44076</v>
      </c>
      <c r="G8" s="10">
        <v>2280</v>
      </c>
      <c r="H8" s="10" t="s">
        <v>299</v>
      </c>
      <c r="I8" s="10" t="s">
        <v>38</v>
      </c>
      <c r="J8" s="10">
        <v>1982</v>
      </c>
      <c r="K8" s="10" t="s">
        <v>366</v>
      </c>
      <c r="L8" s="4" t="s">
        <v>471</v>
      </c>
      <c r="M8" s="4" t="str">
        <f t="shared" si="1"/>
        <v>M</v>
      </c>
      <c r="N8" t="str">
        <f t="shared" si="2"/>
        <v>Albrycht Krzysztof</v>
      </c>
      <c r="R8" s="49" t="s">
        <v>362</v>
      </c>
      <c r="S8" s="49">
        <v>17</v>
      </c>
    </row>
    <row r="9" spans="1:19" x14ac:dyDescent="0.25">
      <c r="A9" s="9">
        <v>6</v>
      </c>
      <c r="B9" s="9" t="str">
        <f t="shared" si="0"/>
        <v>"LUKS Mańkowice-Piątkowice"</v>
      </c>
      <c r="C9" s="10" t="str">
        <f>Tabela1[[#This Row],[Nazwisko i Imię3]]</f>
        <v>Albrycht Łukasz</v>
      </c>
      <c r="D9" s="10">
        <v>4107</v>
      </c>
      <c r="E9" s="10" t="s">
        <v>150</v>
      </c>
      <c r="F9" s="11">
        <v>44076</v>
      </c>
      <c r="G9" s="10">
        <v>54543</v>
      </c>
      <c r="H9" s="10" t="s">
        <v>299</v>
      </c>
      <c r="I9" s="10" t="s">
        <v>99</v>
      </c>
      <c r="J9" s="10">
        <v>2011</v>
      </c>
      <c r="K9" s="10" t="s">
        <v>366</v>
      </c>
      <c r="L9" s="4" t="s">
        <v>478</v>
      </c>
      <c r="M9" s="4" t="str">
        <f t="shared" si="1"/>
        <v>M</v>
      </c>
      <c r="N9" t="str">
        <f t="shared" si="2"/>
        <v>Albrycht Łukasz</v>
      </c>
      <c r="R9" s="49" t="s">
        <v>347</v>
      </c>
      <c r="S9" s="49">
        <v>2</v>
      </c>
    </row>
    <row r="10" spans="1:19" x14ac:dyDescent="0.25">
      <c r="A10" s="9">
        <v>7</v>
      </c>
      <c r="B10" s="9" t="str">
        <f t="shared" si="0"/>
        <v>"MGOK Gorzów Śląski"</v>
      </c>
      <c r="C10" s="10" t="str">
        <f>Tabela1[[#This Row],[Nazwisko i Imię3]]</f>
        <v>Anczyk Mateusz</v>
      </c>
      <c r="D10" s="10">
        <v>5772</v>
      </c>
      <c r="E10" s="10" t="s">
        <v>23</v>
      </c>
      <c r="F10" s="11">
        <v>44082</v>
      </c>
      <c r="G10" s="10">
        <v>40788</v>
      </c>
      <c r="H10" s="10" t="s">
        <v>220</v>
      </c>
      <c r="I10" s="10" t="s">
        <v>90</v>
      </c>
      <c r="J10" s="10">
        <v>1992</v>
      </c>
      <c r="K10" s="10" t="s">
        <v>357</v>
      </c>
      <c r="L10" s="4" t="s">
        <v>471</v>
      </c>
      <c r="M10" s="4" t="str">
        <f t="shared" si="1"/>
        <v>M</v>
      </c>
      <c r="N10" t="str">
        <f t="shared" si="2"/>
        <v>Anczyk Mateusz</v>
      </c>
      <c r="R10" s="49" t="s">
        <v>541</v>
      </c>
      <c r="S10" s="49">
        <v>6</v>
      </c>
    </row>
    <row r="11" spans="1:19" x14ac:dyDescent="0.25">
      <c r="A11" s="9">
        <v>8</v>
      </c>
      <c r="B11" s="9" t="str">
        <f t="shared" si="0"/>
        <v>"MLUKS WAKMET Bodzanów"</v>
      </c>
      <c r="C11" s="10" t="str">
        <f>Tabela1[[#This Row],[Nazwisko i Imię3]]</f>
        <v>Augustynowicz Czesław</v>
      </c>
      <c r="D11" s="10">
        <v>1572</v>
      </c>
      <c r="E11" s="10" t="s">
        <v>23</v>
      </c>
      <c r="F11" s="11">
        <v>44064</v>
      </c>
      <c r="G11" s="10">
        <v>40655</v>
      </c>
      <c r="H11" s="10" t="s">
        <v>268</v>
      </c>
      <c r="I11" s="10" t="s">
        <v>269</v>
      </c>
      <c r="J11" s="10">
        <v>1965</v>
      </c>
      <c r="K11" s="10" t="s">
        <v>364</v>
      </c>
      <c r="L11" s="4" t="s">
        <v>471</v>
      </c>
      <c r="M11" s="4" t="str">
        <f t="shared" si="1"/>
        <v>M</v>
      </c>
      <c r="N11" t="str">
        <f t="shared" si="2"/>
        <v>Augustynowicz Czesław</v>
      </c>
      <c r="R11" s="49" t="s">
        <v>366</v>
      </c>
      <c r="S11" s="49">
        <v>21</v>
      </c>
    </row>
    <row r="12" spans="1:19" x14ac:dyDescent="0.25">
      <c r="A12" s="9">
        <v>9</v>
      </c>
      <c r="B12" s="9" t="str">
        <f t="shared" si="0"/>
        <v>"LZS Żywocice"</v>
      </c>
      <c r="C12" s="10" t="str">
        <f>Tabela1[[#This Row],[Nazwisko i Imię3]]</f>
        <v>Babik Olivier</v>
      </c>
      <c r="D12" s="10">
        <v>1324</v>
      </c>
      <c r="E12" s="10" t="s">
        <v>24</v>
      </c>
      <c r="F12" s="11">
        <v>44061</v>
      </c>
      <c r="G12" s="10">
        <v>52307</v>
      </c>
      <c r="H12" s="10" t="s">
        <v>411</v>
      </c>
      <c r="I12" s="10" t="s">
        <v>215</v>
      </c>
      <c r="J12" s="10">
        <v>2008</v>
      </c>
      <c r="K12" s="10" t="s">
        <v>352</v>
      </c>
      <c r="L12" s="4" t="s">
        <v>474</v>
      </c>
      <c r="M12" s="4" t="str">
        <f t="shared" si="1"/>
        <v>M</v>
      </c>
      <c r="N12" t="str">
        <f t="shared" si="2"/>
        <v>Babik Olivier</v>
      </c>
      <c r="R12" s="49" t="s">
        <v>348</v>
      </c>
      <c r="S12" s="49">
        <v>3</v>
      </c>
    </row>
    <row r="13" spans="1:19" x14ac:dyDescent="0.25">
      <c r="A13" s="9">
        <v>10</v>
      </c>
      <c r="B13" s="9" t="str">
        <f t="shared" si="0"/>
        <v>"SKS LUKS Nysa"</v>
      </c>
      <c r="C13" s="10" t="str">
        <f>Tabela1[[#This Row],[Nazwisko i Imię3]]</f>
        <v>Bachanek Mateusz</v>
      </c>
      <c r="D13" s="10">
        <v>7535</v>
      </c>
      <c r="E13" s="10" t="s">
        <v>24</v>
      </c>
      <c r="F13" s="11">
        <v>44088</v>
      </c>
      <c r="G13" s="10">
        <v>55055</v>
      </c>
      <c r="H13" s="10" t="s">
        <v>522</v>
      </c>
      <c r="I13" s="10" t="s">
        <v>90</v>
      </c>
      <c r="J13" s="10">
        <v>2005</v>
      </c>
      <c r="K13" s="10" t="s">
        <v>372</v>
      </c>
      <c r="L13" s="4" t="s">
        <v>473</v>
      </c>
      <c r="M13" s="4" t="str">
        <f t="shared" si="1"/>
        <v>M</v>
      </c>
      <c r="N13" t="str">
        <f t="shared" si="2"/>
        <v>Bachanek Mateusz</v>
      </c>
      <c r="R13" s="49" t="s">
        <v>358</v>
      </c>
      <c r="S13" s="49">
        <v>13</v>
      </c>
    </row>
    <row r="14" spans="1:19" x14ac:dyDescent="0.25">
      <c r="A14" s="9">
        <v>11</v>
      </c>
      <c r="B14" s="9" t="str">
        <f t="shared" si="0"/>
        <v>"OKS Olesno"</v>
      </c>
      <c r="C14" s="10" t="str">
        <f>Tabela1[[#This Row],[Nazwisko i Imię3]]</f>
        <v>Badura Artur</v>
      </c>
      <c r="D14" s="10">
        <v>4853</v>
      </c>
      <c r="E14" s="10" t="s">
        <v>23</v>
      </c>
      <c r="F14" s="11">
        <v>44081</v>
      </c>
      <c r="G14" s="10">
        <v>18684</v>
      </c>
      <c r="H14" s="10" t="s">
        <v>423</v>
      </c>
      <c r="I14" s="10" t="s">
        <v>95</v>
      </c>
      <c r="J14" s="10">
        <v>1986</v>
      </c>
      <c r="K14" s="10" t="s">
        <v>356</v>
      </c>
      <c r="L14" s="4" t="s">
        <v>471</v>
      </c>
      <c r="M14" s="4" t="str">
        <f t="shared" si="1"/>
        <v>M</v>
      </c>
      <c r="N14" t="str">
        <f t="shared" si="2"/>
        <v>Badura Artur</v>
      </c>
      <c r="R14" s="49" t="s">
        <v>365</v>
      </c>
      <c r="S14" s="49">
        <v>20</v>
      </c>
    </row>
    <row r="15" spans="1:19" x14ac:dyDescent="0.25">
      <c r="A15" s="9">
        <v>12</v>
      </c>
      <c r="B15" s="9" t="str">
        <f t="shared" si="0"/>
        <v>"OKS Olesno"</v>
      </c>
      <c r="C15" s="10" t="str">
        <f>Tabela1[[#This Row],[Nazwisko i Imię3]]</f>
        <v>Badura Karolina</v>
      </c>
      <c r="D15" s="10">
        <v>4859</v>
      </c>
      <c r="E15" s="10" t="s">
        <v>23</v>
      </c>
      <c r="F15" s="11">
        <v>44081</v>
      </c>
      <c r="G15" s="10">
        <v>29719</v>
      </c>
      <c r="H15" s="10" t="s">
        <v>423</v>
      </c>
      <c r="I15" s="10" t="s">
        <v>181</v>
      </c>
      <c r="J15" s="10">
        <v>1997</v>
      </c>
      <c r="K15" s="10" t="s">
        <v>356</v>
      </c>
      <c r="L15" s="4" t="s">
        <v>471</v>
      </c>
      <c r="M15" s="4" t="str">
        <f t="shared" si="1"/>
        <v>K</v>
      </c>
      <c r="N15" t="str">
        <f t="shared" si="2"/>
        <v>Badura Karolina</v>
      </c>
      <c r="R15" s="49" t="s">
        <v>354</v>
      </c>
      <c r="S15" s="49">
        <v>9</v>
      </c>
    </row>
    <row r="16" spans="1:19" x14ac:dyDescent="0.25">
      <c r="A16" s="9">
        <v>13</v>
      </c>
      <c r="B16" s="9" t="str">
        <f t="shared" si="0"/>
        <v>"LUKS MGOKSIR Korfantów"</v>
      </c>
      <c r="C16" s="10" t="str">
        <f>Tabela1[[#This Row],[Nazwisko i Imię3]]</f>
        <v>Bagiński Michał</v>
      </c>
      <c r="D16" s="10">
        <v>1446</v>
      </c>
      <c r="E16" s="10" t="s">
        <v>24</v>
      </c>
      <c r="F16" s="11">
        <v>44062</v>
      </c>
      <c r="G16" s="10">
        <v>39927</v>
      </c>
      <c r="H16" s="10" t="s">
        <v>163</v>
      </c>
      <c r="I16" s="10" t="s">
        <v>76</v>
      </c>
      <c r="J16" s="10">
        <v>2005</v>
      </c>
      <c r="K16" s="10" t="s">
        <v>348</v>
      </c>
      <c r="L16" s="4" t="s">
        <v>473</v>
      </c>
      <c r="M16" s="4" t="str">
        <f t="shared" si="1"/>
        <v>M</v>
      </c>
      <c r="N16" t="str">
        <f t="shared" si="2"/>
        <v>Bagiński Michał</v>
      </c>
      <c r="R16" s="49" t="s">
        <v>349</v>
      </c>
      <c r="S16">
        <v>4</v>
      </c>
    </row>
    <row r="17" spans="1:19" x14ac:dyDescent="0.25">
      <c r="A17" s="9">
        <v>14</v>
      </c>
      <c r="B17" s="9" t="str">
        <f t="shared" si="0"/>
        <v>"UKS GOSDIM Turawa"</v>
      </c>
      <c r="C17" s="10" t="str">
        <f>Tabela1[[#This Row],[Nazwisko i Imię3]]</f>
        <v>Bajor Patryk</v>
      </c>
      <c r="D17" s="10">
        <v>11886</v>
      </c>
      <c r="E17" s="10" t="s">
        <v>23</v>
      </c>
      <c r="F17" s="11">
        <v>44223</v>
      </c>
      <c r="G17" s="10">
        <v>18979</v>
      </c>
      <c r="H17" s="10" t="s">
        <v>602</v>
      </c>
      <c r="I17" s="10" t="s">
        <v>77</v>
      </c>
      <c r="J17" s="10">
        <v>1995</v>
      </c>
      <c r="K17" s="10" t="s">
        <v>368</v>
      </c>
      <c r="L17" s="4" t="s">
        <v>471</v>
      </c>
      <c r="M17" s="4" t="str">
        <f t="shared" si="1"/>
        <v>M</v>
      </c>
      <c r="N17" t="str">
        <f t="shared" si="2"/>
        <v>Bajor Patryk</v>
      </c>
      <c r="R17" s="49" t="s">
        <v>371</v>
      </c>
      <c r="S17">
        <v>26</v>
      </c>
    </row>
    <row r="18" spans="1:19" x14ac:dyDescent="0.25">
      <c r="A18" s="9">
        <v>15</v>
      </c>
      <c r="B18" s="9" t="str">
        <f t="shared" si="0"/>
        <v>"MGOK Gorzów Śląski"</v>
      </c>
      <c r="C18" s="10" t="str">
        <f>Tabela1[[#This Row],[Nazwisko i Imię3]]</f>
        <v>Dziadak Oliwier</v>
      </c>
      <c r="D18" s="10">
        <v>11784</v>
      </c>
      <c r="E18" s="10" t="s">
        <v>24</v>
      </c>
      <c r="F18" s="11">
        <v>44216</v>
      </c>
      <c r="G18" s="10">
        <v>43201</v>
      </c>
      <c r="H18" s="10" t="s">
        <v>603</v>
      </c>
      <c r="I18" s="10" t="s">
        <v>64</v>
      </c>
      <c r="J18" s="10">
        <v>2005</v>
      </c>
      <c r="K18" s="10" t="s">
        <v>357</v>
      </c>
      <c r="L18" s="4" t="s">
        <v>473</v>
      </c>
      <c r="M18" s="4" t="str">
        <f t="shared" si="1"/>
        <v>M</v>
      </c>
      <c r="N18" t="str">
        <f t="shared" si="2"/>
        <v>Dziadak Oliwier</v>
      </c>
      <c r="R18" s="49" t="s">
        <v>352</v>
      </c>
      <c r="S18">
        <v>7</v>
      </c>
    </row>
    <row r="19" spans="1:19" x14ac:dyDescent="0.25">
      <c r="A19" s="9">
        <v>16</v>
      </c>
      <c r="B19" s="9" t="str">
        <f t="shared" si="0"/>
        <v>"KTS LEW Głubczyce"</v>
      </c>
      <c r="C19" s="10" t="str">
        <f>Tabela1[[#This Row],[Nazwisko i Imię3]]</f>
        <v>Baran Tomasz</v>
      </c>
      <c r="D19" s="10">
        <v>433</v>
      </c>
      <c r="E19" s="10" t="s">
        <v>23</v>
      </c>
      <c r="F19" s="11">
        <v>44052</v>
      </c>
      <c r="G19" s="10">
        <v>41512</v>
      </c>
      <c r="H19" s="10" t="s">
        <v>86</v>
      </c>
      <c r="I19" s="10" t="s">
        <v>87</v>
      </c>
      <c r="J19" s="10">
        <v>2001</v>
      </c>
      <c r="K19" s="10" t="s">
        <v>347</v>
      </c>
      <c r="L19" s="4" t="s">
        <v>508</v>
      </c>
      <c r="M19" s="4" t="str">
        <f t="shared" si="1"/>
        <v>M</v>
      </c>
      <c r="N19" t="str">
        <f t="shared" si="2"/>
        <v>Baran Tomasz</v>
      </c>
      <c r="R19" s="49" t="s">
        <v>357</v>
      </c>
      <c r="S19">
        <v>12</v>
      </c>
    </row>
    <row r="20" spans="1:19" x14ac:dyDescent="0.25">
      <c r="A20" s="9">
        <v>17</v>
      </c>
      <c r="B20" s="9" t="str">
        <f t="shared" si="0"/>
        <v>"KTS MOKSiR Zawadzkie"</v>
      </c>
      <c r="C20" s="10" t="str">
        <f>Tabela1[[#This Row],[Nazwisko i Imię3]]</f>
        <v>Barański Jacek</v>
      </c>
      <c r="D20" s="10">
        <v>4589</v>
      </c>
      <c r="E20" s="10" t="s">
        <v>23</v>
      </c>
      <c r="F20" s="11">
        <v>44080</v>
      </c>
      <c r="G20" s="10">
        <v>22647</v>
      </c>
      <c r="H20" s="10" t="s">
        <v>191</v>
      </c>
      <c r="I20" s="10" t="s">
        <v>192</v>
      </c>
      <c r="J20" s="10">
        <v>1994</v>
      </c>
      <c r="K20" s="10" t="s">
        <v>541</v>
      </c>
      <c r="L20" s="4" t="s">
        <v>471</v>
      </c>
      <c r="M20" s="4" t="str">
        <f t="shared" si="1"/>
        <v>M</v>
      </c>
      <c r="N20" t="str">
        <f t="shared" si="2"/>
        <v>Barański Jacek</v>
      </c>
      <c r="R20" s="49" t="s">
        <v>353</v>
      </c>
      <c r="S20">
        <v>8</v>
      </c>
    </row>
    <row r="21" spans="1:19" x14ac:dyDescent="0.25">
      <c r="A21" s="9">
        <v>18</v>
      </c>
      <c r="B21" s="9" t="str">
        <f t="shared" si="0"/>
        <v>"LUKS MGOKSIR Korfantów"</v>
      </c>
      <c r="C21" s="10" t="str">
        <f>Tabela1[[#This Row],[Nazwisko i Imię3]]</f>
        <v>Bartyzel Artur</v>
      </c>
      <c r="D21" s="10">
        <v>1440</v>
      </c>
      <c r="E21" s="10" t="s">
        <v>23</v>
      </c>
      <c r="F21" s="11">
        <v>44062</v>
      </c>
      <c r="G21" s="10">
        <v>19000</v>
      </c>
      <c r="H21" s="10" t="s">
        <v>162</v>
      </c>
      <c r="I21" s="10" t="s">
        <v>95</v>
      </c>
      <c r="J21" s="10">
        <v>1973</v>
      </c>
      <c r="K21" s="10" t="s">
        <v>348</v>
      </c>
      <c r="L21" s="4" t="s">
        <v>471</v>
      </c>
      <c r="M21" s="4" t="str">
        <f t="shared" si="1"/>
        <v>M</v>
      </c>
      <c r="N21" t="str">
        <f t="shared" si="2"/>
        <v>Bartyzel Artur</v>
      </c>
      <c r="R21" s="49" t="s">
        <v>364</v>
      </c>
      <c r="S21">
        <v>19</v>
      </c>
    </row>
    <row r="22" spans="1:19" x14ac:dyDescent="0.25">
      <c r="A22" s="9">
        <v>19</v>
      </c>
      <c r="B22" s="9" t="str">
        <f t="shared" si="0"/>
        <v>"LUKS Mańkowice-Piątkowice"</v>
      </c>
      <c r="C22" s="10" t="str">
        <f>Tabela1[[#This Row],[Nazwisko i Imię3]]</f>
        <v>Bąk Oliwia</v>
      </c>
      <c r="D22" s="10">
        <v>4109</v>
      </c>
      <c r="E22" s="10" t="s">
        <v>150</v>
      </c>
      <c r="F22" s="11">
        <v>44076</v>
      </c>
      <c r="G22" s="10">
        <v>54545</v>
      </c>
      <c r="H22" s="10" t="s">
        <v>112</v>
      </c>
      <c r="I22" s="10" t="s">
        <v>444</v>
      </c>
      <c r="J22" s="10">
        <v>2011</v>
      </c>
      <c r="K22" s="10" t="s">
        <v>366</v>
      </c>
      <c r="L22" s="4" t="s">
        <v>478</v>
      </c>
      <c r="M22" s="4" t="str">
        <f t="shared" si="1"/>
        <v>K</v>
      </c>
      <c r="N22" t="str">
        <f t="shared" si="2"/>
        <v>Bąk Oliwia</v>
      </c>
      <c r="R22" t="s">
        <v>356</v>
      </c>
      <c r="S22">
        <v>11</v>
      </c>
    </row>
    <row r="23" spans="1:19" x14ac:dyDescent="0.25">
      <c r="A23" s="9">
        <v>20</v>
      </c>
      <c r="B23" s="9" t="str">
        <f t="shared" si="0"/>
        <v>"LZS ODRA Kąty Opolskie"</v>
      </c>
      <c r="C23" s="10" t="str">
        <f>Tabela1[[#This Row],[Nazwisko i Imię3]]</f>
        <v>Bąk Przemysław</v>
      </c>
      <c r="D23" s="10">
        <v>86</v>
      </c>
      <c r="E23" s="10" t="s">
        <v>23</v>
      </c>
      <c r="F23" s="11">
        <v>44046</v>
      </c>
      <c r="G23" s="10">
        <v>30782</v>
      </c>
      <c r="H23" s="10" t="s">
        <v>112</v>
      </c>
      <c r="I23" s="10" t="s">
        <v>41</v>
      </c>
      <c r="J23" s="10">
        <v>1996</v>
      </c>
      <c r="K23" s="10" t="s">
        <v>354</v>
      </c>
      <c r="L23" s="4" t="s">
        <v>471</v>
      </c>
      <c r="M23" s="4" t="str">
        <f t="shared" si="1"/>
        <v>M</v>
      </c>
      <c r="N23" t="str">
        <f t="shared" si="2"/>
        <v>Bąk Przemysław</v>
      </c>
      <c r="R23" t="s">
        <v>372</v>
      </c>
      <c r="S23">
        <v>27</v>
      </c>
    </row>
    <row r="24" spans="1:19" x14ac:dyDescent="0.25">
      <c r="A24" s="9">
        <v>21</v>
      </c>
      <c r="B24" s="9" t="str">
        <f t="shared" si="0"/>
        <v>"LZS ODRA Kąty Opolskie"</v>
      </c>
      <c r="C24" s="10" t="str">
        <f>Tabela1[[#This Row],[Nazwisko i Imię3]]</f>
        <v>Bąk Sebastian</v>
      </c>
      <c r="D24" s="10">
        <v>87</v>
      </c>
      <c r="E24" s="10" t="s">
        <v>23</v>
      </c>
      <c r="F24" s="11">
        <v>44046</v>
      </c>
      <c r="G24" s="10">
        <v>24808</v>
      </c>
      <c r="H24" s="10" t="s">
        <v>112</v>
      </c>
      <c r="I24" s="10" t="s">
        <v>113</v>
      </c>
      <c r="J24" s="10">
        <v>1993</v>
      </c>
      <c r="K24" s="10" t="s">
        <v>354</v>
      </c>
      <c r="L24" s="4" t="s">
        <v>471</v>
      </c>
      <c r="M24" s="4" t="str">
        <f t="shared" si="1"/>
        <v>M</v>
      </c>
      <c r="N24" t="str">
        <f t="shared" si="2"/>
        <v>Bąk Sebastian</v>
      </c>
      <c r="R24" t="s">
        <v>375</v>
      </c>
      <c r="S24">
        <v>30</v>
      </c>
    </row>
    <row r="25" spans="1:19" x14ac:dyDescent="0.25">
      <c r="A25" s="9">
        <v>22</v>
      </c>
      <c r="B25" s="9" t="str">
        <f t="shared" si="0"/>
        <v>"LZS Żywocice"</v>
      </c>
      <c r="C25" s="10" t="str">
        <f>Tabela1[[#This Row],[Nazwisko i Imię3]]</f>
        <v>Bega Krystian</v>
      </c>
      <c r="D25" s="10">
        <v>1309</v>
      </c>
      <c r="E25" s="10" t="s">
        <v>23</v>
      </c>
      <c r="F25" s="11">
        <v>44061</v>
      </c>
      <c r="G25" s="10">
        <v>40411</v>
      </c>
      <c r="H25" s="10" t="s">
        <v>123</v>
      </c>
      <c r="I25" s="10" t="s">
        <v>122</v>
      </c>
      <c r="J25" s="10">
        <v>1972</v>
      </c>
      <c r="K25" s="10" t="s">
        <v>352</v>
      </c>
      <c r="L25" s="4" t="s">
        <v>471</v>
      </c>
      <c r="M25" s="4" t="str">
        <f t="shared" si="1"/>
        <v>M</v>
      </c>
      <c r="N25" t="str">
        <f t="shared" si="2"/>
        <v>Bega Krystian</v>
      </c>
      <c r="R25" t="s">
        <v>360</v>
      </c>
      <c r="S25">
        <v>15</v>
      </c>
    </row>
    <row r="26" spans="1:19" x14ac:dyDescent="0.25">
      <c r="A26" s="9">
        <v>23</v>
      </c>
      <c r="B26" s="9" t="str">
        <f t="shared" si="0"/>
        <v>"UKS GOSDIM Turawa"</v>
      </c>
      <c r="C26" s="10" t="str">
        <f>Tabela1[[#This Row],[Nazwisko i Imię3]]</f>
        <v>Bernacki Łukasz</v>
      </c>
      <c r="D26" s="10">
        <v>1429</v>
      </c>
      <c r="E26" s="10" t="s">
        <v>23</v>
      </c>
      <c r="F26" s="11">
        <v>44062</v>
      </c>
      <c r="G26" s="10">
        <v>22544</v>
      </c>
      <c r="H26" s="10" t="s">
        <v>98</v>
      </c>
      <c r="I26" s="10" t="s">
        <v>99</v>
      </c>
      <c r="J26" s="10">
        <v>1993</v>
      </c>
      <c r="K26" s="10" t="s">
        <v>368</v>
      </c>
      <c r="L26" s="4" t="s">
        <v>471</v>
      </c>
      <c r="M26" s="4" t="str">
        <f t="shared" si="1"/>
        <v>M</v>
      </c>
      <c r="N26" t="str">
        <f t="shared" si="2"/>
        <v>Bernacki Łukasz</v>
      </c>
      <c r="R26" t="s">
        <v>370</v>
      </c>
      <c r="S26">
        <v>25</v>
      </c>
    </row>
    <row r="27" spans="1:19" x14ac:dyDescent="0.25">
      <c r="A27" s="9">
        <v>24</v>
      </c>
      <c r="B27" s="9" t="str">
        <f t="shared" si="0"/>
        <v>"KTS KŁODNICA Kędzierzyn-Koźle"</v>
      </c>
      <c r="C27" s="10" t="str">
        <f>Tabela1[[#This Row],[Nazwisko i Imię3]]</f>
        <v>Bielański Marcin</v>
      </c>
      <c r="D27" s="10">
        <v>2859</v>
      </c>
      <c r="E27" s="10" t="s">
        <v>24</v>
      </c>
      <c r="F27" s="11">
        <v>44073</v>
      </c>
      <c r="G27" s="10">
        <v>47818</v>
      </c>
      <c r="H27" s="10" t="s">
        <v>381</v>
      </c>
      <c r="I27" s="10" t="s">
        <v>66</v>
      </c>
      <c r="J27" s="10">
        <v>2006</v>
      </c>
      <c r="K27" s="10" t="s">
        <v>362</v>
      </c>
      <c r="L27" s="4" t="s">
        <v>473</v>
      </c>
      <c r="M27" s="4" t="str">
        <f t="shared" si="1"/>
        <v>M</v>
      </c>
      <c r="N27" t="str">
        <f t="shared" si="2"/>
        <v>Bielański Marcin</v>
      </c>
      <c r="R27" t="s">
        <v>368</v>
      </c>
      <c r="S27">
        <v>23</v>
      </c>
    </row>
    <row r="28" spans="1:19" x14ac:dyDescent="0.25">
      <c r="A28" s="9">
        <v>25</v>
      </c>
      <c r="B28" s="9" t="str">
        <f t="shared" si="0"/>
        <v>"UKS GOSDIM Turawa"</v>
      </c>
      <c r="C28" s="10" t="str">
        <f>Tabela1[[#This Row],[Nazwisko i Imię3]]</f>
        <v>Bielecki Grzegorz</v>
      </c>
      <c r="D28" s="10">
        <v>1430</v>
      </c>
      <c r="E28" s="10" t="s">
        <v>23</v>
      </c>
      <c r="F28" s="11">
        <v>44062</v>
      </c>
      <c r="G28" s="10">
        <v>31963</v>
      </c>
      <c r="H28" s="10" t="s">
        <v>55</v>
      </c>
      <c r="I28" s="10" t="s">
        <v>56</v>
      </c>
      <c r="J28" s="10">
        <v>1962</v>
      </c>
      <c r="K28" s="10" t="s">
        <v>368</v>
      </c>
      <c r="L28" s="4" t="s">
        <v>471</v>
      </c>
      <c r="M28" s="4" t="str">
        <f t="shared" si="1"/>
        <v>M</v>
      </c>
      <c r="N28" t="str">
        <f t="shared" si="2"/>
        <v>Bielecki Grzegorz</v>
      </c>
      <c r="R28" t="s">
        <v>359</v>
      </c>
      <c r="S28">
        <v>14</v>
      </c>
    </row>
    <row r="29" spans="1:19" x14ac:dyDescent="0.25">
      <c r="A29" s="9">
        <v>26</v>
      </c>
      <c r="B29" s="9" t="str">
        <f t="shared" si="0"/>
        <v>"LUKS Mańkowice-Piątkowice"</v>
      </c>
      <c r="C29" s="10" t="str">
        <f>Tabela1[[#This Row],[Nazwisko i Imię3]]</f>
        <v>Bielecki Konrad</v>
      </c>
      <c r="D29" s="10">
        <v>4124</v>
      </c>
      <c r="E29" s="10" t="s">
        <v>24</v>
      </c>
      <c r="F29" s="11">
        <v>44076</v>
      </c>
      <c r="G29" s="10">
        <v>43987</v>
      </c>
      <c r="H29" s="10" t="s">
        <v>55</v>
      </c>
      <c r="I29" s="10" t="s">
        <v>142</v>
      </c>
      <c r="J29" s="10">
        <v>2006</v>
      </c>
      <c r="K29" s="10" t="s">
        <v>366</v>
      </c>
      <c r="L29" s="4" t="s">
        <v>473</v>
      </c>
      <c r="M29" s="4" t="str">
        <f t="shared" si="1"/>
        <v>M</v>
      </c>
      <c r="N29" t="str">
        <f t="shared" si="2"/>
        <v>Bielecki Konrad</v>
      </c>
      <c r="R29" t="s">
        <v>374</v>
      </c>
      <c r="S29">
        <v>29</v>
      </c>
    </row>
    <row r="30" spans="1:19" x14ac:dyDescent="0.25">
      <c r="A30" s="9">
        <v>27</v>
      </c>
      <c r="B30" s="9" t="str">
        <f t="shared" si="0"/>
        <v>"KTS KŁODNICA Kędzierzyn-Koźle"</v>
      </c>
      <c r="C30" s="10" t="str">
        <f>Tabela1[[#This Row],[Nazwisko i Imię3]]</f>
        <v>Biernacki Leszek</v>
      </c>
      <c r="D30" s="10">
        <v>2860</v>
      </c>
      <c r="E30" s="10" t="s">
        <v>24</v>
      </c>
      <c r="F30" s="11">
        <v>44073</v>
      </c>
      <c r="G30" s="10">
        <v>42812</v>
      </c>
      <c r="H30" s="10" t="s">
        <v>382</v>
      </c>
      <c r="I30" s="10" t="s">
        <v>383</v>
      </c>
      <c r="J30" s="10">
        <v>2004</v>
      </c>
      <c r="K30" s="10" t="s">
        <v>362</v>
      </c>
      <c r="L30" s="4" t="s">
        <v>472</v>
      </c>
      <c r="M30" s="4" t="str">
        <f t="shared" si="1"/>
        <v>M</v>
      </c>
      <c r="N30" t="str">
        <f t="shared" si="2"/>
        <v>Biernacki Leszek</v>
      </c>
      <c r="R30" t="s">
        <v>373</v>
      </c>
      <c r="S30">
        <v>28</v>
      </c>
    </row>
    <row r="31" spans="1:19" x14ac:dyDescent="0.25">
      <c r="A31" s="9">
        <v>28</v>
      </c>
      <c r="B31" s="9" t="str">
        <f t="shared" si="0"/>
        <v>"UKS Cisek"</v>
      </c>
      <c r="C31" s="10" t="str">
        <f>Tabela1[[#This Row],[Nazwisko i Imię3]]</f>
        <v>Bisgwa Kamil</v>
      </c>
      <c r="D31" s="10">
        <v>5246</v>
      </c>
      <c r="E31" s="10" t="s">
        <v>24</v>
      </c>
      <c r="F31" s="11">
        <v>44082</v>
      </c>
      <c r="G31" s="10">
        <v>46856</v>
      </c>
      <c r="H31" s="10" t="s">
        <v>457</v>
      </c>
      <c r="I31" s="10" t="s">
        <v>209</v>
      </c>
      <c r="J31" s="10">
        <v>2006</v>
      </c>
      <c r="K31" s="10" t="s">
        <v>370</v>
      </c>
      <c r="L31" s="4" t="s">
        <v>473</v>
      </c>
      <c r="M31" s="4" t="str">
        <f t="shared" si="1"/>
        <v>M</v>
      </c>
      <c r="N31" t="str">
        <f t="shared" si="2"/>
        <v>Bisgwa Kamil</v>
      </c>
    </row>
    <row r="32" spans="1:19" x14ac:dyDescent="0.25">
      <c r="A32" s="9">
        <v>29</v>
      </c>
      <c r="B32" s="9" t="str">
        <f t="shared" si="0"/>
        <v>"STS GMINA Strzelce Opolskie"</v>
      </c>
      <c r="C32" s="10" t="str">
        <f>Tabela1[[#This Row],[Nazwisko i Imię3]]</f>
        <v>Bogdał Franciszek</v>
      </c>
      <c r="D32" s="10">
        <v>8152</v>
      </c>
      <c r="E32" s="10" t="s">
        <v>24</v>
      </c>
      <c r="F32" s="11">
        <v>44091</v>
      </c>
      <c r="G32" s="10">
        <v>53635</v>
      </c>
      <c r="H32" s="10" t="s">
        <v>435</v>
      </c>
      <c r="I32" s="10" t="s">
        <v>197</v>
      </c>
      <c r="J32" s="10">
        <v>2011</v>
      </c>
      <c r="K32" s="10" t="s">
        <v>360</v>
      </c>
      <c r="L32" s="4" t="s">
        <v>478</v>
      </c>
      <c r="M32" s="4" t="str">
        <f t="shared" si="1"/>
        <v>M</v>
      </c>
      <c r="N32" t="str">
        <f t="shared" si="2"/>
        <v>Bogdał Franciszek</v>
      </c>
    </row>
    <row r="33" spans="1:18" x14ac:dyDescent="0.25">
      <c r="A33" s="9">
        <v>30</v>
      </c>
      <c r="B33" s="9" t="str">
        <f t="shared" si="0"/>
        <v>"LUKS MGOKSIR Korfantów"</v>
      </c>
      <c r="C33" s="10" t="str">
        <f>Tabela1[[#This Row],[Nazwisko i Imię3]]</f>
        <v>Bohatczuk Marcin</v>
      </c>
      <c r="D33" s="10">
        <v>1441</v>
      </c>
      <c r="E33" s="10" t="s">
        <v>23</v>
      </c>
      <c r="F33" s="11">
        <v>44062</v>
      </c>
      <c r="G33" s="10">
        <v>6250</v>
      </c>
      <c r="H33" s="10" t="s">
        <v>159</v>
      </c>
      <c r="I33" s="10" t="s">
        <v>66</v>
      </c>
      <c r="J33" s="10">
        <v>1980</v>
      </c>
      <c r="K33" s="10" t="s">
        <v>348</v>
      </c>
      <c r="L33" s="4" t="s">
        <v>471</v>
      </c>
      <c r="M33" s="4" t="str">
        <f t="shared" si="1"/>
        <v>M</v>
      </c>
      <c r="N33" t="str">
        <f t="shared" si="2"/>
        <v>Bohatczuk Marcin</v>
      </c>
    </row>
    <row r="34" spans="1:18" x14ac:dyDescent="0.25">
      <c r="A34" s="9">
        <v>31</v>
      </c>
      <c r="B34" s="9" t="str">
        <f t="shared" si="0"/>
        <v>"UKS Cisek"</v>
      </c>
      <c r="C34" s="10" t="str">
        <f>Tabela1[[#This Row],[Nazwisko i Imię3]]</f>
        <v>Bolisęga Jakub</v>
      </c>
      <c r="D34" s="10">
        <v>5247</v>
      </c>
      <c r="E34" s="10" t="s">
        <v>24</v>
      </c>
      <c r="F34" s="11">
        <v>44082</v>
      </c>
      <c r="G34" s="10">
        <v>53558</v>
      </c>
      <c r="H34" s="10" t="s">
        <v>458</v>
      </c>
      <c r="I34" s="10" t="s">
        <v>46</v>
      </c>
      <c r="J34" s="10">
        <v>2007</v>
      </c>
      <c r="K34" s="10" t="s">
        <v>370</v>
      </c>
      <c r="L34" s="4" t="s">
        <v>474</v>
      </c>
      <c r="M34" s="4" t="str">
        <f t="shared" si="1"/>
        <v>M</v>
      </c>
      <c r="N34" t="str">
        <f t="shared" si="2"/>
        <v>Bolisęga Jakub</v>
      </c>
    </row>
    <row r="35" spans="1:18" x14ac:dyDescent="0.25">
      <c r="A35" s="9">
        <v>32</v>
      </c>
      <c r="B35" s="9" t="str">
        <f t="shared" si="0"/>
        <v>"KTS MOKSiR Zawadzkie"</v>
      </c>
      <c r="C35" s="10" t="str">
        <f>Tabela1[[#This Row],[Nazwisko i Imię3]]</f>
        <v>Bonk Anna</v>
      </c>
      <c r="D35" s="10">
        <v>4604</v>
      </c>
      <c r="E35" s="10" t="s">
        <v>24</v>
      </c>
      <c r="F35" s="11">
        <v>44080</v>
      </c>
      <c r="G35" s="10">
        <v>51715</v>
      </c>
      <c r="H35" s="10" t="s">
        <v>386</v>
      </c>
      <c r="I35" s="10" t="s">
        <v>13</v>
      </c>
      <c r="J35" s="10">
        <v>2010</v>
      </c>
      <c r="K35" s="10" t="s">
        <v>541</v>
      </c>
      <c r="L35" s="4" t="s">
        <v>475</v>
      </c>
      <c r="M35" s="4" t="str">
        <f t="shared" si="1"/>
        <v>K</v>
      </c>
      <c r="N35" t="str">
        <f t="shared" si="2"/>
        <v>Bonk Anna</v>
      </c>
    </row>
    <row r="36" spans="1:18" x14ac:dyDescent="0.25">
      <c r="A36" s="9">
        <v>33</v>
      </c>
      <c r="B36" s="9" t="str">
        <f t="shared" si="0"/>
        <v>"LUKS Mańkowice-Piątkowice"</v>
      </c>
      <c r="C36" s="10" t="str">
        <f>Tabela1[[#This Row],[Nazwisko i Imię3]]</f>
        <v>Brodziński Karol</v>
      </c>
      <c r="D36" s="10">
        <v>4106</v>
      </c>
      <c r="E36" s="10" t="s">
        <v>150</v>
      </c>
      <c r="F36" s="11">
        <v>44076</v>
      </c>
      <c r="G36" s="10">
        <v>54542</v>
      </c>
      <c r="H36" s="10" t="s">
        <v>565</v>
      </c>
      <c r="I36" s="10" t="s">
        <v>88</v>
      </c>
      <c r="J36" s="10">
        <v>2011</v>
      </c>
      <c r="K36" s="10" t="s">
        <v>366</v>
      </c>
      <c r="L36" s="4" t="s">
        <v>478</v>
      </c>
      <c r="M36" s="4" t="str">
        <f t="shared" si="1"/>
        <v>M</v>
      </c>
      <c r="N36" t="str">
        <f t="shared" si="2"/>
        <v>Brodziński Karol</v>
      </c>
    </row>
    <row r="37" spans="1:18" x14ac:dyDescent="0.25">
      <c r="A37" s="9">
        <v>34</v>
      </c>
      <c r="B37" s="9" t="str">
        <f t="shared" si="0"/>
        <v>"STS Brynica"</v>
      </c>
      <c r="C37" s="10" t="str">
        <f>Tabela1[[#This Row],[Nazwisko i Imię3]]</f>
        <v>Brzana Antoni</v>
      </c>
      <c r="D37" s="10">
        <v>2748</v>
      </c>
      <c r="E37" s="10" t="s">
        <v>150</v>
      </c>
      <c r="F37" s="11">
        <v>44072</v>
      </c>
      <c r="G37" s="10">
        <v>54375</v>
      </c>
      <c r="H37" s="10" t="s">
        <v>574</v>
      </c>
      <c r="I37" s="10" t="s">
        <v>440</v>
      </c>
      <c r="J37" s="10">
        <v>2010</v>
      </c>
      <c r="K37" s="10" t="s">
        <v>375</v>
      </c>
      <c r="L37" s="4" t="s">
        <v>475</v>
      </c>
      <c r="M37" s="4" t="str">
        <f t="shared" si="1"/>
        <v>M</v>
      </c>
      <c r="N37" t="str">
        <f t="shared" si="2"/>
        <v>Brzana Antoni</v>
      </c>
    </row>
    <row r="38" spans="1:18" x14ac:dyDescent="0.25">
      <c r="A38" s="9">
        <v>35</v>
      </c>
      <c r="B38" s="9" t="str">
        <f t="shared" si="0"/>
        <v>"STS Brynica"</v>
      </c>
      <c r="C38" s="10" t="str">
        <f>Tabela1[[#This Row],[Nazwisko i Imię3]]</f>
        <v>Brzana Franciszek</v>
      </c>
      <c r="D38" s="10">
        <v>2742</v>
      </c>
      <c r="E38" s="10" t="s">
        <v>150</v>
      </c>
      <c r="F38" s="11">
        <v>44072</v>
      </c>
      <c r="G38" s="10">
        <v>54369</v>
      </c>
      <c r="H38" s="10" t="s">
        <v>574</v>
      </c>
      <c r="I38" s="10" t="s">
        <v>197</v>
      </c>
      <c r="J38" s="10">
        <v>2013</v>
      </c>
      <c r="K38" s="10" t="s">
        <v>375</v>
      </c>
      <c r="L38" s="4" t="s">
        <v>478</v>
      </c>
      <c r="M38" s="4" t="str">
        <f t="shared" si="1"/>
        <v>M</v>
      </c>
      <c r="N38" t="str">
        <f t="shared" si="2"/>
        <v>Brzana Franciszek</v>
      </c>
    </row>
    <row r="39" spans="1:18" x14ac:dyDescent="0.25">
      <c r="A39" s="9">
        <v>36</v>
      </c>
      <c r="B39" s="9" t="str">
        <f t="shared" si="0"/>
        <v>"UKS MOS Opole"</v>
      </c>
      <c r="C39" s="10" t="str">
        <f>Tabela1[[#This Row],[Nazwisko i Imię3]]</f>
        <v>Brzozowski Kacper</v>
      </c>
      <c r="D39" s="10">
        <v>10807</v>
      </c>
      <c r="E39" s="10" t="s">
        <v>24</v>
      </c>
      <c r="F39" s="11">
        <v>44171</v>
      </c>
      <c r="G39" s="10">
        <v>56097</v>
      </c>
      <c r="H39" s="10" t="s">
        <v>604</v>
      </c>
      <c r="I39" s="10" t="s">
        <v>85</v>
      </c>
      <c r="J39" s="10">
        <v>2008</v>
      </c>
      <c r="K39" s="10" t="s">
        <v>374</v>
      </c>
      <c r="L39" s="4" t="s">
        <v>474</v>
      </c>
      <c r="M39" s="4" t="str">
        <f t="shared" si="1"/>
        <v>M</v>
      </c>
      <c r="N39" t="str">
        <f t="shared" si="2"/>
        <v>Brzozowski Kacper</v>
      </c>
      <c r="R39" t="s">
        <v>353</v>
      </c>
    </row>
    <row r="40" spans="1:18" x14ac:dyDescent="0.25">
      <c r="A40" s="9">
        <v>37</v>
      </c>
      <c r="B40" s="9" t="str">
        <f t="shared" si="0"/>
        <v>"LZS Zakrzów"</v>
      </c>
      <c r="C40" s="10" t="str">
        <f>Tabela1[[#This Row],[Nazwisko i Imię3]]</f>
        <v>Budkiewicz Szymon</v>
      </c>
      <c r="D40" s="10">
        <v>8838</v>
      </c>
      <c r="E40" s="10" t="s">
        <v>23</v>
      </c>
      <c r="F40" s="11">
        <v>44096</v>
      </c>
      <c r="G40" s="10">
        <v>25297</v>
      </c>
      <c r="H40" s="10" t="s">
        <v>260</v>
      </c>
      <c r="I40" s="10" t="s">
        <v>54</v>
      </c>
      <c r="J40" s="10">
        <v>1997</v>
      </c>
      <c r="K40" s="10" t="s">
        <v>371</v>
      </c>
      <c r="L40" s="4" t="s">
        <v>471</v>
      </c>
      <c r="M40" s="4" t="str">
        <f t="shared" si="1"/>
        <v>M</v>
      </c>
      <c r="N40" t="str">
        <f t="shared" si="2"/>
        <v>Budkiewicz Szymon</v>
      </c>
      <c r="R40" t="s">
        <v>364</v>
      </c>
    </row>
    <row r="41" spans="1:18" x14ac:dyDescent="0.25">
      <c r="A41" s="9">
        <v>38</v>
      </c>
      <c r="B41" s="9" t="str">
        <f t="shared" si="0"/>
        <v>"KTS MOKSiR Zawadzkie"</v>
      </c>
      <c r="C41" s="10" t="str">
        <f>Tabela1[[#This Row],[Nazwisko i Imię3]]</f>
        <v>Bula Marcin</v>
      </c>
      <c r="D41" s="10">
        <v>4590</v>
      </c>
      <c r="E41" s="10" t="s">
        <v>23</v>
      </c>
      <c r="F41" s="11">
        <v>44080</v>
      </c>
      <c r="G41" s="10">
        <v>22888</v>
      </c>
      <c r="H41" s="10" t="s">
        <v>193</v>
      </c>
      <c r="I41" s="10" t="s">
        <v>66</v>
      </c>
      <c r="J41" s="10">
        <v>1982</v>
      </c>
      <c r="K41" s="10" t="s">
        <v>541</v>
      </c>
      <c r="L41" s="4" t="s">
        <v>471</v>
      </c>
      <c r="M41" s="4" t="str">
        <f t="shared" si="1"/>
        <v>M</v>
      </c>
      <c r="N41" t="str">
        <f t="shared" si="2"/>
        <v>Bula Marcin</v>
      </c>
      <c r="R41" t="s">
        <v>356</v>
      </c>
    </row>
    <row r="42" spans="1:18" x14ac:dyDescent="0.25">
      <c r="A42" s="9">
        <v>39</v>
      </c>
      <c r="B42" s="9" t="str">
        <f t="shared" si="0"/>
        <v>"MKS Wołczyn"</v>
      </c>
      <c r="C42" s="10" t="str">
        <f>Tabela1[[#This Row],[Nazwisko i Imię3]]</f>
        <v>Bulak Kazimierz</v>
      </c>
      <c r="D42" s="10">
        <v>2585</v>
      </c>
      <c r="E42" s="10" t="s">
        <v>23</v>
      </c>
      <c r="F42" s="11">
        <v>44071</v>
      </c>
      <c r="G42" s="10">
        <v>43696</v>
      </c>
      <c r="H42" s="10" t="s">
        <v>251</v>
      </c>
      <c r="I42" s="10" t="s">
        <v>252</v>
      </c>
      <c r="J42" s="10">
        <v>1955</v>
      </c>
      <c r="K42" s="10" t="s">
        <v>353</v>
      </c>
      <c r="L42" s="4" t="s">
        <v>471</v>
      </c>
      <c r="M42" s="4" t="str">
        <f t="shared" si="1"/>
        <v>M</v>
      </c>
      <c r="N42" t="str">
        <f t="shared" si="2"/>
        <v>Bulak Kazimierz</v>
      </c>
      <c r="R42" t="s">
        <v>372</v>
      </c>
    </row>
    <row r="43" spans="1:18" x14ac:dyDescent="0.25">
      <c r="A43" s="9">
        <v>40</v>
      </c>
      <c r="B43" s="9" t="str">
        <f t="shared" si="0"/>
        <v>"STS GMINA Strzelce Opolskie"</v>
      </c>
      <c r="C43" s="10" t="str">
        <f>Tabela1[[#This Row],[Nazwisko i Imię3]]</f>
        <v>Buszman Zofia</v>
      </c>
      <c r="D43" s="10">
        <v>8140</v>
      </c>
      <c r="E43" s="10" t="s">
        <v>24</v>
      </c>
      <c r="F43" s="11">
        <v>44091</v>
      </c>
      <c r="G43" s="10">
        <v>51099</v>
      </c>
      <c r="H43" s="10" t="s">
        <v>436</v>
      </c>
      <c r="I43" s="10" t="s">
        <v>188</v>
      </c>
      <c r="J43" s="10">
        <v>2011</v>
      </c>
      <c r="K43" s="10" t="s">
        <v>360</v>
      </c>
      <c r="L43" s="4" t="s">
        <v>478</v>
      </c>
      <c r="M43" s="4" t="str">
        <f t="shared" si="1"/>
        <v>K</v>
      </c>
      <c r="N43" t="str">
        <f t="shared" si="2"/>
        <v>Buszman Zofia</v>
      </c>
      <c r="R43" t="s">
        <v>375</v>
      </c>
    </row>
    <row r="44" spans="1:18" x14ac:dyDescent="0.25">
      <c r="A44" s="9">
        <v>41</v>
      </c>
      <c r="B44" s="9" t="str">
        <f t="shared" si="0"/>
        <v>"STS Brynica"</v>
      </c>
      <c r="C44" s="10" t="str">
        <f>Tabela1[[#This Row],[Nazwisko i Imię3]]</f>
        <v>Cebula Łukasz</v>
      </c>
      <c r="D44" s="10">
        <v>2749</v>
      </c>
      <c r="E44" s="10" t="s">
        <v>24</v>
      </c>
      <c r="F44" s="11">
        <v>44072</v>
      </c>
      <c r="G44" s="10">
        <v>54376</v>
      </c>
      <c r="H44" s="10" t="s">
        <v>198</v>
      </c>
      <c r="I44" s="10" t="s">
        <v>99</v>
      </c>
      <c r="J44" s="10">
        <v>2009</v>
      </c>
      <c r="K44" s="10" t="s">
        <v>375</v>
      </c>
      <c r="L44" s="4" t="s">
        <v>475</v>
      </c>
      <c r="M44" s="4" t="str">
        <f t="shared" si="1"/>
        <v>M</v>
      </c>
      <c r="N44" t="str">
        <f t="shared" si="2"/>
        <v>Cebula Łukasz</v>
      </c>
      <c r="R44" t="s">
        <v>360</v>
      </c>
    </row>
    <row r="45" spans="1:18" x14ac:dyDescent="0.25">
      <c r="A45" s="9">
        <v>42</v>
      </c>
      <c r="B45" s="9" t="str">
        <f t="shared" si="0"/>
        <v>"STS Brynica"</v>
      </c>
      <c r="C45" s="10" t="str">
        <f>Tabela1[[#This Row],[Nazwisko i Imię3]]</f>
        <v>Cebula Sebastian</v>
      </c>
      <c r="D45" s="10">
        <v>2746</v>
      </c>
      <c r="E45" s="10" t="s">
        <v>150</v>
      </c>
      <c r="F45" s="11">
        <v>44072</v>
      </c>
      <c r="G45" s="10">
        <v>54373</v>
      </c>
      <c r="H45" s="10" t="s">
        <v>198</v>
      </c>
      <c r="I45" s="10" t="s">
        <v>113</v>
      </c>
      <c r="J45" s="10">
        <v>2012</v>
      </c>
      <c r="K45" s="10" t="s">
        <v>375</v>
      </c>
      <c r="L45" s="4" t="s">
        <v>478</v>
      </c>
      <c r="M45" s="4" t="str">
        <f t="shared" si="1"/>
        <v>M</v>
      </c>
      <c r="N45" t="str">
        <f t="shared" si="2"/>
        <v>Cebula Sebastian</v>
      </c>
    </row>
    <row r="46" spans="1:18" x14ac:dyDescent="0.25">
      <c r="A46" s="9">
        <v>43</v>
      </c>
      <c r="B46" s="9" t="str">
        <f t="shared" si="0"/>
        <v>"LUKS MGOKSIR Korfantów"</v>
      </c>
      <c r="C46" s="10" t="str">
        <f>Tabela1[[#This Row],[Nazwisko i Imię3]]</f>
        <v>Charlamow Karol</v>
      </c>
      <c r="D46" s="10">
        <v>1447</v>
      </c>
      <c r="E46" s="10" t="s">
        <v>24</v>
      </c>
      <c r="F46" s="11">
        <v>44062</v>
      </c>
      <c r="G46" s="10">
        <v>53930</v>
      </c>
      <c r="H46" s="10" t="s">
        <v>393</v>
      </c>
      <c r="I46" s="10" t="s">
        <v>88</v>
      </c>
      <c r="J46" s="10">
        <v>2007</v>
      </c>
      <c r="K46" s="10" t="s">
        <v>348</v>
      </c>
      <c r="L46" s="4" t="s">
        <v>474</v>
      </c>
      <c r="M46" s="4" t="str">
        <f t="shared" si="1"/>
        <v>M</v>
      </c>
      <c r="N46" t="str">
        <f t="shared" si="2"/>
        <v>Charlamow Karol</v>
      </c>
      <c r="R46" t="s">
        <v>370</v>
      </c>
    </row>
    <row r="47" spans="1:18" x14ac:dyDescent="0.25">
      <c r="A47" s="9">
        <v>44</v>
      </c>
      <c r="B47" s="9" t="str">
        <f t="shared" si="0"/>
        <v>"KS ORZEŁ Branice"</v>
      </c>
      <c r="C47" s="10" t="str">
        <f>Tabela1[[#This Row],[Nazwisko i Imię3]]</f>
        <v>Chylik Stanisław</v>
      </c>
      <c r="D47" s="10">
        <v>394</v>
      </c>
      <c r="E47" s="10" t="s">
        <v>23</v>
      </c>
      <c r="F47" s="11">
        <v>44050</v>
      </c>
      <c r="G47" s="10">
        <v>47933</v>
      </c>
      <c r="H47" s="10" t="s">
        <v>169</v>
      </c>
      <c r="I47" s="10" t="s">
        <v>26</v>
      </c>
      <c r="J47" s="10">
        <v>1974</v>
      </c>
      <c r="K47" s="10" t="s">
        <v>363</v>
      </c>
      <c r="L47" s="4" t="s">
        <v>471</v>
      </c>
      <c r="M47" s="4" t="str">
        <f t="shared" si="1"/>
        <v>M</v>
      </c>
      <c r="N47" t="str">
        <f t="shared" si="2"/>
        <v>Chylik Stanisław</v>
      </c>
      <c r="R47" t="s">
        <v>368</v>
      </c>
    </row>
    <row r="48" spans="1:18" x14ac:dyDescent="0.25">
      <c r="A48" s="9">
        <v>45</v>
      </c>
      <c r="B48" s="9" t="str">
        <f t="shared" si="0"/>
        <v>"AZS PWSZ Nysa"</v>
      </c>
      <c r="C48" s="10" t="str">
        <f>Tabela1[[#This Row],[Nazwisko i Imię3]]</f>
        <v>Ciastoń Tomasz</v>
      </c>
      <c r="D48" s="10">
        <v>4245</v>
      </c>
      <c r="E48" s="10" t="s">
        <v>24</v>
      </c>
      <c r="F48" s="11">
        <v>44078</v>
      </c>
      <c r="G48" s="10">
        <v>42421</v>
      </c>
      <c r="H48" s="10" t="s">
        <v>230</v>
      </c>
      <c r="I48" s="10" t="s">
        <v>87</v>
      </c>
      <c r="J48" s="10">
        <v>2007</v>
      </c>
      <c r="K48" s="10" t="s">
        <v>346</v>
      </c>
      <c r="L48" s="4" t="s">
        <v>474</v>
      </c>
      <c r="M48" s="4" t="str">
        <f t="shared" si="1"/>
        <v>M</v>
      </c>
      <c r="N48" t="str">
        <f t="shared" si="2"/>
        <v>Ciastoń Tomasz</v>
      </c>
      <c r="R48" t="s">
        <v>359</v>
      </c>
    </row>
    <row r="49" spans="1:18" x14ac:dyDescent="0.25">
      <c r="A49" s="9">
        <v>46</v>
      </c>
      <c r="B49" s="9" t="str">
        <f t="shared" si="0"/>
        <v>"UKS Cisek"</v>
      </c>
      <c r="C49" s="10" t="str">
        <f>Tabela1[[#This Row],[Nazwisko i Imię3]]</f>
        <v>Cichoń Mateusz</v>
      </c>
      <c r="D49" s="10">
        <v>5260</v>
      </c>
      <c r="E49" s="10" t="s">
        <v>150</v>
      </c>
      <c r="F49" s="11">
        <v>44082</v>
      </c>
      <c r="G49" s="10">
        <v>54697</v>
      </c>
      <c r="H49" s="10" t="s">
        <v>437</v>
      </c>
      <c r="I49" s="10" t="s">
        <v>90</v>
      </c>
      <c r="J49" s="10">
        <v>2012</v>
      </c>
      <c r="K49" s="10" t="s">
        <v>370</v>
      </c>
      <c r="L49" s="4" t="s">
        <v>478</v>
      </c>
      <c r="M49" s="4" t="str">
        <f t="shared" si="1"/>
        <v>M</v>
      </c>
      <c r="N49" t="str">
        <f t="shared" si="2"/>
        <v>Cichoń Mateusz</v>
      </c>
      <c r="R49" t="s">
        <v>374</v>
      </c>
    </row>
    <row r="50" spans="1:18" x14ac:dyDescent="0.25">
      <c r="A50" s="9">
        <v>47</v>
      </c>
      <c r="B50" s="9" t="str">
        <f t="shared" si="0"/>
        <v>"UKS Cisek"</v>
      </c>
      <c r="C50" s="10" t="str">
        <f>Tabela1[[#This Row],[Nazwisko i Imię3]]</f>
        <v>Cichoń Nikola</v>
      </c>
      <c r="D50" s="10">
        <v>5251</v>
      </c>
      <c r="E50" s="10" t="s">
        <v>24</v>
      </c>
      <c r="F50" s="11">
        <v>44082</v>
      </c>
      <c r="G50" s="10">
        <v>54689</v>
      </c>
      <c r="H50" s="10" t="s">
        <v>437</v>
      </c>
      <c r="I50" s="10" t="s">
        <v>400</v>
      </c>
      <c r="J50" s="10">
        <v>2006</v>
      </c>
      <c r="K50" s="10" t="s">
        <v>370</v>
      </c>
      <c r="L50" s="4" t="s">
        <v>473</v>
      </c>
      <c r="M50" s="4" t="str">
        <f t="shared" si="1"/>
        <v>K</v>
      </c>
      <c r="N50" t="str">
        <f t="shared" si="2"/>
        <v>Cichoń Nikola</v>
      </c>
      <c r="R50" t="s">
        <v>373</v>
      </c>
    </row>
    <row r="51" spans="1:18" x14ac:dyDescent="0.25">
      <c r="A51" s="9">
        <v>48</v>
      </c>
      <c r="B51" s="9" t="str">
        <f t="shared" si="0"/>
        <v>"STS GMINA Strzelce Opolskie"</v>
      </c>
      <c r="C51" s="10" t="str">
        <f>Tabela1[[#This Row],[Nazwisko i Imię3]]</f>
        <v>Cichoń Sara</v>
      </c>
      <c r="D51" s="10">
        <v>9460</v>
      </c>
      <c r="E51" s="10" t="s">
        <v>150</v>
      </c>
      <c r="F51" s="11">
        <v>44103</v>
      </c>
      <c r="G51" s="10">
        <v>55514</v>
      </c>
      <c r="H51" s="10" t="s">
        <v>437</v>
      </c>
      <c r="I51" s="10" t="s">
        <v>520</v>
      </c>
      <c r="J51" s="10">
        <v>2014</v>
      </c>
      <c r="K51" s="10" t="s">
        <v>360</v>
      </c>
      <c r="L51" s="4" t="s">
        <v>478</v>
      </c>
      <c r="M51" s="4" t="str">
        <f t="shared" si="1"/>
        <v>K</v>
      </c>
      <c r="N51" t="str">
        <f t="shared" si="2"/>
        <v>Cichoń Sara</v>
      </c>
    </row>
    <row r="52" spans="1:18" x14ac:dyDescent="0.25">
      <c r="A52" s="9">
        <v>49</v>
      </c>
      <c r="B52" s="9" t="str">
        <f t="shared" si="0"/>
        <v>"STS GMINA Strzelce Opolskie"</v>
      </c>
      <c r="C52" s="10" t="str">
        <f>Tabela1[[#This Row],[Nazwisko i Imię3]]</f>
        <v>Cichoń Tamara</v>
      </c>
      <c r="D52" s="10">
        <v>8153</v>
      </c>
      <c r="E52" s="10" t="s">
        <v>24</v>
      </c>
      <c r="F52" s="11">
        <v>44091</v>
      </c>
      <c r="G52" s="10">
        <v>53636</v>
      </c>
      <c r="H52" s="10" t="s">
        <v>437</v>
      </c>
      <c r="I52" s="10" t="s">
        <v>438</v>
      </c>
      <c r="J52" s="10">
        <v>2011</v>
      </c>
      <c r="K52" s="10" t="s">
        <v>360</v>
      </c>
      <c r="L52" s="4" t="s">
        <v>478</v>
      </c>
      <c r="M52" s="4" t="str">
        <f t="shared" si="1"/>
        <v>K</v>
      </c>
      <c r="N52" t="str">
        <f t="shared" si="2"/>
        <v>Cichoń Tamara</v>
      </c>
    </row>
    <row r="53" spans="1:18" x14ac:dyDescent="0.25">
      <c r="A53" s="9">
        <v>50</v>
      </c>
      <c r="B53" s="9" t="str">
        <f t="shared" si="0"/>
        <v>"AZS PWSZ Nysa"</v>
      </c>
      <c r="C53" s="10" t="str">
        <f>Tabela1[[#This Row],[Nazwisko i Imię3]]</f>
        <v>Cichoński Kamil</v>
      </c>
      <c r="D53" s="10">
        <v>4246</v>
      </c>
      <c r="E53" s="10" t="s">
        <v>24</v>
      </c>
      <c r="F53" s="11">
        <v>44078</v>
      </c>
      <c r="G53" s="10">
        <v>42422</v>
      </c>
      <c r="H53" s="10" t="s">
        <v>231</v>
      </c>
      <c r="I53" s="10" t="s">
        <v>209</v>
      </c>
      <c r="J53" s="10">
        <v>2006</v>
      </c>
      <c r="K53" s="10" t="s">
        <v>346</v>
      </c>
      <c r="L53" s="4" t="s">
        <v>473</v>
      </c>
      <c r="M53" s="4" t="str">
        <f t="shared" si="1"/>
        <v>M</v>
      </c>
      <c r="N53" t="str">
        <f t="shared" si="2"/>
        <v>Cichoński Kamil</v>
      </c>
    </row>
    <row r="54" spans="1:18" x14ac:dyDescent="0.25">
      <c r="A54" s="9">
        <v>51</v>
      </c>
      <c r="B54" s="9" t="str">
        <f t="shared" si="0"/>
        <v>"LZS Zakrzów"</v>
      </c>
      <c r="C54" s="10" t="str">
        <f>Tabela1[[#This Row],[Nazwisko i Imię3]]</f>
        <v>Ciećka Adam</v>
      </c>
      <c r="D54" s="10">
        <v>6858</v>
      </c>
      <c r="E54" s="10" t="s">
        <v>24</v>
      </c>
      <c r="F54" s="11">
        <v>44084</v>
      </c>
      <c r="G54" s="10">
        <v>54931</v>
      </c>
      <c r="H54" s="10" t="s">
        <v>401</v>
      </c>
      <c r="I54" s="10" t="s">
        <v>34</v>
      </c>
      <c r="J54" s="10">
        <v>2011</v>
      </c>
      <c r="K54" s="10" t="s">
        <v>371</v>
      </c>
      <c r="L54" s="4" t="s">
        <v>478</v>
      </c>
      <c r="M54" s="4" t="str">
        <f t="shared" si="1"/>
        <v>M</v>
      </c>
      <c r="N54" t="str">
        <f t="shared" si="2"/>
        <v>Ciećka Adam</v>
      </c>
    </row>
    <row r="55" spans="1:18" x14ac:dyDescent="0.25">
      <c r="A55" s="9">
        <v>52</v>
      </c>
      <c r="B55" s="9" t="str">
        <f t="shared" si="0"/>
        <v>"LZS Zakrzów"</v>
      </c>
      <c r="C55" s="10" t="str">
        <f>Tabela1[[#This Row],[Nazwisko i Imię3]]</f>
        <v>Ciećka Dawid</v>
      </c>
      <c r="D55" s="10">
        <v>1296</v>
      </c>
      <c r="E55" s="10" t="s">
        <v>24</v>
      </c>
      <c r="F55" s="11">
        <v>44061</v>
      </c>
      <c r="G55" s="10">
        <v>51513</v>
      </c>
      <c r="H55" s="10" t="s">
        <v>401</v>
      </c>
      <c r="I55" s="10" t="s">
        <v>103</v>
      </c>
      <c r="J55" s="10">
        <v>2008</v>
      </c>
      <c r="K55" s="10" t="s">
        <v>371</v>
      </c>
      <c r="L55" s="4" t="s">
        <v>474</v>
      </c>
      <c r="M55" s="4" t="str">
        <f t="shared" si="1"/>
        <v>M</v>
      </c>
      <c r="N55" t="str">
        <f t="shared" si="2"/>
        <v>Ciećka Dawid</v>
      </c>
    </row>
    <row r="56" spans="1:18" x14ac:dyDescent="0.25">
      <c r="A56" s="9">
        <v>53</v>
      </c>
      <c r="B56" s="9" t="str">
        <f t="shared" si="0"/>
        <v>"KTS LEW Głubczyce"</v>
      </c>
      <c r="C56" s="10" t="str">
        <f>Tabela1[[#This Row],[Nazwisko i Imię3]]</f>
        <v>Ciemny Dominik</v>
      </c>
      <c r="D56" s="10">
        <v>431</v>
      </c>
      <c r="E56" s="10" t="s">
        <v>24</v>
      </c>
      <c r="F56" s="11">
        <v>44052</v>
      </c>
      <c r="G56" s="10">
        <v>51489</v>
      </c>
      <c r="H56" s="10" t="s">
        <v>384</v>
      </c>
      <c r="I56" s="10" t="s">
        <v>176</v>
      </c>
      <c r="J56" s="10">
        <v>2003</v>
      </c>
      <c r="K56" s="10" t="s">
        <v>347</v>
      </c>
      <c r="L56" s="4" t="s">
        <v>472</v>
      </c>
      <c r="M56" s="4" t="str">
        <f t="shared" si="1"/>
        <v>M</v>
      </c>
      <c r="N56" t="str">
        <f t="shared" si="2"/>
        <v>Ciemny Dominik</v>
      </c>
    </row>
    <row r="57" spans="1:18" x14ac:dyDescent="0.25">
      <c r="A57" s="9">
        <v>54</v>
      </c>
      <c r="B57" s="9" t="str">
        <f t="shared" si="0"/>
        <v>"MKS Wołczyn"</v>
      </c>
      <c r="C57" s="10" t="str">
        <f>Tabela1[[#This Row],[Nazwisko i Imię3]]</f>
        <v>Cierniak Piotr</v>
      </c>
      <c r="D57" s="10">
        <v>2586</v>
      </c>
      <c r="E57" s="10" t="s">
        <v>23</v>
      </c>
      <c r="F57" s="11">
        <v>44071</v>
      </c>
      <c r="G57" s="10">
        <v>8787</v>
      </c>
      <c r="H57" s="10" t="s">
        <v>422</v>
      </c>
      <c r="I57" s="10" t="s">
        <v>102</v>
      </c>
      <c r="J57" s="10">
        <v>1975</v>
      </c>
      <c r="K57" s="10" t="s">
        <v>353</v>
      </c>
      <c r="L57" s="4" t="s">
        <v>471</v>
      </c>
      <c r="M57" s="4" t="str">
        <f t="shared" si="1"/>
        <v>M</v>
      </c>
      <c r="N57" t="str">
        <f t="shared" si="2"/>
        <v>Cierniak Piotr</v>
      </c>
    </row>
    <row r="58" spans="1:18" x14ac:dyDescent="0.25">
      <c r="A58" s="9">
        <v>55</v>
      </c>
      <c r="B58" s="9" t="str">
        <f t="shared" si="0"/>
        <v>"LUKS MGOKSIR Korfantów"</v>
      </c>
      <c r="C58" s="10" t="str">
        <f>Tabela1[[#This Row],[Nazwisko i Imię3]]</f>
        <v>Ciesielski Leon</v>
      </c>
      <c r="D58" s="10">
        <v>1448</v>
      </c>
      <c r="E58" s="10" t="s">
        <v>24</v>
      </c>
      <c r="F58" s="11">
        <v>44062</v>
      </c>
      <c r="G58" s="10">
        <v>49426</v>
      </c>
      <c r="H58" s="10" t="s">
        <v>164</v>
      </c>
      <c r="I58" s="10" t="s">
        <v>165</v>
      </c>
      <c r="J58" s="10">
        <v>2008</v>
      </c>
      <c r="K58" s="10" t="s">
        <v>348</v>
      </c>
      <c r="L58" s="4" t="s">
        <v>474</v>
      </c>
      <c r="M58" s="4" t="str">
        <f t="shared" si="1"/>
        <v>M</v>
      </c>
      <c r="N58" t="str">
        <f t="shared" si="2"/>
        <v>Ciesielski Leon</v>
      </c>
    </row>
    <row r="59" spans="1:18" x14ac:dyDescent="0.25">
      <c r="A59" s="9">
        <v>56</v>
      </c>
      <c r="B59" s="9" t="str">
        <f t="shared" si="0"/>
        <v>"UKS Cisek"</v>
      </c>
      <c r="C59" s="10" t="str">
        <f>Tabela1[[#This Row],[Nazwisko i Imię3]]</f>
        <v>Cieślok Jakub</v>
      </c>
      <c r="D59" s="10">
        <v>5248</v>
      </c>
      <c r="E59" s="10" t="s">
        <v>24</v>
      </c>
      <c r="F59" s="11">
        <v>44082</v>
      </c>
      <c r="G59" s="10">
        <v>46855</v>
      </c>
      <c r="H59" s="10" t="s">
        <v>459</v>
      </c>
      <c r="I59" s="10" t="s">
        <v>46</v>
      </c>
      <c r="J59" s="10">
        <v>2006</v>
      </c>
      <c r="K59" s="10" t="s">
        <v>370</v>
      </c>
      <c r="L59" s="4" t="s">
        <v>473</v>
      </c>
      <c r="M59" s="4" t="str">
        <f t="shared" si="1"/>
        <v>M</v>
      </c>
      <c r="N59" t="str">
        <f t="shared" si="2"/>
        <v>Cieślok Jakub</v>
      </c>
    </row>
    <row r="60" spans="1:18" x14ac:dyDescent="0.25">
      <c r="A60" s="9">
        <v>57</v>
      </c>
      <c r="B60" s="9" t="str">
        <f t="shared" si="0"/>
        <v>"KTS MOKSiR Zawadzkie"</v>
      </c>
      <c r="C60" s="10" t="str">
        <f>Tabela1[[#This Row],[Nazwisko i Imię3]]</f>
        <v>Cybulski Szymon</v>
      </c>
      <c r="D60" s="10">
        <v>4605</v>
      </c>
      <c r="E60" s="10" t="s">
        <v>24</v>
      </c>
      <c r="F60" s="11">
        <v>44080</v>
      </c>
      <c r="G60" s="10">
        <v>45454</v>
      </c>
      <c r="H60" s="10" t="s">
        <v>199</v>
      </c>
      <c r="I60" s="10" t="s">
        <v>54</v>
      </c>
      <c r="J60" s="10">
        <v>2004</v>
      </c>
      <c r="K60" s="10" t="s">
        <v>541</v>
      </c>
      <c r="L60" s="4" t="s">
        <v>472</v>
      </c>
      <c r="M60" s="4" t="str">
        <f t="shared" si="1"/>
        <v>M</v>
      </c>
      <c r="N60" t="str">
        <f t="shared" si="2"/>
        <v>Cybulski Szymon</v>
      </c>
    </row>
    <row r="61" spans="1:18" x14ac:dyDescent="0.25">
      <c r="A61" s="9">
        <v>58</v>
      </c>
      <c r="B61" s="9" t="str">
        <f t="shared" si="0"/>
        <v>"OKS Olesno"</v>
      </c>
      <c r="C61" s="10" t="str">
        <f>Tabela1[[#This Row],[Nazwisko i Imię3]]</f>
        <v>Cyndera Jakub</v>
      </c>
      <c r="D61" s="10">
        <v>4854</v>
      </c>
      <c r="E61" s="10" t="s">
        <v>23</v>
      </c>
      <c r="F61" s="11">
        <v>44081</v>
      </c>
      <c r="G61" s="10">
        <v>29714</v>
      </c>
      <c r="H61" s="10" t="s">
        <v>74</v>
      </c>
      <c r="I61" s="10" t="s">
        <v>46</v>
      </c>
      <c r="J61" s="10">
        <v>1994</v>
      </c>
      <c r="K61" s="10" t="s">
        <v>356</v>
      </c>
      <c r="L61" s="4" t="s">
        <v>471</v>
      </c>
      <c r="M61" s="4" t="str">
        <f t="shared" si="1"/>
        <v>M</v>
      </c>
      <c r="N61" t="str">
        <f t="shared" si="2"/>
        <v>Cyndera Jakub</v>
      </c>
    </row>
    <row r="62" spans="1:18" x14ac:dyDescent="0.25">
      <c r="A62" s="9">
        <v>59</v>
      </c>
      <c r="B62" s="9" t="str">
        <f t="shared" si="0"/>
        <v>"KTS MOKSiR Zawadzkie"</v>
      </c>
      <c r="C62" s="10" t="str">
        <f>Tabela1[[#This Row],[Nazwisko i Imię3]]</f>
        <v>Cytacka Martyna</v>
      </c>
      <c r="D62" s="10">
        <v>4606</v>
      </c>
      <c r="E62" s="10" t="s">
        <v>24</v>
      </c>
      <c r="F62" s="11">
        <v>44080</v>
      </c>
      <c r="G62" s="10">
        <v>47221</v>
      </c>
      <c r="H62" s="10" t="s">
        <v>200</v>
      </c>
      <c r="I62" s="10" t="s">
        <v>201</v>
      </c>
      <c r="J62" s="10">
        <v>2004</v>
      </c>
      <c r="K62" s="10" t="s">
        <v>541</v>
      </c>
      <c r="L62" s="4" t="s">
        <v>472</v>
      </c>
      <c r="M62" s="4" t="str">
        <f t="shared" si="1"/>
        <v>K</v>
      </c>
      <c r="N62" t="str">
        <f t="shared" si="2"/>
        <v>Cytacka Martyna</v>
      </c>
    </row>
    <row r="63" spans="1:18" x14ac:dyDescent="0.25">
      <c r="A63" s="9">
        <v>60</v>
      </c>
      <c r="B63" s="9" t="str">
        <f t="shared" si="0"/>
        <v>"DOKIS Dobrodzień"</v>
      </c>
      <c r="C63" s="10" t="str">
        <f>Tabela1[[#This Row],[Nazwisko i Imię3]]</f>
        <v>Czaja Marcin</v>
      </c>
      <c r="D63" s="10">
        <v>8729</v>
      </c>
      <c r="E63" s="10" t="s">
        <v>23</v>
      </c>
      <c r="F63" s="11">
        <v>44095</v>
      </c>
      <c r="G63" s="10">
        <v>24338</v>
      </c>
      <c r="H63" s="10" t="s">
        <v>377</v>
      </c>
      <c r="I63" s="10" t="s">
        <v>66</v>
      </c>
      <c r="J63" s="10">
        <v>1981</v>
      </c>
      <c r="K63" s="10" t="s">
        <v>369</v>
      </c>
      <c r="L63" s="4" t="s">
        <v>471</v>
      </c>
      <c r="M63" s="4" t="str">
        <f t="shared" si="1"/>
        <v>M</v>
      </c>
      <c r="N63" t="str">
        <f t="shared" si="2"/>
        <v>Czaja Marcin</v>
      </c>
    </row>
    <row r="64" spans="1:18" x14ac:dyDescent="0.25">
      <c r="A64" s="9">
        <v>61</v>
      </c>
      <c r="B64" s="9" t="str">
        <f t="shared" si="0"/>
        <v>"KS ORZEŁ Branice"</v>
      </c>
      <c r="C64" s="10" t="str">
        <f>Tabela1[[#This Row],[Nazwisko i Imię3]]</f>
        <v>Czandas Wangelis</v>
      </c>
      <c r="D64" s="10">
        <v>9855</v>
      </c>
      <c r="E64" s="10" t="s">
        <v>23</v>
      </c>
      <c r="F64" s="11">
        <v>44108</v>
      </c>
      <c r="G64" s="10">
        <v>55661</v>
      </c>
      <c r="H64" s="10" t="s">
        <v>516</v>
      </c>
      <c r="I64" s="10" t="s">
        <v>517</v>
      </c>
      <c r="J64" s="10">
        <v>1964</v>
      </c>
      <c r="K64" s="10" t="s">
        <v>363</v>
      </c>
      <c r="L64" s="4" t="s">
        <v>471</v>
      </c>
      <c r="M64" s="4" t="str">
        <f t="shared" si="1"/>
        <v>M</v>
      </c>
      <c r="N64" t="str">
        <f t="shared" si="2"/>
        <v>Czandas Wangelis</v>
      </c>
    </row>
    <row r="65" spans="1:14" x14ac:dyDescent="0.25">
      <c r="A65" s="9">
        <v>62</v>
      </c>
      <c r="B65" s="9" t="str">
        <f t="shared" si="0"/>
        <v>"STS Brynica"</v>
      </c>
      <c r="C65" s="10" t="str">
        <f>Tabela1[[#This Row],[Nazwisko i Imię3]]</f>
        <v>Czech MIchał</v>
      </c>
      <c r="D65" s="10">
        <v>2751</v>
      </c>
      <c r="E65" s="10" t="s">
        <v>24</v>
      </c>
      <c r="F65" s="11">
        <v>44072</v>
      </c>
      <c r="G65" s="10">
        <v>49547</v>
      </c>
      <c r="H65" s="10" t="s">
        <v>143</v>
      </c>
      <c r="I65" s="10" t="s">
        <v>190</v>
      </c>
      <c r="J65" s="10">
        <v>2010</v>
      </c>
      <c r="K65" s="10" t="s">
        <v>375</v>
      </c>
      <c r="L65" s="4" t="s">
        <v>475</v>
      </c>
      <c r="M65" s="4" t="str">
        <f t="shared" si="1"/>
        <v>M</v>
      </c>
      <c r="N65" t="str">
        <f t="shared" si="2"/>
        <v>Czech MIchał</v>
      </c>
    </row>
    <row r="66" spans="1:14" x14ac:dyDescent="0.25">
      <c r="A66" s="9">
        <v>63</v>
      </c>
      <c r="B66" s="9" t="str">
        <f t="shared" si="0"/>
        <v>"STS Brynica"</v>
      </c>
      <c r="C66" s="10" t="str">
        <f>Tabela1[[#This Row],[Nazwisko i Imię3]]</f>
        <v>Czech Paweł</v>
      </c>
      <c r="D66" s="10">
        <v>2752</v>
      </c>
      <c r="E66" s="10" t="s">
        <v>24</v>
      </c>
      <c r="F66" s="11">
        <v>44072</v>
      </c>
      <c r="G66" s="10">
        <v>45145</v>
      </c>
      <c r="H66" s="10" t="s">
        <v>143</v>
      </c>
      <c r="I66" s="10" t="s">
        <v>39</v>
      </c>
      <c r="J66" s="10">
        <v>2007</v>
      </c>
      <c r="K66" s="10" t="s">
        <v>375</v>
      </c>
      <c r="L66" s="4" t="s">
        <v>474</v>
      </c>
      <c r="M66" s="4" t="str">
        <f t="shared" si="1"/>
        <v>M</v>
      </c>
      <c r="N66" t="str">
        <f t="shared" si="2"/>
        <v>Czech Paweł</v>
      </c>
    </row>
    <row r="67" spans="1:14" x14ac:dyDescent="0.25">
      <c r="A67" s="9">
        <v>64</v>
      </c>
      <c r="B67" s="9" t="str">
        <f t="shared" si="0"/>
        <v>"LZS VICTORIA Chróścice"</v>
      </c>
      <c r="C67" s="10" t="str">
        <f>Tabela1[[#This Row],[Nazwisko i Imię3]]</f>
        <v>Czyrek Maja</v>
      </c>
      <c r="D67" s="10">
        <v>4663</v>
      </c>
      <c r="E67" s="10" t="s">
        <v>150</v>
      </c>
      <c r="F67" s="11">
        <v>44080</v>
      </c>
      <c r="G67" s="10">
        <v>54607</v>
      </c>
      <c r="H67" s="10" t="s">
        <v>540</v>
      </c>
      <c r="I67" s="10" t="s">
        <v>513</v>
      </c>
      <c r="J67" s="10">
        <v>2011</v>
      </c>
      <c r="K67" s="10" t="s">
        <v>349</v>
      </c>
      <c r="L67" s="4" t="s">
        <v>478</v>
      </c>
      <c r="M67" s="4" t="str">
        <f t="shared" si="1"/>
        <v>K</v>
      </c>
      <c r="N67" t="str">
        <f t="shared" si="2"/>
        <v>Czyrek Maja</v>
      </c>
    </row>
    <row r="68" spans="1:14" x14ac:dyDescent="0.25">
      <c r="A68" s="9">
        <v>65</v>
      </c>
      <c r="B68" s="9" t="str">
        <f t="shared" ref="B68:B131" si="3">K68</f>
        <v>"KTS KŁODNICA Kędzierzyn-Koźle"</v>
      </c>
      <c r="C68" s="10" t="str">
        <f>Tabela1[[#This Row],[Nazwisko i Imię3]]</f>
        <v>Deneka Jan</v>
      </c>
      <c r="D68" s="10">
        <v>2861</v>
      </c>
      <c r="E68" s="10" t="s">
        <v>24</v>
      </c>
      <c r="F68" s="11">
        <v>44073</v>
      </c>
      <c r="G68" s="10">
        <v>44823</v>
      </c>
      <c r="H68" s="10" t="s">
        <v>262</v>
      </c>
      <c r="I68" s="10" t="s">
        <v>91</v>
      </c>
      <c r="J68" s="10">
        <v>2006</v>
      </c>
      <c r="K68" s="10" t="s">
        <v>362</v>
      </c>
      <c r="L68" s="4" t="s">
        <v>473</v>
      </c>
      <c r="M68" s="4" t="str">
        <f t="shared" ref="M68:M131" si="4">IF(I68="","",IF(RIGHT(I68,1)="a","K","M"))</f>
        <v>M</v>
      </c>
      <c r="N68" t="str">
        <f t="shared" ref="N68:N131" si="5">H68&amp;" "&amp;I68</f>
        <v>Deneka Jan</v>
      </c>
    </row>
    <row r="69" spans="1:14" x14ac:dyDescent="0.25">
      <c r="A69" s="9">
        <v>66</v>
      </c>
      <c r="B69" s="9" t="str">
        <f t="shared" si="3"/>
        <v>"LZS Zakrzów"</v>
      </c>
      <c r="C69" s="10" t="str">
        <f>Tabela1[[#This Row],[Nazwisko i Imię3]]</f>
        <v>Diobołek Marcin</v>
      </c>
      <c r="D69" s="10">
        <v>1282</v>
      </c>
      <c r="E69" s="10" t="s">
        <v>23</v>
      </c>
      <c r="F69" s="11">
        <v>44061</v>
      </c>
      <c r="G69" s="10">
        <v>19352</v>
      </c>
      <c r="H69" s="10" t="s">
        <v>589</v>
      </c>
      <c r="I69" s="10" t="s">
        <v>66</v>
      </c>
      <c r="J69" s="10">
        <v>1987</v>
      </c>
      <c r="K69" s="10" t="s">
        <v>371</v>
      </c>
      <c r="L69" s="4" t="s">
        <v>471</v>
      </c>
      <c r="M69" s="4" t="str">
        <f t="shared" si="4"/>
        <v>M</v>
      </c>
      <c r="N69" t="str">
        <f t="shared" si="5"/>
        <v>Diobołek Marcin</v>
      </c>
    </row>
    <row r="70" spans="1:14" x14ac:dyDescent="0.25">
      <c r="A70" s="9">
        <v>67</v>
      </c>
      <c r="B70" s="9" t="str">
        <f t="shared" si="3"/>
        <v>"MGOK Gorzów Śląski"</v>
      </c>
      <c r="C70" s="10" t="str">
        <f>Tabela1[[#This Row],[Nazwisko i Imię3]]</f>
        <v>Dolny Konrad</v>
      </c>
      <c r="D70" s="10">
        <v>5785</v>
      </c>
      <c r="E70" s="10" t="s">
        <v>24</v>
      </c>
      <c r="F70" s="11">
        <v>44082</v>
      </c>
      <c r="G70" s="10">
        <v>54782</v>
      </c>
      <c r="H70" s="10" t="s">
        <v>525</v>
      </c>
      <c r="I70" s="10" t="s">
        <v>142</v>
      </c>
      <c r="J70" s="10">
        <v>2009</v>
      </c>
      <c r="K70" s="10" t="s">
        <v>357</v>
      </c>
      <c r="L70" s="4" t="s">
        <v>475</v>
      </c>
      <c r="M70" s="4" t="str">
        <f t="shared" si="4"/>
        <v>M</v>
      </c>
      <c r="N70" t="str">
        <f t="shared" si="5"/>
        <v>Dolny Konrad</v>
      </c>
    </row>
    <row r="71" spans="1:14" x14ac:dyDescent="0.25">
      <c r="A71" s="9">
        <v>68</v>
      </c>
      <c r="B71" s="9" t="str">
        <f t="shared" si="3"/>
        <v>"LUKS Mańkowice-Piątkowice"</v>
      </c>
      <c r="C71" s="10" t="str">
        <f>Tabela1[[#This Row],[Nazwisko i Imię3]]</f>
        <v>Dołęgowski Wojciech</v>
      </c>
      <c r="D71" s="10">
        <v>4125</v>
      </c>
      <c r="E71" s="10" t="s">
        <v>24</v>
      </c>
      <c r="F71" s="11">
        <v>44076</v>
      </c>
      <c r="G71" s="10">
        <v>46709</v>
      </c>
      <c r="H71" s="10" t="s">
        <v>306</v>
      </c>
      <c r="I71" s="10" t="s">
        <v>147</v>
      </c>
      <c r="J71" s="10">
        <v>2005</v>
      </c>
      <c r="K71" s="10" t="s">
        <v>366</v>
      </c>
      <c r="L71" s="4" t="s">
        <v>473</v>
      </c>
      <c r="M71" s="4" t="str">
        <f t="shared" si="4"/>
        <v>M</v>
      </c>
      <c r="N71" t="str">
        <f t="shared" si="5"/>
        <v>Dołęgowski Wojciech</v>
      </c>
    </row>
    <row r="72" spans="1:14" x14ac:dyDescent="0.25">
      <c r="A72" s="9">
        <v>69</v>
      </c>
      <c r="B72" s="9" t="str">
        <f t="shared" si="3"/>
        <v>"UKS SOKOLIK Niemodlin"</v>
      </c>
      <c r="C72" s="10" t="str">
        <f>Tabela1[[#This Row],[Nazwisko i Imię3]]</f>
        <v>Dressler Tymon</v>
      </c>
      <c r="D72" s="10">
        <v>304</v>
      </c>
      <c r="E72" s="10" t="s">
        <v>150</v>
      </c>
      <c r="F72" s="11">
        <v>44050</v>
      </c>
      <c r="G72" s="10">
        <v>54155</v>
      </c>
      <c r="H72" s="10" t="s">
        <v>598</v>
      </c>
      <c r="I72" s="10" t="s">
        <v>599</v>
      </c>
      <c r="J72" s="10">
        <v>2012</v>
      </c>
      <c r="K72" s="10" t="s">
        <v>373</v>
      </c>
      <c r="L72" s="4" t="s">
        <v>478</v>
      </c>
      <c r="M72" s="4" t="str">
        <f t="shared" si="4"/>
        <v>M</v>
      </c>
      <c r="N72" t="str">
        <f t="shared" si="5"/>
        <v>Dressler Tymon</v>
      </c>
    </row>
    <row r="73" spans="1:14" x14ac:dyDescent="0.25">
      <c r="A73" s="9">
        <v>70</v>
      </c>
      <c r="B73" s="9" t="str">
        <f t="shared" si="3"/>
        <v>"DOKIS Dobrodzień"</v>
      </c>
      <c r="C73" s="10" t="str">
        <f>Tabela1[[#This Row],[Nazwisko i Imię3]]</f>
        <v>Dropała Michał</v>
      </c>
      <c r="D73" s="10">
        <v>8730</v>
      </c>
      <c r="E73" s="10" t="s">
        <v>23</v>
      </c>
      <c r="F73" s="11">
        <v>44095</v>
      </c>
      <c r="G73" s="10">
        <v>12674</v>
      </c>
      <c r="H73" s="10" t="s">
        <v>328</v>
      </c>
      <c r="I73" s="10" t="s">
        <v>76</v>
      </c>
      <c r="J73" s="10">
        <v>1991</v>
      </c>
      <c r="K73" s="10" t="s">
        <v>369</v>
      </c>
      <c r="L73" s="4" t="s">
        <v>471</v>
      </c>
      <c r="M73" s="4" t="str">
        <f t="shared" si="4"/>
        <v>M</v>
      </c>
      <c r="N73" t="str">
        <f t="shared" si="5"/>
        <v>Dropała Michał</v>
      </c>
    </row>
    <row r="74" spans="1:14" x14ac:dyDescent="0.25">
      <c r="A74" s="9">
        <v>71</v>
      </c>
      <c r="B74" s="9" t="str">
        <f t="shared" si="3"/>
        <v>"LZS Żywocice"</v>
      </c>
      <c r="C74" s="10" t="str">
        <f>Tabela1[[#This Row],[Nazwisko i Imię3]]</f>
        <v>Drost Konrad</v>
      </c>
      <c r="D74" s="10">
        <v>12326</v>
      </c>
      <c r="E74" s="10" t="s">
        <v>150</v>
      </c>
      <c r="F74" s="11">
        <v>44242</v>
      </c>
      <c r="G74" s="10">
        <v>57604</v>
      </c>
      <c r="H74" s="10" t="s">
        <v>605</v>
      </c>
      <c r="I74" s="10" t="s">
        <v>142</v>
      </c>
      <c r="J74" s="10">
        <v>2009</v>
      </c>
      <c r="K74" s="10" t="s">
        <v>352</v>
      </c>
      <c r="L74" s="4" t="s">
        <v>475</v>
      </c>
      <c r="M74" s="4" t="str">
        <f t="shared" si="4"/>
        <v>M</v>
      </c>
      <c r="N74" t="str">
        <f t="shared" si="5"/>
        <v>Drost Konrad</v>
      </c>
    </row>
    <row r="75" spans="1:14" x14ac:dyDescent="0.25">
      <c r="A75" s="9">
        <v>72</v>
      </c>
      <c r="B75" s="9" t="str">
        <f t="shared" si="3"/>
        <v>"SKS LUKS Nysa"</v>
      </c>
      <c r="C75" s="10" t="str">
        <f>Tabela1[[#This Row],[Nazwisko i Imię3]]</f>
        <v>Duda Grzegorz</v>
      </c>
      <c r="D75" s="10">
        <v>3827</v>
      </c>
      <c r="E75" s="10" t="s">
        <v>23</v>
      </c>
      <c r="F75" s="11">
        <v>44077</v>
      </c>
      <c r="G75" s="10">
        <v>1746</v>
      </c>
      <c r="H75" s="10" t="s">
        <v>572</v>
      </c>
      <c r="I75" s="10" t="s">
        <v>56</v>
      </c>
      <c r="J75" s="10">
        <v>1984</v>
      </c>
      <c r="K75" s="10" t="s">
        <v>372</v>
      </c>
      <c r="L75" s="4" t="s">
        <v>471</v>
      </c>
      <c r="M75" s="4" t="str">
        <f t="shared" si="4"/>
        <v>M</v>
      </c>
      <c r="N75" t="str">
        <f t="shared" si="5"/>
        <v>Duda Grzegorz</v>
      </c>
    </row>
    <row r="76" spans="1:14" x14ac:dyDescent="0.25">
      <c r="A76" s="9">
        <v>73</v>
      </c>
      <c r="B76" s="9" t="str">
        <f t="shared" si="3"/>
        <v>"KTS LEW Głubczyce"</v>
      </c>
      <c r="C76" s="10" t="str">
        <f>Tabela1[[#This Row],[Nazwisko i Imię3]]</f>
        <v>Durda Michał</v>
      </c>
      <c r="D76" s="10">
        <v>619</v>
      </c>
      <c r="E76" s="10" t="s">
        <v>24</v>
      </c>
      <c r="F76" s="11">
        <v>44054</v>
      </c>
      <c r="G76" s="10">
        <v>50152</v>
      </c>
      <c r="H76" s="10" t="s">
        <v>591</v>
      </c>
      <c r="I76" s="10" t="s">
        <v>76</v>
      </c>
      <c r="J76" s="10">
        <v>2008</v>
      </c>
      <c r="K76" s="10" t="s">
        <v>347</v>
      </c>
      <c r="L76" s="4" t="s">
        <v>474</v>
      </c>
      <c r="M76" s="4" t="str">
        <f t="shared" si="4"/>
        <v>M</v>
      </c>
      <c r="N76" t="str">
        <f t="shared" si="5"/>
        <v>Durda Michał</v>
      </c>
    </row>
    <row r="77" spans="1:14" x14ac:dyDescent="0.25">
      <c r="A77" s="9">
        <v>74</v>
      </c>
      <c r="B77" s="9" t="str">
        <f t="shared" si="3"/>
        <v>"LZS Żywocice"</v>
      </c>
      <c r="C77" s="10" t="str">
        <f>Tabela1[[#This Row],[Nazwisko i Imię3]]</f>
        <v>Duś Alex</v>
      </c>
      <c r="D77" s="10">
        <v>1325</v>
      </c>
      <c r="E77" s="10" t="s">
        <v>24</v>
      </c>
      <c r="F77" s="11">
        <v>44061</v>
      </c>
      <c r="G77" s="10">
        <v>51542</v>
      </c>
      <c r="H77" s="10" t="s">
        <v>412</v>
      </c>
      <c r="I77" s="10" t="s">
        <v>413</v>
      </c>
      <c r="J77" s="10">
        <v>2009</v>
      </c>
      <c r="K77" s="10" t="s">
        <v>352</v>
      </c>
      <c r="L77" s="4" t="s">
        <v>475</v>
      </c>
      <c r="M77" s="4" t="str">
        <f t="shared" si="4"/>
        <v>M</v>
      </c>
      <c r="N77" t="str">
        <f t="shared" si="5"/>
        <v>Duś Alex</v>
      </c>
    </row>
    <row r="78" spans="1:14" x14ac:dyDescent="0.25">
      <c r="A78" s="9">
        <v>75</v>
      </c>
      <c r="B78" s="9" t="str">
        <f t="shared" si="3"/>
        <v>"UKS SOKOLIK Niemodlin"</v>
      </c>
      <c r="C78" s="10" t="str">
        <f>Tabela1[[#This Row],[Nazwisko i Imię3]]</f>
        <v>Dziwura Marcin</v>
      </c>
      <c r="D78" s="10">
        <v>895</v>
      </c>
      <c r="E78" s="10" t="s">
        <v>24</v>
      </c>
      <c r="F78" s="11">
        <v>44057</v>
      </c>
      <c r="G78" s="10">
        <v>54222</v>
      </c>
      <c r="H78" s="10" t="s">
        <v>590</v>
      </c>
      <c r="I78" s="10" t="s">
        <v>66</v>
      </c>
      <c r="J78" s="10">
        <v>2004</v>
      </c>
      <c r="K78" s="10" t="s">
        <v>373</v>
      </c>
      <c r="L78" s="4" t="s">
        <v>472</v>
      </c>
      <c r="M78" s="4" t="str">
        <f t="shared" si="4"/>
        <v>M</v>
      </c>
      <c r="N78" t="str">
        <f t="shared" si="5"/>
        <v>Dziwura Marcin</v>
      </c>
    </row>
    <row r="79" spans="1:14" x14ac:dyDescent="0.25">
      <c r="A79" s="9">
        <v>76</v>
      </c>
      <c r="B79" s="9" t="str">
        <f t="shared" si="3"/>
        <v>"LZS ODRA Kąty Opolskie"</v>
      </c>
      <c r="C79" s="10" t="str">
        <f>Tabela1[[#This Row],[Nazwisko i Imię3]]</f>
        <v>Eksterowicz Jan</v>
      </c>
      <c r="D79" s="10">
        <v>88</v>
      </c>
      <c r="E79" s="10" t="s">
        <v>23</v>
      </c>
      <c r="F79" s="11">
        <v>44046</v>
      </c>
      <c r="G79" s="10">
        <v>8558</v>
      </c>
      <c r="H79" s="10" t="s">
        <v>100</v>
      </c>
      <c r="I79" s="10" t="s">
        <v>91</v>
      </c>
      <c r="J79" s="10">
        <v>1947</v>
      </c>
      <c r="K79" s="10" t="s">
        <v>354</v>
      </c>
      <c r="L79" s="4" t="s">
        <v>471</v>
      </c>
      <c r="M79" s="4" t="str">
        <f t="shared" si="4"/>
        <v>M</v>
      </c>
      <c r="N79" t="str">
        <f t="shared" si="5"/>
        <v>Eksterowicz Jan</v>
      </c>
    </row>
    <row r="80" spans="1:14" x14ac:dyDescent="0.25">
      <c r="A80" s="9">
        <v>77</v>
      </c>
      <c r="B80" s="9" t="str">
        <f t="shared" si="3"/>
        <v>"MGOK Gorzów Śląski"</v>
      </c>
      <c r="C80" s="10" t="str">
        <f>Tabela1[[#This Row],[Nazwisko i Imię3]]</f>
        <v>Fabiś Julia</v>
      </c>
      <c r="D80" s="10">
        <v>5784</v>
      </c>
      <c r="E80" s="10" t="s">
        <v>24</v>
      </c>
      <c r="F80" s="11">
        <v>44082</v>
      </c>
      <c r="G80" s="10">
        <v>54781</v>
      </c>
      <c r="H80" s="10" t="s">
        <v>526</v>
      </c>
      <c r="I80" s="10" t="s">
        <v>14</v>
      </c>
      <c r="J80" s="10">
        <v>2009</v>
      </c>
      <c r="K80" s="10" t="s">
        <v>357</v>
      </c>
      <c r="L80" s="4" t="s">
        <v>475</v>
      </c>
      <c r="M80" s="4" t="str">
        <f t="shared" si="4"/>
        <v>K</v>
      </c>
      <c r="N80" t="str">
        <f t="shared" si="5"/>
        <v>Fabiś Julia</v>
      </c>
    </row>
    <row r="81" spans="1:14" x14ac:dyDescent="0.25">
      <c r="A81" s="9">
        <v>78</v>
      </c>
      <c r="B81" s="9" t="str">
        <f t="shared" si="3"/>
        <v>"MGOK Gorzów Śląski"</v>
      </c>
      <c r="C81" s="10" t="str">
        <f>Tabela1[[#This Row],[Nazwisko i Imię3]]</f>
        <v>Felis Nadia</v>
      </c>
      <c r="D81" s="10">
        <v>11780</v>
      </c>
      <c r="E81" s="10" t="s">
        <v>150</v>
      </c>
      <c r="F81" s="11">
        <v>44216</v>
      </c>
      <c r="G81" s="10">
        <v>56996</v>
      </c>
      <c r="H81" s="10" t="s">
        <v>606</v>
      </c>
      <c r="I81" s="10" t="s">
        <v>551</v>
      </c>
      <c r="J81" s="10">
        <v>2011</v>
      </c>
      <c r="K81" s="10" t="s">
        <v>357</v>
      </c>
      <c r="L81" s="4" t="s">
        <v>478</v>
      </c>
      <c r="M81" s="4" t="str">
        <f t="shared" si="4"/>
        <v>K</v>
      </c>
      <c r="N81" t="str">
        <f t="shared" si="5"/>
        <v>Felis Nadia</v>
      </c>
    </row>
    <row r="82" spans="1:14" x14ac:dyDescent="0.25">
      <c r="A82" s="9">
        <v>79</v>
      </c>
      <c r="B82" s="9" t="str">
        <f t="shared" si="3"/>
        <v>"MGOK Gorzów Śląski"</v>
      </c>
      <c r="C82" s="10" t="str">
        <f>Tabela1[[#This Row],[Nazwisko i Imię3]]</f>
        <v>Felis Oliwia</v>
      </c>
      <c r="D82" s="10">
        <v>11783</v>
      </c>
      <c r="E82" s="10" t="s">
        <v>24</v>
      </c>
      <c r="F82" s="11">
        <v>44216</v>
      </c>
      <c r="G82" s="10">
        <v>56999</v>
      </c>
      <c r="H82" s="10" t="s">
        <v>606</v>
      </c>
      <c r="I82" s="10" t="s">
        <v>444</v>
      </c>
      <c r="J82" s="10">
        <v>2009</v>
      </c>
      <c r="K82" s="10" t="s">
        <v>357</v>
      </c>
      <c r="L82" s="4" t="s">
        <v>475</v>
      </c>
      <c r="M82" s="4" t="str">
        <f t="shared" si="4"/>
        <v>K</v>
      </c>
      <c r="N82" t="str">
        <f t="shared" si="5"/>
        <v>Felis Oliwia</v>
      </c>
    </row>
    <row r="83" spans="1:14" x14ac:dyDescent="0.25">
      <c r="A83" s="9">
        <v>80</v>
      </c>
      <c r="B83" s="9" t="str">
        <f t="shared" si="3"/>
        <v>"LZS Zakrzów"</v>
      </c>
      <c r="C83" s="10" t="str">
        <f>Tabela1[[#This Row],[Nazwisko i Imię3]]</f>
        <v>Frank Dawid</v>
      </c>
      <c r="D83" s="10">
        <v>1286</v>
      </c>
      <c r="E83" s="10" t="s">
        <v>24</v>
      </c>
      <c r="F83" s="11">
        <v>44061</v>
      </c>
      <c r="G83" s="10">
        <v>46864</v>
      </c>
      <c r="H83" s="10" t="s">
        <v>114</v>
      </c>
      <c r="I83" s="10" t="s">
        <v>103</v>
      </c>
      <c r="J83" s="10">
        <v>2005</v>
      </c>
      <c r="K83" s="10" t="s">
        <v>371</v>
      </c>
      <c r="L83" s="4" t="s">
        <v>473</v>
      </c>
      <c r="M83" s="4" t="str">
        <f t="shared" si="4"/>
        <v>M</v>
      </c>
      <c r="N83" t="str">
        <f t="shared" si="5"/>
        <v>Frank Dawid</v>
      </c>
    </row>
    <row r="84" spans="1:14" x14ac:dyDescent="0.25">
      <c r="A84" s="9">
        <v>81</v>
      </c>
      <c r="B84" s="9" t="str">
        <f t="shared" si="3"/>
        <v>"LZS Zakrzów"</v>
      </c>
      <c r="C84" s="10" t="str">
        <f>Tabela1[[#This Row],[Nazwisko i Imię3]]</f>
        <v>Frank Roman</v>
      </c>
      <c r="D84" s="10">
        <v>1281</v>
      </c>
      <c r="E84" s="10" t="s">
        <v>23</v>
      </c>
      <c r="F84" s="11">
        <v>44061</v>
      </c>
      <c r="G84" s="10">
        <v>47013</v>
      </c>
      <c r="H84" s="10" t="s">
        <v>114</v>
      </c>
      <c r="I84" s="10" t="s">
        <v>61</v>
      </c>
      <c r="J84" s="10">
        <v>1975</v>
      </c>
      <c r="K84" s="10" t="s">
        <v>371</v>
      </c>
      <c r="L84" s="4" t="s">
        <v>471</v>
      </c>
      <c r="M84" s="4" t="str">
        <f t="shared" si="4"/>
        <v>M</v>
      </c>
      <c r="N84" t="str">
        <f t="shared" si="5"/>
        <v>Frank Roman</v>
      </c>
    </row>
    <row r="85" spans="1:14" x14ac:dyDescent="0.25">
      <c r="A85" s="9">
        <v>82</v>
      </c>
      <c r="B85" s="9" t="str">
        <f t="shared" si="3"/>
        <v>"STS GMINA Strzelce Opolskie"</v>
      </c>
      <c r="C85" s="10" t="str">
        <f>Tabela1[[#This Row],[Nazwisko i Imię3]]</f>
        <v>Gabor Wojciech</v>
      </c>
      <c r="D85" s="10">
        <v>8164</v>
      </c>
      <c r="E85" s="10" t="s">
        <v>23</v>
      </c>
      <c r="F85" s="11">
        <v>44091</v>
      </c>
      <c r="G85" s="10">
        <v>29033</v>
      </c>
      <c r="H85" s="10" t="s">
        <v>285</v>
      </c>
      <c r="I85" s="10" t="s">
        <v>147</v>
      </c>
      <c r="J85" s="10">
        <v>1998</v>
      </c>
      <c r="K85" s="10" t="s">
        <v>360</v>
      </c>
      <c r="L85" s="4" t="s">
        <v>471</v>
      </c>
      <c r="M85" s="4" t="str">
        <f t="shared" si="4"/>
        <v>M</v>
      </c>
      <c r="N85" t="str">
        <f t="shared" si="5"/>
        <v>Gabor Wojciech</v>
      </c>
    </row>
    <row r="86" spans="1:14" x14ac:dyDescent="0.25">
      <c r="A86" s="9">
        <v>83</v>
      </c>
      <c r="B86" s="9" t="str">
        <f t="shared" si="3"/>
        <v>"LZS Żywocice"</v>
      </c>
      <c r="C86" s="10" t="str">
        <f>Tabela1[[#This Row],[Nazwisko i Imię3]]</f>
        <v>Gabrisch Jana</v>
      </c>
      <c r="D86" s="10">
        <v>1410</v>
      </c>
      <c r="E86" s="10" t="s">
        <v>24</v>
      </c>
      <c r="F86" s="11">
        <v>44062</v>
      </c>
      <c r="G86" s="10">
        <v>54256</v>
      </c>
      <c r="H86" s="10" t="s">
        <v>583</v>
      </c>
      <c r="I86" s="10" t="s">
        <v>584</v>
      </c>
      <c r="J86" s="10">
        <v>2009</v>
      </c>
      <c r="K86" s="10" t="s">
        <v>352</v>
      </c>
      <c r="L86" s="4" t="s">
        <v>475</v>
      </c>
      <c r="M86" s="4" t="str">
        <f t="shared" si="4"/>
        <v>K</v>
      </c>
      <c r="N86" t="str">
        <f t="shared" si="5"/>
        <v>Gabrisch Jana</v>
      </c>
    </row>
    <row r="87" spans="1:14" x14ac:dyDescent="0.25">
      <c r="A87" s="9">
        <v>84</v>
      </c>
      <c r="B87" s="9" t="str">
        <f t="shared" si="3"/>
        <v>"LZS Żywocice"</v>
      </c>
      <c r="C87" s="10" t="str">
        <f>Tabela1[[#This Row],[Nazwisko i Imię3]]</f>
        <v>Gabrisch Tomasz</v>
      </c>
      <c r="D87" s="10">
        <v>1409</v>
      </c>
      <c r="E87" s="10" t="s">
        <v>24</v>
      </c>
      <c r="F87" s="11">
        <v>44062</v>
      </c>
      <c r="G87" s="10">
        <v>54255</v>
      </c>
      <c r="H87" s="10" t="s">
        <v>583</v>
      </c>
      <c r="I87" s="10" t="s">
        <v>87</v>
      </c>
      <c r="J87" s="10">
        <v>2010</v>
      </c>
      <c r="K87" s="10" t="s">
        <v>352</v>
      </c>
      <c r="L87" s="4" t="s">
        <v>475</v>
      </c>
      <c r="M87" s="4" t="str">
        <f t="shared" si="4"/>
        <v>M</v>
      </c>
      <c r="N87" t="str">
        <f t="shared" si="5"/>
        <v>Gabrisch Tomasz</v>
      </c>
    </row>
    <row r="88" spans="1:14" x14ac:dyDescent="0.25">
      <c r="A88" s="9">
        <v>85</v>
      </c>
      <c r="B88" s="9" t="str">
        <f t="shared" si="3"/>
        <v>"LUKS Mańkowice-Piątkowice"</v>
      </c>
      <c r="C88" s="10" t="str">
        <f>Tabela1[[#This Row],[Nazwisko i Imię3]]</f>
        <v>Gabryel Bartłomiej</v>
      </c>
      <c r="D88" s="10">
        <v>4115</v>
      </c>
      <c r="E88" s="10" t="s">
        <v>24</v>
      </c>
      <c r="F88" s="11">
        <v>44076</v>
      </c>
      <c r="G88" s="10">
        <v>54551</v>
      </c>
      <c r="H88" s="10" t="s">
        <v>559</v>
      </c>
      <c r="I88" s="10" t="s">
        <v>307</v>
      </c>
      <c r="J88" s="10">
        <v>2007</v>
      </c>
      <c r="K88" s="10" t="s">
        <v>366</v>
      </c>
      <c r="L88" s="4" t="s">
        <v>474</v>
      </c>
      <c r="M88" s="4" t="str">
        <f t="shared" si="4"/>
        <v>M</v>
      </c>
      <c r="N88" t="str">
        <f t="shared" si="5"/>
        <v>Gabryel Bartłomiej</v>
      </c>
    </row>
    <row r="89" spans="1:14" x14ac:dyDescent="0.25">
      <c r="A89" s="9">
        <v>86</v>
      </c>
      <c r="B89" s="9" t="str">
        <f t="shared" si="3"/>
        <v>"LZS GROM Szybowice"</v>
      </c>
      <c r="C89" s="10" t="str">
        <f>Tabela1[[#This Row],[Nazwisko i Imię3]]</f>
        <v>Gajewski Andrzej</v>
      </c>
      <c r="D89" s="10">
        <v>782</v>
      </c>
      <c r="E89" s="10" t="s">
        <v>23</v>
      </c>
      <c r="F89" s="11">
        <v>44056</v>
      </c>
      <c r="G89" s="10">
        <v>25382</v>
      </c>
      <c r="H89" s="10" t="s">
        <v>27</v>
      </c>
      <c r="I89" s="10" t="s">
        <v>28</v>
      </c>
      <c r="J89" s="10">
        <v>1972</v>
      </c>
      <c r="K89" s="10" t="s">
        <v>358</v>
      </c>
      <c r="L89" s="4" t="s">
        <v>471</v>
      </c>
      <c r="M89" s="4" t="str">
        <f t="shared" si="4"/>
        <v>M</v>
      </c>
      <c r="N89" t="str">
        <f t="shared" si="5"/>
        <v>Gajewski Andrzej</v>
      </c>
    </row>
    <row r="90" spans="1:14" x14ac:dyDescent="0.25">
      <c r="A90" s="9">
        <v>87</v>
      </c>
      <c r="B90" s="9" t="str">
        <f t="shared" si="3"/>
        <v>"LZS Kujakowice"</v>
      </c>
      <c r="C90" s="10" t="str">
        <f>Tabela1[[#This Row],[Nazwisko i Imię3]]</f>
        <v>Galas Michał</v>
      </c>
      <c r="D90" s="10">
        <v>1424</v>
      </c>
      <c r="E90" s="10" t="s">
        <v>23</v>
      </c>
      <c r="F90" s="11">
        <v>44062</v>
      </c>
      <c r="G90" s="10">
        <v>18980</v>
      </c>
      <c r="H90" s="10" t="s">
        <v>154</v>
      </c>
      <c r="I90" s="10" t="s">
        <v>76</v>
      </c>
      <c r="J90" s="10">
        <v>1995</v>
      </c>
      <c r="K90" s="10" t="s">
        <v>365</v>
      </c>
      <c r="L90" s="4" t="s">
        <v>471</v>
      </c>
      <c r="M90" s="4" t="str">
        <f t="shared" si="4"/>
        <v>M</v>
      </c>
      <c r="N90" t="str">
        <f t="shared" si="5"/>
        <v>Galas Michał</v>
      </c>
    </row>
    <row r="91" spans="1:14" x14ac:dyDescent="0.25">
      <c r="A91" s="9">
        <v>88</v>
      </c>
      <c r="B91" s="9" t="str">
        <f t="shared" si="3"/>
        <v>"MGOK Gorzów Śląski"</v>
      </c>
      <c r="C91" s="10" t="str">
        <f>Tabela1[[#This Row],[Nazwisko i Imię3]]</f>
        <v>Gallus Michał</v>
      </c>
      <c r="D91" s="10">
        <v>5786</v>
      </c>
      <c r="E91" s="10" t="s">
        <v>24</v>
      </c>
      <c r="F91" s="11">
        <v>44082</v>
      </c>
      <c r="G91" s="10">
        <v>54783</v>
      </c>
      <c r="H91" s="10" t="s">
        <v>524</v>
      </c>
      <c r="I91" s="10" t="s">
        <v>76</v>
      </c>
      <c r="J91" s="10">
        <v>2009</v>
      </c>
      <c r="K91" s="10" t="s">
        <v>357</v>
      </c>
      <c r="L91" s="4" t="s">
        <v>475</v>
      </c>
      <c r="M91" s="4" t="str">
        <f t="shared" si="4"/>
        <v>M</v>
      </c>
      <c r="N91" t="str">
        <f t="shared" si="5"/>
        <v>Gallus Michał</v>
      </c>
    </row>
    <row r="92" spans="1:14" x14ac:dyDescent="0.25">
      <c r="A92" s="9">
        <v>89</v>
      </c>
      <c r="B92" s="9" t="str">
        <f t="shared" si="3"/>
        <v>"UKS GOSDIM Turawa"</v>
      </c>
      <c r="C92" s="10" t="str">
        <f>Tabela1[[#This Row],[Nazwisko i Imię3]]</f>
        <v>Gamrot Patryk</v>
      </c>
      <c r="D92" s="10">
        <v>1431</v>
      </c>
      <c r="E92" s="10" t="s">
        <v>23</v>
      </c>
      <c r="F92" s="11">
        <v>44062</v>
      </c>
      <c r="G92" s="10">
        <v>29055</v>
      </c>
      <c r="H92" s="10" t="s">
        <v>280</v>
      </c>
      <c r="I92" s="10" t="s">
        <v>77</v>
      </c>
      <c r="J92" s="10">
        <v>1998</v>
      </c>
      <c r="K92" s="10" t="s">
        <v>368</v>
      </c>
      <c r="L92" s="4" t="s">
        <v>471</v>
      </c>
      <c r="M92" s="4" t="str">
        <f t="shared" si="4"/>
        <v>M</v>
      </c>
      <c r="N92" t="str">
        <f t="shared" si="5"/>
        <v>Gamrot Patryk</v>
      </c>
    </row>
    <row r="93" spans="1:14" x14ac:dyDescent="0.25">
      <c r="A93" s="9">
        <v>90</v>
      </c>
      <c r="B93" s="9" t="str">
        <f t="shared" si="3"/>
        <v>"MLUKS WAKMET Bodzanów"</v>
      </c>
      <c r="C93" s="10" t="str">
        <f>Tabela1[[#This Row],[Nazwisko i Imię3]]</f>
        <v>Gargol Amelia</v>
      </c>
      <c r="D93" s="10">
        <v>1583</v>
      </c>
      <c r="E93" s="10" t="s">
        <v>24</v>
      </c>
      <c r="F93" s="11">
        <v>44064</v>
      </c>
      <c r="G93" s="10">
        <v>45576</v>
      </c>
      <c r="H93" s="10" t="s">
        <v>232</v>
      </c>
      <c r="I93" s="10" t="s">
        <v>233</v>
      </c>
      <c r="J93" s="10">
        <v>2006</v>
      </c>
      <c r="K93" s="10" t="s">
        <v>364</v>
      </c>
      <c r="L93" s="4" t="s">
        <v>473</v>
      </c>
      <c r="M93" s="4" t="str">
        <f t="shared" si="4"/>
        <v>K</v>
      </c>
      <c r="N93" t="str">
        <f t="shared" si="5"/>
        <v>Gargol Amelia</v>
      </c>
    </row>
    <row r="94" spans="1:14" x14ac:dyDescent="0.25">
      <c r="A94" s="9">
        <v>91</v>
      </c>
      <c r="B94" s="9" t="str">
        <f t="shared" si="3"/>
        <v>"MLUKS WAKMET Bodzanów"</v>
      </c>
      <c r="C94" s="10" t="str">
        <f>Tabela1[[#This Row],[Nazwisko i Imię3]]</f>
        <v>Gargol Tomasz</v>
      </c>
      <c r="D94" s="10">
        <v>1573</v>
      </c>
      <c r="E94" s="10" t="s">
        <v>23</v>
      </c>
      <c r="F94" s="11">
        <v>44064</v>
      </c>
      <c r="G94" s="10">
        <v>40657</v>
      </c>
      <c r="H94" s="10" t="s">
        <v>232</v>
      </c>
      <c r="I94" s="10" t="s">
        <v>87</v>
      </c>
      <c r="J94" s="10">
        <v>1974</v>
      </c>
      <c r="K94" s="10" t="s">
        <v>364</v>
      </c>
      <c r="L94" s="4" t="s">
        <v>471</v>
      </c>
      <c r="M94" s="4" t="str">
        <f t="shared" si="4"/>
        <v>M</v>
      </c>
      <c r="N94" t="str">
        <f t="shared" si="5"/>
        <v>Gargol Tomasz</v>
      </c>
    </row>
    <row r="95" spans="1:14" x14ac:dyDescent="0.25">
      <c r="A95" s="9">
        <v>92</v>
      </c>
      <c r="B95" s="9" t="str">
        <f t="shared" si="3"/>
        <v>"MLUKS WAKMET Bodzanów"</v>
      </c>
      <c r="C95" s="10" t="str">
        <f>Tabela1[[#This Row],[Nazwisko i Imię3]]</f>
        <v>Gargol Wiktoria</v>
      </c>
      <c r="D95" s="10">
        <v>1584</v>
      </c>
      <c r="E95" s="10" t="s">
        <v>24</v>
      </c>
      <c r="F95" s="11">
        <v>44064</v>
      </c>
      <c r="G95" s="10">
        <v>45577</v>
      </c>
      <c r="H95" s="10" t="s">
        <v>232</v>
      </c>
      <c r="I95" s="10" t="s">
        <v>234</v>
      </c>
      <c r="J95" s="10">
        <v>2008</v>
      </c>
      <c r="K95" s="10" t="s">
        <v>364</v>
      </c>
      <c r="L95" s="4" t="s">
        <v>474</v>
      </c>
      <c r="M95" s="4" t="str">
        <f t="shared" si="4"/>
        <v>K</v>
      </c>
      <c r="N95" t="str">
        <f t="shared" si="5"/>
        <v>Gargol Wiktoria</v>
      </c>
    </row>
    <row r="96" spans="1:14" x14ac:dyDescent="0.25">
      <c r="A96" s="9">
        <v>93</v>
      </c>
      <c r="B96" s="9" t="str">
        <f t="shared" si="3"/>
        <v>"LUKS Mańkowice-Piątkowice"</v>
      </c>
      <c r="C96" s="10" t="str">
        <f>Tabela1[[#This Row],[Nazwisko i Imię3]]</f>
        <v>Garnek Fabian</v>
      </c>
      <c r="D96" s="10">
        <v>4105</v>
      </c>
      <c r="E96" s="10" t="s">
        <v>24</v>
      </c>
      <c r="F96" s="11">
        <v>44076</v>
      </c>
      <c r="G96" s="10">
        <v>54541</v>
      </c>
      <c r="H96" s="10" t="s">
        <v>566</v>
      </c>
      <c r="I96" s="10" t="s">
        <v>567</v>
      </c>
      <c r="J96" s="10">
        <v>2009</v>
      </c>
      <c r="K96" s="10" t="s">
        <v>366</v>
      </c>
      <c r="L96" s="4" t="s">
        <v>475</v>
      </c>
      <c r="M96" s="4" t="str">
        <f t="shared" si="4"/>
        <v>M</v>
      </c>
      <c r="N96" t="str">
        <f t="shared" si="5"/>
        <v>Garnek Fabian</v>
      </c>
    </row>
    <row r="97" spans="1:14" x14ac:dyDescent="0.25">
      <c r="A97" s="9">
        <v>94</v>
      </c>
      <c r="B97" s="9" t="str">
        <f t="shared" si="3"/>
        <v>"LUKS Mańkowice-Piątkowice"</v>
      </c>
      <c r="C97" s="10" t="str">
        <f>Tabela1[[#This Row],[Nazwisko i Imię3]]</f>
        <v>Garnek Marcel</v>
      </c>
      <c r="D97" s="10">
        <v>4104</v>
      </c>
      <c r="E97" s="10" t="s">
        <v>150</v>
      </c>
      <c r="F97" s="11">
        <v>44076</v>
      </c>
      <c r="G97" s="10">
        <v>54540</v>
      </c>
      <c r="H97" s="10" t="s">
        <v>566</v>
      </c>
      <c r="I97" s="10" t="s">
        <v>53</v>
      </c>
      <c r="J97" s="10">
        <v>2010</v>
      </c>
      <c r="K97" s="10" t="s">
        <v>366</v>
      </c>
      <c r="L97" s="4" t="s">
        <v>475</v>
      </c>
      <c r="M97" s="4" t="str">
        <f t="shared" si="4"/>
        <v>M</v>
      </c>
      <c r="N97" t="str">
        <f t="shared" si="5"/>
        <v>Garnek Marcel</v>
      </c>
    </row>
    <row r="98" spans="1:14" x14ac:dyDescent="0.25">
      <c r="A98" s="9">
        <v>95</v>
      </c>
      <c r="B98" s="9" t="str">
        <f t="shared" si="3"/>
        <v>"UKS MOS Opole"</v>
      </c>
      <c r="C98" s="10" t="str">
        <f>Tabela1[[#This Row],[Nazwisko i Imię3]]</f>
        <v>Gawdyn Bartłomiej</v>
      </c>
      <c r="D98" s="10">
        <v>10806</v>
      </c>
      <c r="E98" s="10" t="s">
        <v>24</v>
      </c>
      <c r="F98" s="11">
        <v>44171</v>
      </c>
      <c r="G98" s="10">
        <v>56096</v>
      </c>
      <c r="H98" s="10" t="s">
        <v>607</v>
      </c>
      <c r="I98" s="10" t="s">
        <v>307</v>
      </c>
      <c r="J98" s="10">
        <v>2008</v>
      </c>
      <c r="K98" s="10" t="s">
        <v>374</v>
      </c>
      <c r="L98" s="4" t="s">
        <v>474</v>
      </c>
      <c r="M98" s="4" t="str">
        <f t="shared" si="4"/>
        <v>M</v>
      </c>
      <c r="N98" t="str">
        <f t="shared" si="5"/>
        <v>Gawdyn Bartłomiej</v>
      </c>
    </row>
    <row r="99" spans="1:14" x14ac:dyDescent="0.25">
      <c r="A99" s="9">
        <v>96</v>
      </c>
      <c r="B99" s="9" t="str">
        <f t="shared" si="3"/>
        <v>"UKS MOS Opole"</v>
      </c>
      <c r="C99" s="10" t="str">
        <f>Tabela1[[#This Row],[Nazwisko i Imię3]]</f>
        <v>Gawdyn Karolina</v>
      </c>
      <c r="D99" s="10">
        <v>11487</v>
      </c>
      <c r="E99" s="10" t="s">
        <v>24</v>
      </c>
      <c r="F99" s="11">
        <v>44200</v>
      </c>
      <c r="G99" s="10">
        <v>56710</v>
      </c>
      <c r="H99" s="10" t="s">
        <v>607</v>
      </c>
      <c r="I99" s="10" t="s">
        <v>181</v>
      </c>
      <c r="J99" s="10">
        <v>2010</v>
      </c>
      <c r="K99" s="10" t="s">
        <v>374</v>
      </c>
      <c r="L99" s="4" t="s">
        <v>475</v>
      </c>
      <c r="M99" s="4" t="str">
        <f t="shared" si="4"/>
        <v>K</v>
      </c>
      <c r="N99" t="str">
        <f t="shared" si="5"/>
        <v>Gawdyn Karolina</v>
      </c>
    </row>
    <row r="100" spans="1:14" x14ac:dyDescent="0.25">
      <c r="A100" s="9">
        <v>97</v>
      </c>
      <c r="B100" s="9" t="str">
        <f t="shared" si="3"/>
        <v>"LUKS Mańkowice-Piątkowice"</v>
      </c>
      <c r="C100" s="10" t="str">
        <f>Tabela1[[#This Row],[Nazwisko i Imię3]]</f>
        <v>Gawlik Franciszek</v>
      </c>
      <c r="D100" s="10">
        <v>4122</v>
      </c>
      <c r="E100" s="10" t="s">
        <v>150</v>
      </c>
      <c r="F100" s="11">
        <v>44076</v>
      </c>
      <c r="G100" s="10">
        <v>54558</v>
      </c>
      <c r="H100" s="10" t="s">
        <v>302</v>
      </c>
      <c r="I100" s="10" t="s">
        <v>197</v>
      </c>
      <c r="J100" s="10">
        <v>2014</v>
      </c>
      <c r="K100" s="10" t="s">
        <v>366</v>
      </c>
      <c r="L100" s="4" t="s">
        <v>478</v>
      </c>
      <c r="M100" s="4" t="str">
        <f t="shared" si="4"/>
        <v>M</v>
      </c>
      <c r="N100" t="str">
        <f t="shared" si="5"/>
        <v>Gawlik Franciszek</v>
      </c>
    </row>
    <row r="101" spans="1:14" x14ac:dyDescent="0.25">
      <c r="A101" s="9">
        <v>98</v>
      </c>
      <c r="B101" s="9" t="str">
        <f t="shared" si="3"/>
        <v>"LUKS Mańkowice-Piątkowice"</v>
      </c>
      <c r="C101" s="10" t="str">
        <f>Tabela1[[#This Row],[Nazwisko i Imię3]]</f>
        <v>Gawlik Grzegorz</v>
      </c>
      <c r="D101" s="10">
        <v>4094</v>
      </c>
      <c r="E101" s="10" t="s">
        <v>23</v>
      </c>
      <c r="F101" s="11">
        <v>44076</v>
      </c>
      <c r="G101" s="10">
        <v>12997</v>
      </c>
      <c r="H101" s="10" t="s">
        <v>302</v>
      </c>
      <c r="I101" s="10" t="s">
        <v>56</v>
      </c>
      <c r="J101" s="10">
        <v>1985</v>
      </c>
      <c r="K101" s="10" t="s">
        <v>366</v>
      </c>
      <c r="L101" s="4" t="s">
        <v>471</v>
      </c>
      <c r="M101" s="4" t="str">
        <f t="shared" si="4"/>
        <v>M</v>
      </c>
      <c r="N101" t="str">
        <f t="shared" si="5"/>
        <v>Gawlik Grzegorz</v>
      </c>
    </row>
    <row r="102" spans="1:14" x14ac:dyDescent="0.25">
      <c r="A102" s="9">
        <v>99</v>
      </c>
      <c r="B102" s="9" t="str">
        <f t="shared" si="3"/>
        <v>"LUKS Mańkowice-Piątkowice"</v>
      </c>
      <c r="C102" s="10" t="str">
        <f>Tabela1[[#This Row],[Nazwisko i Imię3]]</f>
        <v>Gawlik Jarosław</v>
      </c>
      <c r="D102" s="10">
        <v>4095</v>
      </c>
      <c r="E102" s="10" t="s">
        <v>23</v>
      </c>
      <c r="F102" s="11">
        <v>44076</v>
      </c>
      <c r="G102" s="10">
        <v>12995</v>
      </c>
      <c r="H102" s="10" t="s">
        <v>302</v>
      </c>
      <c r="I102" s="10" t="s">
        <v>58</v>
      </c>
      <c r="J102" s="10">
        <v>1963</v>
      </c>
      <c r="K102" s="10" t="s">
        <v>366</v>
      </c>
      <c r="L102" s="4" t="s">
        <v>471</v>
      </c>
      <c r="M102" s="4" t="str">
        <f t="shared" si="4"/>
        <v>M</v>
      </c>
      <c r="N102" t="str">
        <f t="shared" si="5"/>
        <v>Gawlik Jarosław</v>
      </c>
    </row>
    <row r="103" spans="1:14" x14ac:dyDescent="0.25">
      <c r="A103" s="9">
        <v>100</v>
      </c>
      <c r="B103" s="9" t="str">
        <f t="shared" si="3"/>
        <v>"MMKS Kędzierzyn Koźle"</v>
      </c>
      <c r="C103" s="10" t="str">
        <f>Tabela1[[#This Row],[Nazwisko i Imię3]]</f>
        <v>Geaidy Kacper</v>
      </c>
      <c r="D103" s="10">
        <v>11554</v>
      </c>
      <c r="E103" s="10" t="s">
        <v>24</v>
      </c>
      <c r="F103" s="11">
        <v>44203</v>
      </c>
      <c r="G103" s="10">
        <v>56772</v>
      </c>
      <c r="H103" s="10" t="s">
        <v>608</v>
      </c>
      <c r="I103" s="10" t="s">
        <v>85</v>
      </c>
      <c r="J103" s="10">
        <v>2007</v>
      </c>
      <c r="K103" s="10" t="s">
        <v>609</v>
      </c>
      <c r="L103" s="4" t="s">
        <v>474</v>
      </c>
      <c r="M103" s="4" t="str">
        <f t="shared" si="4"/>
        <v>M</v>
      </c>
      <c r="N103" t="str">
        <f t="shared" si="5"/>
        <v>Geaidy Kacper</v>
      </c>
    </row>
    <row r="104" spans="1:14" x14ac:dyDescent="0.25">
      <c r="A104" s="9">
        <v>101</v>
      </c>
      <c r="B104" s="9" t="str">
        <f t="shared" si="3"/>
        <v>"LZS ODRA Kąty Opolskie"</v>
      </c>
      <c r="C104" s="10" t="str">
        <f>Tabela1[[#This Row],[Nazwisko i Imię3]]</f>
        <v>Gerlic Piotr</v>
      </c>
      <c r="D104" s="10">
        <v>89</v>
      </c>
      <c r="E104" s="10" t="s">
        <v>23</v>
      </c>
      <c r="F104" s="11">
        <v>44046</v>
      </c>
      <c r="G104" s="10">
        <v>10045</v>
      </c>
      <c r="H104" s="10" t="s">
        <v>155</v>
      </c>
      <c r="I104" s="10" t="s">
        <v>102</v>
      </c>
      <c r="J104" s="10">
        <v>1987</v>
      </c>
      <c r="K104" s="10" t="s">
        <v>354</v>
      </c>
      <c r="L104" s="4" t="s">
        <v>471</v>
      </c>
      <c r="M104" s="4" t="str">
        <f t="shared" si="4"/>
        <v>M</v>
      </c>
      <c r="N104" t="str">
        <f t="shared" si="5"/>
        <v>Gerlic Piotr</v>
      </c>
    </row>
    <row r="105" spans="1:14" x14ac:dyDescent="0.25">
      <c r="A105" s="9">
        <v>102</v>
      </c>
      <c r="B105" s="9" t="str">
        <f t="shared" si="3"/>
        <v>"LUKS Mańkowice-Piątkowice"</v>
      </c>
      <c r="C105" s="10" t="str">
        <f>Tabela1[[#This Row],[Nazwisko i Imię3]]</f>
        <v>Gidziński Wojciech</v>
      </c>
      <c r="D105" s="10">
        <v>4113</v>
      </c>
      <c r="E105" s="10" t="s">
        <v>24</v>
      </c>
      <c r="F105" s="11">
        <v>44076</v>
      </c>
      <c r="G105" s="10">
        <v>54549</v>
      </c>
      <c r="H105" s="10" t="s">
        <v>561</v>
      </c>
      <c r="I105" s="10" t="s">
        <v>147</v>
      </c>
      <c r="J105" s="10">
        <v>2007</v>
      </c>
      <c r="K105" s="10" t="s">
        <v>366</v>
      </c>
      <c r="L105" s="4" t="s">
        <v>474</v>
      </c>
      <c r="M105" s="4" t="str">
        <f t="shared" si="4"/>
        <v>M</v>
      </c>
      <c r="N105" t="str">
        <f t="shared" si="5"/>
        <v>Gidziński Wojciech</v>
      </c>
    </row>
    <row r="106" spans="1:14" x14ac:dyDescent="0.25">
      <c r="A106" s="9">
        <v>103</v>
      </c>
      <c r="B106" s="9" t="str">
        <f t="shared" si="3"/>
        <v>"STS GMINA Strzelce Opolskie"</v>
      </c>
      <c r="C106" s="10" t="str">
        <f>Tabela1[[#This Row],[Nazwisko i Imię3]]</f>
        <v>Giemza Antoni</v>
      </c>
      <c r="D106" s="10">
        <v>8148</v>
      </c>
      <c r="E106" s="10" t="s">
        <v>24</v>
      </c>
      <c r="F106" s="11">
        <v>44091</v>
      </c>
      <c r="G106" s="10">
        <v>53631</v>
      </c>
      <c r="H106" s="10" t="s">
        <v>439</v>
      </c>
      <c r="I106" s="10" t="s">
        <v>440</v>
      </c>
      <c r="J106" s="10">
        <v>2011</v>
      </c>
      <c r="K106" s="10" t="s">
        <v>360</v>
      </c>
      <c r="L106" s="4" t="s">
        <v>478</v>
      </c>
      <c r="M106" s="4" t="str">
        <f t="shared" si="4"/>
        <v>M</v>
      </c>
      <c r="N106" t="str">
        <f t="shared" si="5"/>
        <v>Giemza Antoni</v>
      </c>
    </row>
    <row r="107" spans="1:14" x14ac:dyDescent="0.25">
      <c r="A107" s="9">
        <v>104</v>
      </c>
      <c r="B107" s="9" t="str">
        <f t="shared" si="3"/>
        <v>"LUKS Mańkowice-Piątkowice"</v>
      </c>
      <c r="C107" s="10" t="str">
        <f>Tabela1[[#This Row],[Nazwisko i Imię3]]</f>
        <v>Gierjatowicz Jakub</v>
      </c>
      <c r="D107" s="10">
        <v>11832</v>
      </c>
      <c r="E107" s="10" t="s">
        <v>150</v>
      </c>
      <c r="F107" s="11">
        <v>44218</v>
      </c>
      <c r="G107" s="10">
        <v>57036</v>
      </c>
      <c r="H107" s="10" t="s">
        <v>610</v>
      </c>
      <c r="I107" s="10" t="s">
        <v>46</v>
      </c>
      <c r="J107" s="10">
        <v>2012</v>
      </c>
      <c r="K107" s="10" t="s">
        <v>366</v>
      </c>
      <c r="L107" s="4" t="s">
        <v>478</v>
      </c>
      <c r="M107" s="4" t="str">
        <f t="shared" si="4"/>
        <v>M</v>
      </c>
      <c r="N107" t="str">
        <f t="shared" si="5"/>
        <v>Gierjatowicz Jakub</v>
      </c>
    </row>
    <row r="108" spans="1:14" x14ac:dyDescent="0.25">
      <c r="A108" s="9">
        <v>105</v>
      </c>
      <c r="B108" s="9" t="str">
        <f t="shared" si="3"/>
        <v>"STS Brynica"</v>
      </c>
      <c r="C108" s="10" t="str">
        <f>Tabela1[[#This Row],[Nazwisko i Imię3]]</f>
        <v>Glados Emilia</v>
      </c>
      <c r="D108" s="10">
        <v>5195</v>
      </c>
      <c r="E108" s="10" t="s">
        <v>24</v>
      </c>
      <c r="F108" s="11">
        <v>44081</v>
      </c>
      <c r="G108" s="10">
        <v>53882</v>
      </c>
      <c r="H108" s="10" t="s">
        <v>430</v>
      </c>
      <c r="I108" s="10" t="s">
        <v>431</v>
      </c>
      <c r="J108" s="10">
        <v>2005</v>
      </c>
      <c r="K108" s="10" t="s">
        <v>375</v>
      </c>
      <c r="L108" s="4" t="s">
        <v>473</v>
      </c>
      <c r="M108" s="4" t="str">
        <f t="shared" si="4"/>
        <v>K</v>
      </c>
      <c r="N108" t="str">
        <f t="shared" si="5"/>
        <v>Glados Emilia</v>
      </c>
    </row>
    <row r="109" spans="1:14" x14ac:dyDescent="0.25">
      <c r="A109" s="9">
        <v>106</v>
      </c>
      <c r="B109" s="9" t="str">
        <f t="shared" si="3"/>
        <v>"STS Brynica"</v>
      </c>
      <c r="C109" s="10" t="str">
        <f>Tabela1[[#This Row],[Nazwisko i Imię3]]</f>
        <v>Glados Łukasz</v>
      </c>
      <c r="D109" s="10">
        <v>2744</v>
      </c>
      <c r="E109" s="10" t="s">
        <v>150</v>
      </c>
      <c r="F109" s="11">
        <v>44072</v>
      </c>
      <c r="G109" s="10">
        <v>54371</v>
      </c>
      <c r="H109" s="10" t="s">
        <v>430</v>
      </c>
      <c r="I109" s="10" t="s">
        <v>99</v>
      </c>
      <c r="J109" s="10">
        <v>2012</v>
      </c>
      <c r="K109" s="10" t="s">
        <v>375</v>
      </c>
      <c r="L109" s="4" t="s">
        <v>478</v>
      </c>
      <c r="M109" s="4" t="str">
        <f t="shared" si="4"/>
        <v>M</v>
      </c>
      <c r="N109" t="str">
        <f t="shared" si="5"/>
        <v>Glados Łukasz</v>
      </c>
    </row>
    <row r="110" spans="1:14" x14ac:dyDescent="0.25">
      <c r="A110" s="9">
        <v>107</v>
      </c>
      <c r="B110" s="9" t="str">
        <f t="shared" si="3"/>
        <v>"UKS GOSDIM Turawa"</v>
      </c>
      <c r="C110" s="10" t="str">
        <f>Tabela1[[#This Row],[Nazwisko i Imię3]]</f>
        <v>Glados Manuela</v>
      </c>
      <c r="D110" s="10">
        <v>1432</v>
      </c>
      <c r="E110" s="10" t="s">
        <v>23</v>
      </c>
      <c r="F110" s="11">
        <v>44062</v>
      </c>
      <c r="G110" s="10">
        <v>52999</v>
      </c>
      <c r="H110" s="10" t="s">
        <v>430</v>
      </c>
      <c r="I110" s="10" t="s">
        <v>463</v>
      </c>
      <c r="J110" s="10">
        <v>1988</v>
      </c>
      <c r="K110" s="10" t="s">
        <v>368</v>
      </c>
      <c r="L110" s="4" t="s">
        <v>471</v>
      </c>
      <c r="M110" s="4" t="str">
        <f t="shared" si="4"/>
        <v>K</v>
      </c>
      <c r="N110" t="str">
        <f t="shared" si="5"/>
        <v>Glados Manuela</v>
      </c>
    </row>
    <row r="111" spans="1:14" x14ac:dyDescent="0.25">
      <c r="A111" s="9">
        <v>108</v>
      </c>
      <c r="B111" s="9" t="str">
        <f t="shared" si="3"/>
        <v>"STS Brynica"</v>
      </c>
      <c r="C111" s="10" t="str">
        <f>Tabela1[[#This Row],[Nazwisko i Imię3]]</f>
        <v>Glados Patryk</v>
      </c>
      <c r="D111" s="10">
        <v>2750</v>
      </c>
      <c r="E111" s="10" t="s">
        <v>24</v>
      </c>
      <c r="F111" s="11">
        <v>44072</v>
      </c>
      <c r="G111" s="10">
        <v>54377</v>
      </c>
      <c r="H111" s="10" t="s">
        <v>430</v>
      </c>
      <c r="I111" s="10" t="s">
        <v>77</v>
      </c>
      <c r="J111" s="10">
        <v>2007</v>
      </c>
      <c r="K111" s="10" t="s">
        <v>375</v>
      </c>
      <c r="L111" s="4" t="s">
        <v>474</v>
      </c>
      <c r="M111" s="4" t="str">
        <f t="shared" si="4"/>
        <v>M</v>
      </c>
      <c r="N111" t="str">
        <f t="shared" si="5"/>
        <v>Glados Patryk</v>
      </c>
    </row>
    <row r="112" spans="1:14" x14ac:dyDescent="0.25">
      <c r="A112" s="9">
        <v>109</v>
      </c>
      <c r="B112" s="9" t="str">
        <f t="shared" si="3"/>
        <v>"LZS ODRA Kąty Opolskie"</v>
      </c>
      <c r="C112" s="10" t="str">
        <f>Tabela1[[#This Row],[Nazwisko i Imię3]]</f>
        <v>Glinka Piotr</v>
      </c>
      <c r="D112" s="10">
        <v>90</v>
      </c>
      <c r="E112" s="10" t="s">
        <v>23</v>
      </c>
      <c r="F112" s="11">
        <v>44046</v>
      </c>
      <c r="G112" s="10">
        <v>29034</v>
      </c>
      <c r="H112" s="10" t="s">
        <v>101</v>
      </c>
      <c r="I112" s="10" t="s">
        <v>102</v>
      </c>
      <c r="J112" s="10">
        <v>1971</v>
      </c>
      <c r="K112" s="10" t="s">
        <v>354</v>
      </c>
      <c r="L112" s="4" t="s">
        <v>471</v>
      </c>
      <c r="M112" s="4" t="str">
        <f t="shared" si="4"/>
        <v>M</v>
      </c>
      <c r="N112" t="str">
        <f t="shared" si="5"/>
        <v>Glinka Piotr</v>
      </c>
    </row>
    <row r="113" spans="1:14" x14ac:dyDescent="0.25">
      <c r="A113" s="9">
        <v>110</v>
      </c>
      <c r="B113" s="9" t="str">
        <f t="shared" si="3"/>
        <v>"LZS Kujakowice"</v>
      </c>
      <c r="C113" s="10" t="str">
        <f>Tabela1[[#This Row],[Nazwisko i Imię3]]</f>
        <v>Głuszek Wojciech</v>
      </c>
      <c r="D113" s="10">
        <v>1425</v>
      </c>
      <c r="E113" s="10" t="s">
        <v>23</v>
      </c>
      <c r="F113" s="11">
        <v>44062</v>
      </c>
      <c r="G113" s="10">
        <v>29056</v>
      </c>
      <c r="H113" s="10" t="s">
        <v>156</v>
      </c>
      <c r="I113" s="10" t="s">
        <v>147</v>
      </c>
      <c r="J113" s="10">
        <v>1996</v>
      </c>
      <c r="K113" s="10" t="s">
        <v>365</v>
      </c>
      <c r="L113" s="4" t="s">
        <v>471</v>
      </c>
      <c r="M113" s="4" t="str">
        <f t="shared" si="4"/>
        <v>M</v>
      </c>
      <c r="N113" t="str">
        <f t="shared" si="5"/>
        <v>Głuszek Wojciech</v>
      </c>
    </row>
    <row r="114" spans="1:14" x14ac:dyDescent="0.25">
      <c r="A114" s="9">
        <v>111</v>
      </c>
      <c r="B114" s="9" t="str">
        <f t="shared" si="3"/>
        <v>"LZS GROM Szybowice"</v>
      </c>
      <c r="C114" s="10" t="str">
        <f>Tabela1[[#This Row],[Nazwisko i Imię3]]</f>
        <v>Gołębiowski Zygmunt</v>
      </c>
      <c r="D114" s="10">
        <v>783</v>
      </c>
      <c r="E114" s="10" t="s">
        <v>23</v>
      </c>
      <c r="F114" s="11">
        <v>44056</v>
      </c>
      <c r="G114" s="10">
        <v>25383</v>
      </c>
      <c r="H114" s="10" t="s">
        <v>35</v>
      </c>
      <c r="I114" s="10" t="s">
        <v>36</v>
      </c>
      <c r="J114" s="10">
        <v>1963</v>
      </c>
      <c r="K114" s="10" t="s">
        <v>358</v>
      </c>
      <c r="L114" s="4" t="s">
        <v>471</v>
      </c>
      <c r="M114" s="4" t="str">
        <f t="shared" si="4"/>
        <v>M</v>
      </c>
      <c r="N114" t="str">
        <f t="shared" si="5"/>
        <v>Gołębiowski Zygmunt</v>
      </c>
    </row>
    <row r="115" spans="1:14" x14ac:dyDescent="0.25">
      <c r="A115" s="9">
        <v>112</v>
      </c>
      <c r="B115" s="9" t="str">
        <f t="shared" si="3"/>
        <v>"STS GMINA Strzelce Opolskie"</v>
      </c>
      <c r="C115" s="10" t="str">
        <f>Tabela1[[#This Row],[Nazwisko i Imię3]]</f>
        <v>Gołomb Jakub</v>
      </c>
      <c r="D115" s="10">
        <v>8149</v>
      </c>
      <c r="E115" s="10" t="s">
        <v>150</v>
      </c>
      <c r="F115" s="11">
        <v>44091</v>
      </c>
      <c r="G115" s="10">
        <v>53632</v>
      </c>
      <c r="H115" s="10" t="s">
        <v>441</v>
      </c>
      <c r="I115" s="10" t="s">
        <v>46</v>
      </c>
      <c r="J115" s="10">
        <v>2012</v>
      </c>
      <c r="K115" s="10" t="s">
        <v>360</v>
      </c>
      <c r="L115" s="4" t="s">
        <v>478</v>
      </c>
      <c r="M115" s="4" t="str">
        <f t="shared" si="4"/>
        <v>M</v>
      </c>
      <c r="N115" t="str">
        <f t="shared" si="5"/>
        <v>Gołomb Jakub</v>
      </c>
    </row>
    <row r="116" spans="1:14" x14ac:dyDescent="0.25">
      <c r="A116" s="9">
        <v>113</v>
      </c>
      <c r="B116" s="9" t="str">
        <f t="shared" si="3"/>
        <v>"KTS LEW Głubczyce"</v>
      </c>
      <c r="C116" s="10" t="str">
        <f>Tabela1[[#This Row],[Nazwisko i Imię3]]</f>
        <v>Góralski Adam</v>
      </c>
      <c r="D116" s="10">
        <v>427</v>
      </c>
      <c r="E116" s="10" t="s">
        <v>23</v>
      </c>
      <c r="F116" s="11">
        <v>44052</v>
      </c>
      <c r="G116" s="10">
        <v>29195</v>
      </c>
      <c r="H116" s="10" t="s">
        <v>79</v>
      </c>
      <c r="I116" s="10" t="s">
        <v>34</v>
      </c>
      <c r="J116" s="10">
        <v>1970</v>
      </c>
      <c r="K116" s="10" t="s">
        <v>347</v>
      </c>
      <c r="L116" s="4" t="s">
        <v>471</v>
      </c>
      <c r="M116" s="4" t="str">
        <f t="shared" si="4"/>
        <v>M</v>
      </c>
      <c r="N116" t="str">
        <f t="shared" si="5"/>
        <v>Góralski Adam</v>
      </c>
    </row>
    <row r="117" spans="1:14" x14ac:dyDescent="0.25">
      <c r="A117" s="9">
        <v>114</v>
      </c>
      <c r="B117" s="9" t="str">
        <f t="shared" si="3"/>
        <v>"LUKS Mańkowice-Piątkowice"</v>
      </c>
      <c r="C117" s="10" t="str">
        <f>Tabela1[[#This Row],[Nazwisko i Imię3]]</f>
        <v>Górecka Lena</v>
      </c>
      <c r="D117" s="10">
        <v>4117</v>
      </c>
      <c r="E117" s="10" t="s">
        <v>150</v>
      </c>
      <c r="F117" s="11">
        <v>44076</v>
      </c>
      <c r="G117" s="10">
        <v>54553</v>
      </c>
      <c r="H117" s="10" t="s">
        <v>557</v>
      </c>
      <c r="I117" s="10" t="s">
        <v>392</v>
      </c>
      <c r="J117" s="10">
        <v>2011</v>
      </c>
      <c r="K117" s="10" t="s">
        <v>366</v>
      </c>
      <c r="L117" s="4" t="s">
        <v>478</v>
      </c>
      <c r="M117" s="4" t="str">
        <f t="shared" si="4"/>
        <v>K</v>
      </c>
      <c r="N117" t="str">
        <f t="shared" si="5"/>
        <v>Górecka Lena</v>
      </c>
    </row>
    <row r="118" spans="1:14" x14ac:dyDescent="0.25">
      <c r="A118" s="9">
        <v>115</v>
      </c>
      <c r="B118" s="9" t="str">
        <f t="shared" si="3"/>
        <v>"LZS GROM Szybowice"</v>
      </c>
      <c r="C118" s="10" t="str">
        <f>Tabela1[[#This Row],[Nazwisko i Imię3]]</f>
        <v>Górka Krzysztof</v>
      </c>
      <c r="D118" s="10">
        <v>784</v>
      </c>
      <c r="E118" s="10" t="s">
        <v>23</v>
      </c>
      <c r="F118" s="11">
        <v>44056</v>
      </c>
      <c r="G118" s="10">
        <v>35381</v>
      </c>
      <c r="H118" s="10" t="s">
        <v>37</v>
      </c>
      <c r="I118" s="10" t="s">
        <v>38</v>
      </c>
      <c r="J118" s="10">
        <v>1958</v>
      </c>
      <c r="K118" s="10" t="s">
        <v>358</v>
      </c>
      <c r="L118" s="4" t="s">
        <v>471</v>
      </c>
      <c r="M118" s="4" t="str">
        <f t="shared" si="4"/>
        <v>M</v>
      </c>
      <c r="N118" t="str">
        <f t="shared" si="5"/>
        <v>Górka Krzysztof</v>
      </c>
    </row>
    <row r="119" spans="1:14" x14ac:dyDescent="0.25">
      <c r="A119" s="9">
        <v>116</v>
      </c>
      <c r="B119" s="9" t="str">
        <f t="shared" si="3"/>
        <v>"STS Brynica"</v>
      </c>
      <c r="C119" s="10" t="str">
        <f>Tabela1[[#This Row],[Nazwisko i Imię3]]</f>
        <v>Gruszka Tomasz</v>
      </c>
      <c r="D119" s="10">
        <v>2753</v>
      </c>
      <c r="E119" s="10" t="s">
        <v>24</v>
      </c>
      <c r="F119" s="11">
        <v>44072</v>
      </c>
      <c r="G119" s="10">
        <v>52007</v>
      </c>
      <c r="H119" s="10" t="s">
        <v>323</v>
      </c>
      <c r="I119" s="10" t="s">
        <v>87</v>
      </c>
      <c r="J119" s="10">
        <v>2007</v>
      </c>
      <c r="K119" s="10" t="s">
        <v>375</v>
      </c>
      <c r="L119" s="4" t="s">
        <v>474</v>
      </c>
      <c r="M119" s="4" t="str">
        <f t="shared" si="4"/>
        <v>M</v>
      </c>
      <c r="N119" t="str">
        <f t="shared" si="5"/>
        <v>Gruszka Tomasz</v>
      </c>
    </row>
    <row r="120" spans="1:14" x14ac:dyDescent="0.25">
      <c r="A120" s="9">
        <v>117</v>
      </c>
      <c r="B120" s="9" t="str">
        <f t="shared" si="3"/>
        <v>"STS Brynica"</v>
      </c>
      <c r="C120" s="10" t="str">
        <f>Tabela1[[#This Row],[Nazwisko i Imię3]]</f>
        <v>Gruszka Wojciech</v>
      </c>
      <c r="D120" s="10">
        <v>2754</v>
      </c>
      <c r="E120" s="10" t="s">
        <v>24</v>
      </c>
      <c r="F120" s="11">
        <v>44072</v>
      </c>
      <c r="G120" s="10">
        <v>52008</v>
      </c>
      <c r="H120" s="10" t="s">
        <v>323</v>
      </c>
      <c r="I120" s="10" t="s">
        <v>147</v>
      </c>
      <c r="J120" s="10">
        <v>2010</v>
      </c>
      <c r="K120" s="10" t="s">
        <v>375</v>
      </c>
      <c r="L120" s="4" t="s">
        <v>475</v>
      </c>
      <c r="M120" s="4" t="str">
        <f t="shared" si="4"/>
        <v>M</v>
      </c>
      <c r="N120" t="str">
        <f t="shared" si="5"/>
        <v>Gruszka Wojciech</v>
      </c>
    </row>
    <row r="121" spans="1:14" x14ac:dyDescent="0.25">
      <c r="A121" s="9">
        <v>118</v>
      </c>
      <c r="B121" s="9" t="str">
        <f t="shared" si="3"/>
        <v>"DOKIS Dobrodzień"</v>
      </c>
      <c r="C121" s="10" t="str">
        <f>Tabela1[[#This Row],[Nazwisko i Imię3]]</f>
        <v>Gruszka Zbigniew</v>
      </c>
      <c r="D121" s="10">
        <v>8731</v>
      </c>
      <c r="E121" s="10" t="s">
        <v>23</v>
      </c>
      <c r="F121" s="11">
        <v>44095</v>
      </c>
      <c r="G121" s="10">
        <v>45440</v>
      </c>
      <c r="H121" s="10" t="s">
        <v>323</v>
      </c>
      <c r="I121" s="10" t="s">
        <v>78</v>
      </c>
      <c r="J121" s="10">
        <v>1958</v>
      </c>
      <c r="K121" s="10" t="s">
        <v>369</v>
      </c>
      <c r="L121" s="4" t="s">
        <v>471</v>
      </c>
      <c r="M121" s="4" t="str">
        <f t="shared" si="4"/>
        <v>M</v>
      </c>
      <c r="N121" t="str">
        <f t="shared" si="5"/>
        <v>Gruszka Zbigniew</v>
      </c>
    </row>
    <row r="122" spans="1:14" x14ac:dyDescent="0.25">
      <c r="A122" s="9">
        <v>119</v>
      </c>
      <c r="B122" s="9" t="str">
        <f t="shared" si="3"/>
        <v>"KTS KŁODNICA Kędzierzyn-Koźle"</v>
      </c>
      <c r="C122" s="10" t="str">
        <f>Tabela1[[#This Row],[Nazwisko i Imię3]]</f>
        <v>Gryc Anna</v>
      </c>
      <c r="D122" s="10">
        <v>11526</v>
      </c>
      <c r="E122" s="10" t="s">
        <v>24</v>
      </c>
      <c r="F122" s="11">
        <v>44201</v>
      </c>
      <c r="G122" s="10">
        <v>56746</v>
      </c>
      <c r="H122" s="10" t="s">
        <v>611</v>
      </c>
      <c r="I122" s="10" t="s">
        <v>13</v>
      </c>
      <c r="J122" s="10">
        <v>2007</v>
      </c>
      <c r="K122" s="10" t="s">
        <v>362</v>
      </c>
      <c r="L122" s="4" t="s">
        <v>474</v>
      </c>
      <c r="M122" s="4" t="str">
        <f t="shared" si="4"/>
        <v>K</v>
      </c>
      <c r="N122" t="str">
        <f t="shared" si="5"/>
        <v>Gryc Anna</v>
      </c>
    </row>
    <row r="123" spans="1:14" x14ac:dyDescent="0.25">
      <c r="A123" s="9">
        <v>120</v>
      </c>
      <c r="B123" s="9" t="str">
        <f t="shared" si="3"/>
        <v>"UKS MOS Opole"</v>
      </c>
      <c r="C123" s="10" t="str">
        <f>Tabela1[[#This Row],[Nazwisko i Imię3]]</f>
        <v>Gudełajtis Tomasz</v>
      </c>
      <c r="D123" s="10">
        <v>10354</v>
      </c>
      <c r="E123" s="10" t="s">
        <v>24</v>
      </c>
      <c r="F123" s="11">
        <v>44132</v>
      </c>
      <c r="G123" s="10">
        <v>53518</v>
      </c>
      <c r="H123" s="10" t="s">
        <v>465</v>
      </c>
      <c r="I123" s="10" t="s">
        <v>87</v>
      </c>
      <c r="J123" s="10">
        <v>2007</v>
      </c>
      <c r="K123" s="10" t="s">
        <v>374</v>
      </c>
      <c r="L123" s="4" t="s">
        <v>474</v>
      </c>
      <c r="M123" s="4" t="str">
        <f t="shared" si="4"/>
        <v>M</v>
      </c>
      <c r="N123" t="str">
        <f t="shared" si="5"/>
        <v>Gudełajtis Tomasz</v>
      </c>
    </row>
    <row r="124" spans="1:14" x14ac:dyDescent="0.25">
      <c r="A124" s="9">
        <v>121</v>
      </c>
      <c r="B124" s="9" t="str">
        <f t="shared" si="3"/>
        <v>"UKS MOS Opole"</v>
      </c>
      <c r="C124" s="10" t="str">
        <f>Tabela1[[#This Row],[Nazwisko i Imię3]]</f>
        <v>Gumuliński Paweł</v>
      </c>
      <c r="D124" s="10">
        <v>10349</v>
      </c>
      <c r="E124" s="10" t="s">
        <v>23</v>
      </c>
      <c r="F124" s="11">
        <v>44132</v>
      </c>
      <c r="G124" s="10">
        <v>36709</v>
      </c>
      <c r="H124" s="10" t="s">
        <v>194</v>
      </c>
      <c r="I124" s="10" t="s">
        <v>39</v>
      </c>
      <c r="J124" s="10">
        <v>2000</v>
      </c>
      <c r="K124" s="10" t="s">
        <v>374</v>
      </c>
      <c r="L124" s="4" t="s">
        <v>508</v>
      </c>
      <c r="M124" s="4" t="str">
        <f t="shared" si="4"/>
        <v>M</v>
      </c>
      <c r="N124" t="str">
        <f t="shared" si="5"/>
        <v>Gumuliński Paweł</v>
      </c>
    </row>
    <row r="125" spans="1:14" x14ac:dyDescent="0.25">
      <c r="A125" s="9">
        <v>122</v>
      </c>
      <c r="B125" s="9" t="str">
        <f t="shared" si="3"/>
        <v>"KTS MOKSiR Zawadzkie"</v>
      </c>
      <c r="C125" s="10" t="str">
        <f>Tabela1[[#This Row],[Nazwisko i Imię3]]</f>
        <v>Gumuliński Piotr</v>
      </c>
      <c r="D125" s="10">
        <v>4591</v>
      </c>
      <c r="E125" s="10" t="s">
        <v>23</v>
      </c>
      <c r="F125" s="11">
        <v>44080</v>
      </c>
      <c r="G125" s="10">
        <v>41680</v>
      </c>
      <c r="H125" s="10" t="s">
        <v>194</v>
      </c>
      <c r="I125" s="10" t="s">
        <v>102</v>
      </c>
      <c r="J125" s="10">
        <v>2000</v>
      </c>
      <c r="K125" s="10" t="s">
        <v>541</v>
      </c>
      <c r="L125" s="4" t="s">
        <v>508</v>
      </c>
      <c r="M125" s="4" t="str">
        <f t="shared" si="4"/>
        <v>M</v>
      </c>
      <c r="N125" t="str">
        <f t="shared" si="5"/>
        <v>Gumuliński Piotr</v>
      </c>
    </row>
    <row r="126" spans="1:14" x14ac:dyDescent="0.25">
      <c r="A126" s="9">
        <v>123</v>
      </c>
      <c r="B126" s="9" t="str">
        <f t="shared" si="3"/>
        <v>"LZS Zakrzów"</v>
      </c>
      <c r="C126" s="10" t="str">
        <f>Tabela1[[#This Row],[Nazwisko i Imię3]]</f>
        <v>Hamerlik Mateusz</v>
      </c>
      <c r="D126" s="10">
        <v>1280</v>
      </c>
      <c r="E126" s="10" t="s">
        <v>23</v>
      </c>
      <c r="F126" s="11">
        <v>44061</v>
      </c>
      <c r="G126" s="10">
        <v>43640</v>
      </c>
      <c r="H126" s="10" t="s">
        <v>118</v>
      </c>
      <c r="I126" s="10" t="s">
        <v>90</v>
      </c>
      <c r="J126" s="10">
        <v>2001</v>
      </c>
      <c r="K126" s="10" t="s">
        <v>371</v>
      </c>
      <c r="L126" s="4" t="s">
        <v>508</v>
      </c>
      <c r="M126" s="4" t="str">
        <f t="shared" si="4"/>
        <v>M</v>
      </c>
      <c r="N126" t="str">
        <f t="shared" si="5"/>
        <v>Hamerlik Mateusz</v>
      </c>
    </row>
    <row r="127" spans="1:14" x14ac:dyDescent="0.25">
      <c r="A127" s="9">
        <v>124</v>
      </c>
      <c r="B127" s="9" t="str">
        <f t="shared" si="3"/>
        <v>"MGOK Gorzów Śląski"</v>
      </c>
      <c r="C127" s="10" t="str">
        <f>Tabela1[[#This Row],[Nazwisko i Imię3]]</f>
        <v>Hanas Andrzej</v>
      </c>
      <c r="D127" s="10">
        <v>5773</v>
      </c>
      <c r="E127" s="10" t="s">
        <v>23</v>
      </c>
      <c r="F127" s="11">
        <v>44082</v>
      </c>
      <c r="G127" s="10">
        <v>42351</v>
      </c>
      <c r="H127" s="10" t="s">
        <v>221</v>
      </c>
      <c r="I127" s="10" t="s">
        <v>28</v>
      </c>
      <c r="J127" s="10">
        <v>1971</v>
      </c>
      <c r="K127" s="10" t="s">
        <v>357</v>
      </c>
      <c r="L127" s="4" t="s">
        <v>471</v>
      </c>
      <c r="M127" s="4" t="str">
        <f t="shared" si="4"/>
        <v>M</v>
      </c>
      <c r="N127" t="str">
        <f t="shared" si="5"/>
        <v>Hanas Andrzej</v>
      </c>
    </row>
    <row r="128" spans="1:14" x14ac:dyDescent="0.25">
      <c r="A128" s="9">
        <v>125</v>
      </c>
      <c r="B128" s="9" t="str">
        <f t="shared" si="3"/>
        <v>"UKS Cisek"</v>
      </c>
      <c r="C128" s="10" t="str">
        <f>Tabela1[[#This Row],[Nazwisko i Imię3]]</f>
        <v>Haronska Dominik</v>
      </c>
      <c r="D128" s="10">
        <v>5255</v>
      </c>
      <c r="E128" s="10" t="s">
        <v>24</v>
      </c>
      <c r="F128" s="11">
        <v>44082</v>
      </c>
      <c r="G128" s="10">
        <v>54693</v>
      </c>
      <c r="H128" s="10" t="s">
        <v>531</v>
      </c>
      <c r="I128" s="10" t="s">
        <v>176</v>
      </c>
      <c r="J128" s="10">
        <v>2009</v>
      </c>
      <c r="K128" s="10" t="s">
        <v>370</v>
      </c>
      <c r="L128" s="4" t="s">
        <v>475</v>
      </c>
      <c r="M128" s="4" t="str">
        <f t="shared" si="4"/>
        <v>M</v>
      </c>
      <c r="N128" t="str">
        <f t="shared" si="5"/>
        <v>Haronska Dominik</v>
      </c>
    </row>
    <row r="129" spans="1:18" x14ac:dyDescent="0.25">
      <c r="A129" s="9">
        <v>126</v>
      </c>
      <c r="B129" s="9" t="str">
        <f t="shared" si="3"/>
        <v>"UKS Cisek"</v>
      </c>
      <c r="C129" s="10" t="str">
        <f>Tabela1[[#This Row],[Nazwisko i Imię3]]</f>
        <v>Haronska Kamil</v>
      </c>
      <c r="D129" s="10">
        <v>5256</v>
      </c>
      <c r="E129" s="10" t="s">
        <v>24</v>
      </c>
      <c r="F129" s="11">
        <v>44082</v>
      </c>
      <c r="G129" s="10">
        <v>54694</v>
      </c>
      <c r="H129" s="10" t="s">
        <v>531</v>
      </c>
      <c r="I129" s="10" t="s">
        <v>209</v>
      </c>
      <c r="J129" s="10">
        <v>2011</v>
      </c>
      <c r="K129" s="10" t="s">
        <v>370</v>
      </c>
      <c r="L129" s="4" t="s">
        <v>478</v>
      </c>
      <c r="M129" s="4" t="str">
        <f t="shared" si="4"/>
        <v>M</v>
      </c>
      <c r="N129" t="str">
        <f t="shared" si="5"/>
        <v>Haronska Kamil</v>
      </c>
    </row>
    <row r="130" spans="1:18" x14ac:dyDescent="0.25">
      <c r="A130" s="9">
        <v>127</v>
      </c>
      <c r="B130" s="9" t="str">
        <f t="shared" si="3"/>
        <v>"KS ORZEŁ Branice"</v>
      </c>
      <c r="C130" s="10" t="str">
        <f>Tabela1[[#This Row],[Nazwisko i Imię3]]</f>
        <v>Hradil Jarosław</v>
      </c>
      <c r="D130" s="10">
        <v>393</v>
      </c>
      <c r="E130" s="10" t="s">
        <v>23</v>
      </c>
      <c r="F130" s="11">
        <v>44050</v>
      </c>
      <c r="G130" s="10">
        <v>47934</v>
      </c>
      <c r="H130" s="10" t="s">
        <v>170</v>
      </c>
      <c r="I130" s="10" t="s">
        <v>58</v>
      </c>
      <c r="J130" s="10">
        <v>1965</v>
      </c>
      <c r="K130" s="10" t="s">
        <v>363</v>
      </c>
      <c r="L130" s="4" t="s">
        <v>471</v>
      </c>
      <c r="M130" s="4" t="str">
        <f t="shared" si="4"/>
        <v>M</v>
      </c>
      <c r="N130" t="str">
        <f t="shared" si="5"/>
        <v>Hradil Jarosław</v>
      </c>
    </row>
    <row r="131" spans="1:18" x14ac:dyDescent="0.25">
      <c r="A131" s="9">
        <v>128</v>
      </c>
      <c r="B131" s="9" t="str">
        <f t="shared" si="3"/>
        <v>"KS ORZEŁ Branice"</v>
      </c>
      <c r="C131" s="10" t="str">
        <f>Tabela1[[#This Row],[Nazwisko i Imię3]]</f>
        <v>Hradil Oliwer</v>
      </c>
      <c r="D131" s="10">
        <v>9856</v>
      </c>
      <c r="E131" s="10" t="s">
        <v>24</v>
      </c>
      <c r="F131" s="11">
        <v>44108</v>
      </c>
      <c r="G131" s="10">
        <v>55662</v>
      </c>
      <c r="H131" s="10" t="s">
        <v>170</v>
      </c>
      <c r="I131" s="10" t="s">
        <v>419</v>
      </c>
      <c r="J131" s="10">
        <v>2004</v>
      </c>
      <c r="K131" s="10" t="s">
        <v>363</v>
      </c>
      <c r="L131" s="4" t="s">
        <v>472</v>
      </c>
      <c r="M131" s="4" t="str">
        <f t="shared" si="4"/>
        <v>M</v>
      </c>
      <c r="N131" t="str">
        <f t="shared" si="5"/>
        <v>Hradil Oliwer</v>
      </c>
    </row>
    <row r="132" spans="1:18" x14ac:dyDescent="0.25">
      <c r="A132" s="9">
        <v>129</v>
      </c>
      <c r="B132" s="9" t="str">
        <f t="shared" ref="B132:B195" si="6">K132</f>
        <v>"LUKS Mańkowice-Piątkowice"</v>
      </c>
      <c r="C132" s="10" t="str">
        <f>Tabela1[[#This Row],[Nazwisko i Imię3]]</f>
        <v>Huczek Dawid</v>
      </c>
      <c r="D132" s="10">
        <v>4112</v>
      </c>
      <c r="E132" s="10" t="s">
        <v>24</v>
      </c>
      <c r="F132" s="11">
        <v>44076</v>
      </c>
      <c r="G132" s="10">
        <v>54548</v>
      </c>
      <c r="H132" s="10" t="s">
        <v>562</v>
      </c>
      <c r="I132" s="10" t="s">
        <v>103</v>
      </c>
      <c r="J132" s="10">
        <v>2007</v>
      </c>
      <c r="K132" s="10" t="s">
        <v>366</v>
      </c>
      <c r="L132" s="4" t="s">
        <v>474</v>
      </c>
      <c r="M132" s="4" t="str">
        <f t="shared" ref="M132:M195" si="7">IF(I132="","",IF(RIGHT(I132,1)="a","K","M"))</f>
        <v>M</v>
      </c>
      <c r="N132" t="str">
        <f t="shared" ref="N132:N195" si="8">H132&amp;" "&amp;I132</f>
        <v>Huczek Dawid</v>
      </c>
    </row>
    <row r="133" spans="1:18" x14ac:dyDescent="0.25">
      <c r="A133" s="9">
        <v>130</v>
      </c>
      <c r="B133" s="9" t="str">
        <f t="shared" si="6"/>
        <v>"LUKS Mańkowice-Piątkowice"</v>
      </c>
      <c r="C133" s="10" t="str">
        <f>Tabela1[[#This Row],[Nazwisko i Imię3]]</f>
        <v>Huczek Dominik</v>
      </c>
      <c r="D133" s="10">
        <v>4111</v>
      </c>
      <c r="E133" s="10" t="s">
        <v>24</v>
      </c>
      <c r="F133" s="11">
        <v>44076</v>
      </c>
      <c r="G133" s="10">
        <v>54547</v>
      </c>
      <c r="H133" s="10" t="s">
        <v>562</v>
      </c>
      <c r="I133" s="10" t="s">
        <v>176</v>
      </c>
      <c r="J133" s="10">
        <v>2009</v>
      </c>
      <c r="K133" s="10" t="s">
        <v>366</v>
      </c>
      <c r="L133" s="4" t="s">
        <v>475</v>
      </c>
      <c r="M133" s="4" t="str">
        <f t="shared" si="7"/>
        <v>M</v>
      </c>
      <c r="N133" t="str">
        <f t="shared" si="8"/>
        <v>Huczek Dominik</v>
      </c>
    </row>
    <row r="134" spans="1:18" x14ac:dyDescent="0.25">
      <c r="A134" s="9">
        <v>131</v>
      </c>
      <c r="B134" s="9" t="str">
        <f t="shared" si="6"/>
        <v>"LZS GROM Szybowice"</v>
      </c>
      <c r="C134" s="10" t="str">
        <f>Tabela1[[#This Row],[Nazwisko i Imię3]]</f>
        <v>Huminiecki Stanisław</v>
      </c>
      <c r="D134" s="10">
        <v>785</v>
      </c>
      <c r="E134" s="10" t="s">
        <v>23</v>
      </c>
      <c r="F134" s="11">
        <v>44056</v>
      </c>
      <c r="G134" s="10">
        <v>25384</v>
      </c>
      <c r="H134" s="10" t="s">
        <v>32</v>
      </c>
      <c r="I134" s="10" t="s">
        <v>26</v>
      </c>
      <c r="J134" s="10">
        <v>1961</v>
      </c>
      <c r="K134" s="10" t="s">
        <v>358</v>
      </c>
      <c r="L134" s="4" t="s">
        <v>471</v>
      </c>
      <c r="M134" s="4" t="str">
        <f t="shared" si="7"/>
        <v>M</v>
      </c>
      <c r="N134" t="str">
        <f t="shared" si="8"/>
        <v>Huminiecki Stanisław</v>
      </c>
    </row>
    <row r="135" spans="1:18" x14ac:dyDescent="0.25">
      <c r="A135" s="9">
        <v>132</v>
      </c>
      <c r="B135" s="9" t="str">
        <f t="shared" si="6"/>
        <v>"SKS LUKS Nysa"</v>
      </c>
      <c r="C135" s="10" t="str">
        <f>Tabela1[[#This Row],[Nazwisko i Imię3]]</f>
        <v>Ikoniak Artur</v>
      </c>
      <c r="D135" s="10">
        <v>3820</v>
      </c>
      <c r="E135" s="10" t="s">
        <v>23</v>
      </c>
      <c r="F135" s="11">
        <v>44077</v>
      </c>
      <c r="G135" s="10">
        <v>27262</v>
      </c>
      <c r="H135" s="10" t="s">
        <v>283</v>
      </c>
      <c r="I135" s="10" t="s">
        <v>95</v>
      </c>
      <c r="J135" s="10">
        <v>1965</v>
      </c>
      <c r="K135" s="10" t="s">
        <v>372</v>
      </c>
      <c r="L135" s="4" t="s">
        <v>471</v>
      </c>
      <c r="M135" s="4" t="str">
        <f t="shared" si="7"/>
        <v>M</v>
      </c>
      <c r="N135" t="str">
        <f t="shared" si="8"/>
        <v>Ikoniak Artur</v>
      </c>
    </row>
    <row r="136" spans="1:18" x14ac:dyDescent="0.25">
      <c r="A136" s="9">
        <v>133</v>
      </c>
      <c r="B136" s="9" t="str">
        <f t="shared" si="6"/>
        <v>"MGOK Gorzów Śląski"</v>
      </c>
      <c r="C136" s="10" t="str">
        <f>Tabela1[[#This Row],[Nazwisko i Imię3]]</f>
        <v>Jachymczyk Julia</v>
      </c>
      <c r="D136" s="10">
        <v>5789</v>
      </c>
      <c r="E136" s="10" t="s">
        <v>24</v>
      </c>
      <c r="F136" s="11">
        <v>44082</v>
      </c>
      <c r="G136" s="10">
        <v>44894</v>
      </c>
      <c r="H136" s="10" t="s">
        <v>317</v>
      </c>
      <c r="I136" s="10" t="s">
        <v>14</v>
      </c>
      <c r="J136" s="10">
        <v>2004</v>
      </c>
      <c r="K136" s="10" t="s">
        <v>357</v>
      </c>
      <c r="L136" s="4" t="s">
        <v>472</v>
      </c>
      <c r="M136" s="4" t="str">
        <f t="shared" si="7"/>
        <v>K</v>
      </c>
      <c r="N136" t="str">
        <f t="shared" si="8"/>
        <v>Jachymczyk Julia</v>
      </c>
    </row>
    <row r="137" spans="1:18" x14ac:dyDescent="0.25">
      <c r="A137" s="9">
        <v>134</v>
      </c>
      <c r="B137" s="9" t="str">
        <f t="shared" si="6"/>
        <v>"LZS ODRA Kąty Opolskie"</v>
      </c>
      <c r="C137" s="10" t="str">
        <f>Tabela1[[#This Row],[Nazwisko i Imię3]]</f>
        <v>Jackowski Tomasz</v>
      </c>
      <c r="D137" s="10">
        <v>113</v>
      </c>
      <c r="E137" s="10" t="s">
        <v>24</v>
      </c>
      <c r="F137" s="11">
        <v>44048</v>
      </c>
      <c r="G137" s="10">
        <v>45212</v>
      </c>
      <c r="H137" s="10" t="s">
        <v>111</v>
      </c>
      <c r="I137" s="10" t="s">
        <v>87</v>
      </c>
      <c r="J137" s="10">
        <v>2005</v>
      </c>
      <c r="K137" s="10" t="s">
        <v>354</v>
      </c>
      <c r="L137" s="4" t="s">
        <v>473</v>
      </c>
      <c r="M137" s="4" t="str">
        <f t="shared" si="7"/>
        <v>M</v>
      </c>
      <c r="N137" t="str">
        <f t="shared" si="8"/>
        <v>Jackowski Tomasz</v>
      </c>
    </row>
    <row r="138" spans="1:18" x14ac:dyDescent="0.25">
      <c r="A138" s="9">
        <v>135</v>
      </c>
      <c r="B138" s="9" t="str">
        <f t="shared" si="6"/>
        <v>"STS GMINA Strzelce Opolskie"</v>
      </c>
      <c r="C138" s="10" t="str">
        <f>Tabela1[[#This Row],[Nazwisko i Imię3]]</f>
        <v>Janiczuk Jakub</v>
      </c>
      <c r="D138" s="10">
        <v>8146</v>
      </c>
      <c r="E138" s="10" t="s">
        <v>24</v>
      </c>
      <c r="F138" s="11">
        <v>44091</v>
      </c>
      <c r="G138" s="10">
        <v>52232</v>
      </c>
      <c r="H138" s="10" t="s">
        <v>442</v>
      </c>
      <c r="I138" s="10" t="s">
        <v>46</v>
      </c>
      <c r="J138" s="10">
        <v>2004</v>
      </c>
      <c r="K138" s="10" t="s">
        <v>360</v>
      </c>
      <c r="L138" s="4" t="s">
        <v>472</v>
      </c>
      <c r="M138" s="4" t="str">
        <f t="shared" si="7"/>
        <v>M</v>
      </c>
      <c r="N138" t="str">
        <f t="shared" si="8"/>
        <v>Janiczuk Jakub</v>
      </c>
    </row>
    <row r="139" spans="1:18" x14ac:dyDescent="0.25">
      <c r="A139" s="9">
        <v>136</v>
      </c>
      <c r="B139" s="9" t="str">
        <f t="shared" si="6"/>
        <v>"LZS Żywocice"</v>
      </c>
      <c r="C139" s="10" t="str">
        <f>Tabela1[[#This Row],[Nazwisko i Imię3]]</f>
        <v>Jaszkowic Krzysztof</v>
      </c>
      <c r="D139" s="10">
        <v>1310</v>
      </c>
      <c r="E139" s="10" t="s">
        <v>23</v>
      </c>
      <c r="F139" s="11">
        <v>44061</v>
      </c>
      <c r="G139" s="10">
        <v>29036</v>
      </c>
      <c r="H139" s="10" t="s">
        <v>124</v>
      </c>
      <c r="I139" s="10" t="s">
        <v>38</v>
      </c>
      <c r="J139" s="10">
        <v>1989</v>
      </c>
      <c r="K139" s="10" t="s">
        <v>352</v>
      </c>
      <c r="L139" s="4" t="s">
        <v>471</v>
      </c>
      <c r="M139" s="4" t="str">
        <f t="shared" si="7"/>
        <v>M</v>
      </c>
      <c r="N139" t="str">
        <f t="shared" si="8"/>
        <v>Jaszkowic Krzysztof</v>
      </c>
      <c r="R139" t="s">
        <v>541</v>
      </c>
    </row>
    <row r="140" spans="1:18" x14ac:dyDescent="0.25">
      <c r="A140" s="9">
        <v>137</v>
      </c>
      <c r="B140" s="9" t="str">
        <f t="shared" si="6"/>
        <v>"STS Brynica"</v>
      </c>
      <c r="C140" s="10" t="str">
        <f>Tabela1[[#This Row],[Nazwisko i Imię3]]</f>
        <v>Jendro Kamil</v>
      </c>
      <c r="D140" s="10">
        <v>8610</v>
      </c>
      <c r="E140" s="10" t="s">
        <v>24</v>
      </c>
      <c r="F140" s="11">
        <v>44093</v>
      </c>
      <c r="G140" s="10">
        <v>55371</v>
      </c>
      <c r="H140" s="10" t="s">
        <v>521</v>
      </c>
      <c r="I140" s="10" t="s">
        <v>209</v>
      </c>
      <c r="J140" s="10">
        <v>2006</v>
      </c>
      <c r="K140" s="10" t="s">
        <v>375</v>
      </c>
      <c r="L140" s="4" t="s">
        <v>473</v>
      </c>
      <c r="M140" s="4" t="str">
        <f t="shared" si="7"/>
        <v>M</v>
      </c>
      <c r="N140" t="str">
        <f t="shared" si="8"/>
        <v>Jendro Kamil</v>
      </c>
      <c r="R140" t="s">
        <v>366</v>
      </c>
    </row>
    <row r="141" spans="1:18" x14ac:dyDescent="0.25">
      <c r="A141" s="9">
        <v>138</v>
      </c>
      <c r="B141" s="9" t="str">
        <f t="shared" si="6"/>
        <v>"LZS VICTORIA Chróścice"</v>
      </c>
      <c r="C141" s="10" t="str">
        <f>Tabela1[[#This Row],[Nazwisko i Imię3]]</f>
        <v>Jendryaszek Marek</v>
      </c>
      <c r="D141" s="10">
        <v>4664</v>
      </c>
      <c r="E141" s="10" t="s">
        <v>24</v>
      </c>
      <c r="F141" s="11">
        <v>44080</v>
      </c>
      <c r="G141" s="10">
        <v>43255</v>
      </c>
      <c r="H141" s="10" t="s">
        <v>178</v>
      </c>
      <c r="I141" s="10" t="s">
        <v>134</v>
      </c>
      <c r="J141" s="10">
        <v>2005</v>
      </c>
      <c r="K141" s="10" t="s">
        <v>349</v>
      </c>
      <c r="L141" s="4" t="s">
        <v>473</v>
      </c>
      <c r="M141" s="4" t="str">
        <f t="shared" si="7"/>
        <v>M</v>
      </c>
      <c r="N141" t="str">
        <f t="shared" si="8"/>
        <v>Jendryaszek Marek</v>
      </c>
      <c r="R141" t="s">
        <v>348</v>
      </c>
    </row>
    <row r="142" spans="1:18" x14ac:dyDescent="0.25">
      <c r="A142" s="9">
        <v>139</v>
      </c>
      <c r="B142" s="9" t="str">
        <f t="shared" si="6"/>
        <v>"LUKS Mańkowice-Piątkowice"</v>
      </c>
      <c r="C142" s="10" t="str">
        <f>Tabela1[[#This Row],[Nazwisko i Imię3]]</f>
        <v>Jendrysik Daniel</v>
      </c>
      <c r="D142" s="10">
        <v>4096</v>
      </c>
      <c r="E142" s="10" t="s">
        <v>23</v>
      </c>
      <c r="F142" s="11">
        <v>44076</v>
      </c>
      <c r="G142" s="10">
        <v>29086</v>
      </c>
      <c r="H142" s="10" t="s">
        <v>298</v>
      </c>
      <c r="I142" s="10" t="s">
        <v>60</v>
      </c>
      <c r="J142" s="10">
        <v>1996</v>
      </c>
      <c r="K142" s="10" t="s">
        <v>366</v>
      </c>
      <c r="L142" s="4" t="s">
        <v>471</v>
      </c>
      <c r="M142" s="4" t="str">
        <f t="shared" si="7"/>
        <v>M</v>
      </c>
      <c r="N142" t="str">
        <f t="shared" si="8"/>
        <v>Jendrysik Daniel</v>
      </c>
      <c r="R142" t="s">
        <v>358</v>
      </c>
    </row>
    <row r="143" spans="1:18" x14ac:dyDescent="0.25">
      <c r="A143" s="9">
        <v>140</v>
      </c>
      <c r="B143" s="9" t="str">
        <f t="shared" si="6"/>
        <v>"KTS MOKSiR Zawadzkie"</v>
      </c>
      <c r="C143" s="10" t="str">
        <f>Tabela1[[#This Row],[Nazwisko i Imię3]]</f>
        <v>Jendrzej Kamil</v>
      </c>
      <c r="D143" s="10">
        <v>4607</v>
      </c>
      <c r="E143" s="10" t="s">
        <v>24</v>
      </c>
      <c r="F143" s="11">
        <v>44080</v>
      </c>
      <c r="G143" s="10">
        <v>47222</v>
      </c>
      <c r="H143" s="10" t="s">
        <v>387</v>
      </c>
      <c r="I143" s="10" t="s">
        <v>209</v>
      </c>
      <c r="J143" s="10">
        <v>2006</v>
      </c>
      <c r="K143" s="10" t="s">
        <v>541</v>
      </c>
      <c r="L143" s="4" t="s">
        <v>473</v>
      </c>
      <c r="M143" s="4" t="str">
        <f t="shared" si="7"/>
        <v>M</v>
      </c>
      <c r="N143" t="str">
        <f t="shared" si="8"/>
        <v>Jendrzej Kamil</v>
      </c>
      <c r="R143" s="48" t="s">
        <v>365</v>
      </c>
    </row>
    <row r="144" spans="1:18" x14ac:dyDescent="0.25">
      <c r="A144" s="9">
        <v>141</v>
      </c>
      <c r="B144" s="9" t="str">
        <f t="shared" si="6"/>
        <v>"STS GMINA Strzelce Opolskie"</v>
      </c>
      <c r="C144" s="10" t="str">
        <f>Tabela1[[#This Row],[Nazwisko i Imię3]]</f>
        <v>Jęcek Dawid</v>
      </c>
      <c r="D144" s="10">
        <v>8137</v>
      </c>
      <c r="E144" s="10" t="s">
        <v>24</v>
      </c>
      <c r="F144" s="11">
        <v>44091</v>
      </c>
      <c r="G144" s="10">
        <v>50217</v>
      </c>
      <c r="H144" s="10" t="s">
        <v>316</v>
      </c>
      <c r="I144" s="10" t="s">
        <v>103</v>
      </c>
      <c r="J144" s="10">
        <v>2008</v>
      </c>
      <c r="K144" s="10" t="s">
        <v>360</v>
      </c>
      <c r="L144" s="4" t="s">
        <v>474</v>
      </c>
      <c r="M144" s="4" t="str">
        <f t="shared" si="7"/>
        <v>M</v>
      </c>
      <c r="N144" t="str">
        <f t="shared" si="8"/>
        <v>Jęcek Dawid</v>
      </c>
      <c r="R144" s="48" t="s">
        <v>354</v>
      </c>
    </row>
    <row r="145" spans="1:14" x14ac:dyDescent="0.25">
      <c r="A145" s="9">
        <v>142</v>
      </c>
      <c r="B145" s="9" t="str">
        <f t="shared" si="6"/>
        <v>"STS GMINA Strzelce Opolskie"</v>
      </c>
      <c r="C145" s="10" t="str">
        <f>Tabela1[[#This Row],[Nazwisko i Imię3]]</f>
        <v>Jęcek Paulina</v>
      </c>
      <c r="D145" s="10">
        <v>8141</v>
      </c>
      <c r="E145" s="10" t="s">
        <v>24</v>
      </c>
      <c r="F145" s="11">
        <v>44091</v>
      </c>
      <c r="G145" s="10">
        <v>51100</v>
      </c>
      <c r="H145" s="10" t="s">
        <v>316</v>
      </c>
      <c r="I145" s="10" t="s">
        <v>217</v>
      </c>
      <c r="J145" s="10">
        <v>2011</v>
      </c>
      <c r="K145" s="10" t="s">
        <v>360</v>
      </c>
      <c r="L145" s="4" t="s">
        <v>478</v>
      </c>
      <c r="M145" s="4" t="str">
        <f t="shared" si="7"/>
        <v>K</v>
      </c>
      <c r="N145" t="str">
        <f t="shared" si="8"/>
        <v>Jęcek Paulina</v>
      </c>
    </row>
    <row r="146" spans="1:14" x14ac:dyDescent="0.25">
      <c r="A146" s="9">
        <v>143</v>
      </c>
      <c r="B146" s="9" t="str">
        <f t="shared" si="6"/>
        <v>"LZS Żywocice"</v>
      </c>
      <c r="C146" s="10" t="str">
        <f>Tabela1[[#This Row],[Nazwisko i Imię3]]</f>
        <v>Jędrzejak Patryk</v>
      </c>
      <c r="D146" s="10">
        <v>1311</v>
      </c>
      <c r="E146" s="10" t="s">
        <v>23</v>
      </c>
      <c r="F146" s="11">
        <v>44061</v>
      </c>
      <c r="G146" s="10">
        <v>38213</v>
      </c>
      <c r="H146" s="10" t="s">
        <v>125</v>
      </c>
      <c r="I146" s="10" t="s">
        <v>77</v>
      </c>
      <c r="J146" s="10">
        <v>2000</v>
      </c>
      <c r="K146" s="10" t="s">
        <v>352</v>
      </c>
      <c r="L146" s="4" t="s">
        <v>508</v>
      </c>
      <c r="M146" s="4" t="str">
        <f t="shared" si="7"/>
        <v>M</v>
      </c>
      <c r="N146" t="str">
        <f t="shared" si="8"/>
        <v>Jędrzejak Patryk</v>
      </c>
    </row>
    <row r="147" spans="1:14" x14ac:dyDescent="0.25">
      <c r="A147" s="9">
        <v>144</v>
      </c>
      <c r="B147" s="9" t="str">
        <f t="shared" si="6"/>
        <v>"LZS Żywocice"</v>
      </c>
      <c r="C147" s="10" t="str">
        <f>Tabela1[[#This Row],[Nazwisko i Imię3]]</f>
        <v>Jonderko Brian</v>
      </c>
      <c r="D147" s="10">
        <v>11963</v>
      </c>
      <c r="E147" s="10" t="s">
        <v>23</v>
      </c>
      <c r="F147" s="11">
        <v>44228</v>
      </c>
      <c r="G147" s="10">
        <v>40417</v>
      </c>
      <c r="H147" s="10" t="s">
        <v>126</v>
      </c>
      <c r="I147" s="10" t="s">
        <v>612</v>
      </c>
      <c r="J147" s="10">
        <v>2000</v>
      </c>
      <c r="K147" s="10" t="s">
        <v>352</v>
      </c>
      <c r="L147" s="4" t="s">
        <v>508</v>
      </c>
      <c r="M147" s="4" t="str">
        <f t="shared" si="7"/>
        <v>M</v>
      </c>
      <c r="N147" t="str">
        <f t="shared" si="8"/>
        <v>Jonderko Brian</v>
      </c>
    </row>
    <row r="148" spans="1:14" x14ac:dyDescent="0.25">
      <c r="A148" s="9">
        <v>145</v>
      </c>
      <c r="B148" s="9" t="str">
        <f t="shared" si="6"/>
        <v>"LZS Żywocice"</v>
      </c>
      <c r="C148" s="10" t="str">
        <f>Tabela1[[#This Row],[Nazwisko i Imię3]]</f>
        <v>Jonderko Romuald</v>
      </c>
      <c r="D148" s="10">
        <v>1312</v>
      </c>
      <c r="E148" s="10" t="s">
        <v>23</v>
      </c>
      <c r="F148" s="11">
        <v>44061</v>
      </c>
      <c r="G148" s="10">
        <v>40418</v>
      </c>
      <c r="H148" s="10" t="s">
        <v>126</v>
      </c>
      <c r="I148" s="10" t="s">
        <v>127</v>
      </c>
      <c r="J148" s="10">
        <v>1969</v>
      </c>
      <c r="K148" s="10" t="s">
        <v>352</v>
      </c>
      <c r="L148" s="4" t="s">
        <v>471</v>
      </c>
      <c r="M148" s="4" t="str">
        <f t="shared" si="7"/>
        <v>M</v>
      </c>
      <c r="N148" t="str">
        <f t="shared" si="8"/>
        <v>Jonderko Romuald</v>
      </c>
    </row>
    <row r="149" spans="1:14" x14ac:dyDescent="0.25">
      <c r="A149" s="9">
        <v>146</v>
      </c>
      <c r="B149" s="9" t="str">
        <f t="shared" si="6"/>
        <v>"LZS VICTORIA Chróścice"</v>
      </c>
      <c r="C149" s="10" t="str">
        <f>Tabela1[[#This Row],[Nazwisko i Imię3]]</f>
        <v>Jurczyk Julia</v>
      </c>
      <c r="D149" s="10">
        <v>4665</v>
      </c>
      <c r="E149" s="10" t="s">
        <v>24</v>
      </c>
      <c r="F149" s="11">
        <v>44080</v>
      </c>
      <c r="G149" s="10">
        <v>44044</v>
      </c>
      <c r="H149" s="10" t="s">
        <v>318</v>
      </c>
      <c r="I149" s="10" t="s">
        <v>14</v>
      </c>
      <c r="J149" s="10">
        <v>2005</v>
      </c>
      <c r="K149" s="10" t="s">
        <v>349</v>
      </c>
      <c r="L149" s="4" t="s">
        <v>473</v>
      </c>
      <c r="M149" s="4" t="str">
        <f t="shared" si="7"/>
        <v>K</v>
      </c>
      <c r="N149" t="str">
        <f t="shared" si="8"/>
        <v>Jurczyk Julia</v>
      </c>
    </row>
    <row r="150" spans="1:14" x14ac:dyDescent="0.25">
      <c r="A150" s="9">
        <v>147</v>
      </c>
      <c r="B150" s="9" t="str">
        <f t="shared" si="6"/>
        <v>"KTS MOKSiR Zawadzkie"</v>
      </c>
      <c r="C150" s="10" t="str">
        <f>Tabela1[[#This Row],[Nazwisko i Imię3]]</f>
        <v>Jurczyk Kacper</v>
      </c>
      <c r="D150" s="10">
        <v>4608</v>
      </c>
      <c r="E150" s="10" t="s">
        <v>24</v>
      </c>
      <c r="F150" s="11">
        <v>44080</v>
      </c>
      <c r="G150" s="10">
        <v>44943</v>
      </c>
      <c r="H150" s="10" t="s">
        <v>318</v>
      </c>
      <c r="I150" s="10" t="s">
        <v>85</v>
      </c>
      <c r="J150" s="10">
        <v>2008</v>
      </c>
      <c r="K150" s="10" t="s">
        <v>541</v>
      </c>
      <c r="L150" s="4" t="s">
        <v>474</v>
      </c>
      <c r="M150" s="4" t="str">
        <f t="shared" si="7"/>
        <v>M</v>
      </c>
      <c r="N150" t="str">
        <f t="shared" si="8"/>
        <v>Jurczyk Kacper</v>
      </c>
    </row>
    <row r="151" spans="1:14" x14ac:dyDescent="0.25">
      <c r="A151" s="9">
        <v>148</v>
      </c>
      <c r="B151" s="9" t="str">
        <f t="shared" si="6"/>
        <v>"KTS MOKSiR Zawadzkie"</v>
      </c>
      <c r="C151" s="10" t="str">
        <f>Tabela1[[#This Row],[Nazwisko i Imię3]]</f>
        <v>Jurewicz Martyna</v>
      </c>
      <c r="D151" s="10">
        <v>4609</v>
      </c>
      <c r="E151" s="10" t="s">
        <v>24</v>
      </c>
      <c r="F151" s="11">
        <v>44080</v>
      </c>
      <c r="G151" s="10">
        <v>45458</v>
      </c>
      <c r="H151" s="10" t="s">
        <v>202</v>
      </c>
      <c r="I151" s="10" t="s">
        <v>201</v>
      </c>
      <c r="J151" s="10">
        <v>2005</v>
      </c>
      <c r="K151" s="10" t="s">
        <v>541</v>
      </c>
      <c r="L151" s="4" t="s">
        <v>473</v>
      </c>
      <c r="M151" s="4" t="str">
        <f t="shared" si="7"/>
        <v>K</v>
      </c>
      <c r="N151" t="str">
        <f t="shared" si="8"/>
        <v>Jurewicz Martyna</v>
      </c>
    </row>
    <row r="152" spans="1:14" x14ac:dyDescent="0.25">
      <c r="A152" s="9">
        <v>149</v>
      </c>
      <c r="B152" s="9" t="str">
        <f t="shared" si="6"/>
        <v>"KTS MOKSiR Zawadzkie"</v>
      </c>
      <c r="C152" s="10" t="str">
        <f>Tabela1[[#This Row],[Nazwisko i Imię3]]</f>
        <v>Jurewicz Rafał</v>
      </c>
      <c r="D152" s="10">
        <v>4592</v>
      </c>
      <c r="E152" s="10" t="s">
        <v>23</v>
      </c>
      <c r="F152" s="11">
        <v>44080</v>
      </c>
      <c r="G152" s="10">
        <v>43346</v>
      </c>
      <c r="H152" s="10" t="s">
        <v>202</v>
      </c>
      <c r="I152" s="10" t="s">
        <v>203</v>
      </c>
      <c r="J152" s="10">
        <v>2001</v>
      </c>
      <c r="K152" s="10" t="s">
        <v>541</v>
      </c>
      <c r="L152" s="4" t="s">
        <v>508</v>
      </c>
      <c r="M152" s="4" t="str">
        <f t="shared" si="7"/>
        <v>M</v>
      </c>
      <c r="N152" t="str">
        <f t="shared" si="8"/>
        <v>Jurewicz Rafał</v>
      </c>
    </row>
    <row r="153" spans="1:14" x14ac:dyDescent="0.25">
      <c r="A153" s="9">
        <v>150</v>
      </c>
      <c r="B153" s="9" t="str">
        <f t="shared" si="6"/>
        <v>"AZS PWSZ Nysa"</v>
      </c>
      <c r="C153" s="10" t="str">
        <f>Tabela1[[#This Row],[Nazwisko i Imię3]]</f>
        <v>Kabza Daniel</v>
      </c>
      <c r="D153" s="10">
        <v>4241</v>
      </c>
      <c r="E153" s="10" t="s">
        <v>23</v>
      </c>
      <c r="F153" s="11">
        <v>44078</v>
      </c>
      <c r="G153" s="10">
        <v>31068</v>
      </c>
      <c r="H153" s="10" t="s">
        <v>237</v>
      </c>
      <c r="I153" s="10" t="s">
        <v>60</v>
      </c>
      <c r="J153" s="10">
        <v>1977</v>
      </c>
      <c r="K153" s="10" t="s">
        <v>346</v>
      </c>
      <c r="L153" s="4" t="s">
        <v>471</v>
      </c>
      <c r="M153" s="4" t="str">
        <f t="shared" si="7"/>
        <v>M</v>
      </c>
      <c r="N153" t="str">
        <f t="shared" si="8"/>
        <v>Kabza Daniel</v>
      </c>
    </row>
    <row r="154" spans="1:14" x14ac:dyDescent="0.25">
      <c r="A154" s="9">
        <v>151</v>
      </c>
      <c r="B154" s="9" t="str">
        <f t="shared" si="6"/>
        <v>"OKS Olesno"</v>
      </c>
      <c r="C154" s="10" t="str">
        <f>Tabela1[[#This Row],[Nazwisko i Imię3]]</f>
        <v>Kaczmarzyk Damian</v>
      </c>
      <c r="D154" s="10">
        <v>4855</v>
      </c>
      <c r="E154" s="10" t="s">
        <v>23</v>
      </c>
      <c r="F154" s="11">
        <v>44081</v>
      </c>
      <c r="G154" s="10">
        <v>25609</v>
      </c>
      <c r="H154" s="10" t="s">
        <v>70</v>
      </c>
      <c r="I154" s="10" t="s">
        <v>71</v>
      </c>
      <c r="J154" s="10">
        <v>1992</v>
      </c>
      <c r="K154" s="10" t="s">
        <v>356</v>
      </c>
      <c r="L154" s="4" t="s">
        <v>471</v>
      </c>
      <c r="M154" s="4" t="str">
        <f t="shared" si="7"/>
        <v>M</v>
      </c>
      <c r="N154" t="str">
        <f t="shared" si="8"/>
        <v>Kaczmarzyk Damian</v>
      </c>
    </row>
    <row r="155" spans="1:14" x14ac:dyDescent="0.25">
      <c r="A155" s="9">
        <v>152</v>
      </c>
      <c r="B155" s="9" t="str">
        <f t="shared" si="6"/>
        <v>"STS GMINA Strzelce Opolskie"</v>
      </c>
      <c r="C155" s="10" t="str">
        <f>Tabela1[[#This Row],[Nazwisko i Imię3]]</f>
        <v>Kała Dawid</v>
      </c>
      <c r="D155" s="10">
        <v>10718</v>
      </c>
      <c r="E155" s="10" t="s">
        <v>23</v>
      </c>
      <c r="F155" s="11">
        <v>44167</v>
      </c>
      <c r="G155" s="10">
        <v>26513</v>
      </c>
      <c r="H155" s="10" t="s">
        <v>286</v>
      </c>
      <c r="I155" s="10" t="s">
        <v>103</v>
      </c>
      <c r="J155" s="10">
        <v>1997</v>
      </c>
      <c r="K155" s="10" t="s">
        <v>360</v>
      </c>
      <c r="L155" s="4" t="s">
        <v>471</v>
      </c>
      <c r="M155" s="4" t="str">
        <f t="shared" si="7"/>
        <v>M</v>
      </c>
      <c r="N155" t="str">
        <f t="shared" si="8"/>
        <v>Kała Dawid</v>
      </c>
    </row>
    <row r="156" spans="1:14" x14ac:dyDescent="0.25">
      <c r="A156" s="9">
        <v>153</v>
      </c>
      <c r="B156" s="9" t="str">
        <f t="shared" si="6"/>
        <v>"STS GMINA Strzelce Opolskie"</v>
      </c>
      <c r="C156" s="10" t="str">
        <f>Tabela1[[#This Row],[Nazwisko i Imię3]]</f>
        <v>Kała Małgorzata</v>
      </c>
      <c r="D156" s="10">
        <v>8126</v>
      </c>
      <c r="E156" s="10" t="s">
        <v>23</v>
      </c>
      <c r="F156" s="11">
        <v>44091</v>
      </c>
      <c r="G156" s="10">
        <v>26512</v>
      </c>
      <c r="H156" s="10" t="s">
        <v>286</v>
      </c>
      <c r="I156" s="10" t="s">
        <v>287</v>
      </c>
      <c r="J156" s="10">
        <v>2000</v>
      </c>
      <c r="K156" s="10" t="s">
        <v>360</v>
      </c>
      <c r="L156" s="4" t="s">
        <v>508</v>
      </c>
      <c r="M156" s="4" t="str">
        <f t="shared" si="7"/>
        <v>K</v>
      </c>
      <c r="N156" t="str">
        <f t="shared" si="8"/>
        <v>Kała Małgorzata</v>
      </c>
    </row>
    <row r="157" spans="1:14" x14ac:dyDescent="0.25">
      <c r="A157" s="9">
        <v>154</v>
      </c>
      <c r="B157" s="9" t="str">
        <f t="shared" si="6"/>
        <v>"MGOK Gorzów Śląski"</v>
      </c>
      <c r="C157" s="10" t="str">
        <f>Tabela1[[#This Row],[Nazwisko i Imię3]]</f>
        <v>Kałwak Sławomir</v>
      </c>
      <c r="D157" s="10">
        <v>5774</v>
      </c>
      <c r="E157" s="10" t="s">
        <v>23</v>
      </c>
      <c r="F157" s="11">
        <v>44082</v>
      </c>
      <c r="G157" s="10">
        <v>49616</v>
      </c>
      <c r="H157" s="10" t="s">
        <v>219</v>
      </c>
      <c r="I157" s="10" t="s">
        <v>97</v>
      </c>
      <c r="J157" s="10">
        <v>1984</v>
      </c>
      <c r="K157" s="10" t="s">
        <v>357</v>
      </c>
      <c r="L157" s="4" t="s">
        <v>471</v>
      </c>
      <c r="M157" s="4" t="str">
        <f t="shared" si="7"/>
        <v>M</v>
      </c>
      <c r="N157" t="str">
        <f t="shared" si="8"/>
        <v>Kałwak Sławomir</v>
      </c>
    </row>
    <row r="158" spans="1:14" x14ac:dyDescent="0.25">
      <c r="A158" s="9">
        <v>155</v>
      </c>
      <c r="B158" s="9" t="str">
        <f t="shared" si="6"/>
        <v>"KTS KŁODNICA Kędzierzyn-Koźle"</v>
      </c>
      <c r="C158" s="10" t="str">
        <f>Tabela1[[#This Row],[Nazwisko i Imię3]]</f>
        <v>Kamińska Amelia</v>
      </c>
      <c r="D158" s="10">
        <v>11525</v>
      </c>
      <c r="E158" s="10" t="s">
        <v>24</v>
      </c>
      <c r="F158" s="11">
        <v>44201</v>
      </c>
      <c r="G158" s="10">
        <v>56745</v>
      </c>
      <c r="H158" s="10" t="s">
        <v>613</v>
      </c>
      <c r="I158" s="10" t="s">
        <v>233</v>
      </c>
      <c r="J158" s="10">
        <v>2007</v>
      </c>
      <c r="K158" s="10" t="s">
        <v>362</v>
      </c>
      <c r="L158" s="4" t="s">
        <v>474</v>
      </c>
      <c r="M158" s="4" t="str">
        <f t="shared" si="7"/>
        <v>K</v>
      </c>
      <c r="N158" t="str">
        <f t="shared" si="8"/>
        <v>Kamińska Amelia</v>
      </c>
    </row>
    <row r="159" spans="1:14" x14ac:dyDescent="0.25">
      <c r="A159" s="9">
        <v>156</v>
      </c>
      <c r="B159" s="9" t="str">
        <f t="shared" si="6"/>
        <v>"MLUKS WAKMET Bodzanów"</v>
      </c>
      <c r="C159" s="10" t="str">
        <f>Tabela1[[#This Row],[Nazwisko i Imię3]]</f>
        <v>Kanarski Kamil</v>
      </c>
      <c r="D159" s="10">
        <v>1574</v>
      </c>
      <c r="E159" s="10" t="s">
        <v>23</v>
      </c>
      <c r="F159" s="11">
        <v>44064</v>
      </c>
      <c r="G159" s="10">
        <v>34092</v>
      </c>
      <c r="H159" s="10" t="s">
        <v>270</v>
      </c>
      <c r="I159" s="10" t="s">
        <v>209</v>
      </c>
      <c r="J159" s="10">
        <v>1992</v>
      </c>
      <c r="K159" s="10" t="s">
        <v>364</v>
      </c>
      <c r="L159" s="4" t="s">
        <v>471</v>
      </c>
      <c r="M159" s="4" t="str">
        <f t="shared" si="7"/>
        <v>M</v>
      </c>
      <c r="N159" t="str">
        <f t="shared" si="8"/>
        <v>Kanarski Kamil</v>
      </c>
    </row>
    <row r="160" spans="1:14" x14ac:dyDescent="0.25">
      <c r="A160" s="9">
        <v>157</v>
      </c>
      <c r="B160" s="9" t="str">
        <f t="shared" si="6"/>
        <v>"LZS Zakrzów"</v>
      </c>
      <c r="C160" s="10" t="str">
        <f>Tabela1[[#This Row],[Nazwisko i Imię3]]</f>
        <v>Kanzy Klaudiusz</v>
      </c>
      <c r="D160" s="10">
        <v>1292</v>
      </c>
      <c r="E160" s="10" t="s">
        <v>24</v>
      </c>
      <c r="F160" s="11">
        <v>44061</v>
      </c>
      <c r="G160" s="10">
        <v>47015</v>
      </c>
      <c r="H160" s="10" t="s">
        <v>119</v>
      </c>
      <c r="I160" s="10" t="s">
        <v>120</v>
      </c>
      <c r="J160" s="10">
        <v>2003</v>
      </c>
      <c r="K160" s="10" t="s">
        <v>371</v>
      </c>
      <c r="L160" s="4" t="s">
        <v>472</v>
      </c>
      <c r="M160" s="4" t="str">
        <f t="shared" si="7"/>
        <v>M</v>
      </c>
      <c r="N160" t="str">
        <f t="shared" si="8"/>
        <v>Kanzy Klaudiusz</v>
      </c>
    </row>
    <row r="161" spans="1:14" x14ac:dyDescent="0.25">
      <c r="A161" s="9">
        <v>158</v>
      </c>
      <c r="B161" s="9" t="str">
        <f t="shared" si="6"/>
        <v>"DOKIS Dobrodzień"</v>
      </c>
      <c r="C161" s="10" t="str">
        <f>Tabela1[[#This Row],[Nazwisko i Imię3]]</f>
        <v>Kapela Marek</v>
      </c>
      <c r="D161" s="10">
        <v>8732</v>
      </c>
      <c r="E161" s="10" t="s">
        <v>23</v>
      </c>
      <c r="F161" s="11">
        <v>44095</v>
      </c>
      <c r="G161" s="10">
        <v>27740</v>
      </c>
      <c r="H161" s="10" t="s">
        <v>324</v>
      </c>
      <c r="I161" s="10" t="s">
        <v>134</v>
      </c>
      <c r="J161" s="10">
        <v>1982</v>
      </c>
      <c r="K161" s="10" t="s">
        <v>369</v>
      </c>
      <c r="L161" s="4" t="s">
        <v>471</v>
      </c>
      <c r="M161" s="4" t="str">
        <f t="shared" si="7"/>
        <v>M</v>
      </c>
      <c r="N161" t="str">
        <f t="shared" si="8"/>
        <v>Kapela Marek</v>
      </c>
    </row>
    <row r="162" spans="1:14" x14ac:dyDescent="0.25">
      <c r="A162" s="9">
        <v>159</v>
      </c>
      <c r="B162" s="9" t="str">
        <f t="shared" si="6"/>
        <v>"KTS MOKSiR Zawadzkie"</v>
      </c>
      <c r="C162" s="10" t="str">
        <f>Tabela1[[#This Row],[Nazwisko i Imię3]]</f>
        <v>Kapica Paweł</v>
      </c>
      <c r="D162" s="10">
        <v>4610</v>
      </c>
      <c r="E162" s="10" t="s">
        <v>24</v>
      </c>
      <c r="F162" s="11">
        <v>44080</v>
      </c>
      <c r="G162" s="10">
        <v>46754</v>
      </c>
      <c r="H162" s="10" t="s">
        <v>204</v>
      </c>
      <c r="I162" s="10" t="s">
        <v>39</v>
      </c>
      <c r="J162" s="10">
        <v>2006</v>
      </c>
      <c r="K162" s="10" t="s">
        <v>541</v>
      </c>
      <c r="L162" s="4" t="s">
        <v>473</v>
      </c>
      <c r="M162" s="4" t="str">
        <f t="shared" si="7"/>
        <v>M</v>
      </c>
      <c r="N162" t="str">
        <f t="shared" si="8"/>
        <v>Kapica Paweł</v>
      </c>
    </row>
    <row r="163" spans="1:14" x14ac:dyDescent="0.25">
      <c r="A163" s="9">
        <v>160</v>
      </c>
      <c r="B163" s="9" t="str">
        <f t="shared" si="6"/>
        <v>"KTS MOKSiR Zawadzkie"</v>
      </c>
      <c r="C163" s="10" t="str">
        <f>Tabela1[[#This Row],[Nazwisko i Imię3]]</f>
        <v>Kapica Piotr</v>
      </c>
      <c r="D163" s="10">
        <v>4593</v>
      </c>
      <c r="E163" s="10" t="s">
        <v>23</v>
      </c>
      <c r="F163" s="11">
        <v>44080</v>
      </c>
      <c r="G163" s="10">
        <v>46696</v>
      </c>
      <c r="H163" s="10" t="s">
        <v>204</v>
      </c>
      <c r="I163" s="10" t="s">
        <v>102</v>
      </c>
      <c r="J163" s="10">
        <v>2001</v>
      </c>
      <c r="K163" s="10" t="s">
        <v>541</v>
      </c>
      <c r="L163" s="4" t="s">
        <v>508</v>
      </c>
      <c r="M163" s="4" t="str">
        <f t="shared" si="7"/>
        <v>M</v>
      </c>
      <c r="N163" t="str">
        <f t="shared" si="8"/>
        <v>Kapica Piotr</v>
      </c>
    </row>
    <row r="164" spans="1:14" x14ac:dyDescent="0.25">
      <c r="A164" s="9">
        <v>161</v>
      </c>
      <c r="B164" s="9" t="str">
        <f t="shared" si="6"/>
        <v>"KTS MOKSiR Zawadzkie"</v>
      </c>
      <c r="C164" s="10" t="str">
        <f>Tabela1[[#This Row],[Nazwisko i Imię3]]</f>
        <v>Kapica Roman</v>
      </c>
      <c r="D164" s="10">
        <v>4620</v>
      </c>
      <c r="E164" s="10" t="s">
        <v>23</v>
      </c>
      <c r="F164" s="11">
        <v>44080</v>
      </c>
      <c r="G164" s="10">
        <v>54606</v>
      </c>
      <c r="H164" s="10" t="s">
        <v>204</v>
      </c>
      <c r="I164" s="10" t="s">
        <v>61</v>
      </c>
      <c r="J164" s="10">
        <v>1972</v>
      </c>
      <c r="K164" s="10" t="s">
        <v>541</v>
      </c>
      <c r="L164" s="4" t="s">
        <v>471</v>
      </c>
      <c r="M164" s="4" t="str">
        <f t="shared" si="7"/>
        <v>M</v>
      </c>
      <c r="N164" t="str">
        <f t="shared" si="8"/>
        <v>Kapica Roman</v>
      </c>
    </row>
    <row r="165" spans="1:14" x14ac:dyDescent="0.25">
      <c r="A165" s="9">
        <v>162</v>
      </c>
      <c r="B165" s="9" t="str">
        <f t="shared" si="6"/>
        <v>"LZS ODRA Kąty Opolskie"</v>
      </c>
      <c r="C165" s="10" t="str">
        <f>Tabela1[[#This Row],[Nazwisko i Imię3]]</f>
        <v>Kardyś Adam</v>
      </c>
      <c r="D165" s="10">
        <v>91</v>
      </c>
      <c r="E165" s="10" t="s">
        <v>23</v>
      </c>
      <c r="F165" s="11">
        <v>44046</v>
      </c>
      <c r="G165" s="10">
        <v>24810</v>
      </c>
      <c r="H165" s="10" t="s">
        <v>397</v>
      </c>
      <c r="I165" s="10" t="s">
        <v>34</v>
      </c>
      <c r="J165" s="10">
        <v>1994</v>
      </c>
      <c r="K165" s="10" t="s">
        <v>354</v>
      </c>
      <c r="L165" s="4" t="s">
        <v>471</v>
      </c>
      <c r="M165" s="4" t="str">
        <f t="shared" si="7"/>
        <v>M</v>
      </c>
      <c r="N165" t="str">
        <f t="shared" si="8"/>
        <v>Kardyś Adam</v>
      </c>
    </row>
    <row r="166" spans="1:14" x14ac:dyDescent="0.25">
      <c r="A166" s="9">
        <v>163</v>
      </c>
      <c r="B166" s="9" t="str">
        <f t="shared" si="6"/>
        <v>"AZS PWSZ Nysa"</v>
      </c>
      <c r="C166" s="10" t="str">
        <f>Tabela1[[#This Row],[Nazwisko i Imię3]]</f>
        <v>Kasperowicz Jerzy</v>
      </c>
      <c r="D166" s="10">
        <v>4242</v>
      </c>
      <c r="E166" s="10" t="s">
        <v>23</v>
      </c>
      <c r="F166" s="11">
        <v>44078</v>
      </c>
      <c r="G166" s="10">
        <v>10617</v>
      </c>
      <c r="H166" s="10" t="s">
        <v>10</v>
      </c>
      <c r="I166" s="10" t="s">
        <v>238</v>
      </c>
      <c r="J166" s="10">
        <v>1969</v>
      </c>
      <c r="K166" s="10" t="s">
        <v>346</v>
      </c>
      <c r="L166" s="4" t="s">
        <v>471</v>
      </c>
      <c r="M166" s="4" t="str">
        <f t="shared" si="7"/>
        <v>M</v>
      </c>
      <c r="N166" t="str">
        <f t="shared" si="8"/>
        <v>Kasperowicz Jerzy</v>
      </c>
    </row>
    <row r="167" spans="1:14" x14ac:dyDescent="0.25">
      <c r="A167" s="9">
        <v>164</v>
      </c>
      <c r="B167" s="9" t="str">
        <f t="shared" si="6"/>
        <v>"KS ORZEŁ Branice"</v>
      </c>
      <c r="C167" s="10" t="str">
        <f>Tabela1[[#This Row],[Nazwisko i Imię3]]</f>
        <v>Kawecki Józef</v>
      </c>
      <c r="D167" s="10">
        <v>396</v>
      </c>
      <c r="E167" s="10" t="s">
        <v>23</v>
      </c>
      <c r="F167" s="11">
        <v>44050</v>
      </c>
      <c r="G167" s="10">
        <v>25335</v>
      </c>
      <c r="H167" s="10" t="s">
        <v>597</v>
      </c>
      <c r="I167" s="10" t="s">
        <v>132</v>
      </c>
      <c r="J167" s="10">
        <v>1949</v>
      </c>
      <c r="K167" s="10" t="s">
        <v>363</v>
      </c>
      <c r="L167" s="4" t="s">
        <v>471</v>
      </c>
      <c r="M167" s="4" t="str">
        <f t="shared" si="7"/>
        <v>M</v>
      </c>
      <c r="N167" t="str">
        <f t="shared" si="8"/>
        <v>Kawecki Józef</v>
      </c>
    </row>
    <row r="168" spans="1:14" x14ac:dyDescent="0.25">
      <c r="A168" s="9">
        <v>165</v>
      </c>
      <c r="B168" s="9" t="str">
        <f t="shared" si="6"/>
        <v>"STS Brynica"</v>
      </c>
      <c r="C168" s="10" t="str">
        <f>Tabela1[[#This Row],[Nazwisko i Imię3]]</f>
        <v>Kawula Małgorzata</v>
      </c>
      <c r="D168" s="10">
        <v>5199</v>
      </c>
      <c r="E168" s="10" t="s">
        <v>23</v>
      </c>
      <c r="F168" s="11">
        <v>44081</v>
      </c>
      <c r="G168" s="10">
        <v>20196</v>
      </c>
      <c r="H168" s="10" t="s">
        <v>537</v>
      </c>
      <c r="I168" s="10" t="s">
        <v>287</v>
      </c>
      <c r="J168" s="10">
        <v>1995</v>
      </c>
      <c r="K168" s="10" t="s">
        <v>375</v>
      </c>
      <c r="L168" s="4" t="s">
        <v>471</v>
      </c>
      <c r="M168" s="4" t="str">
        <f t="shared" si="7"/>
        <v>K</v>
      </c>
      <c r="N168" t="str">
        <f t="shared" si="8"/>
        <v>Kawula Małgorzata</v>
      </c>
    </row>
    <row r="169" spans="1:14" x14ac:dyDescent="0.25">
      <c r="A169" s="9">
        <v>166</v>
      </c>
      <c r="B169" s="9" t="str">
        <f t="shared" si="6"/>
        <v>"KTS LEW Głubczyce"</v>
      </c>
      <c r="C169" s="10" t="str">
        <f>Tabela1[[#This Row],[Nazwisko i Imię3]]</f>
        <v>Każmierczak Kacper</v>
      </c>
      <c r="D169" s="10">
        <v>429</v>
      </c>
      <c r="E169" s="10" t="s">
        <v>23</v>
      </c>
      <c r="F169" s="11">
        <v>44052</v>
      </c>
      <c r="G169" s="10">
        <v>54181</v>
      </c>
      <c r="H169" s="10" t="s">
        <v>592</v>
      </c>
      <c r="I169" s="10" t="s">
        <v>85</v>
      </c>
      <c r="J169" s="10">
        <v>2002</v>
      </c>
      <c r="K169" s="10" t="s">
        <v>347</v>
      </c>
      <c r="L169" s="4" t="s">
        <v>472</v>
      </c>
      <c r="M169" s="4" t="str">
        <f t="shared" si="7"/>
        <v>M</v>
      </c>
      <c r="N169" t="str">
        <f t="shared" si="8"/>
        <v>Każmierczak Kacper</v>
      </c>
    </row>
    <row r="170" spans="1:14" x14ac:dyDescent="0.25">
      <c r="A170" s="9">
        <v>167</v>
      </c>
      <c r="B170" s="9" t="str">
        <f t="shared" si="6"/>
        <v>"KTS MOKSiR Zawadzkie"</v>
      </c>
      <c r="C170" s="10" t="str">
        <f>Tabela1[[#This Row],[Nazwisko i Imię3]]</f>
        <v>Kiepura Tymoteusz</v>
      </c>
      <c r="D170" s="10">
        <v>4611</v>
      </c>
      <c r="E170" s="10" t="s">
        <v>24</v>
      </c>
      <c r="F170" s="11">
        <v>44080</v>
      </c>
      <c r="G170" s="10">
        <v>51712</v>
      </c>
      <c r="H170" s="10" t="s">
        <v>388</v>
      </c>
      <c r="I170" s="10" t="s">
        <v>258</v>
      </c>
      <c r="J170" s="10">
        <v>2008</v>
      </c>
      <c r="K170" s="10" t="s">
        <v>541</v>
      </c>
      <c r="L170" s="4" t="s">
        <v>474</v>
      </c>
      <c r="M170" s="4" t="str">
        <f t="shared" si="7"/>
        <v>M</v>
      </c>
      <c r="N170" t="str">
        <f t="shared" si="8"/>
        <v>Kiepura Tymoteusz</v>
      </c>
    </row>
    <row r="171" spans="1:14" x14ac:dyDescent="0.25">
      <c r="A171" s="9">
        <v>168</v>
      </c>
      <c r="B171" s="9" t="str">
        <f t="shared" si="6"/>
        <v>"GUKS Byczyna"</v>
      </c>
      <c r="C171" s="10" t="str">
        <f>Tabela1[[#This Row],[Nazwisko i Imię3]]</f>
        <v>Kijak Maciej</v>
      </c>
      <c r="D171" s="10">
        <v>6337</v>
      </c>
      <c r="E171" s="10" t="s">
        <v>23</v>
      </c>
      <c r="F171" s="11">
        <v>44083</v>
      </c>
      <c r="G171" s="10">
        <v>26494</v>
      </c>
      <c r="H171" s="10" t="s">
        <v>42</v>
      </c>
      <c r="I171" s="10" t="s">
        <v>43</v>
      </c>
      <c r="J171" s="10">
        <v>1993</v>
      </c>
      <c r="K171" s="10" t="s">
        <v>355</v>
      </c>
      <c r="L171" s="4" t="s">
        <v>471</v>
      </c>
      <c r="M171" s="4" t="str">
        <f t="shared" si="7"/>
        <v>M</v>
      </c>
      <c r="N171" t="str">
        <f t="shared" si="8"/>
        <v>Kijak Maciej</v>
      </c>
    </row>
    <row r="172" spans="1:14" x14ac:dyDescent="0.25">
      <c r="A172" s="9">
        <v>169</v>
      </c>
      <c r="B172" s="9" t="str">
        <f t="shared" si="6"/>
        <v>"LUKS Mańkowice-Piątkowice"</v>
      </c>
      <c r="C172" s="10" t="str">
        <f>Tabela1[[#This Row],[Nazwisko i Imię3]]</f>
        <v>Klecza Mieczysław</v>
      </c>
      <c r="D172" s="10">
        <v>4097</v>
      </c>
      <c r="E172" s="10" t="s">
        <v>23</v>
      </c>
      <c r="F172" s="11">
        <v>44076</v>
      </c>
      <c r="G172" s="10">
        <v>12996</v>
      </c>
      <c r="H172" s="10" t="s">
        <v>300</v>
      </c>
      <c r="I172" s="10" t="s">
        <v>301</v>
      </c>
      <c r="J172" s="10">
        <v>1960</v>
      </c>
      <c r="K172" s="10" t="s">
        <v>366</v>
      </c>
      <c r="L172" s="4" t="s">
        <v>471</v>
      </c>
      <c r="M172" s="4" t="str">
        <f t="shared" si="7"/>
        <v>M</v>
      </c>
      <c r="N172" t="str">
        <f t="shared" si="8"/>
        <v>Klecza Mieczysław</v>
      </c>
    </row>
    <row r="173" spans="1:14" x14ac:dyDescent="0.25">
      <c r="A173" s="9">
        <v>170</v>
      </c>
      <c r="B173" s="9" t="str">
        <f t="shared" si="6"/>
        <v>"LZS Kujakowice"</v>
      </c>
      <c r="C173" s="10" t="str">
        <f>Tabela1[[#This Row],[Nazwisko i Imię3]]</f>
        <v>Kleszcz Krzesimir</v>
      </c>
      <c r="D173" s="10">
        <v>1426</v>
      </c>
      <c r="E173" s="10" t="s">
        <v>23</v>
      </c>
      <c r="F173" s="11">
        <v>44062</v>
      </c>
      <c r="G173" s="10">
        <v>29709</v>
      </c>
      <c r="H173" s="10" t="s">
        <v>68</v>
      </c>
      <c r="I173" s="10" t="s">
        <v>157</v>
      </c>
      <c r="J173" s="10">
        <v>1995</v>
      </c>
      <c r="K173" s="10" t="s">
        <v>365</v>
      </c>
      <c r="L173" s="4" t="s">
        <v>471</v>
      </c>
      <c r="M173" s="4" t="str">
        <f t="shared" si="7"/>
        <v>M</v>
      </c>
      <c r="N173" t="str">
        <f t="shared" si="8"/>
        <v>Kleszcz Krzesimir</v>
      </c>
    </row>
    <row r="174" spans="1:14" x14ac:dyDescent="0.25">
      <c r="A174" s="9">
        <v>171</v>
      </c>
      <c r="B174" s="9" t="str">
        <f t="shared" si="6"/>
        <v>"OKS Olesno"</v>
      </c>
      <c r="C174" s="10" t="str">
        <f>Tabela1[[#This Row],[Nazwisko i Imię3]]</f>
        <v>Kleszcz Zdzisław</v>
      </c>
      <c r="D174" s="10">
        <v>4856</v>
      </c>
      <c r="E174" s="10" t="s">
        <v>23</v>
      </c>
      <c r="F174" s="11">
        <v>44081</v>
      </c>
      <c r="G174" s="10">
        <v>26505</v>
      </c>
      <c r="H174" s="10" t="s">
        <v>68</v>
      </c>
      <c r="I174" s="10" t="s">
        <v>69</v>
      </c>
      <c r="J174" s="10">
        <v>1954</v>
      </c>
      <c r="K174" s="10" t="s">
        <v>356</v>
      </c>
      <c r="L174" s="4" t="s">
        <v>471</v>
      </c>
      <c r="M174" s="4" t="str">
        <f t="shared" si="7"/>
        <v>M</v>
      </c>
      <c r="N174" t="str">
        <f t="shared" si="8"/>
        <v>Kleszcz Zdzisław</v>
      </c>
    </row>
    <row r="175" spans="1:14" x14ac:dyDescent="0.25">
      <c r="A175" s="9">
        <v>172</v>
      </c>
      <c r="B175" s="9" t="str">
        <f t="shared" si="6"/>
        <v>"LZS Zakrzów"</v>
      </c>
      <c r="C175" s="10" t="str">
        <f>Tabela1[[#This Row],[Nazwisko i Imię3]]</f>
        <v>Klimek Dominik</v>
      </c>
      <c r="D175" s="10">
        <v>1299</v>
      </c>
      <c r="E175" s="10" t="s">
        <v>24</v>
      </c>
      <c r="F175" s="11">
        <v>44061</v>
      </c>
      <c r="G175" s="10">
        <v>54241</v>
      </c>
      <c r="H175" s="10" t="s">
        <v>585</v>
      </c>
      <c r="I175" s="10" t="s">
        <v>176</v>
      </c>
      <c r="J175" s="10">
        <v>2008</v>
      </c>
      <c r="K175" s="10" t="s">
        <v>371</v>
      </c>
      <c r="L175" s="4" t="s">
        <v>474</v>
      </c>
      <c r="M175" s="4" t="str">
        <f t="shared" si="7"/>
        <v>M</v>
      </c>
      <c r="N175" t="str">
        <f t="shared" si="8"/>
        <v>Klimek Dominik</v>
      </c>
    </row>
    <row r="176" spans="1:14" x14ac:dyDescent="0.25">
      <c r="A176" s="9">
        <v>173</v>
      </c>
      <c r="B176" s="9" t="str">
        <f t="shared" si="6"/>
        <v>"STS GMINA Strzelce Opolskie"</v>
      </c>
      <c r="C176" s="10" t="str">
        <f>Tabela1[[#This Row],[Nazwisko i Imię3]]</f>
        <v>Klose Denis</v>
      </c>
      <c r="D176" s="10">
        <v>8155</v>
      </c>
      <c r="E176" s="10" t="s">
        <v>24</v>
      </c>
      <c r="F176" s="11">
        <v>44091</v>
      </c>
      <c r="G176" s="10">
        <v>53638</v>
      </c>
      <c r="H176" s="10" t="s">
        <v>443</v>
      </c>
      <c r="I176" s="10" t="s">
        <v>414</v>
      </c>
      <c r="J176" s="10">
        <v>2010</v>
      </c>
      <c r="K176" s="10" t="s">
        <v>360</v>
      </c>
      <c r="L176" s="4" t="s">
        <v>475</v>
      </c>
      <c r="M176" s="4" t="str">
        <f t="shared" si="7"/>
        <v>M</v>
      </c>
      <c r="N176" t="str">
        <f t="shared" si="8"/>
        <v>Klose Denis</v>
      </c>
    </row>
    <row r="177" spans="1:14" x14ac:dyDescent="0.25">
      <c r="A177" s="9">
        <v>174</v>
      </c>
      <c r="B177" s="9" t="str">
        <f t="shared" si="6"/>
        <v>"UKS MOS Opole"</v>
      </c>
      <c r="C177" s="10" t="str">
        <f>Tabela1[[#This Row],[Nazwisko i Imię3]]</f>
        <v>Kłysz Jan</v>
      </c>
      <c r="D177" s="10">
        <v>10353</v>
      </c>
      <c r="E177" s="10" t="s">
        <v>24</v>
      </c>
      <c r="F177" s="11">
        <v>44132</v>
      </c>
      <c r="G177" s="10">
        <v>55827</v>
      </c>
      <c r="H177" s="10" t="s">
        <v>510</v>
      </c>
      <c r="I177" s="10" t="s">
        <v>91</v>
      </c>
      <c r="J177" s="10">
        <v>2009</v>
      </c>
      <c r="K177" s="10" t="s">
        <v>374</v>
      </c>
      <c r="L177" s="4" t="s">
        <v>475</v>
      </c>
      <c r="M177" s="4" t="str">
        <f t="shared" si="7"/>
        <v>M</v>
      </c>
      <c r="N177" t="str">
        <f t="shared" si="8"/>
        <v>Kłysz Jan</v>
      </c>
    </row>
    <row r="178" spans="1:14" x14ac:dyDescent="0.25">
      <c r="A178" s="9">
        <v>175</v>
      </c>
      <c r="B178" s="9" t="str">
        <f t="shared" si="6"/>
        <v>"MGOK Gorzów Śląski"</v>
      </c>
      <c r="C178" s="10" t="str">
        <f>Tabela1[[#This Row],[Nazwisko i Imię3]]</f>
        <v>Kocemba Milena</v>
      </c>
      <c r="D178" s="10">
        <v>11781</v>
      </c>
      <c r="E178" s="10" t="s">
        <v>150</v>
      </c>
      <c r="F178" s="11">
        <v>44216</v>
      </c>
      <c r="G178" s="10">
        <v>56997</v>
      </c>
      <c r="H178" s="10" t="s">
        <v>614</v>
      </c>
      <c r="I178" s="10" t="s">
        <v>615</v>
      </c>
      <c r="J178" s="10">
        <v>2011</v>
      </c>
      <c r="K178" s="10" t="s">
        <v>357</v>
      </c>
      <c r="L178" s="4" t="s">
        <v>478</v>
      </c>
      <c r="M178" s="4" t="str">
        <f t="shared" si="7"/>
        <v>K</v>
      </c>
      <c r="N178" t="str">
        <f t="shared" si="8"/>
        <v>Kocemba Milena</v>
      </c>
    </row>
    <row r="179" spans="1:14" x14ac:dyDescent="0.25">
      <c r="A179" s="9">
        <v>176</v>
      </c>
      <c r="B179" s="9" t="str">
        <f t="shared" si="6"/>
        <v>"GUKS Byczyna"</v>
      </c>
      <c r="C179" s="10" t="str">
        <f>Tabela1[[#This Row],[Nazwisko i Imię3]]</f>
        <v>Kochan Robert</v>
      </c>
      <c r="D179" s="10">
        <v>6338</v>
      </c>
      <c r="E179" s="10" t="s">
        <v>23</v>
      </c>
      <c r="F179" s="11">
        <v>44083</v>
      </c>
      <c r="G179" s="10">
        <v>19702</v>
      </c>
      <c r="H179" s="10" t="s">
        <v>44</v>
      </c>
      <c r="I179" s="10" t="s">
        <v>45</v>
      </c>
      <c r="J179" s="10">
        <v>1966</v>
      </c>
      <c r="K179" s="10" t="s">
        <v>355</v>
      </c>
      <c r="L179" s="4" t="s">
        <v>471</v>
      </c>
      <c r="M179" s="4" t="str">
        <f t="shared" si="7"/>
        <v>M</v>
      </c>
      <c r="N179" t="str">
        <f t="shared" si="8"/>
        <v>Kochan Robert</v>
      </c>
    </row>
    <row r="180" spans="1:14" x14ac:dyDescent="0.25">
      <c r="A180" s="9">
        <v>177</v>
      </c>
      <c r="B180" s="9" t="str">
        <f t="shared" si="6"/>
        <v>"KTS MOKSiR Zawadzkie"</v>
      </c>
      <c r="C180" s="10" t="str">
        <f>Tabela1[[#This Row],[Nazwisko i Imię3]]</f>
        <v>Kochanek Miłosz</v>
      </c>
      <c r="D180" s="10">
        <v>4603</v>
      </c>
      <c r="E180" s="10" t="s">
        <v>150</v>
      </c>
      <c r="F180" s="11">
        <v>44080</v>
      </c>
      <c r="G180" s="10">
        <v>54603</v>
      </c>
      <c r="H180" s="10" t="s">
        <v>546</v>
      </c>
      <c r="I180" s="10" t="s">
        <v>466</v>
      </c>
      <c r="J180" s="10">
        <v>2010</v>
      </c>
      <c r="K180" s="10" t="s">
        <v>541</v>
      </c>
      <c r="L180" s="4" t="s">
        <v>475</v>
      </c>
      <c r="M180" s="4" t="str">
        <f t="shared" si="7"/>
        <v>M</v>
      </c>
      <c r="N180" t="str">
        <f t="shared" si="8"/>
        <v>Kochanek Miłosz</v>
      </c>
    </row>
    <row r="181" spans="1:14" x14ac:dyDescent="0.25">
      <c r="A181" s="9">
        <v>178</v>
      </c>
      <c r="B181" s="9" t="str">
        <f t="shared" si="6"/>
        <v>"LZS Żywocice"</v>
      </c>
      <c r="C181" s="10" t="str">
        <f>Tabela1[[#This Row],[Nazwisko i Imię3]]</f>
        <v>Kocher Wiktor</v>
      </c>
      <c r="D181" s="10">
        <v>1326</v>
      </c>
      <c r="E181" s="10" t="s">
        <v>24</v>
      </c>
      <c r="F181" s="11">
        <v>44061</v>
      </c>
      <c r="G181" s="10">
        <v>51539</v>
      </c>
      <c r="H181" s="10" t="s">
        <v>415</v>
      </c>
      <c r="I181" s="10" t="s">
        <v>416</v>
      </c>
      <c r="J181" s="10">
        <v>2010</v>
      </c>
      <c r="K181" s="10" t="s">
        <v>352</v>
      </c>
      <c r="L181" s="4" t="s">
        <v>475</v>
      </c>
      <c r="M181" s="4" t="str">
        <f t="shared" si="7"/>
        <v>M</v>
      </c>
      <c r="N181" t="str">
        <f t="shared" si="8"/>
        <v>Kocher Wiktor</v>
      </c>
    </row>
    <row r="182" spans="1:14" x14ac:dyDescent="0.25">
      <c r="A182" s="9">
        <v>179</v>
      </c>
      <c r="B182" s="9" t="str">
        <f t="shared" si="6"/>
        <v>"LZS Zakrzów"</v>
      </c>
      <c r="C182" s="10" t="str">
        <f>Tabela1[[#This Row],[Nazwisko i Imię3]]</f>
        <v>Kochoń Adrian</v>
      </c>
      <c r="D182" s="10">
        <v>1283</v>
      </c>
      <c r="E182" s="10" t="s">
        <v>23</v>
      </c>
      <c r="F182" s="11">
        <v>44061</v>
      </c>
      <c r="G182" s="10">
        <v>47014</v>
      </c>
      <c r="H182" s="10" t="s">
        <v>115</v>
      </c>
      <c r="I182" s="10" t="s">
        <v>116</v>
      </c>
      <c r="J182" s="10">
        <v>1992</v>
      </c>
      <c r="K182" s="10" t="s">
        <v>371</v>
      </c>
      <c r="L182" s="4" t="s">
        <v>471</v>
      </c>
      <c r="M182" s="4" t="str">
        <f t="shared" si="7"/>
        <v>M</v>
      </c>
      <c r="N182" t="str">
        <f t="shared" si="8"/>
        <v>Kochoń Adrian</v>
      </c>
    </row>
    <row r="183" spans="1:14" x14ac:dyDescent="0.25">
      <c r="A183" s="9">
        <v>180</v>
      </c>
      <c r="B183" s="9" t="str">
        <f t="shared" si="6"/>
        <v>"KTS MOKSiR Zawadzkie"</v>
      </c>
      <c r="C183" s="10" t="str">
        <f>Tabela1[[#This Row],[Nazwisko i Imię3]]</f>
        <v>Kolczyk Adrianna</v>
      </c>
      <c r="D183" s="10">
        <v>4621</v>
      </c>
      <c r="E183" s="10" t="s">
        <v>23</v>
      </c>
      <c r="F183" s="11">
        <v>44080</v>
      </c>
      <c r="G183" s="10">
        <v>33834</v>
      </c>
      <c r="H183" s="10" t="s">
        <v>542</v>
      </c>
      <c r="I183" s="10" t="s">
        <v>543</v>
      </c>
      <c r="J183" s="10">
        <v>2000</v>
      </c>
      <c r="K183" s="10" t="s">
        <v>541</v>
      </c>
      <c r="L183" s="4" t="s">
        <v>508</v>
      </c>
      <c r="M183" s="4" t="str">
        <f t="shared" si="7"/>
        <v>K</v>
      </c>
      <c r="N183" t="str">
        <f t="shared" si="8"/>
        <v>Kolczyk Adrianna</v>
      </c>
    </row>
    <row r="184" spans="1:14" x14ac:dyDescent="0.25">
      <c r="A184" s="9">
        <v>181</v>
      </c>
      <c r="B184" s="9" t="str">
        <f t="shared" si="6"/>
        <v>"LUKS Mańkowice-Piątkowice"</v>
      </c>
      <c r="C184" s="10" t="str">
        <f>Tabela1[[#This Row],[Nazwisko i Imię3]]</f>
        <v>Kolman Marcin</v>
      </c>
      <c r="D184" s="10">
        <v>11833</v>
      </c>
      <c r="E184" s="10" t="s">
        <v>23</v>
      </c>
      <c r="F184" s="11">
        <v>44218</v>
      </c>
      <c r="G184" s="10">
        <v>29878</v>
      </c>
      <c r="H184" s="10" t="s">
        <v>247</v>
      </c>
      <c r="I184" s="10" t="s">
        <v>66</v>
      </c>
      <c r="J184" s="10">
        <v>1997</v>
      </c>
      <c r="K184" s="10" t="s">
        <v>366</v>
      </c>
      <c r="L184" s="4" t="s">
        <v>471</v>
      </c>
      <c r="M184" s="4" t="str">
        <f t="shared" si="7"/>
        <v>M</v>
      </c>
      <c r="N184" t="str">
        <f t="shared" si="8"/>
        <v>Kolman Marcin</v>
      </c>
    </row>
    <row r="185" spans="1:14" x14ac:dyDescent="0.25">
      <c r="A185" s="9">
        <v>182</v>
      </c>
      <c r="B185" s="9" t="str">
        <f t="shared" si="6"/>
        <v>"KTS MOKSiR Zawadzkie"</v>
      </c>
      <c r="C185" s="10" t="str">
        <f>Tabela1[[#This Row],[Nazwisko i Imię3]]</f>
        <v>Kołacha Konrad</v>
      </c>
      <c r="D185" s="10">
        <v>4594</v>
      </c>
      <c r="E185" s="10" t="s">
        <v>23</v>
      </c>
      <c r="F185" s="11">
        <v>44080</v>
      </c>
      <c r="G185" s="10">
        <v>37669</v>
      </c>
      <c r="H185" s="10" t="s">
        <v>205</v>
      </c>
      <c r="I185" s="10" t="s">
        <v>142</v>
      </c>
      <c r="J185" s="10">
        <v>2001</v>
      </c>
      <c r="K185" s="10" t="s">
        <v>541</v>
      </c>
      <c r="L185" s="4" t="s">
        <v>508</v>
      </c>
      <c r="M185" s="4" t="str">
        <f t="shared" si="7"/>
        <v>M</v>
      </c>
      <c r="N185" t="str">
        <f t="shared" si="8"/>
        <v>Kołacha Konrad</v>
      </c>
    </row>
    <row r="186" spans="1:14" x14ac:dyDescent="0.25">
      <c r="A186" s="9">
        <v>183</v>
      </c>
      <c r="B186" s="9" t="str">
        <f t="shared" si="6"/>
        <v>"UKS SOKOLIK Niemodlin"</v>
      </c>
      <c r="C186" s="10" t="str">
        <f>Tabela1[[#This Row],[Nazwisko i Imię3]]</f>
        <v>Kołtun Szymon</v>
      </c>
      <c r="D186" s="10">
        <v>297</v>
      </c>
      <c r="E186" s="10" t="s">
        <v>24</v>
      </c>
      <c r="F186" s="11">
        <v>44050</v>
      </c>
      <c r="G186" s="10">
        <v>48087</v>
      </c>
      <c r="H186" s="10" t="s">
        <v>244</v>
      </c>
      <c r="I186" s="10" t="s">
        <v>54</v>
      </c>
      <c r="J186" s="10">
        <v>2008</v>
      </c>
      <c r="K186" s="10" t="s">
        <v>373</v>
      </c>
      <c r="L186" s="4" t="s">
        <v>474</v>
      </c>
      <c r="M186" s="4" t="str">
        <f t="shared" si="7"/>
        <v>M</v>
      </c>
      <c r="N186" t="str">
        <f t="shared" si="8"/>
        <v>Kołtun Szymon</v>
      </c>
    </row>
    <row r="187" spans="1:14" x14ac:dyDescent="0.25">
      <c r="A187" s="9">
        <v>184</v>
      </c>
      <c r="B187" s="9" t="str">
        <f t="shared" si="6"/>
        <v>"LZS ODRA Kąty Opolskie"</v>
      </c>
      <c r="C187" s="10" t="str">
        <f>Tabela1[[#This Row],[Nazwisko i Imię3]]</f>
        <v>Kondziela Aleksander</v>
      </c>
      <c r="D187" s="10">
        <v>92</v>
      </c>
      <c r="E187" s="10" t="s">
        <v>23</v>
      </c>
      <c r="F187" s="11">
        <v>44046</v>
      </c>
      <c r="G187" s="10">
        <v>31537</v>
      </c>
      <c r="H187" s="10" t="s">
        <v>104</v>
      </c>
      <c r="I187" s="10" t="s">
        <v>109</v>
      </c>
      <c r="J187" s="10">
        <v>2001</v>
      </c>
      <c r="K187" s="10" t="s">
        <v>354</v>
      </c>
      <c r="L187" s="4" t="s">
        <v>508</v>
      </c>
      <c r="M187" s="4" t="str">
        <f t="shared" si="7"/>
        <v>M</v>
      </c>
      <c r="N187" t="str">
        <f t="shared" si="8"/>
        <v>Kondziela Aleksander</v>
      </c>
    </row>
    <row r="188" spans="1:14" x14ac:dyDescent="0.25">
      <c r="A188" s="9">
        <v>185</v>
      </c>
      <c r="B188" s="9" t="str">
        <f t="shared" si="6"/>
        <v>"LZS ODRA Kąty Opolskie"</v>
      </c>
      <c r="C188" s="10" t="str">
        <f>Tabela1[[#This Row],[Nazwisko i Imię3]]</f>
        <v>Kondziela Krzysztof</v>
      </c>
      <c r="D188" s="10">
        <v>93</v>
      </c>
      <c r="E188" s="10" t="s">
        <v>23</v>
      </c>
      <c r="F188" s="11">
        <v>44046</v>
      </c>
      <c r="G188" s="10">
        <v>29035</v>
      </c>
      <c r="H188" s="10" t="s">
        <v>104</v>
      </c>
      <c r="I188" s="10" t="s">
        <v>38</v>
      </c>
      <c r="J188" s="10">
        <v>1989</v>
      </c>
      <c r="K188" s="10" t="s">
        <v>354</v>
      </c>
      <c r="L188" s="4" t="s">
        <v>471</v>
      </c>
      <c r="M188" s="4" t="str">
        <f t="shared" si="7"/>
        <v>M</v>
      </c>
      <c r="N188" t="str">
        <f t="shared" si="8"/>
        <v>Kondziela Krzysztof</v>
      </c>
    </row>
    <row r="189" spans="1:14" x14ac:dyDescent="0.25">
      <c r="A189" s="9">
        <v>186</v>
      </c>
      <c r="B189" s="9" t="str">
        <f t="shared" si="6"/>
        <v>"KTS KŁODNICA Kędzierzyn-Koźle"</v>
      </c>
      <c r="C189" s="10" t="str">
        <f>Tabela1[[#This Row],[Nazwisko i Imię3]]</f>
        <v>Konieczny Paweł</v>
      </c>
      <c r="D189" s="10">
        <v>11523</v>
      </c>
      <c r="E189" s="10" t="s">
        <v>24</v>
      </c>
      <c r="F189" s="11">
        <v>44201</v>
      </c>
      <c r="G189" s="10">
        <v>56743</v>
      </c>
      <c r="H189" s="10" t="s">
        <v>616</v>
      </c>
      <c r="I189" s="10" t="s">
        <v>39</v>
      </c>
      <c r="J189" s="10">
        <v>2007</v>
      </c>
      <c r="K189" s="10" t="s">
        <v>362</v>
      </c>
      <c r="L189" s="4" t="s">
        <v>474</v>
      </c>
      <c r="M189" s="4" t="str">
        <f t="shared" si="7"/>
        <v>M</v>
      </c>
      <c r="N189" t="str">
        <f t="shared" si="8"/>
        <v>Konieczny Paweł</v>
      </c>
    </row>
    <row r="190" spans="1:14" x14ac:dyDescent="0.25">
      <c r="A190" s="9">
        <v>187</v>
      </c>
      <c r="B190" s="9" t="str">
        <f t="shared" si="6"/>
        <v>"LUKS Mańkowice-Piątkowice"</v>
      </c>
      <c r="C190" s="10" t="str">
        <f>Tabela1[[#This Row],[Nazwisko i Imię3]]</f>
        <v>Kopa Oskar</v>
      </c>
      <c r="D190" s="10">
        <v>4118</v>
      </c>
      <c r="E190" s="10" t="s">
        <v>24</v>
      </c>
      <c r="F190" s="11">
        <v>44076</v>
      </c>
      <c r="G190" s="10">
        <v>54554</v>
      </c>
      <c r="H190" s="10" t="s">
        <v>556</v>
      </c>
      <c r="I190" s="10" t="s">
        <v>166</v>
      </c>
      <c r="J190" s="10">
        <v>2008</v>
      </c>
      <c r="K190" s="10" t="s">
        <v>366</v>
      </c>
      <c r="L190" s="4" t="s">
        <v>474</v>
      </c>
      <c r="M190" s="4" t="str">
        <f t="shared" si="7"/>
        <v>M</v>
      </c>
      <c r="N190" t="str">
        <f t="shared" si="8"/>
        <v>Kopa Oskar</v>
      </c>
    </row>
    <row r="191" spans="1:14" x14ac:dyDescent="0.25">
      <c r="A191" s="9">
        <v>188</v>
      </c>
      <c r="B191" s="9" t="str">
        <f t="shared" si="6"/>
        <v>"MGOK Gorzów Śląski"</v>
      </c>
      <c r="C191" s="10" t="str">
        <f>Tabela1[[#This Row],[Nazwisko i Imię3]]</f>
        <v>Kopaniszen Daniel</v>
      </c>
      <c r="D191" s="10">
        <v>10438</v>
      </c>
      <c r="E191" s="10" t="s">
        <v>23</v>
      </c>
      <c r="F191" s="11">
        <v>44138</v>
      </c>
      <c r="G191" s="10">
        <v>33875</v>
      </c>
      <c r="H191" s="10" t="s">
        <v>311</v>
      </c>
      <c r="I191" s="10" t="s">
        <v>60</v>
      </c>
      <c r="J191" s="10">
        <v>1977</v>
      </c>
      <c r="K191" s="10" t="s">
        <v>357</v>
      </c>
      <c r="L191" s="4" t="s">
        <v>471</v>
      </c>
      <c r="M191" s="4" t="str">
        <f t="shared" si="7"/>
        <v>M</v>
      </c>
      <c r="N191" t="str">
        <f t="shared" si="8"/>
        <v>Kopaniszen Daniel</v>
      </c>
    </row>
    <row r="192" spans="1:14" x14ac:dyDescent="0.25">
      <c r="A192" s="9">
        <v>189</v>
      </c>
      <c r="B192" s="9" t="str">
        <f t="shared" si="6"/>
        <v>"LZS Żywocice"</v>
      </c>
      <c r="C192" s="10" t="str">
        <f>Tabela1[[#This Row],[Nazwisko i Imię3]]</f>
        <v>Kopiec Szymon</v>
      </c>
      <c r="D192" s="10">
        <v>1327</v>
      </c>
      <c r="E192" s="10" t="s">
        <v>24</v>
      </c>
      <c r="F192" s="11">
        <v>44061</v>
      </c>
      <c r="G192" s="10">
        <v>54093</v>
      </c>
      <c r="H192" s="10" t="s">
        <v>417</v>
      </c>
      <c r="I192" s="10" t="s">
        <v>54</v>
      </c>
      <c r="J192" s="10">
        <v>2011</v>
      </c>
      <c r="K192" s="10" t="s">
        <v>352</v>
      </c>
      <c r="L192" s="4" t="s">
        <v>478</v>
      </c>
      <c r="M192" s="4" t="str">
        <f t="shared" si="7"/>
        <v>M</v>
      </c>
      <c r="N192" t="str">
        <f t="shared" si="8"/>
        <v>Kopiec Szymon</v>
      </c>
    </row>
    <row r="193" spans="1:14" x14ac:dyDescent="0.25">
      <c r="A193" s="9">
        <v>190</v>
      </c>
      <c r="B193" s="9" t="str">
        <f t="shared" si="6"/>
        <v>"UKS MOS Opole"</v>
      </c>
      <c r="C193" s="10" t="str">
        <f>Tabela1[[#This Row],[Nazwisko i Imię3]]</f>
        <v>Korecka Oliwia</v>
      </c>
      <c r="D193" s="10">
        <v>11519</v>
      </c>
      <c r="E193" s="10" t="s">
        <v>150</v>
      </c>
      <c r="F193" s="11">
        <v>44201</v>
      </c>
      <c r="G193" s="10">
        <v>56739</v>
      </c>
      <c r="H193" s="10" t="s">
        <v>617</v>
      </c>
      <c r="I193" s="10" t="s">
        <v>444</v>
      </c>
      <c r="J193" s="10">
        <v>2012</v>
      </c>
      <c r="K193" s="10" t="s">
        <v>374</v>
      </c>
      <c r="L193" s="4" t="s">
        <v>478</v>
      </c>
      <c r="M193" s="4" t="str">
        <f t="shared" si="7"/>
        <v>K</v>
      </c>
      <c r="N193" t="str">
        <f t="shared" si="8"/>
        <v>Korecka Oliwia</v>
      </c>
    </row>
    <row r="194" spans="1:14" x14ac:dyDescent="0.25">
      <c r="A194" s="9">
        <v>191</v>
      </c>
      <c r="B194" s="9" t="str">
        <f t="shared" si="6"/>
        <v>"MGOK Gorzów Śląski"</v>
      </c>
      <c r="C194" s="10" t="str">
        <f>Tabela1[[#This Row],[Nazwisko i Imię3]]</f>
        <v>Kos Dawid</v>
      </c>
      <c r="D194" s="10">
        <v>5788</v>
      </c>
      <c r="E194" s="10" t="s">
        <v>24</v>
      </c>
      <c r="F194" s="11">
        <v>44082</v>
      </c>
      <c r="G194" s="10">
        <v>54785</v>
      </c>
      <c r="H194" s="10" t="s">
        <v>523</v>
      </c>
      <c r="I194" s="10" t="s">
        <v>103</v>
      </c>
      <c r="J194" s="10">
        <v>2009</v>
      </c>
      <c r="K194" s="10" t="s">
        <v>357</v>
      </c>
      <c r="L194" s="4" t="s">
        <v>475</v>
      </c>
      <c r="M194" s="4" t="str">
        <f t="shared" si="7"/>
        <v>M</v>
      </c>
      <c r="N194" t="str">
        <f t="shared" si="8"/>
        <v>Kos Dawid</v>
      </c>
    </row>
    <row r="195" spans="1:14" x14ac:dyDescent="0.25">
      <c r="A195" s="9">
        <v>192</v>
      </c>
      <c r="B195" s="9" t="str">
        <f t="shared" si="6"/>
        <v>"STS GMINA Strzelce Opolskie"</v>
      </c>
      <c r="C195" s="10" t="str">
        <f>Tabela1[[#This Row],[Nazwisko i Imię3]]</f>
        <v>Koston Julia</v>
      </c>
      <c r="D195" s="10">
        <v>8144</v>
      </c>
      <c r="E195" s="10" t="s">
        <v>24</v>
      </c>
      <c r="F195" s="11">
        <v>44091</v>
      </c>
      <c r="G195" s="10">
        <v>50893</v>
      </c>
      <c r="H195" s="10" t="s">
        <v>445</v>
      </c>
      <c r="I195" s="10" t="s">
        <v>14</v>
      </c>
      <c r="J195" s="10">
        <v>2006</v>
      </c>
      <c r="K195" s="10" t="s">
        <v>360</v>
      </c>
      <c r="L195" s="4" t="s">
        <v>473</v>
      </c>
      <c r="M195" s="4" t="str">
        <f t="shared" si="7"/>
        <v>K</v>
      </c>
      <c r="N195" t="str">
        <f t="shared" si="8"/>
        <v>Koston Julia</v>
      </c>
    </row>
    <row r="196" spans="1:14" x14ac:dyDescent="0.25">
      <c r="A196" s="9">
        <v>193</v>
      </c>
      <c r="B196" s="9" t="str">
        <f t="shared" ref="B196:B259" si="9">K196</f>
        <v>"STS GMINA Strzelce Opolskie"</v>
      </c>
      <c r="C196" s="10" t="str">
        <f>Tabela1[[#This Row],[Nazwisko i Imię3]]</f>
        <v>Koston Zuzanna</v>
      </c>
      <c r="D196" s="10">
        <v>8145</v>
      </c>
      <c r="E196" s="10" t="s">
        <v>24</v>
      </c>
      <c r="F196" s="11">
        <v>44091</v>
      </c>
      <c r="G196" s="10">
        <v>50892</v>
      </c>
      <c r="H196" s="10" t="s">
        <v>445</v>
      </c>
      <c r="I196" s="10" t="s">
        <v>185</v>
      </c>
      <c r="J196" s="10">
        <v>2008</v>
      </c>
      <c r="K196" s="10" t="s">
        <v>360</v>
      </c>
      <c r="L196" s="4" t="s">
        <v>474</v>
      </c>
      <c r="M196" s="4" t="str">
        <f t="shared" ref="M196:M259" si="10">IF(I196="","",IF(RIGHT(I196,1)="a","K","M"))</f>
        <v>K</v>
      </c>
      <c r="N196" t="str">
        <f t="shared" ref="N196:N259" si="11">H196&amp;" "&amp;I196</f>
        <v>Koston Zuzanna</v>
      </c>
    </row>
    <row r="197" spans="1:14" x14ac:dyDescent="0.25">
      <c r="A197" s="9">
        <v>194</v>
      </c>
      <c r="B197" s="9" t="str">
        <f t="shared" si="9"/>
        <v>"KTS KŁODNICA Kędzierzyn-Koźle"</v>
      </c>
      <c r="C197" s="10" t="str">
        <f>Tabela1[[#This Row],[Nazwisko i Imię3]]</f>
        <v>Kotowicz Bartosz</v>
      </c>
      <c r="D197" s="10">
        <v>2864</v>
      </c>
      <c r="E197" s="10" t="s">
        <v>23</v>
      </c>
      <c r="F197" s="11">
        <v>44073</v>
      </c>
      <c r="G197" s="10">
        <v>47814</v>
      </c>
      <c r="H197" s="10" t="s">
        <v>263</v>
      </c>
      <c r="I197" s="10" t="s">
        <v>80</v>
      </c>
      <c r="J197" s="10">
        <v>2002</v>
      </c>
      <c r="K197" s="10" t="s">
        <v>362</v>
      </c>
      <c r="L197" s="4" t="s">
        <v>472</v>
      </c>
      <c r="M197" s="4" t="str">
        <f t="shared" si="10"/>
        <v>M</v>
      </c>
      <c r="N197" t="str">
        <f t="shared" si="11"/>
        <v>Kotowicz Bartosz</v>
      </c>
    </row>
    <row r="198" spans="1:14" x14ac:dyDescent="0.25">
      <c r="A198" s="9">
        <v>195</v>
      </c>
      <c r="B198" s="9" t="str">
        <f t="shared" si="9"/>
        <v>"UKS GOSDIM Turawa"</v>
      </c>
      <c r="C198" s="10" t="str">
        <f>Tabela1[[#This Row],[Nazwisko i Imię3]]</f>
        <v>Koziol Jakub</v>
      </c>
      <c r="D198" s="10">
        <v>1433</v>
      </c>
      <c r="E198" s="10" t="s">
        <v>23</v>
      </c>
      <c r="F198" s="11">
        <v>44062</v>
      </c>
      <c r="G198" s="10">
        <v>43136</v>
      </c>
      <c r="H198" s="10" t="s">
        <v>62</v>
      </c>
      <c r="I198" s="10" t="s">
        <v>46</v>
      </c>
      <c r="J198" s="10">
        <v>2001</v>
      </c>
      <c r="K198" s="10" t="s">
        <v>368</v>
      </c>
      <c r="L198" s="4" t="s">
        <v>508</v>
      </c>
      <c r="M198" s="4" t="str">
        <f t="shared" si="10"/>
        <v>M</v>
      </c>
      <c r="N198" t="str">
        <f t="shared" si="11"/>
        <v>Koziol Jakub</v>
      </c>
    </row>
    <row r="199" spans="1:14" x14ac:dyDescent="0.25">
      <c r="A199" s="9">
        <v>196</v>
      </c>
      <c r="B199" s="9" t="str">
        <f t="shared" si="9"/>
        <v>"LZS VICTORIA Chróścice"</v>
      </c>
      <c r="C199" s="10" t="str">
        <f>Tabela1[[#This Row],[Nazwisko i Imię3]]</f>
        <v>Kozubek Magda</v>
      </c>
      <c r="D199" s="10">
        <v>4660</v>
      </c>
      <c r="E199" s="10" t="s">
        <v>23</v>
      </c>
      <c r="F199" s="11">
        <v>44080</v>
      </c>
      <c r="G199" s="10">
        <v>29059</v>
      </c>
      <c r="H199" s="10" t="s">
        <v>15</v>
      </c>
      <c r="I199" s="10" t="s">
        <v>16</v>
      </c>
      <c r="J199" s="10">
        <v>1999</v>
      </c>
      <c r="K199" s="10" t="s">
        <v>349</v>
      </c>
      <c r="L199" s="4" t="s">
        <v>508</v>
      </c>
      <c r="M199" s="4" t="str">
        <f t="shared" si="10"/>
        <v>K</v>
      </c>
      <c r="N199" t="str">
        <f t="shared" si="11"/>
        <v>Kozubek Magda</v>
      </c>
    </row>
    <row r="200" spans="1:14" x14ac:dyDescent="0.25">
      <c r="A200" s="9">
        <v>197</v>
      </c>
      <c r="B200" s="9" t="str">
        <f t="shared" si="9"/>
        <v>"KS ORZEŁ Branice"</v>
      </c>
      <c r="C200" s="10" t="str">
        <f>Tabela1[[#This Row],[Nazwisko i Imię3]]</f>
        <v>Kramarczyk Artur</v>
      </c>
      <c r="D200" s="10">
        <v>392</v>
      </c>
      <c r="E200" s="10" t="s">
        <v>23</v>
      </c>
      <c r="F200" s="11">
        <v>44050</v>
      </c>
      <c r="G200" s="10">
        <v>39924</v>
      </c>
      <c r="H200" s="10" t="s">
        <v>380</v>
      </c>
      <c r="I200" s="10" t="s">
        <v>95</v>
      </c>
      <c r="J200" s="10">
        <v>1974</v>
      </c>
      <c r="K200" s="10" t="s">
        <v>363</v>
      </c>
      <c r="L200" s="4" t="s">
        <v>471</v>
      </c>
      <c r="M200" s="4" t="str">
        <f t="shared" si="10"/>
        <v>M</v>
      </c>
      <c r="N200" t="str">
        <f t="shared" si="11"/>
        <v>Kramarczyk Artur</v>
      </c>
    </row>
    <row r="201" spans="1:14" x14ac:dyDescent="0.25">
      <c r="A201" s="9">
        <v>198</v>
      </c>
      <c r="B201" s="9" t="str">
        <f t="shared" si="9"/>
        <v>"UKS SOKOLIK Niemodlin"</v>
      </c>
      <c r="C201" s="10" t="str">
        <f>Tabela1[[#This Row],[Nazwisko i Imię3]]</f>
        <v>Krawczyk Leon</v>
      </c>
      <c r="D201" s="10">
        <v>298</v>
      </c>
      <c r="E201" s="10" t="s">
        <v>24</v>
      </c>
      <c r="F201" s="11">
        <v>44050</v>
      </c>
      <c r="G201" s="10">
        <v>51734</v>
      </c>
      <c r="H201" s="10" t="s">
        <v>206</v>
      </c>
      <c r="I201" s="10" t="s">
        <v>165</v>
      </c>
      <c r="J201" s="10">
        <v>2011</v>
      </c>
      <c r="K201" s="10" t="s">
        <v>373</v>
      </c>
      <c r="L201" s="4" t="s">
        <v>478</v>
      </c>
      <c r="M201" s="4" t="str">
        <f t="shared" si="10"/>
        <v>M</v>
      </c>
      <c r="N201" t="str">
        <f t="shared" si="11"/>
        <v>Krawczyk Leon</v>
      </c>
    </row>
    <row r="202" spans="1:14" x14ac:dyDescent="0.25">
      <c r="A202" s="9">
        <v>199</v>
      </c>
      <c r="B202" s="9" t="str">
        <f t="shared" si="9"/>
        <v>"UKS GOSDIM Turawa"</v>
      </c>
      <c r="C202" s="10" t="str">
        <f>Tabela1[[#This Row],[Nazwisko i Imię3]]</f>
        <v>Kreczmer Oliwier</v>
      </c>
      <c r="D202" s="10">
        <v>1437</v>
      </c>
      <c r="E202" s="10" t="s">
        <v>24</v>
      </c>
      <c r="F202" s="11">
        <v>44062</v>
      </c>
      <c r="G202" s="10">
        <v>44952</v>
      </c>
      <c r="H202" s="10" t="s">
        <v>63</v>
      </c>
      <c r="I202" s="10" t="s">
        <v>64</v>
      </c>
      <c r="J202" s="10">
        <v>2005</v>
      </c>
      <c r="K202" s="10" t="s">
        <v>368</v>
      </c>
      <c r="L202" s="4" t="s">
        <v>473</v>
      </c>
      <c r="M202" s="4" t="str">
        <f t="shared" si="10"/>
        <v>M</v>
      </c>
      <c r="N202" t="str">
        <f t="shared" si="11"/>
        <v>Kreczmer Oliwier</v>
      </c>
    </row>
    <row r="203" spans="1:14" x14ac:dyDescent="0.25">
      <c r="A203" s="9">
        <v>200</v>
      </c>
      <c r="B203" s="9" t="str">
        <f t="shared" si="9"/>
        <v>"UKS Cisek"</v>
      </c>
      <c r="C203" s="10" t="str">
        <f>Tabela1[[#This Row],[Nazwisko i Imię3]]</f>
        <v>Kroker Krzysztof</v>
      </c>
      <c r="D203" s="10">
        <v>5257</v>
      </c>
      <c r="E203" s="10" t="s">
        <v>24</v>
      </c>
      <c r="F203" s="11">
        <v>44082</v>
      </c>
      <c r="G203" s="10">
        <v>54695</v>
      </c>
      <c r="H203" s="10" t="s">
        <v>530</v>
      </c>
      <c r="I203" s="10" t="s">
        <v>38</v>
      </c>
      <c r="J203" s="10">
        <v>2007</v>
      </c>
      <c r="K203" s="10" t="s">
        <v>370</v>
      </c>
      <c r="L203" s="4" t="s">
        <v>474</v>
      </c>
      <c r="M203" s="4" t="str">
        <f t="shared" si="10"/>
        <v>M</v>
      </c>
      <c r="N203" t="str">
        <f t="shared" si="11"/>
        <v>Kroker Krzysztof</v>
      </c>
    </row>
    <row r="204" spans="1:14" x14ac:dyDescent="0.25">
      <c r="A204" s="9">
        <v>201</v>
      </c>
      <c r="B204" s="9" t="str">
        <f t="shared" si="9"/>
        <v>"UKS Cisek"</v>
      </c>
      <c r="C204" s="10" t="str">
        <f>Tabela1[[#This Row],[Nazwisko i Imię3]]</f>
        <v>Kroll Sandra</v>
      </c>
      <c r="D204" s="10">
        <v>5259</v>
      </c>
      <c r="E204" s="10" t="s">
        <v>24</v>
      </c>
      <c r="F204" s="11">
        <v>44082</v>
      </c>
      <c r="G204" s="10">
        <v>50920</v>
      </c>
      <c r="H204" s="10" t="s">
        <v>527</v>
      </c>
      <c r="I204" s="10" t="s">
        <v>528</v>
      </c>
      <c r="J204" s="10">
        <v>2010</v>
      </c>
      <c r="K204" s="10" t="s">
        <v>370</v>
      </c>
      <c r="L204" s="4" t="s">
        <v>475</v>
      </c>
      <c r="M204" s="4" t="str">
        <f t="shared" si="10"/>
        <v>K</v>
      </c>
      <c r="N204" t="str">
        <f t="shared" si="11"/>
        <v>Kroll Sandra</v>
      </c>
    </row>
    <row r="205" spans="1:14" x14ac:dyDescent="0.25">
      <c r="A205" s="9">
        <v>202</v>
      </c>
      <c r="B205" s="9" t="str">
        <f t="shared" si="9"/>
        <v>"LZS Żywocice"</v>
      </c>
      <c r="C205" s="10" t="str">
        <f>Tabela1[[#This Row],[Nazwisko i Imię3]]</f>
        <v>Król Paweł</v>
      </c>
      <c r="D205" s="10">
        <v>1336</v>
      </c>
      <c r="E205" s="10" t="s">
        <v>150</v>
      </c>
      <c r="F205" s="11">
        <v>44061</v>
      </c>
      <c r="G205" s="10">
        <v>51544</v>
      </c>
      <c r="H205" s="10" t="s">
        <v>144</v>
      </c>
      <c r="I205" s="10" t="s">
        <v>39</v>
      </c>
      <c r="J205" s="10">
        <v>2013</v>
      </c>
      <c r="K205" s="10" t="s">
        <v>352</v>
      </c>
      <c r="L205" s="4" t="s">
        <v>478</v>
      </c>
      <c r="M205" s="4" t="str">
        <f t="shared" si="10"/>
        <v>M</v>
      </c>
      <c r="N205" t="str">
        <f t="shared" si="11"/>
        <v>Król Paweł</v>
      </c>
    </row>
    <row r="206" spans="1:14" x14ac:dyDescent="0.25">
      <c r="A206" s="9">
        <v>203</v>
      </c>
      <c r="B206" s="9" t="str">
        <f t="shared" si="9"/>
        <v>"LZS Żywocice"</v>
      </c>
      <c r="C206" s="10" t="str">
        <f>Tabela1[[#This Row],[Nazwisko i Imię3]]</f>
        <v>Król Wiktoria</v>
      </c>
      <c r="D206" s="10">
        <v>1328</v>
      </c>
      <c r="E206" s="10" t="s">
        <v>24</v>
      </c>
      <c r="F206" s="11">
        <v>44061</v>
      </c>
      <c r="G206" s="10">
        <v>51538</v>
      </c>
      <c r="H206" s="10" t="s">
        <v>144</v>
      </c>
      <c r="I206" s="10" t="s">
        <v>234</v>
      </c>
      <c r="J206" s="10">
        <v>2009</v>
      </c>
      <c r="K206" s="10" t="s">
        <v>352</v>
      </c>
      <c r="L206" s="4" t="s">
        <v>475</v>
      </c>
      <c r="M206" s="4" t="str">
        <f t="shared" si="10"/>
        <v>K</v>
      </c>
      <c r="N206" t="str">
        <f t="shared" si="11"/>
        <v>Król Wiktoria</v>
      </c>
    </row>
    <row r="207" spans="1:14" x14ac:dyDescent="0.25">
      <c r="A207" s="9">
        <v>204</v>
      </c>
      <c r="B207" s="9" t="str">
        <f t="shared" si="9"/>
        <v>"STS GMINA Strzelce Opolskie"</v>
      </c>
      <c r="C207" s="10" t="str">
        <f>Tabela1[[#This Row],[Nazwisko i Imię3]]</f>
        <v>Kryś Tomasz</v>
      </c>
      <c r="D207" s="10">
        <v>8147</v>
      </c>
      <c r="E207" s="10" t="s">
        <v>24</v>
      </c>
      <c r="F207" s="11">
        <v>44091</v>
      </c>
      <c r="G207" s="10">
        <v>51010</v>
      </c>
      <c r="H207" s="10" t="s">
        <v>446</v>
      </c>
      <c r="I207" s="10" t="s">
        <v>87</v>
      </c>
      <c r="J207" s="10">
        <v>2006</v>
      </c>
      <c r="K207" s="10" t="s">
        <v>360</v>
      </c>
      <c r="L207" s="4" t="s">
        <v>473</v>
      </c>
      <c r="M207" s="4" t="str">
        <f t="shared" si="10"/>
        <v>M</v>
      </c>
      <c r="N207" t="str">
        <f t="shared" si="11"/>
        <v>Kryś Tomasz</v>
      </c>
    </row>
    <row r="208" spans="1:14" x14ac:dyDescent="0.25">
      <c r="A208" s="9">
        <v>205</v>
      </c>
      <c r="B208" s="9" t="str">
        <f t="shared" si="9"/>
        <v>"MKS Wołczyn"</v>
      </c>
      <c r="C208" s="10" t="str">
        <f>Tabela1[[#This Row],[Nazwisko i Imię3]]</f>
        <v>Krzyżanek Michał</v>
      </c>
      <c r="D208" s="10">
        <v>2587</v>
      </c>
      <c r="E208" s="10" t="s">
        <v>23</v>
      </c>
      <c r="F208" s="11">
        <v>44071</v>
      </c>
      <c r="G208" s="10">
        <v>25328</v>
      </c>
      <c r="H208" s="10" t="s">
        <v>259</v>
      </c>
      <c r="I208" s="10" t="s">
        <v>76</v>
      </c>
      <c r="J208" s="10">
        <v>1991</v>
      </c>
      <c r="K208" s="10" t="s">
        <v>353</v>
      </c>
      <c r="L208" s="4" t="s">
        <v>471</v>
      </c>
      <c r="M208" s="4" t="str">
        <f t="shared" si="10"/>
        <v>M</v>
      </c>
      <c r="N208" t="str">
        <f t="shared" si="11"/>
        <v>Krzyżanek Michał</v>
      </c>
    </row>
    <row r="209" spans="1:18" x14ac:dyDescent="0.25">
      <c r="A209" s="9">
        <v>206</v>
      </c>
      <c r="B209" s="9" t="str">
        <f t="shared" si="9"/>
        <v>"LZS VICTORIA Chróścice"</v>
      </c>
      <c r="C209" s="10" t="str">
        <f>Tabela1[[#This Row],[Nazwisko i Imię3]]</f>
        <v>Księżyk Krystian</v>
      </c>
      <c r="D209" s="10">
        <v>4666</v>
      </c>
      <c r="E209" s="10" t="s">
        <v>24</v>
      </c>
      <c r="F209" s="11">
        <v>44080</v>
      </c>
      <c r="G209" s="10">
        <v>53969</v>
      </c>
      <c r="H209" s="10" t="s">
        <v>398</v>
      </c>
      <c r="I209" s="10" t="s">
        <v>122</v>
      </c>
      <c r="J209" s="10">
        <v>2009</v>
      </c>
      <c r="K209" s="10" t="s">
        <v>349</v>
      </c>
      <c r="L209" s="4" t="s">
        <v>475</v>
      </c>
      <c r="M209" s="4" t="str">
        <f t="shared" si="10"/>
        <v>M</v>
      </c>
      <c r="N209" t="str">
        <f t="shared" si="11"/>
        <v>Księżyk Krystian</v>
      </c>
    </row>
    <row r="210" spans="1:18" x14ac:dyDescent="0.25">
      <c r="A210" s="9">
        <v>207</v>
      </c>
      <c r="B210" s="9" t="str">
        <f t="shared" si="9"/>
        <v>"LZS Zakrzów"</v>
      </c>
      <c r="C210" s="10" t="str">
        <f>Tabela1[[#This Row],[Nazwisko i Imię3]]</f>
        <v>Księżyk Mateusz</v>
      </c>
      <c r="D210" s="10">
        <v>1295</v>
      </c>
      <c r="E210" s="10" t="s">
        <v>24</v>
      </c>
      <c r="F210" s="11">
        <v>44061</v>
      </c>
      <c r="G210" s="10">
        <v>51512</v>
      </c>
      <c r="H210" s="10" t="s">
        <v>398</v>
      </c>
      <c r="I210" s="10" t="s">
        <v>90</v>
      </c>
      <c r="J210" s="10">
        <v>2008</v>
      </c>
      <c r="K210" s="10" t="s">
        <v>371</v>
      </c>
      <c r="L210" s="4" t="s">
        <v>474</v>
      </c>
      <c r="M210" s="4" t="str">
        <f t="shared" si="10"/>
        <v>M</v>
      </c>
      <c r="N210" t="str">
        <f t="shared" si="11"/>
        <v>Księżyk Mateusz</v>
      </c>
    </row>
    <row r="211" spans="1:18" x14ac:dyDescent="0.25">
      <c r="A211" s="9">
        <v>208</v>
      </c>
      <c r="B211" s="9" t="str">
        <f t="shared" si="9"/>
        <v>"LZS Zakrzów"</v>
      </c>
      <c r="C211" s="10" t="str">
        <f>Tabela1[[#This Row],[Nazwisko i Imię3]]</f>
        <v>Kubiak Aleksander</v>
      </c>
      <c r="D211" s="10">
        <v>1294</v>
      </c>
      <c r="E211" s="10" t="s">
        <v>24</v>
      </c>
      <c r="F211" s="11">
        <v>44061</v>
      </c>
      <c r="G211" s="10">
        <v>51508</v>
      </c>
      <c r="H211" s="10" t="s">
        <v>402</v>
      </c>
      <c r="I211" s="10" t="s">
        <v>109</v>
      </c>
      <c r="J211" s="10">
        <v>2007</v>
      </c>
      <c r="K211" s="10" t="s">
        <v>371</v>
      </c>
      <c r="L211" s="4" t="s">
        <v>474</v>
      </c>
      <c r="M211" s="4" t="str">
        <f t="shared" si="10"/>
        <v>M</v>
      </c>
      <c r="N211" t="str">
        <f t="shared" si="11"/>
        <v>Kubiak Aleksander</v>
      </c>
    </row>
    <row r="212" spans="1:18" x14ac:dyDescent="0.25">
      <c r="A212" s="9">
        <v>209</v>
      </c>
      <c r="B212" s="9" t="str">
        <f t="shared" si="9"/>
        <v>"LZS Zakrzów"</v>
      </c>
      <c r="C212" s="10" t="str">
        <f>Tabela1[[#This Row],[Nazwisko i Imię3]]</f>
        <v>Kubica Aleks</v>
      </c>
      <c r="D212" s="10">
        <v>1298</v>
      </c>
      <c r="E212" s="10" t="s">
        <v>24</v>
      </c>
      <c r="F212" s="11">
        <v>44061</v>
      </c>
      <c r="G212" s="10">
        <v>51509</v>
      </c>
      <c r="H212" s="10" t="s">
        <v>57</v>
      </c>
      <c r="I212" s="10" t="s">
        <v>403</v>
      </c>
      <c r="J212" s="10">
        <v>2006</v>
      </c>
      <c r="K212" s="10" t="s">
        <v>371</v>
      </c>
      <c r="L212" s="4" t="s">
        <v>473</v>
      </c>
      <c r="M212" s="4" t="str">
        <f t="shared" si="10"/>
        <v>M</v>
      </c>
      <c r="N212" t="str">
        <f t="shared" si="11"/>
        <v>Kubica Aleks</v>
      </c>
    </row>
    <row r="213" spans="1:18" x14ac:dyDescent="0.25">
      <c r="A213" s="9">
        <v>210</v>
      </c>
      <c r="B213" s="9" t="str">
        <f t="shared" si="9"/>
        <v>"UKS GOSDIM Turawa"</v>
      </c>
      <c r="C213" s="10" t="str">
        <f>Tabela1[[#This Row],[Nazwisko i Imię3]]</f>
        <v>Kubica Jarosław</v>
      </c>
      <c r="D213" s="10">
        <v>1434</v>
      </c>
      <c r="E213" s="10" t="s">
        <v>23</v>
      </c>
      <c r="F213" s="11">
        <v>44062</v>
      </c>
      <c r="G213" s="10">
        <v>30265</v>
      </c>
      <c r="H213" s="10" t="s">
        <v>57</v>
      </c>
      <c r="I213" s="10" t="s">
        <v>58</v>
      </c>
      <c r="J213" s="10">
        <v>1973</v>
      </c>
      <c r="K213" s="10" t="s">
        <v>368</v>
      </c>
      <c r="L213" s="4" t="s">
        <v>471</v>
      </c>
      <c r="M213" s="4" t="str">
        <f t="shared" si="10"/>
        <v>M</v>
      </c>
      <c r="N213" t="str">
        <f t="shared" si="11"/>
        <v>Kubica Jarosław</v>
      </c>
    </row>
    <row r="214" spans="1:18" x14ac:dyDescent="0.25">
      <c r="A214" s="9">
        <v>211</v>
      </c>
      <c r="B214" s="9" t="str">
        <f t="shared" si="9"/>
        <v>"MLUKS WAKMET Bodzanów"</v>
      </c>
      <c r="C214" s="10" t="str">
        <f>Tabela1[[#This Row],[Nazwisko i Imię3]]</f>
        <v>Kula Konrad</v>
      </c>
      <c r="D214" s="10">
        <v>1575</v>
      </c>
      <c r="E214" s="10" t="s">
        <v>23</v>
      </c>
      <c r="F214" s="11">
        <v>44064</v>
      </c>
      <c r="G214" s="10">
        <v>30260</v>
      </c>
      <c r="H214" s="10" t="s">
        <v>271</v>
      </c>
      <c r="I214" s="10" t="s">
        <v>142</v>
      </c>
      <c r="J214" s="10">
        <v>1996</v>
      </c>
      <c r="K214" s="10" t="s">
        <v>364</v>
      </c>
      <c r="L214" s="4" t="s">
        <v>471</v>
      </c>
      <c r="M214" s="4" t="str">
        <f t="shared" si="10"/>
        <v>M</v>
      </c>
      <c r="N214" t="str">
        <f t="shared" si="11"/>
        <v>Kula Konrad</v>
      </c>
    </row>
    <row r="215" spans="1:18" x14ac:dyDescent="0.25">
      <c r="A215" s="9">
        <v>212</v>
      </c>
      <c r="B215" s="9" t="str">
        <f t="shared" si="9"/>
        <v>"STS Brynica"</v>
      </c>
      <c r="C215" s="10" t="str">
        <f>Tabela1[[#This Row],[Nazwisko i Imię3]]</f>
        <v>Kuliczkowski Piotr</v>
      </c>
      <c r="D215" s="10">
        <v>2755</v>
      </c>
      <c r="E215" s="10" t="s">
        <v>24</v>
      </c>
      <c r="F215" s="11">
        <v>44072</v>
      </c>
      <c r="G215" s="10">
        <v>44387</v>
      </c>
      <c r="H215" s="10" t="s">
        <v>218</v>
      </c>
      <c r="I215" s="10" t="s">
        <v>102</v>
      </c>
      <c r="J215" s="10">
        <v>2004</v>
      </c>
      <c r="K215" s="10" t="s">
        <v>375</v>
      </c>
      <c r="L215" s="4" t="s">
        <v>472</v>
      </c>
      <c r="M215" s="4" t="str">
        <f t="shared" si="10"/>
        <v>M</v>
      </c>
      <c r="N215" t="str">
        <f t="shared" si="11"/>
        <v>Kuliczkowski Piotr</v>
      </c>
    </row>
    <row r="216" spans="1:18" x14ac:dyDescent="0.25">
      <c r="A216" s="9">
        <v>213</v>
      </c>
      <c r="B216" s="9" t="str">
        <f t="shared" si="9"/>
        <v>"UKS LOTNIK Olesno"</v>
      </c>
      <c r="C216" s="10" t="str">
        <f>Tabela1[[#This Row],[Nazwisko i Imię3]]</f>
        <v>Kulik Grzegorz</v>
      </c>
      <c r="D216" s="10">
        <v>3196</v>
      </c>
      <c r="E216" s="10" t="s">
        <v>23</v>
      </c>
      <c r="F216" s="11">
        <v>44074</v>
      </c>
      <c r="G216" s="10">
        <v>26506</v>
      </c>
      <c r="H216" s="10" t="s">
        <v>92</v>
      </c>
      <c r="I216" s="10" t="s">
        <v>56</v>
      </c>
      <c r="J216" s="10">
        <v>1973</v>
      </c>
      <c r="K216" s="10" t="s">
        <v>359</v>
      </c>
      <c r="L216" s="4" t="s">
        <v>471</v>
      </c>
      <c r="M216" s="4" t="str">
        <f t="shared" si="10"/>
        <v>M</v>
      </c>
      <c r="N216" t="str">
        <f t="shared" si="11"/>
        <v>Kulik Grzegorz</v>
      </c>
    </row>
    <row r="217" spans="1:18" x14ac:dyDescent="0.25">
      <c r="A217" s="9">
        <v>214</v>
      </c>
      <c r="B217" s="9" t="str">
        <f t="shared" si="9"/>
        <v>"LUKS Mańkowice-Piątkowice"</v>
      </c>
      <c r="C217" s="10" t="str">
        <f>Tabela1[[#This Row],[Nazwisko i Imię3]]</f>
        <v>Kumala Dariusz</v>
      </c>
      <c r="D217" s="10">
        <v>4098</v>
      </c>
      <c r="E217" s="10" t="s">
        <v>23</v>
      </c>
      <c r="F217" s="11">
        <v>44076</v>
      </c>
      <c r="G217" s="10">
        <v>19692</v>
      </c>
      <c r="H217" s="10" t="s">
        <v>329</v>
      </c>
      <c r="I217" s="10" t="s">
        <v>73</v>
      </c>
      <c r="J217" s="10">
        <v>1968</v>
      </c>
      <c r="K217" s="10" t="s">
        <v>366</v>
      </c>
      <c r="L217" s="4" t="s">
        <v>471</v>
      </c>
      <c r="M217" s="4" t="str">
        <f t="shared" si="10"/>
        <v>M</v>
      </c>
      <c r="N217" t="str">
        <f t="shared" si="11"/>
        <v>Kumala Dariusz</v>
      </c>
    </row>
    <row r="218" spans="1:18" x14ac:dyDescent="0.25">
      <c r="A218" s="9">
        <v>215</v>
      </c>
      <c r="B218" s="9" t="str">
        <f t="shared" si="9"/>
        <v>"KTS MOKSiR Zawadzkie"</v>
      </c>
      <c r="C218" s="10" t="str">
        <f>Tabela1[[#This Row],[Nazwisko i Imię3]]</f>
        <v>Kunaszewski Leon</v>
      </c>
      <c r="D218" s="10">
        <v>4595</v>
      </c>
      <c r="E218" s="10" t="s">
        <v>23</v>
      </c>
      <c r="F218" s="11">
        <v>44080</v>
      </c>
      <c r="G218" s="10">
        <v>37675</v>
      </c>
      <c r="H218" s="10" t="s">
        <v>207</v>
      </c>
      <c r="I218" s="10" t="s">
        <v>165</v>
      </c>
      <c r="J218" s="10">
        <v>2002</v>
      </c>
      <c r="K218" s="10" t="s">
        <v>541</v>
      </c>
      <c r="L218" s="4" t="s">
        <v>472</v>
      </c>
      <c r="M218" s="4" t="str">
        <f t="shared" si="10"/>
        <v>M</v>
      </c>
      <c r="N218" t="str">
        <f t="shared" si="11"/>
        <v>Kunaszewski Leon</v>
      </c>
      <c r="R218" t="s">
        <v>349</v>
      </c>
    </row>
    <row r="219" spans="1:18" x14ac:dyDescent="0.25">
      <c r="A219" s="9">
        <v>216</v>
      </c>
      <c r="B219" s="9" t="str">
        <f t="shared" si="9"/>
        <v>"AZS PWSZ Nysa"</v>
      </c>
      <c r="C219" s="10" t="str">
        <f>Tabela1[[#This Row],[Nazwisko i Imię3]]</f>
        <v>Kurowski Jakub</v>
      </c>
      <c r="D219" s="10">
        <v>4247</v>
      </c>
      <c r="E219" s="10" t="s">
        <v>24</v>
      </c>
      <c r="F219" s="11">
        <v>44078</v>
      </c>
      <c r="G219" s="10">
        <v>42425</v>
      </c>
      <c r="H219" s="10" t="s">
        <v>235</v>
      </c>
      <c r="I219" s="10" t="s">
        <v>46</v>
      </c>
      <c r="J219" s="10">
        <v>2006</v>
      </c>
      <c r="K219" s="10" t="s">
        <v>346</v>
      </c>
      <c r="L219" s="4" t="s">
        <v>473</v>
      </c>
      <c r="M219" s="4" t="str">
        <f t="shared" si="10"/>
        <v>M</v>
      </c>
      <c r="N219" t="str">
        <f t="shared" si="11"/>
        <v>Kurowski Jakub</v>
      </c>
      <c r="R219" t="s">
        <v>371</v>
      </c>
    </row>
    <row r="220" spans="1:18" x14ac:dyDescent="0.25">
      <c r="A220" s="9">
        <v>217</v>
      </c>
      <c r="B220" s="9" t="str">
        <f t="shared" si="9"/>
        <v>"MLUKS WAKMET Bodzanów"</v>
      </c>
      <c r="C220" s="10" t="str">
        <f>Tabela1[[#This Row],[Nazwisko i Imię3]]</f>
        <v>Kurowski Mariusz</v>
      </c>
      <c r="D220" s="10">
        <v>1576</v>
      </c>
      <c r="E220" s="10" t="s">
        <v>23</v>
      </c>
      <c r="F220" s="11">
        <v>44064</v>
      </c>
      <c r="G220" s="10">
        <v>38470</v>
      </c>
      <c r="H220" s="10" t="s">
        <v>235</v>
      </c>
      <c r="I220" s="10" t="s">
        <v>239</v>
      </c>
      <c r="J220" s="10">
        <v>1987</v>
      </c>
      <c r="K220" s="10" t="s">
        <v>364</v>
      </c>
      <c r="L220" s="4" t="s">
        <v>471</v>
      </c>
      <c r="M220" s="4" t="str">
        <f t="shared" si="10"/>
        <v>M</v>
      </c>
      <c r="N220" t="str">
        <f t="shared" si="11"/>
        <v>Kurowski Mariusz</v>
      </c>
      <c r="R220" t="s">
        <v>352</v>
      </c>
    </row>
    <row r="221" spans="1:18" x14ac:dyDescent="0.25">
      <c r="A221" s="9">
        <v>218</v>
      </c>
      <c r="B221" s="9" t="str">
        <f t="shared" si="9"/>
        <v>"LZS VICTORIA Chróścice"</v>
      </c>
      <c r="C221" s="10" t="str">
        <f>Tabela1[[#This Row],[Nazwisko i Imię3]]</f>
        <v>Kurtz Daniel</v>
      </c>
      <c r="D221" s="10">
        <v>4667</v>
      </c>
      <c r="E221" s="10" t="s">
        <v>24</v>
      </c>
      <c r="F221" s="11">
        <v>44080</v>
      </c>
      <c r="G221" s="10">
        <v>41373</v>
      </c>
      <c r="H221" s="10" t="s">
        <v>179</v>
      </c>
      <c r="I221" s="10" t="s">
        <v>60</v>
      </c>
      <c r="J221" s="10">
        <v>2006</v>
      </c>
      <c r="K221" s="10" t="s">
        <v>349</v>
      </c>
      <c r="L221" s="4" t="s">
        <v>473</v>
      </c>
      <c r="M221" s="4" t="str">
        <f t="shared" si="10"/>
        <v>M</v>
      </c>
      <c r="N221" t="str">
        <f t="shared" si="11"/>
        <v>Kurtz Daniel</v>
      </c>
      <c r="R221" t="s">
        <v>357</v>
      </c>
    </row>
    <row r="222" spans="1:18" x14ac:dyDescent="0.25">
      <c r="A222" s="9">
        <v>219</v>
      </c>
      <c r="B222" s="9" t="str">
        <f t="shared" si="9"/>
        <v>"UKS Cisek"</v>
      </c>
      <c r="C222" s="10" t="str">
        <f>Tabela1[[#This Row],[Nazwisko i Imię3]]</f>
        <v>Kuska Rafał</v>
      </c>
      <c r="D222" s="10">
        <v>5249</v>
      </c>
      <c r="E222" s="10" t="s">
        <v>24</v>
      </c>
      <c r="F222" s="11">
        <v>44082</v>
      </c>
      <c r="G222" s="10">
        <v>53559</v>
      </c>
      <c r="H222" s="10" t="s">
        <v>460</v>
      </c>
      <c r="I222" s="10" t="s">
        <v>203</v>
      </c>
      <c r="J222" s="10">
        <v>2007</v>
      </c>
      <c r="K222" s="10" t="s">
        <v>370</v>
      </c>
      <c r="L222" s="4" t="s">
        <v>474</v>
      </c>
      <c r="M222" s="4" t="str">
        <f t="shared" si="10"/>
        <v>M</v>
      </c>
      <c r="N222" t="str">
        <f t="shared" si="11"/>
        <v>Kuska Rafał</v>
      </c>
    </row>
    <row r="223" spans="1:18" x14ac:dyDescent="0.25">
      <c r="A223" s="9">
        <v>220</v>
      </c>
      <c r="B223" s="9" t="str">
        <f t="shared" si="9"/>
        <v>"STS GMINA Strzelce Opolskie"</v>
      </c>
      <c r="C223" s="10" t="str">
        <f>Tabela1[[#This Row],[Nazwisko i Imię3]]</f>
        <v>Kutek Józef</v>
      </c>
      <c r="D223" s="10">
        <v>8161</v>
      </c>
      <c r="E223" s="10" t="s">
        <v>23</v>
      </c>
      <c r="F223" s="11">
        <v>44091</v>
      </c>
      <c r="G223" s="10">
        <v>48008</v>
      </c>
      <c r="H223" s="10" t="s">
        <v>288</v>
      </c>
      <c r="I223" s="10" t="s">
        <v>132</v>
      </c>
      <c r="J223" s="10">
        <v>1961</v>
      </c>
      <c r="K223" s="10" t="s">
        <v>360</v>
      </c>
      <c r="L223" s="4" t="s">
        <v>471</v>
      </c>
      <c r="M223" s="4" t="str">
        <f t="shared" si="10"/>
        <v>M</v>
      </c>
      <c r="N223" t="str">
        <f t="shared" si="11"/>
        <v>Kutek Józef</v>
      </c>
    </row>
    <row r="224" spans="1:18" x14ac:dyDescent="0.25">
      <c r="A224" s="9">
        <v>221</v>
      </c>
      <c r="B224" s="9" t="str">
        <f t="shared" si="9"/>
        <v>"UKS LOTNIK Olesno"</v>
      </c>
      <c r="C224" s="10" t="str">
        <f>Tabela1[[#This Row],[Nazwisko i Imię3]]</f>
        <v>Kutynia Adam</v>
      </c>
      <c r="D224" s="10">
        <v>3197</v>
      </c>
      <c r="E224" s="10" t="s">
        <v>23</v>
      </c>
      <c r="F224" s="11">
        <v>44074</v>
      </c>
      <c r="G224" s="10">
        <v>40525</v>
      </c>
      <c r="H224" s="10" t="s">
        <v>93</v>
      </c>
      <c r="I224" s="10" t="s">
        <v>34</v>
      </c>
      <c r="J224" s="10">
        <v>1977</v>
      </c>
      <c r="K224" s="10" t="s">
        <v>359</v>
      </c>
      <c r="L224" s="4" t="s">
        <v>471</v>
      </c>
      <c r="M224" s="4" t="str">
        <f t="shared" si="10"/>
        <v>M</v>
      </c>
      <c r="N224" t="str">
        <f t="shared" si="11"/>
        <v>Kutynia Adam</v>
      </c>
    </row>
    <row r="225" spans="1:14" x14ac:dyDescent="0.25">
      <c r="A225" s="9">
        <v>222</v>
      </c>
      <c r="B225" s="9" t="str">
        <f t="shared" si="9"/>
        <v>"LUKS Mańkowice-Piątkowice"</v>
      </c>
      <c r="C225" s="10" t="str">
        <f>Tabela1[[#This Row],[Nazwisko i Imię3]]</f>
        <v>Kwarciński Tomasz</v>
      </c>
      <c r="D225" s="10">
        <v>4123</v>
      </c>
      <c r="E225" s="10" t="s">
        <v>150</v>
      </c>
      <c r="F225" s="11">
        <v>44076</v>
      </c>
      <c r="G225" s="10">
        <v>54559</v>
      </c>
      <c r="H225" s="10" t="s">
        <v>553</v>
      </c>
      <c r="I225" s="10" t="s">
        <v>87</v>
      </c>
      <c r="J225" s="10">
        <v>2013</v>
      </c>
      <c r="K225" s="10" t="s">
        <v>366</v>
      </c>
      <c r="L225" s="4" t="s">
        <v>478</v>
      </c>
      <c r="M225" s="4" t="str">
        <f t="shared" si="10"/>
        <v>M</v>
      </c>
      <c r="N225" t="str">
        <f t="shared" si="11"/>
        <v>Kwarciński Tomasz</v>
      </c>
    </row>
    <row r="226" spans="1:14" x14ac:dyDescent="0.25">
      <c r="A226" s="9">
        <v>223</v>
      </c>
      <c r="B226" s="9" t="str">
        <f t="shared" si="9"/>
        <v>"MKS Wołczyn"</v>
      </c>
      <c r="C226" s="10" t="str">
        <f>Tabela1[[#This Row],[Nazwisko i Imię3]]</f>
        <v>Kwaśnicki Łukasz</v>
      </c>
      <c r="D226" s="10">
        <v>2593</v>
      </c>
      <c r="E226" s="10" t="s">
        <v>24</v>
      </c>
      <c r="F226" s="11">
        <v>44071</v>
      </c>
      <c r="G226" s="10">
        <v>49802</v>
      </c>
      <c r="H226" s="10" t="s">
        <v>250</v>
      </c>
      <c r="I226" s="10" t="s">
        <v>99</v>
      </c>
      <c r="J226" s="10">
        <v>2006</v>
      </c>
      <c r="K226" s="10" t="s">
        <v>353</v>
      </c>
      <c r="L226" s="4" t="s">
        <v>473</v>
      </c>
      <c r="M226" s="4" t="str">
        <f t="shared" si="10"/>
        <v>M</v>
      </c>
      <c r="N226" t="str">
        <f t="shared" si="11"/>
        <v>Kwaśnicki Łukasz</v>
      </c>
    </row>
    <row r="227" spans="1:14" x14ac:dyDescent="0.25">
      <c r="A227" s="9">
        <v>224</v>
      </c>
      <c r="B227" s="9" t="str">
        <f t="shared" si="9"/>
        <v>"MKS Wołczyn"</v>
      </c>
      <c r="C227" s="10" t="str">
        <f>Tabela1[[#This Row],[Nazwisko i Imię3]]</f>
        <v>Kwaśnicki Tomasz</v>
      </c>
      <c r="D227" s="10">
        <v>2594</v>
      </c>
      <c r="E227" s="10" t="s">
        <v>24</v>
      </c>
      <c r="F227" s="11">
        <v>44071</v>
      </c>
      <c r="G227" s="10">
        <v>45977</v>
      </c>
      <c r="H227" s="10" t="s">
        <v>250</v>
      </c>
      <c r="I227" s="10" t="s">
        <v>87</v>
      </c>
      <c r="J227" s="10">
        <v>2005</v>
      </c>
      <c r="K227" s="10" t="s">
        <v>353</v>
      </c>
      <c r="L227" s="4" t="s">
        <v>473</v>
      </c>
      <c r="M227" s="4" t="str">
        <f t="shared" si="10"/>
        <v>M</v>
      </c>
      <c r="N227" t="str">
        <f t="shared" si="11"/>
        <v>Kwaśnicki Tomasz</v>
      </c>
    </row>
    <row r="228" spans="1:14" x14ac:dyDescent="0.25">
      <c r="A228" s="9">
        <v>225</v>
      </c>
      <c r="B228" s="9" t="str">
        <f t="shared" si="9"/>
        <v>"MKS Wołczyn"</v>
      </c>
      <c r="C228" s="10" t="str">
        <f>Tabela1[[#This Row],[Nazwisko i Imię3]]</f>
        <v>Kwaśnicki Wojciech</v>
      </c>
      <c r="D228" s="10">
        <v>2588</v>
      </c>
      <c r="E228" s="10" t="s">
        <v>23</v>
      </c>
      <c r="F228" s="11">
        <v>44071</v>
      </c>
      <c r="G228" s="10">
        <v>43695</v>
      </c>
      <c r="H228" s="10" t="s">
        <v>250</v>
      </c>
      <c r="I228" s="10" t="s">
        <v>147</v>
      </c>
      <c r="J228" s="10">
        <v>2000</v>
      </c>
      <c r="K228" s="10" t="s">
        <v>353</v>
      </c>
      <c r="L228" s="4" t="s">
        <v>508</v>
      </c>
      <c r="M228" s="4" t="str">
        <f t="shared" si="10"/>
        <v>M</v>
      </c>
      <c r="N228" t="str">
        <f t="shared" si="11"/>
        <v>Kwaśnicki Wojciech</v>
      </c>
    </row>
    <row r="229" spans="1:14" x14ac:dyDescent="0.25">
      <c r="A229" s="9">
        <v>226</v>
      </c>
      <c r="B229" s="9" t="str">
        <f t="shared" si="9"/>
        <v>"KTS MOKSiR Zawadzkie"</v>
      </c>
      <c r="C229" s="10" t="str">
        <f>Tabela1[[#This Row],[Nazwisko i Imię3]]</f>
        <v>Kwiatek Franciszek</v>
      </c>
      <c r="D229" s="10">
        <v>4602</v>
      </c>
      <c r="E229" s="10" t="s">
        <v>24</v>
      </c>
      <c r="F229" s="11">
        <v>44080</v>
      </c>
      <c r="G229" s="10">
        <v>54602</v>
      </c>
      <c r="H229" s="10" t="s">
        <v>389</v>
      </c>
      <c r="I229" s="10" t="s">
        <v>197</v>
      </c>
      <c r="J229" s="10">
        <v>2009</v>
      </c>
      <c r="K229" s="10" t="s">
        <v>541</v>
      </c>
      <c r="L229" s="4" t="s">
        <v>475</v>
      </c>
      <c r="M229" s="4" t="str">
        <f t="shared" si="10"/>
        <v>M</v>
      </c>
      <c r="N229" t="str">
        <f t="shared" si="11"/>
        <v>Kwiatek Franciszek</v>
      </c>
    </row>
    <row r="230" spans="1:14" x14ac:dyDescent="0.25">
      <c r="A230" s="9">
        <v>227</v>
      </c>
      <c r="B230" s="9" t="str">
        <f t="shared" si="9"/>
        <v>"KTS MOKSiR Zawadzkie"</v>
      </c>
      <c r="C230" s="10" t="str">
        <f>Tabela1[[#This Row],[Nazwisko i Imię3]]</f>
        <v>Kwiatek Karol</v>
      </c>
      <c r="D230" s="10">
        <v>4612</v>
      </c>
      <c r="E230" s="10" t="s">
        <v>24</v>
      </c>
      <c r="F230" s="11">
        <v>44080</v>
      </c>
      <c r="G230" s="10">
        <v>53674</v>
      </c>
      <c r="H230" s="10" t="s">
        <v>389</v>
      </c>
      <c r="I230" s="10" t="s">
        <v>88</v>
      </c>
      <c r="J230" s="10">
        <v>2006</v>
      </c>
      <c r="K230" s="10" t="s">
        <v>541</v>
      </c>
      <c r="L230" s="4" t="s">
        <v>473</v>
      </c>
      <c r="M230" s="4" t="str">
        <f t="shared" si="10"/>
        <v>M</v>
      </c>
      <c r="N230" t="str">
        <f t="shared" si="11"/>
        <v>Kwiatek Karol</v>
      </c>
    </row>
    <row r="231" spans="1:14" x14ac:dyDescent="0.25">
      <c r="A231" s="9">
        <v>228</v>
      </c>
      <c r="B231" s="9" t="str">
        <f t="shared" si="9"/>
        <v>"KTS MOKSiR Zawadzkie"</v>
      </c>
      <c r="C231" s="10" t="str">
        <f>Tabela1[[#This Row],[Nazwisko i Imię3]]</f>
        <v>Kwiatek Łucja</v>
      </c>
      <c r="D231" s="10">
        <v>4618</v>
      </c>
      <c r="E231" s="10" t="s">
        <v>150</v>
      </c>
      <c r="F231" s="11">
        <v>44080</v>
      </c>
      <c r="G231" s="10">
        <v>54604</v>
      </c>
      <c r="H231" s="10" t="s">
        <v>389</v>
      </c>
      <c r="I231" s="10" t="s">
        <v>545</v>
      </c>
      <c r="J231" s="10">
        <v>2012</v>
      </c>
      <c r="K231" s="10" t="s">
        <v>541</v>
      </c>
      <c r="L231" s="4" t="s">
        <v>478</v>
      </c>
      <c r="M231" s="4" t="str">
        <f t="shared" si="10"/>
        <v>K</v>
      </c>
      <c r="N231" t="str">
        <f t="shared" si="11"/>
        <v>Kwiatek Łucja</v>
      </c>
    </row>
    <row r="232" spans="1:14" x14ac:dyDescent="0.25">
      <c r="A232" s="9">
        <v>229</v>
      </c>
      <c r="B232" s="9" t="str">
        <f t="shared" si="9"/>
        <v>"SKS LUKS Nysa"</v>
      </c>
      <c r="C232" s="10" t="str">
        <f>Tabela1[[#This Row],[Nazwisko i Imię3]]</f>
        <v>Kwiatkowski Andrzej</v>
      </c>
      <c r="D232" s="10">
        <v>3821</v>
      </c>
      <c r="E232" s="10" t="s">
        <v>23</v>
      </c>
      <c r="F232" s="11">
        <v>44077</v>
      </c>
      <c r="G232" s="10">
        <v>5986</v>
      </c>
      <c r="H232" s="10" t="s">
        <v>177</v>
      </c>
      <c r="I232" s="10" t="s">
        <v>28</v>
      </c>
      <c r="J232" s="10">
        <v>1976</v>
      </c>
      <c r="K232" s="10" t="s">
        <v>372</v>
      </c>
      <c r="L232" s="4" t="s">
        <v>471</v>
      </c>
      <c r="M232" s="4" t="str">
        <f t="shared" si="10"/>
        <v>M</v>
      </c>
      <c r="N232" t="str">
        <f t="shared" si="11"/>
        <v>Kwiatkowski Andrzej</v>
      </c>
    </row>
    <row r="233" spans="1:14" x14ac:dyDescent="0.25">
      <c r="A233" s="9">
        <v>230</v>
      </c>
      <c r="B233" s="9" t="str">
        <f t="shared" si="9"/>
        <v>"LZS VICTORIA Chróścice"</v>
      </c>
      <c r="C233" s="10" t="str">
        <f>Tabela1[[#This Row],[Nazwisko i Imię3]]</f>
        <v>Kwiatkowski Bartosz</v>
      </c>
      <c r="D233" s="10">
        <v>4668</v>
      </c>
      <c r="E233" s="10" t="s">
        <v>24</v>
      </c>
      <c r="F233" s="11">
        <v>44080</v>
      </c>
      <c r="G233" s="10">
        <v>49544</v>
      </c>
      <c r="H233" s="10" t="s">
        <v>177</v>
      </c>
      <c r="I233" s="10" t="s">
        <v>80</v>
      </c>
      <c r="J233" s="10">
        <v>2006</v>
      </c>
      <c r="K233" s="10" t="s">
        <v>349</v>
      </c>
      <c r="L233" s="4" t="s">
        <v>473</v>
      </c>
      <c r="M233" s="4" t="str">
        <f t="shared" si="10"/>
        <v>M</v>
      </c>
      <c r="N233" t="str">
        <f t="shared" si="11"/>
        <v>Kwiatkowski Bartosz</v>
      </c>
    </row>
    <row r="234" spans="1:14" x14ac:dyDescent="0.25">
      <c r="A234" s="9">
        <v>231</v>
      </c>
      <c r="B234" s="9" t="str">
        <f t="shared" si="9"/>
        <v>"KTS KŁODNICA Kędzierzyn-Koźle"</v>
      </c>
      <c r="C234" s="10" t="str">
        <f>Tabela1[[#This Row],[Nazwisko i Imię3]]</f>
        <v>Lang Dominik</v>
      </c>
      <c r="D234" s="10">
        <v>2865</v>
      </c>
      <c r="E234" s="10" t="s">
        <v>23</v>
      </c>
      <c r="F234" s="11">
        <v>44073</v>
      </c>
      <c r="G234" s="10">
        <v>32261</v>
      </c>
      <c r="H234" s="10" t="s">
        <v>264</v>
      </c>
      <c r="I234" s="10" t="s">
        <v>176</v>
      </c>
      <c r="J234" s="10">
        <v>2002</v>
      </c>
      <c r="K234" s="10" t="s">
        <v>362</v>
      </c>
      <c r="L234" s="4" t="s">
        <v>472</v>
      </c>
      <c r="M234" s="4" t="str">
        <f t="shared" si="10"/>
        <v>M</v>
      </c>
      <c r="N234" t="str">
        <f t="shared" si="11"/>
        <v>Lang Dominik</v>
      </c>
    </row>
    <row r="235" spans="1:14" x14ac:dyDescent="0.25">
      <c r="A235" s="9">
        <v>232</v>
      </c>
      <c r="B235" s="9" t="str">
        <f t="shared" si="9"/>
        <v>"UKS SOKOLIK Niemodlin"</v>
      </c>
      <c r="C235" s="10" t="str">
        <f>Tabela1[[#This Row],[Nazwisko i Imię3]]</f>
        <v>Lasman Karolina</v>
      </c>
      <c r="D235" s="10">
        <v>299</v>
      </c>
      <c r="E235" s="10" t="s">
        <v>24</v>
      </c>
      <c r="F235" s="11">
        <v>44050</v>
      </c>
      <c r="G235" s="10">
        <v>50311</v>
      </c>
      <c r="H235" s="10" t="s">
        <v>321</v>
      </c>
      <c r="I235" s="10" t="s">
        <v>181</v>
      </c>
      <c r="J235" s="10">
        <v>2005</v>
      </c>
      <c r="K235" s="10" t="s">
        <v>373</v>
      </c>
      <c r="L235" s="4" t="s">
        <v>473</v>
      </c>
      <c r="M235" s="4" t="str">
        <f t="shared" si="10"/>
        <v>K</v>
      </c>
      <c r="N235" t="str">
        <f t="shared" si="11"/>
        <v>Lasman Karolina</v>
      </c>
    </row>
    <row r="236" spans="1:14" x14ac:dyDescent="0.25">
      <c r="A236" s="9">
        <v>233</v>
      </c>
      <c r="B236" s="9" t="str">
        <f t="shared" si="9"/>
        <v>"UKS SOKOLIK Niemodlin"</v>
      </c>
      <c r="C236" s="10" t="str">
        <f>Tabela1[[#This Row],[Nazwisko i Imię3]]</f>
        <v>Lasman Szymon</v>
      </c>
      <c r="D236" s="10">
        <v>295</v>
      </c>
      <c r="E236" s="10" t="s">
        <v>24</v>
      </c>
      <c r="F236" s="11">
        <v>44050</v>
      </c>
      <c r="G236" s="10">
        <v>54154</v>
      </c>
      <c r="H236" s="10" t="s">
        <v>321</v>
      </c>
      <c r="I236" s="10" t="s">
        <v>54</v>
      </c>
      <c r="J236" s="10">
        <v>2010</v>
      </c>
      <c r="K236" s="10" t="s">
        <v>373</v>
      </c>
      <c r="L236" s="4" t="s">
        <v>475</v>
      </c>
      <c r="M236" s="4" t="str">
        <f t="shared" si="10"/>
        <v>M</v>
      </c>
      <c r="N236" t="str">
        <f t="shared" si="11"/>
        <v>Lasman Szymon</v>
      </c>
    </row>
    <row r="237" spans="1:14" x14ac:dyDescent="0.25">
      <c r="A237" s="9">
        <v>234</v>
      </c>
      <c r="B237" s="9" t="str">
        <f t="shared" si="9"/>
        <v>"STS GMINA Strzelce Opolskie"</v>
      </c>
      <c r="C237" s="10" t="str">
        <f>Tabela1[[#This Row],[Nazwisko i Imię3]]</f>
        <v>Lechowicz Józef</v>
      </c>
      <c r="D237" s="10">
        <v>8127</v>
      </c>
      <c r="E237" s="10" t="s">
        <v>23</v>
      </c>
      <c r="F237" s="11">
        <v>44091</v>
      </c>
      <c r="G237" s="10">
        <v>39687</v>
      </c>
      <c r="H237" s="10" t="s">
        <v>289</v>
      </c>
      <c r="I237" s="10" t="s">
        <v>132</v>
      </c>
      <c r="J237" s="10">
        <v>1961</v>
      </c>
      <c r="K237" s="10" t="s">
        <v>360</v>
      </c>
      <c r="L237" s="4" t="s">
        <v>471</v>
      </c>
      <c r="M237" s="4" t="str">
        <f t="shared" si="10"/>
        <v>M</v>
      </c>
      <c r="N237" t="str">
        <f t="shared" si="11"/>
        <v>Lechowicz Józef</v>
      </c>
    </row>
    <row r="238" spans="1:14" x14ac:dyDescent="0.25">
      <c r="A238" s="9">
        <v>235</v>
      </c>
      <c r="B238" s="9" t="str">
        <f t="shared" si="9"/>
        <v>"LZS Żywocice"</v>
      </c>
      <c r="C238" s="10" t="str">
        <f>Tabela1[[#This Row],[Nazwisko i Imię3]]</f>
        <v>Lepich David</v>
      </c>
      <c r="D238" s="10">
        <v>1329</v>
      </c>
      <c r="E238" s="10" t="s">
        <v>24</v>
      </c>
      <c r="F238" s="11">
        <v>44061</v>
      </c>
      <c r="G238" s="10">
        <v>49398</v>
      </c>
      <c r="H238" s="10" t="s">
        <v>128</v>
      </c>
      <c r="I238" s="10" t="s">
        <v>151</v>
      </c>
      <c r="J238" s="10">
        <v>2011</v>
      </c>
      <c r="K238" s="10" t="s">
        <v>352</v>
      </c>
      <c r="L238" s="4" t="s">
        <v>478</v>
      </c>
      <c r="M238" s="4" t="str">
        <f t="shared" si="10"/>
        <v>M</v>
      </c>
      <c r="N238" t="str">
        <f t="shared" si="11"/>
        <v>Lepich David</v>
      </c>
    </row>
    <row r="239" spans="1:14" x14ac:dyDescent="0.25">
      <c r="A239" s="9">
        <v>236</v>
      </c>
      <c r="B239" s="9" t="str">
        <f t="shared" si="9"/>
        <v>"LZS Żywocice"</v>
      </c>
      <c r="C239" s="10" t="str">
        <f>Tabela1[[#This Row],[Nazwisko i Imię3]]</f>
        <v>Lepich Marcin</v>
      </c>
      <c r="D239" s="10">
        <v>1313</v>
      </c>
      <c r="E239" s="10" t="s">
        <v>23</v>
      </c>
      <c r="F239" s="11">
        <v>44061</v>
      </c>
      <c r="G239" s="10">
        <v>40650</v>
      </c>
      <c r="H239" s="10" t="s">
        <v>128</v>
      </c>
      <c r="I239" s="10" t="s">
        <v>66</v>
      </c>
      <c r="J239" s="10">
        <v>1973</v>
      </c>
      <c r="K239" s="10" t="s">
        <v>352</v>
      </c>
      <c r="L239" s="4" t="s">
        <v>471</v>
      </c>
      <c r="M239" s="4" t="str">
        <f t="shared" si="10"/>
        <v>M</v>
      </c>
      <c r="N239" t="str">
        <f t="shared" si="11"/>
        <v>Lepich Marcin</v>
      </c>
    </row>
    <row r="240" spans="1:14" x14ac:dyDescent="0.25">
      <c r="A240" s="9">
        <v>237</v>
      </c>
      <c r="B240" s="9" t="str">
        <f t="shared" si="9"/>
        <v>"LZS Żywocice"</v>
      </c>
      <c r="C240" s="10" t="str">
        <f>Tabela1[[#This Row],[Nazwisko i Imię3]]</f>
        <v>Linek Adam</v>
      </c>
      <c r="D240" s="10">
        <v>1330</v>
      </c>
      <c r="E240" s="10" t="s">
        <v>24</v>
      </c>
      <c r="F240" s="11">
        <v>44061</v>
      </c>
      <c r="G240" s="10">
        <v>41866</v>
      </c>
      <c r="H240" s="10" t="s">
        <v>145</v>
      </c>
      <c r="I240" s="10" t="s">
        <v>34</v>
      </c>
      <c r="J240" s="10">
        <v>2004</v>
      </c>
      <c r="K240" s="10" t="s">
        <v>352</v>
      </c>
      <c r="L240" s="4" t="s">
        <v>472</v>
      </c>
      <c r="M240" s="4" t="str">
        <f t="shared" si="10"/>
        <v>M</v>
      </c>
      <c r="N240" t="str">
        <f t="shared" si="11"/>
        <v>Linek Adam</v>
      </c>
    </row>
    <row r="241" spans="1:14" x14ac:dyDescent="0.25">
      <c r="A241" s="9">
        <v>238</v>
      </c>
      <c r="B241" s="9" t="str">
        <f t="shared" si="9"/>
        <v>"LZS Żywocice"</v>
      </c>
      <c r="C241" s="10" t="str">
        <f>Tabela1[[#This Row],[Nazwisko i Imię3]]</f>
        <v>Linek Karol</v>
      </c>
      <c r="D241" s="10">
        <v>1337</v>
      </c>
      <c r="E241" s="10" t="s">
        <v>150</v>
      </c>
      <c r="F241" s="11">
        <v>44061</v>
      </c>
      <c r="G241" s="10">
        <v>54094</v>
      </c>
      <c r="H241" s="10" t="s">
        <v>145</v>
      </c>
      <c r="I241" s="10" t="s">
        <v>88</v>
      </c>
      <c r="J241" s="10">
        <v>2012</v>
      </c>
      <c r="K241" s="10" t="s">
        <v>352</v>
      </c>
      <c r="L241" s="4" t="s">
        <v>478</v>
      </c>
      <c r="M241" s="4" t="str">
        <f t="shared" si="10"/>
        <v>M</v>
      </c>
      <c r="N241" t="str">
        <f t="shared" si="11"/>
        <v>Linek Karol</v>
      </c>
    </row>
    <row r="242" spans="1:14" x14ac:dyDescent="0.25">
      <c r="A242" s="9">
        <v>239</v>
      </c>
      <c r="B242" s="9" t="str">
        <f t="shared" si="9"/>
        <v>"STS Brynica"</v>
      </c>
      <c r="C242" s="10" t="str">
        <f>Tabela1[[#This Row],[Nazwisko i Imię3]]</f>
        <v>Lisowska Karolina</v>
      </c>
      <c r="D242" s="10">
        <v>2756</v>
      </c>
      <c r="E242" s="10" t="s">
        <v>24</v>
      </c>
      <c r="F242" s="11">
        <v>44072</v>
      </c>
      <c r="G242" s="10">
        <v>46909</v>
      </c>
      <c r="H242" s="10" t="s">
        <v>180</v>
      </c>
      <c r="I242" s="10" t="s">
        <v>181</v>
      </c>
      <c r="J242" s="10">
        <v>2006</v>
      </c>
      <c r="K242" s="10" t="s">
        <v>375</v>
      </c>
      <c r="L242" s="4" t="s">
        <v>473</v>
      </c>
      <c r="M242" s="4" t="str">
        <f t="shared" si="10"/>
        <v>K</v>
      </c>
      <c r="N242" t="str">
        <f t="shared" si="11"/>
        <v>Lisowska Karolina</v>
      </c>
    </row>
    <row r="243" spans="1:14" x14ac:dyDescent="0.25">
      <c r="A243" s="9">
        <v>240</v>
      </c>
      <c r="B243" s="9" t="str">
        <f t="shared" si="9"/>
        <v>"LUKS Mańkowice-Piątkowice"</v>
      </c>
      <c r="C243" s="10" t="str">
        <f>Tabela1[[#This Row],[Nazwisko i Imię3]]</f>
        <v>Lukas Stefan</v>
      </c>
      <c r="D243" s="10">
        <v>4119</v>
      </c>
      <c r="E243" s="10" t="s">
        <v>150</v>
      </c>
      <c r="F243" s="11">
        <v>44076</v>
      </c>
      <c r="G243" s="10">
        <v>54555</v>
      </c>
      <c r="H243" s="10" t="s">
        <v>554</v>
      </c>
      <c r="I243" s="10" t="s">
        <v>555</v>
      </c>
      <c r="J243" s="10">
        <v>2010</v>
      </c>
      <c r="K243" s="10" t="s">
        <v>366</v>
      </c>
      <c r="L243" s="4" t="s">
        <v>475</v>
      </c>
      <c r="M243" s="4" t="str">
        <f t="shared" si="10"/>
        <v>M</v>
      </c>
      <c r="N243" t="str">
        <f t="shared" si="11"/>
        <v>Lukas Stefan</v>
      </c>
    </row>
    <row r="244" spans="1:14" x14ac:dyDescent="0.25">
      <c r="A244" s="9">
        <v>241</v>
      </c>
      <c r="B244" s="9" t="str">
        <f t="shared" si="9"/>
        <v>"MMKS Kędzierzyn Koźle"</v>
      </c>
      <c r="C244" s="10" t="str">
        <f>Tabela1[[#This Row],[Nazwisko i Imię3]]</f>
        <v>Łempicki Piotr</v>
      </c>
      <c r="D244" s="10">
        <v>11558</v>
      </c>
      <c r="E244" s="10" t="s">
        <v>150</v>
      </c>
      <c r="F244" s="11">
        <v>44203</v>
      </c>
      <c r="G244" s="10">
        <v>56776</v>
      </c>
      <c r="H244" s="10" t="s">
        <v>618</v>
      </c>
      <c r="I244" s="10" t="s">
        <v>102</v>
      </c>
      <c r="J244" s="10">
        <v>2013</v>
      </c>
      <c r="K244" s="10" t="s">
        <v>609</v>
      </c>
      <c r="L244" s="4" t="s">
        <v>478</v>
      </c>
      <c r="M244" s="4" t="str">
        <f t="shared" si="10"/>
        <v>M</v>
      </c>
      <c r="N244" t="str">
        <f t="shared" si="11"/>
        <v>Łempicki Piotr</v>
      </c>
    </row>
    <row r="245" spans="1:14" x14ac:dyDescent="0.25">
      <c r="A245" s="9">
        <v>242</v>
      </c>
      <c r="B245" s="9" t="str">
        <f t="shared" si="9"/>
        <v>"LZS GROM Szybowice"</v>
      </c>
      <c r="C245" s="10" t="str">
        <f>Tabela1[[#This Row],[Nazwisko i Imię3]]</f>
        <v>Łojek Bogusław</v>
      </c>
      <c r="D245" s="10">
        <v>786</v>
      </c>
      <c r="E245" s="10" t="s">
        <v>23</v>
      </c>
      <c r="F245" s="11">
        <v>44056</v>
      </c>
      <c r="G245" s="10">
        <v>27745</v>
      </c>
      <c r="H245" s="10" t="s">
        <v>29</v>
      </c>
      <c r="I245" s="10" t="s">
        <v>30</v>
      </c>
      <c r="J245" s="10">
        <v>1959</v>
      </c>
      <c r="K245" s="10" t="s">
        <v>358</v>
      </c>
      <c r="L245" s="4" t="s">
        <v>471</v>
      </c>
      <c r="M245" s="4" t="str">
        <f t="shared" si="10"/>
        <v>M</v>
      </c>
      <c r="N245" t="str">
        <f t="shared" si="11"/>
        <v>Łojek Bogusław</v>
      </c>
    </row>
    <row r="246" spans="1:14" x14ac:dyDescent="0.25">
      <c r="A246" s="9">
        <v>243</v>
      </c>
      <c r="B246" s="9" t="str">
        <f t="shared" si="9"/>
        <v>"LZS Żywocice"</v>
      </c>
      <c r="C246" s="10" t="str">
        <f>Tabela1[[#This Row],[Nazwisko i Imię3]]</f>
        <v>Machoń Radosław</v>
      </c>
      <c r="D246" s="10">
        <v>1314</v>
      </c>
      <c r="E246" s="10" t="s">
        <v>23</v>
      </c>
      <c r="F246" s="11">
        <v>44061</v>
      </c>
      <c r="G246" s="10">
        <v>39616</v>
      </c>
      <c r="H246" s="10" t="s">
        <v>129</v>
      </c>
      <c r="I246" s="10" t="s">
        <v>130</v>
      </c>
      <c r="J246" s="10">
        <v>1981</v>
      </c>
      <c r="K246" s="10" t="s">
        <v>352</v>
      </c>
      <c r="L246" s="4" t="s">
        <v>471</v>
      </c>
      <c r="M246" s="4" t="str">
        <f t="shared" si="10"/>
        <v>M</v>
      </c>
      <c r="N246" t="str">
        <f t="shared" si="11"/>
        <v>Machoń Radosław</v>
      </c>
    </row>
    <row r="247" spans="1:14" x14ac:dyDescent="0.25">
      <c r="A247" s="9">
        <v>244</v>
      </c>
      <c r="B247" s="9" t="str">
        <f t="shared" si="9"/>
        <v>"LZS ODRA Kąty Opolskie"</v>
      </c>
      <c r="C247" s="10" t="str">
        <f>Tabela1[[#This Row],[Nazwisko i Imię3]]</f>
        <v>Maczurek Robert</v>
      </c>
      <c r="D247" s="10">
        <v>94</v>
      </c>
      <c r="E247" s="10" t="s">
        <v>23</v>
      </c>
      <c r="F247" s="11">
        <v>44046</v>
      </c>
      <c r="G247" s="10">
        <v>39615</v>
      </c>
      <c r="H247" s="10" t="s">
        <v>105</v>
      </c>
      <c r="I247" s="10" t="s">
        <v>45</v>
      </c>
      <c r="J247" s="10">
        <v>1997</v>
      </c>
      <c r="K247" s="10" t="s">
        <v>354</v>
      </c>
      <c r="L247" s="4" t="s">
        <v>471</v>
      </c>
      <c r="M247" s="4" t="str">
        <f t="shared" si="10"/>
        <v>M</v>
      </c>
      <c r="N247" t="str">
        <f t="shared" si="11"/>
        <v>Maczurek Robert</v>
      </c>
    </row>
    <row r="248" spans="1:14" x14ac:dyDescent="0.25">
      <c r="A248" s="9">
        <v>245</v>
      </c>
      <c r="B248" s="9" t="str">
        <f t="shared" si="9"/>
        <v>"OKS Olesno"</v>
      </c>
      <c r="C248" s="10" t="str">
        <f>Tabela1[[#This Row],[Nazwisko i Imię3]]</f>
        <v>Maćczak Maksymilian</v>
      </c>
      <c r="D248" s="10">
        <v>4860</v>
      </c>
      <c r="E248" s="10" t="s">
        <v>24</v>
      </c>
      <c r="F248" s="11">
        <v>44081</v>
      </c>
      <c r="G248" s="10">
        <v>52025</v>
      </c>
      <c r="H248" s="10" t="s">
        <v>424</v>
      </c>
      <c r="I248" s="10" t="s">
        <v>425</v>
      </c>
      <c r="J248" s="10">
        <v>2006</v>
      </c>
      <c r="K248" s="10" t="s">
        <v>356</v>
      </c>
      <c r="L248" s="4" t="s">
        <v>473</v>
      </c>
      <c r="M248" s="4" t="str">
        <f t="shared" si="10"/>
        <v>M</v>
      </c>
      <c r="N248" t="str">
        <f t="shared" si="11"/>
        <v>Maćczak Maksymilian</v>
      </c>
    </row>
    <row r="249" spans="1:14" x14ac:dyDescent="0.25">
      <c r="A249" s="9">
        <v>246</v>
      </c>
      <c r="B249" s="9" t="str">
        <f t="shared" si="9"/>
        <v>"MGOK Gorzów Śląski"</v>
      </c>
      <c r="C249" s="10" t="str">
        <f>Tabela1[[#This Row],[Nazwisko i Imię3]]</f>
        <v>Makos Nikola</v>
      </c>
      <c r="D249" s="10">
        <v>5790</v>
      </c>
      <c r="E249" s="10" t="s">
        <v>24</v>
      </c>
      <c r="F249" s="11">
        <v>44082</v>
      </c>
      <c r="G249" s="10">
        <v>44948</v>
      </c>
      <c r="H249" s="10" t="s">
        <v>462</v>
      </c>
      <c r="I249" s="10" t="s">
        <v>400</v>
      </c>
      <c r="J249" s="10">
        <v>2007</v>
      </c>
      <c r="K249" s="10" t="s">
        <v>357</v>
      </c>
      <c r="L249" s="4" t="s">
        <v>474</v>
      </c>
      <c r="M249" s="4" t="str">
        <f t="shared" si="10"/>
        <v>K</v>
      </c>
      <c r="N249" t="str">
        <f t="shared" si="11"/>
        <v>Makos Nikola</v>
      </c>
    </row>
    <row r="250" spans="1:14" x14ac:dyDescent="0.25">
      <c r="A250" s="9">
        <v>247</v>
      </c>
      <c r="B250" s="9" t="str">
        <f t="shared" si="9"/>
        <v>"LZS Żywocice"</v>
      </c>
      <c r="C250" s="10" t="str">
        <f>Tabela1[[#This Row],[Nazwisko i Imię3]]</f>
        <v>Makosz Oliwer</v>
      </c>
      <c r="D250" s="10">
        <v>1331</v>
      </c>
      <c r="E250" s="10" t="s">
        <v>24</v>
      </c>
      <c r="F250" s="11">
        <v>44061</v>
      </c>
      <c r="G250" s="10">
        <v>51543</v>
      </c>
      <c r="H250" s="10" t="s">
        <v>418</v>
      </c>
      <c r="I250" s="10" t="s">
        <v>419</v>
      </c>
      <c r="J250" s="10">
        <v>2006</v>
      </c>
      <c r="K250" s="10" t="s">
        <v>352</v>
      </c>
      <c r="L250" s="4" t="s">
        <v>473</v>
      </c>
      <c r="M250" s="4" t="str">
        <f t="shared" si="10"/>
        <v>M</v>
      </c>
      <c r="N250" t="str">
        <f t="shared" si="11"/>
        <v>Makosz Oliwer</v>
      </c>
    </row>
    <row r="251" spans="1:14" x14ac:dyDescent="0.25">
      <c r="A251" s="9">
        <v>248</v>
      </c>
      <c r="B251" s="9" t="str">
        <f t="shared" si="9"/>
        <v>"SKS LUKS Nysa"</v>
      </c>
      <c r="C251" s="10" t="str">
        <f>Tabela1[[#This Row],[Nazwisko i Imię3]]</f>
        <v>Malec Martyna</v>
      </c>
      <c r="D251" s="10">
        <v>3829</v>
      </c>
      <c r="E251" s="10" t="s">
        <v>24</v>
      </c>
      <c r="F251" s="11">
        <v>44077</v>
      </c>
      <c r="G251" s="10">
        <v>48951</v>
      </c>
      <c r="H251" s="10" t="s">
        <v>310</v>
      </c>
      <c r="I251" s="10" t="s">
        <v>201</v>
      </c>
      <c r="J251" s="10">
        <v>2010</v>
      </c>
      <c r="K251" s="10" t="s">
        <v>372</v>
      </c>
      <c r="L251" s="4" t="s">
        <v>475</v>
      </c>
      <c r="M251" s="4" t="str">
        <f t="shared" si="10"/>
        <v>K</v>
      </c>
      <c r="N251" t="str">
        <f t="shared" si="11"/>
        <v>Malec Martyna</v>
      </c>
    </row>
    <row r="252" spans="1:14" x14ac:dyDescent="0.25">
      <c r="A252" s="9">
        <v>249</v>
      </c>
      <c r="B252" s="9" t="str">
        <f t="shared" si="9"/>
        <v>"LZS Kujakowice"</v>
      </c>
      <c r="C252" s="10" t="str">
        <f>Tabela1[[#This Row],[Nazwisko i Imię3]]</f>
        <v>Malecha Maciej</v>
      </c>
      <c r="D252" s="10">
        <v>1427</v>
      </c>
      <c r="E252" s="10" t="s">
        <v>23</v>
      </c>
      <c r="F252" s="11">
        <v>44062</v>
      </c>
      <c r="G252" s="10">
        <v>37670</v>
      </c>
      <c r="H252" s="10" t="s">
        <v>208</v>
      </c>
      <c r="I252" s="10" t="s">
        <v>43</v>
      </c>
      <c r="J252" s="10">
        <v>2001</v>
      </c>
      <c r="K252" s="10" t="s">
        <v>365</v>
      </c>
      <c r="L252" s="4" t="s">
        <v>508</v>
      </c>
      <c r="M252" s="4" t="str">
        <f t="shared" si="10"/>
        <v>M</v>
      </c>
      <c r="N252" t="str">
        <f t="shared" si="11"/>
        <v>Malecha Maciej</v>
      </c>
    </row>
    <row r="253" spans="1:14" x14ac:dyDescent="0.25">
      <c r="A253" s="9">
        <v>250</v>
      </c>
      <c r="B253" s="9" t="str">
        <f t="shared" si="9"/>
        <v>"STS GMINA Strzelce Opolskie"</v>
      </c>
      <c r="C253" s="10" t="str">
        <f>Tabela1[[#This Row],[Nazwisko i Imię3]]</f>
        <v>Malon Julia</v>
      </c>
      <c r="D253" s="10">
        <v>8154</v>
      </c>
      <c r="E253" s="10" t="s">
        <v>24</v>
      </c>
      <c r="F253" s="11">
        <v>44091</v>
      </c>
      <c r="G253" s="10">
        <v>53637</v>
      </c>
      <c r="H253" s="10" t="s">
        <v>447</v>
      </c>
      <c r="I253" s="10" t="s">
        <v>14</v>
      </c>
      <c r="J253" s="10">
        <v>2011</v>
      </c>
      <c r="K253" s="10" t="s">
        <v>360</v>
      </c>
      <c r="L253" s="4" t="s">
        <v>478</v>
      </c>
      <c r="M253" s="4" t="str">
        <f t="shared" si="10"/>
        <v>K</v>
      </c>
      <c r="N253" t="str">
        <f t="shared" si="11"/>
        <v>Malon Julia</v>
      </c>
    </row>
    <row r="254" spans="1:14" x14ac:dyDescent="0.25">
      <c r="A254" s="9">
        <v>251</v>
      </c>
      <c r="B254" s="9" t="str">
        <f t="shared" si="9"/>
        <v>"STS GMINA Strzelce Opolskie"</v>
      </c>
      <c r="C254" s="10" t="str">
        <f>Tabela1[[#This Row],[Nazwisko i Imię3]]</f>
        <v>Malon Natalia</v>
      </c>
      <c r="D254" s="10">
        <v>9459</v>
      </c>
      <c r="E254" s="10" t="s">
        <v>24</v>
      </c>
      <c r="F254" s="11">
        <v>44103</v>
      </c>
      <c r="G254" s="10">
        <v>55513</v>
      </c>
      <c r="H254" s="10" t="s">
        <v>447</v>
      </c>
      <c r="I254" s="10" t="s">
        <v>11</v>
      </c>
      <c r="J254" s="10">
        <v>2009</v>
      </c>
      <c r="K254" s="10" t="s">
        <v>360</v>
      </c>
      <c r="L254" s="4" t="s">
        <v>475</v>
      </c>
      <c r="M254" s="4" t="str">
        <f t="shared" si="10"/>
        <v>K</v>
      </c>
      <c r="N254" t="str">
        <f t="shared" si="11"/>
        <v>Malon Natalia</v>
      </c>
    </row>
    <row r="255" spans="1:14" x14ac:dyDescent="0.25">
      <c r="A255" s="9">
        <v>252</v>
      </c>
      <c r="B255" s="9" t="str">
        <f t="shared" si="9"/>
        <v>"KTS MOKSiR Zawadzkie"</v>
      </c>
      <c r="C255" s="10" t="str">
        <f>Tabela1[[#This Row],[Nazwisko i Imię3]]</f>
        <v>Małczak Krystian</v>
      </c>
      <c r="D255" s="10">
        <v>4596</v>
      </c>
      <c r="E255" s="10" t="s">
        <v>23</v>
      </c>
      <c r="F255" s="11">
        <v>44080</v>
      </c>
      <c r="G255" s="10">
        <v>22890</v>
      </c>
      <c r="H255" s="10" t="s">
        <v>195</v>
      </c>
      <c r="I255" s="10" t="s">
        <v>122</v>
      </c>
      <c r="J255" s="10">
        <v>1959</v>
      </c>
      <c r="K255" s="10" t="s">
        <v>541</v>
      </c>
      <c r="L255" s="4" t="s">
        <v>471</v>
      </c>
      <c r="M255" s="4" t="str">
        <f t="shared" si="10"/>
        <v>M</v>
      </c>
      <c r="N255" t="str">
        <f t="shared" si="11"/>
        <v>Małczak Krystian</v>
      </c>
    </row>
    <row r="256" spans="1:14" x14ac:dyDescent="0.25">
      <c r="A256" s="9">
        <v>253</v>
      </c>
      <c r="B256" s="9" t="str">
        <f t="shared" si="9"/>
        <v>"MKS Wołczyn"</v>
      </c>
      <c r="C256" s="10" t="str">
        <f>Tabela1[[#This Row],[Nazwisko i Imię3]]</f>
        <v>Mały Anna</v>
      </c>
      <c r="D256" s="10">
        <v>2589</v>
      </c>
      <c r="E256" s="10" t="s">
        <v>23</v>
      </c>
      <c r="F256" s="11">
        <v>44071</v>
      </c>
      <c r="G256" s="10">
        <v>37677</v>
      </c>
      <c r="H256" s="10" t="s">
        <v>253</v>
      </c>
      <c r="I256" s="10" t="s">
        <v>13</v>
      </c>
      <c r="J256" s="10">
        <v>2001</v>
      </c>
      <c r="K256" s="10" t="s">
        <v>353</v>
      </c>
      <c r="L256" s="4" t="s">
        <v>508</v>
      </c>
      <c r="M256" s="4" t="str">
        <f t="shared" si="10"/>
        <v>K</v>
      </c>
      <c r="N256" t="str">
        <f t="shared" si="11"/>
        <v>Mały Anna</v>
      </c>
    </row>
    <row r="257" spans="1:14" x14ac:dyDescent="0.25">
      <c r="A257" s="9">
        <v>254</v>
      </c>
      <c r="B257" s="9" t="str">
        <f t="shared" si="9"/>
        <v>"MKS Wołczyn"</v>
      </c>
      <c r="C257" s="10" t="str">
        <f>Tabela1[[#This Row],[Nazwisko i Imię3]]</f>
        <v>Mały Szczepan</v>
      </c>
      <c r="D257" s="10">
        <v>2590</v>
      </c>
      <c r="E257" s="10" t="s">
        <v>23</v>
      </c>
      <c r="F257" s="11">
        <v>44071</v>
      </c>
      <c r="G257" s="10">
        <v>29043</v>
      </c>
      <c r="H257" s="10" t="s">
        <v>253</v>
      </c>
      <c r="I257" s="10" t="s">
        <v>254</v>
      </c>
      <c r="J257" s="10">
        <v>1961</v>
      </c>
      <c r="K257" s="10" t="s">
        <v>353</v>
      </c>
      <c r="L257" s="4" t="s">
        <v>471</v>
      </c>
      <c r="M257" s="4" t="str">
        <f t="shared" si="10"/>
        <v>M</v>
      </c>
      <c r="N257" t="str">
        <f t="shared" si="11"/>
        <v>Mały Szczepan</v>
      </c>
    </row>
    <row r="258" spans="1:14" x14ac:dyDescent="0.25">
      <c r="A258" s="9">
        <v>255</v>
      </c>
      <c r="B258" s="9" t="str">
        <f t="shared" si="9"/>
        <v>"STS GMINA Strzelce Opolskie"</v>
      </c>
      <c r="C258" s="10" t="str">
        <f>Tabela1[[#This Row],[Nazwisko i Imię3]]</f>
        <v>Mandok Jakub</v>
      </c>
      <c r="D258" s="10">
        <v>8151</v>
      </c>
      <c r="E258" s="10" t="s">
        <v>24</v>
      </c>
      <c r="F258" s="11">
        <v>44091</v>
      </c>
      <c r="G258" s="10">
        <v>53634</v>
      </c>
      <c r="H258" s="10" t="s">
        <v>314</v>
      </c>
      <c r="I258" s="10" t="s">
        <v>46</v>
      </c>
      <c r="J258" s="10">
        <v>2011</v>
      </c>
      <c r="K258" s="10" t="s">
        <v>360</v>
      </c>
      <c r="L258" s="4" t="s">
        <v>478</v>
      </c>
      <c r="M258" s="4" t="str">
        <f t="shared" si="10"/>
        <v>M</v>
      </c>
      <c r="N258" t="str">
        <f t="shared" si="11"/>
        <v>Mandok Jakub</v>
      </c>
    </row>
    <row r="259" spans="1:14" x14ac:dyDescent="0.25">
      <c r="A259" s="9">
        <v>256</v>
      </c>
      <c r="B259" s="9" t="str">
        <f t="shared" si="9"/>
        <v>"STS GMINA Strzelce Opolskie"</v>
      </c>
      <c r="C259" s="10" t="str">
        <f>Tabela1[[#This Row],[Nazwisko i Imię3]]</f>
        <v>Mandok Marcel</v>
      </c>
      <c r="D259" s="10">
        <v>8143</v>
      </c>
      <c r="E259" s="10" t="s">
        <v>24</v>
      </c>
      <c r="F259" s="11">
        <v>44091</v>
      </c>
      <c r="G259" s="10">
        <v>50213</v>
      </c>
      <c r="H259" s="10" t="s">
        <v>314</v>
      </c>
      <c r="I259" s="10" t="s">
        <v>53</v>
      </c>
      <c r="J259" s="10">
        <v>2010</v>
      </c>
      <c r="K259" s="10" t="s">
        <v>360</v>
      </c>
      <c r="L259" s="4" t="s">
        <v>475</v>
      </c>
      <c r="M259" s="4" t="str">
        <f t="shared" si="10"/>
        <v>M</v>
      </c>
      <c r="N259" t="str">
        <f t="shared" si="11"/>
        <v>Mandok Marcel</v>
      </c>
    </row>
    <row r="260" spans="1:14" x14ac:dyDescent="0.25">
      <c r="A260" s="9">
        <v>257</v>
      </c>
      <c r="B260" s="9" t="str">
        <f t="shared" ref="B260:B323" si="12">K260</f>
        <v>"STS GMINA Strzelce Opolskie"</v>
      </c>
      <c r="C260" s="10" t="str">
        <f>Tabela1[[#This Row],[Nazwisko i Imię3]]</f>
        <v>Maraszkiewicz Martyna</v>
      </c>
      <c r="D260" s="10">
        <v>8125</v>
      </c>
      <c r="E260" s="10" t="s">
        <v>23</v>
      </c>
      <c r="F260" s="11">
        <v>44091</v>
      </c>
      <c r="G260" s="10">
        <v>26328</v>
      </c>
      <c r="H260" s="10" t="s">
        <v>284</v>
      </c>
      <c r="I260" s="10" t="s">
        <v>201</v>
      </c>
      <c r="J260" s="10">
        <v>1999</v>
      </c>
      <c r="K260" s="10" t="s">
        <v>360</v>
      </c>
      <c r="L260" s="4" t="s">
        <v>508</v>
      </c>
      <c r="M260" s="4" t="str">
        <f t="shared" ref="M260:M323" si="13">IF(I260="","",IF(RIGHT(I260,1)="a","K","M"))</f>
        <v>K</v>
      </c>
      <c r="N260" t="str">
        <f t="shared" ref="N260:N323" si="14">H260&amp;" "&amp;I260</f>
        <v>Maraszkiewicz Martyna</v>
      </c>
    </row>
    <row r="261" spans="1:14" x14ac:dyDescent="0.25">
      <c r="A261" s="9">
        <v>258</v>
      </c>
      <c r="B261" s="9" t="str">
        <f t="shared" si="12"/>
        <v>"KTS KŁODNICA Kędzierzyn-Koźle"</v>
      </c>
      <c r="C261" s="10" t="str">
        <f>Tabela1[[#This Row],[Nazwisko i Imię3]]</f>
        <v>Marek Magdalena</v>
      </c>
      <c r="D261" s="10">
        <v>2866</v>
      </c>
      <c r="E261" s="10" t="s">
        <v>23</v>
      </c>
      <c r="F261" s="11">
        <v>44073</v>
      </c>
      <c r="G261" s="10">
        <v>35435</v>
      </c>
      <c r="H261" s="10" t="s">
        <v>134</v>
      </c>
      <c r="I261" s="10" t="s">
        <v>212</v>
      </c>
      <c r="J261" s="10">
        <v>2001</v>
      </c>
      <c r="K261" s="10" t="s">
        <v>362</v>
      </c>
      <c r="L261" s="4" t="s">
        <v>508</v>
      </c>
      <c r="M261" s="4" t="str">
        <f t="shared" si="13"/>
        <v>K</v>
      </c>
      <c r="N261" t="str">
        <f t="shared" si="14"/>
        <v>Marek Magdalena</v>
      </c>
    </row>
    <row r="262" spans="1:14" x14ac:dyDescent="0.25">
      <c r="A262" s="9">
        <v>259</v>
      </c>
      <c r="B262" s="9" t="str">
        <f t="shared" si="12"/>
        <v>"LZS Zakrzów"</v>
      </c>
      <c r="C262" s="10" t="str">
        <f>Tabela1[[#This Row],[Nazwisko i Imię3]]</f>
        <v>Marzec Agata</v>
      </c>
      <c r="D262" s="10">
        <v>1289</v>
      </c>
      <c r="E262" s="10" t="s">
        <v>24</v>
      </c>
      <c r="F262" s="11">
        <v>44061</v>
      </c>
      <c r="G262" s="10">
        <v>51515</v>
      </c>
      <c r="H262" s="10" t="s">
        <v>404</v>
      </c>
      <c r="I262" s="10" t="s">
        <v>405</v>
      </c>
      <c r="J262" s="10">
        <v>2009</v>
      </c>
      <c r="K262" s="10" t="s">
        <v>371</v>
      </c>
      <c r="L262" s="4" t="s">
        <v>475</v>
      </c>
      <c r="M262" s="4" t="str">
        <f t="shared" si="13"/>
        <v>K</v>
      </c>
      <c r="N262" t="str">
        <f t="shared" si="14"/>
        <v>Marzec Agata</v>
      </c>
    </row>
    <row r="263" spans="1:14" x14ac:dyDescent="0.25">
      <c r="A263" s="9">
        <v>260</v>
      </c>
      <c r="B263" s="9" t="str">
        <f t="shared" si="12"/>
        <v>"GUKS Byczyna"</v>
      </c>
      <c r="C263" s="10" t="str">
        <f>Tabela1[[#This Row],[Nazwisko i Imię3]]</f>
        <v>Masiarz Maciej</v>
      </c>
      <c r="D263" s="10">
        <v>6333</v>
      </c>
      <c r="E263" s="10" t="s">
        <v>24</v>
      </c>
      <c r="F263" s="11">
        <v>44083</v>
      </c>
      <c r="G263" s="10">
        <v>53967</v>
      </c>
      <c r="H263" s="10" t="s">
        <v>378</v>
      </c>
      <c r="I263" s="10" t="s">
        <v>43</v>
      </c>
      <c r="J263" s="10">
        <v>2007</v>
      </c>
      <c r="K263" s="10" t="s">
        <v>355</v>
      </c>
      <c r="L263" s="4" t="s">
        <v>474</v>
      </c>
      <c r="M263" s="4" t="str">
        <f t="shared" si="13"/>
        <v>M</v>
      </c>
      <c r="N263" t="str">
        <f t="shared" si="14"/>
        <v>Masiarz Maciej</v>
      </c>
    </row>
    <row r="264" spans="1:14" x14ac:dyDescent="0.25">
      <c r="A264" s="9">
        <v>261</v>
      </c>
      <c r="B264" s="9" t="str">
        <f t="shared" si="12"/>
        <v>"SKS LUKS Nysa"</v>
      </c>
      <c r="C264" s="10" t="str">
        <f>Tabela1[[#This Row],[Nazwisko i Imię3]]</f>
        <v>Mastalerz Nataniel</v>
      </c>
      <c r="D264" s="10">
        <v>3828</v>
      </c>
      <c r="E264" s="10" t="s">
        <v>24</v>
      </c>
      <c r="F264" s="11">
        <v>44077</v>
      </c>
      <c r="G264" s="10">
        <v>54486</v>
      </c>
      <c r="H264" s="10" t="s">
        <v>570</v>
      </c>
      <c r="I264" s="10" t="s">
        <v>571</v>
      </c>
      <c r="J264" s="10">
        <v>2005</v>
      </c>
      <c r="K264" s="10" t="s">
        <v>372</v>
      </c>
      <c r="L264" s="4" t="s">
        <v>473</v>
      </c>
      <c r="M264" s="4" t="str">
        <f t="shared" si="13"/>
        <v>M</v>
      </c>
      <c r="N264" t="str">
        <f t="shared" si="14"/>
        <v>Mastalerz Nataniel</v>
      </c>
    </row>
    <row r="265" spans="1:14" x14ac:dyDescent="0.25">
      <c r="A265" s="9">
        <v>262</v>
      </c>
      <c r="B265" s="9" t="str">
        <f t="shared" si="12"/>
        <v>"LZS VICTORIA Chróścice"</v>
      </c>
      <c r="C265" s="10" t="str">
        <f>Tabela1[[#This Row],[Nazwisko i Imię3]]</f>
        <v>Matros Izabela</v>
      </c>
      <c r="D265" s="10">
        <v>4669</v>
      </c>
      <c r="E265" s="10" t="s">
        <v>24</v>
      </c>
      <c r="F265" s="11">
        <v>44080</v>
      </c>
      <c r="G265" s="10">
        <v>45144</v>
      </c>
      <c r="H265" s="10" t="s">
        <v>17</v>
      </c>
      <c r="I265" s="10" t="s">
        <v>18</v>
      </c>
      <c r="J265" s="10">
        <v>2007</v>
      </c>
      <c r="K265" s="10" t="s">
        <v>349</v>
      </c>
      <c r="L265" s="4" t="s">
        <v>474</v>
      </c>
      <c r="M265" s="4" t="str">
        <f t="shared" si="13"/>
        <v>K</v>
      </c>
      <c r="N265" t="str">
        <f t="shared" si="14"/>
        <v>Matros Izabela</v>
      </c>
    </row>
    <row r="266" spans="1:14" x14ac:dyDescent="0.25">
      <c r="A266" s="9">
        <v>263</v>
      </c>
      <c r="B266" s="9" t="str">
        <f t="shared" si="12"/>
        <v>"STS Brynica"</v>
      </c>
      <c r="C266" s="10" t="str">
        <f>Tabela1[[#This Row],[Nazwisko i Imię3]]</f>
        <v>Medelnik Kinga</v>
      </c>
      <c r="D266" s="10">
        <v>5196</v>
      </c>
      <c r="E266" s="10" t="s">
        <v>24</v>
      </c>
      <c r="F266" s="11">
        <v>44081</v>
      </c>
      <c r="G266" s="10">
        <v>53881</v>
      </c>
      <c r="H266" s="10" t="s">
        <v>432</v>
      </c>
      <c r="I266" s="10" t="s">
        <v>327</v>
      </c>
      <c r="J266" s="10">
        <v>2005</v>
      </c>
      <c r="K266" s="10" t="s">
        <v>375</v>
      </c>
      <c r="L266" s="4" t="s">
        <v>473</v>
      </c>
      <c r="M266" s="4" t="str">
        <f t="shared" si="13"/>
        <v>K</v>
      </c>
      <c r="N266" t="str">
        <f t="shared" si="14"/>
        <v>Medelnik Kinga</v>
      </c>
    </row>
    <row r="267" spans="1:14" x14ac:dyDescent="0.25">
      <c r="A267" s="9">
        <v>264</v>
      </c>
      <c r="B267" s="9" t="str">
        <f t="shared" si="12"/>
        <v>"LZS GROM Szybowice"</v>
      </c>
      <c r="C267" s="10" t="str">
        <f>Tabela1[[#This Row],[Nazwisko i Imię3]]</f>
        <v>Meleszko Józef</v>
      </c>
      <c r="D267" s="10">
        <v>787</v>
      </c>
      <c r="E267" s="10" t="s">
        <v>23</v>
      </c>
      <c r="F267" s="11">
        <v>44056</v>
      </c>
      <c r="G267" s="10">
        <v>25385</v>
      </c>
      <c r="H267" s="10" t="s">
        <v>396</v>
      </c>
      <c r="I267" s="10" t="s">
        <v>132</v>
      </c>
      <c r="J267" s="10">
        <v>1969</v>
      </c>
      <c r="K267" s="10" t="s">
        <v>358</v>
      </c>
      <c r="L267" s="4" t="s">
        <v>471</v>
      </c>
      <c r="M267" s="4" t="str">
        <f t="shared" si="13"/>
        <v>M</v>
      </c>
      <c r="N267" t="str">
        <f t="shared" si="14"/>
        <v>Meleszko Józef</v>
      </c>
    </row>
    <row r="268" spans="1:14" x14ac:dyDescent="0.25">
      <c r="A268" s="9">
        <v>265</v>
      </c>
      <c r="B268" s="9" t="str">
        <f t="shared" si="12"/>
        <v>"OKS Olesno"</v>
      </c>
      <c r="C268" s="10" t="str">
        <f>Tabela1[[#This Row],[Nazwisko i Imię3]]</f>
        <v>Mencel Tomasz</v>
      </c>
      <c r="D268" s="10">
        <v>4861</v>
      </c>
      <c r="E268" s="10" t="s">
        <v>24</v>
      </c>
      <c r="F268" s="11">
        <v>44081</v>
      </c>
      <c r="G268" s="10">
        <v>45784</v>
      </c>
      <c r="H268" s="10" t="s">
        <v>241</v>
      </c>
      <c r="I268" s="10" t="s">
        <v>87</v>
      </c>
      <c r="J268" s="10">
        <v>2009</v>
      </c>
      <c r="K268" s="10" t="s">
        <v>356</v>
      </c>
      <c r="L268" s="4" t="s">
        <v>475</v>
      </c>
      <c r="M268" s="4" t="str">
        <f t="shared" si="13"/>
        <v>M</v>
      </c>
      <c r="N268" t="str">
        <f t="shared" si="14"/>
        <v>Mencel Tomasz</v>
      </c>
    </row>
    <row r="269" spans="1:14" x14ac:dyDescent="0.25">
      <c r="A269" s="9">
        <v>266</v>
      </c>
      <c r="B269" s="9" t="str">
        <f t="shared" si="12"/>
        <v>"MKS Wołczyn"</v>
      </c>
      <c r="C269" s="10" t="str">
        <f>Tabela1[[#This Row],[Nazwisko i Imię3]]</f>
        <v>Mędrecki Rafał</v>
      </c>
      <c r="D269" s="10">
        <v>2591</v>
      </c>
      <c r="E269" s="10" t="s">
        <v>23</v>
      </c>
      <c r="F269" s="11">
        <v>44071</v>
      </c>
      <c r="G269" s="10">
        <v>25330</v>
      </c>
      <c r="H269" s="10" t="s">
        <v>255</v>
      </c>
      <c r="I269" s="10" t="s">
        <v>203</v>
      </c>
      <c r="J269" s="10">
        <v>1989</v>
      </c>
      <c r="K269" s="10" t="s">
        <v>353</v>
      </c>
      <c r="L269" s="4" t="s">
        <v>471</v>
      </c>
      <c r="M269" s="4" t="str">
        <f t="shared" si="13"/>
        <v>M</v>
      </c>
      <c r="N269" t="str">
        <f t="shared" si="14"/>
        <v>Mędrecki Rafał</v>
      </c>
    </row>
    <row r="270" spans="1:14" x14ac:dyDescent="0.25">
      <c r="A270" s="9">
        <v>267</v>
      </c>
      <c r="B270" s="9" t="str">
        <f t="shared" si="12"/>
        <v>"LZS VICTORIA Chróścice"</v>
      </c>
      <c r="C270" s="10" t="str">
        <f>Tabela1[[#This Row],[Nazwisko i Imię3]]</f>
        <v>Michno Mateusz</v>
      </c>
      <c r="D270" s="10">
        <v>4670</v>
      </c>
      <c r="E270" s="10" t="s">
        <v>24</v>
      </c>
      <c r="F270" s="11">
        <v>44080</v>
      </c>
      <c r="G270" s="10">
        <v>53968</v>
      </c>
      <c r="H270" s="10" t="s">
        <v>182</v>
      </c>
      <c r="I270" s="10" t="s">
        <v>90</v>
      </c>
      <c r="J270" s="10">
        <v>2009</v>
      </c>
      <c r="K270" s="10" t="s">
        <v>349</v>
      </c>
      <c r="L270" s="4" t="s">
        <v>475</v>
      </c>
      <c r="M270" s="4" t="str">
        <f t="shared" si="13"/>
        <v>M</v>
      </c>
      <c r="N270" t="str">
        <f t="shared" si="14"/>
        <v>Michno Mateusz</v>
      </c>
    </row>
    <row r="271" spans="1:14" x14ac:dyDescent="0.25">
      <c r="A271" s="9">
        <v>268</v>
      </c>
      <c r="B271" s="9" t="str">
        <f t="shared" si="12"/>
        <v>"KTS LEW Głubczyce"</v>
      </c>
      <c r="C271" s="10" t="str">
        <f>Tabela1[[#This Row],[Nazwisko i Imię3]]</f>
        <v>Mielnik Jakub</v>
      </c>
      <c r="D271" s="10">
        <v>428</v>
      </c>
      <c r="E271" s="10" t="s">
        <v>23</v>
      </c>
      <c r="F271" s="11">
        <v>44052</v>
      </c>
      <c r="G271" s="10">
        <v>45952</v>
      </c>
      <c r="H271" s="10" t="s">
        <v>89</v>
      </c>
      <c r="I271" s="10" t="s">
        <v>46</v>
      </c>
      <c r="J271" s="10">
        <v>2002</v>
      </c>
      <c r="K271" s="10" t="s">
        <v>347</v>
      </c>
      <c r="L271" s="4" t="s">
        <v>472</v>
      </c>
      <c r="M271" s="4" t="str">
        <f t="shared" si="13"/>
        <v>M</v>
      </c>
      <c r="N271" t="str">
        <f t="shared" si="14"/>
        <v>Mielnik Jakub</v>
      </c>
    </row>
    <row r="272" spans="1:14" x14ac:dyDescent="0.25">
      <c r="A272" s="9">
        <v>269</v>
      </c>
      <c r="B272" s="9" t="str">
        <f t="shared" si="12"/>
        <v>"STS Brynica"</v>
      </c>
      <c r="C272" s="10" t="str">
        <f>Tabela1[[#This Row],[Nazwisko i Imię3]]</f>
        <v>Mikoś Zuzanna</v>
      </c>
      <c r="D272" s="10">
        <v>2757</v>
      </c>
      <c r="E272" s="10" t="s">
        <v>24</v>
      </c>
      <c r="F272" s="11">
        <v>44072</v>
      </c>
      <c r="G272" s="10">
        <v>44940</v>
      </c>
      <c r="H272" s="10" t="s">
        <v>183</v>
      </c>
      <c r="I272" s="10" t="s">
        <v>185</v>
      </c>
      <c r="J272" s="10">
        <v>2003</v>
      </c>
      <c r="K272" s="10" t="s">
        <v>375</v>
      </c>
      <c r="L272" s="4" t="s">
        <v>472</v>
      </c>
      <c r="M272" s="4" t="str">
        <f t="shared" si="13"/>
        <v>K</v>
      </c>
      <c r="N272" t="str">
        <f t="shared" si="14"/>
        <v>Mikoś Zuzanna</v>
      </c>
    </row>
    <row r="273" spans="1:14" x14ac:dyDescent="0.25">
      <c r="A273" s="9">
        <v>270</v>
      </c>
      <c r="B273" s="9" t="str">
        <f t="shared" si="12"/>
        <v>"MGOK Gorzów Śląski"</v>
      </c>
      <c r="C273" s="10" t="str">
        <f>Tabela1[[#This Row],[Nazwisko i Imię3]]</f>
        <v>Milde Adam</v>
      </c>
      <c r="D273" s="10">
        <v>5775</v>
      </c>
      <c r="E273" s="10" t="s">
        <v>23</v>
      </c>
      <c r="F273" s="11">
        <v>44082</v>
      </c>
      <c r="G273" s="10">
        <v>26651</v>
      </c>
      <c r="H273" s="10" t="s">
        <v>222</v>
      </c>
      <c r="I273" s="10" t="s">
        <v>34</v>
      </c>
      <c r="J273" s="10">
        <v>1981</v>
      </c>
      <c r="K273" s="10" t="s">
        <v>357</v>
      </c>
      <c r="L273" s="4" t="s">
        <v>471</v>
      </c>
      <c r="M273" s="4" t="str">
        <f t="shared" si="13"/>
        <v>M</v>
      </c>
      <c r="N273" t="str">
        <f t="shared" si="14"/>
        <v>Milde Adam</v>
      </c>
    </row>
    <row r="274" spans="1:14" x14ac:dyDescent="0.25">
      <c r="A274" s="9">
        <v>271</v>
      </c>
      <c r="B274" s="9" t="str">
        <f t="shared" si="12"/>
        <v>"MGOK Gorzów Śląski"</v>
      </c>
      <c r="C274" s="10" t="str">
        <f>Tabela1[[#This Row],[Nazwisko i Imię3]]</f>
        <v>Milde Dawid</v>
      </c>
      <c r="D274" s="10">
        <v>5793</v>
      </c>
      <c r="E274" s="10" t="s">
        <v>150</v>
      </c>
      <c r="F274" s="11">
        <v>44082</v>
      </c>
      <c r="G274" s="10">
        <v>54786</v>
      </c>
      <c r="H274" s="10" t="s">
        <v>222</v>
      </c>
      <c r="I274" s="10" t="s">
        <v>103</v>
      </c>
      <c r="J274" s="10">
        <v>2011</v>
      </c>
      <c r="K274" s="10" t="s">
        <v>357</v>
      </c>
      <c r="L274" s="4" t="s">
        <v>478</v>
      </c>
      <c r="M274" s="4" t="str">
        <f t="shared" si="13"/>
        <v>M</v>
      </c>
      <c r="N274" t="str">
        <f t="shared" si="14"/>
        <v>Milde Dawid</v>
      </c>
    </row>
    <row r="275" spans="1:14" x14ac:dyDescent="0.25">
      <c r="A275" s="9">
        <v>272</v>
      </c>
      <c r="B275" s="9" t="str">
        <f t="shared" si="12"/>
        <v>"LUKS Mańkowice-Piątkowice"</v>
      </c>
      <c r="C275" s="10" t="str">
        <f>Tabela1[[#This Row],[Nazwisko i Imię3]]</f>
        <v>Misz Mateusz</v>
      </c>
      <c r="D275" s="10">
        <v>4126</v>
      </c>
      <c r="E275" s="10" t="s">
        <v>24</v>
      </c>
      <c r="F275" s="11">
        <v>44076</v>
      </c>
      <c r="G275" s="10">
        <v>50732</v>
      </c>
      <c r="H275" s="10" t="s">
        <v>330</v>
      </c>
      <c r="I275" s="10" t="s">
        <v>90</v>
      </c>
      <c r="J275" s="10">
        <v>2004</v>
      </c>
      <c r="K275" s="10" t="s">
        <v>366</v>
      </c>
      <c r="L275" s="4" t="s">
        <v>472</v>
      </c>
      <c r="M275" s="4" t="str">
        <f t="shared" si="13"/>
        <v>M</v>
      </c>
      <c r="N275" t="str">
        <f t="shared" si="14"/>
        <v>Misz Mateusz</v>
      </c>
    </row>
    <row r="276" spans="1:14" x14ac:dyDescent="0.25">
      <c r="A276" s="9">
        <v>273</v>
      </c>
      <c r="B276" s="9" t="str">
        <f t="shared" si="12"/>
        <v>"LZS Zakrzów"</v>
      </c>
      <c r="C276" s="10" t="str">
        <f>Tabela1[[#This Row],[Nazwisko i Imię3]]</f>
        <v>Mleczko Magdalena</v>
      </c>
      <c r="D276" s="10">
        <v>1291</v>
      </c>
      <c r="E276" s="10" t="s">
        <v>24</v>
      </c>
      <c r="F276" s="11">
        <v>44061</v>
      </c>
      <c r="G276" s="10">
        <v>54240</v>
      </c>
      <c r="H276" s="10" t="s">
        <v>586</v>
      </c>
      <c r="I276" s="10" t="s">
        <v>212</v>
      </c>
      <c r="J276" s="10">
        <v>2005</v>
      </c>
      <c r="K276" s="10" t="s">
        <v>371</v>
      </c>
      <c r="L276" s="4" t="s">
        <v>473</v>
      </c>
      <c r="M276" s="4" t="str">
        <f t="shared" si="13"/>
        <v>K</v>
      </c>
      <c r="N276" t="str">
        <f t="shared" si="14"/>
        <v>Mleczko Magdalena</v>
      </c>
    </row>
    <row r="277" spans="1:14" x14ac:dyDescent="0.25">
      <c r="A277" s="9">
        <v>274</v>
      </c>
      <c r="B277" s="9" t="str">
        <f t="shared" si="12"/>
        <v>"MGOK Gorzów Śląski"</v>
      </c>
      <c r="C277" s="10" t="str">
        <f>Tabela1[[#This Row],[Nazwisko i Imię3]]</f>
        <v>Młynarczyk Arkadiusz</v>
      </c>
      <c r="D277" s="10">
        <v>5776</v>
      </c>
      <c r="E277" s="10" t="s">
        <v>23</v>
      </c>
      <c r="F277" s="11">
        <v>44082</v>
      </c>
      <c r="G277" s="10">
        <v>40789</v>
      </c>
      <c r="H277" s="10" t="s">
        <v>223</v>
      </c>
      <c r="I277" s="10" t="s">
        <v>224</v>
      </c>
      <c r="J277" s="10">
        <v>1997</v>
      </c>
      <c r="K277" s="10" t="s">
        <v>357</v>
      </c>
      <c r="L277" s="4" t="s">
        <v>471</v>
      </c>
      <c r="M277" s="4" t="str">
        <f t="shared" si="13"/>
        <v>M</v>
      </c>
      <c r="N277" t="str">
        <f t="shared" si="14"/>
        <v>Młynarczyk Arkadiusz</v>
      </c>
    </row>
    <row r="278" spans="1:14" x14ac:dyDescent="0.25">
      <c r="A278" s="9">
        <v>275</v>
      </c>
      <c r="B278" s="9" t="str">
        <f t="shared" si="12"/>
        <v>"KTS KŁODNICA Kędzierzyn-Koźle"</v>
      </c>
      <c r="C278" s="10" t="str">
        <f>Tabela1[[#This Row],[Nazwisko i Imię3]]</f>
        <v>Mojzyk Maciej</v>
      </c>
      <c r="D278" s="10">
        <v>2862</v>
      </c>
      <c r="E278" s="10" t="s">
        <v>24</v>
      </c>
      <c r="F278" s="11">
        <v>44073</v>
      </c>
      <c r="G278" s="10">
        <v>44810</v>
      </c>
      <c r="H278" s="10" t="s">
        <v>265</v>
      </c>
      <c r="I278" s="10" t="s">
        <v>43</v>
      </c>
      <c r="J278" s="10">
        <v>2003</v>
      </c>
      <c r="K278" s="10" t="s">
        <v>362</v>
      </c>
      <c r="L278" s="4" t="s">
        <v>472</v>
      </c>
      <c r="M278" s="4" t="str">
        <f t="shared" si="13"/>
        <v>M</v>
      </c>
      <c r="N278" t="str">
        <f t="shared" si="14"/>
        <v>Mojzyk Maciej</v>
      </c>
    </row>
    <row r="279" spans="1:14" x14ac:dyDescent="0.25">
      <c r="A279" s="9">
        <v>276</v>
      </c>
      <c r="B279" s="9" t="str">
        <f t="shared" si="12"/>
        <v>"STS GMINA Strzelce Opolskie"</v>
      </c>
      <c r="C279" s="10" t="str">
        <f>Tabela1[[#This Row],[Nazwisko i Imię3]]</f>
        <v>Molawka Jan</v>
      </c>
      <c r="D279" s="10">
        <v>8160</v>
      </c>
      <c r="E279" s="10" t="s">
        <v>150</v>
      </c>
      <c r="F279" s="11">
        <v>44091</v>
      </c>
      <c r="G279" s="10">
        <v>53932</v>
      </c>
      <c r="H279" s="10" t="s">
        <v>448</v>
      </c>
      <c r="I279" s="10" t="s">
        <v>91</v>
      </c>
      <c r="J279" s="10">
        <v>2012</v>
      </c>
      <c r="K279" s="10" t="s">
        <v>360</v>
      </c>
      <c r="L279" s="4" t="s">
        <v>478</v>
      </c>
      <c r="M279" s="4" t="str">
        <f t="shared" si="13"/>
        <v>M</v>
      </c>
      <c r="N279" t="str">
        <f t="shared" si="14"/>
        <v>Molawka Jan</v>
      </c>
    </row>
    <row r="280" spans="1:14" x14ac:dyDescent="0.25">
      <c r="A280" s="9">
        <v>277</v>
      </c>
      <c r="B280" s="9" t="str">
        <f t="shared" si="12"/>
        <v>"UKS GOSDIM Turawa"</v>
      </c>
      <c r="C280" s="10" t="str">
        <f>Tabela1[[#This Row],[Nazwisko i Imię3]]</f>
        <v>Morawiec Daniel</v>
      </c>
      <c r="D280" s="10">
        <v>1435</v>
      </c>
      <c r="E280" s="10" t="s">
        <v>23</v>
      </c>
      <c r="F280" s="11">
        <v>44062</v>
      </c>
      <c r="G280" s="10">
        <v>34629</v>
      </c>
      <c r="H280" s="10" t="s">
        <v>59</v>
      </c>
      <c r="I280" s="10" t="s">
        <v>60</v>
      </c>
      <c r="J280" s="10">
        <v>1998</v>
      </c>
      <c r="K280" s="10" t="s">
        <v>368</v>
      </c>
      <c r="L280" s="4" t="s">
        <v>471</v>
      </c>
      <c r="M280" s="4" t="str">
        <f t="shared" si="13"/>
        <v>M</v>
      </c>
      <c r="N280" t="str">
        <f t="shared" si="14"/>
        <v>Morawiec Daniel</v>
      </c>
    </row>
    <row r="281" spans="1:14" x14ac:dyDescent="0.25">
      <c r="A281" s="9">
        <v>278</v>
      </c>
      <c r="B281" s="9" t="str">
        <f t="shared" si="12"/>
        <v>"UKS GOSDIM Turawa"</v>
      </c>
      <c r="C281" s="10" t="str">
        <f>Tabela1[[#This Row],[Nazwisko i Imię3]]</f>
        <v>Morawiec Roman</v>
      </c>
      <c r="D281" s="10">
        <v>1436</v>
      </c>
      <c r="E281" s="10" t="s">
        <v>23</v>
      </c>
      <c r="F281" s="11">
        <v>44062</v>
      </c>
      <c r="G281" s="10">
        <v>33869</v>
      </c>
      <c r="H281" s="10" t="s">
        <v>59</v>
      </c>
      <c r="I281" s="10" t="s">
        <v>61</v>
      </c>
      <c r="J281" s="10">
        <v>1971</v>
      </c>
      <c r="K281" s="10" t="s">
        <v>368</v>
      </c>
      <c r="L281" s="4" t="s">
        <v>471</v>
      </c>
      <c r="M281" s="4" t="str">
        <f t="shared" si="13"/>
        <v>M</v>
      </c>
      <c r="N281" t="str">
        <f t="shared" si="14"/>
        <v>Morawiec Roman</v>
      </c>
    </row>
    <row r="282" spans="1:14" x14ac:dyDescent="0.25">
      <c r="A282" s="9">
        <v>279</v>
      </c>
      <c r="B282" s="9" t="str">
        <f t="shared" si="12"/>
        <v>"MLUKS WAKMET Bodzanów"</v>
      </c>
      <c r="C282" s="10" t="str">
        <f>Tabela1[[#This Row],[Nazwisko i Imię3]]</f>
        <v>Nalepa Dariusz</v>
      </c>
      <c r="D282" s="10">
        <v>1577</v>
      </c>
      <c r="E282" s="10" t="s">
        <v>23</v>
      </c>
      <c r="F282" s="11">
        <v>44064</v>
      </c>
      <c r="G282" s="10">
        <v>27741</v>
      </c>
      <c r="H282" s="10" t="s">
        <v>272</v>
      </c>
      <c r="I282" s="10" t="s">
        <v>73</v>
      </c>
      <c r="J282" s="10">
        <v>1969</v>
      </c>
      <c r="K282" s="10" t="s">
        <v>364</v>
      </c>
      <c r="L282" s="4" t="s">
        <v>471</v>
      </c>
      <c r="M282" s="4" t="str">
        <f t="shared" si="13"/>
        <v>M</v>
      </c>
      <c r="N282" t="str">
        <f t="shared" si="14"/>
        <v>Nalepa Dariusz</v>
      </c>
    </row>
    <row r="283" spans="1:14" x14ac:dyDescent="0.25">
      <c r="A283" s="9">
        <v>280</v>
      </c>
      <c r="B283" s="9" t="str">
        <f t="shared" si="12"/>
        <v>"STS Brynica"</v>
      </c>
      <c r="C283" s="10" t="str">
        <f>Tabela1[[#This Row],[Nazwisko i Imię3]]</f>
        <v>Nanko Łukasz</v>
      </c>
      <c r="D283" s="10">
        <v>2741</v>
      </c>
      <c r="E283" s="10" t="s">
        <v>150</v>
      </c>
      <c r="F283" s="11">
        <v>44072</v>
      </c>
      <c r="G283" s="10">
        <v>54368</v>
      </c>
      <c r="H283" s="10" t="s">
        <v>579</v>
      </c>
      <c r="I283" s="10" t="s">
        <v>99</v>
      </c>
      <c r="J283" s="10">
        <v>2014</v>
      </c>
      <c r="K283" s="10" t="s">
        <v>375</v>
      </c>
      <c r="L283" s="4" t="s">
        <v>478</v>
      </c>
      <c r="M283" s="4" t="str">
        <f t="shared" si="13"/>
        <v>M</v>
      </c>
      <c r="N283" t="str">
        <f t="shared" si="14"/>
        <v>Nanko Łukasz</v>
      </c>
    </row>
    <row r="284" spans="1:14" x14ac:dyDescent="0.25">
      <c r="A284" s="9">
        <v>281</v>
      </c>
      <c r="B284" s="9" t="str">
        <f t="shared" si="12"/>
        <v>"MGOK Gorzów Śląski"</v>
      </c>
      <c r="C284" s="10" t="str">
        <f>Tabela1[[#This Row],[Nazwisko i Imię3]]</f>
        <v>Napieraj Oliwier</v>
      </c>
      <c r="D284" s="10">
        <v>9946</v>
      </c>
      <c r="E284" s="10" t="s">
        <v>24</v>
      </c>
      <c r="F284" s="11">
        <v>44110</v>
      </c>
      <c r="G284" s="10">
        <v>55688</v>
      </c>
      <c r="H284" s="10" t="s">
        <v>421</v>
      </c>
      <c r="I284" s="10" t="s">
        <v>64</v>
      </c>
      <c r="J284" s="10">
        <v>2009</v>
      </c>
      <c r="K284" s="10" t="s">
        <v>357</v>
      </c>
      <c r="L284" s="4" t="s">
        <v>475</v>
      </c>
      <c r="M284" s="4" t="str">
        <f t="shared" si="13"/>
        <v>M</v>
      </c>
      <c r="N284" t="str">
        <f t="shared" si="14"/>
        <v>Napieraj Oliwier</v>
      </c>
    </row>
    <row r="285" spans="1:14" x14ac:dyDescent="0.25">
      <c r="A285" s="9">
        <v>282</v>
      </c>
      <c r="B285" s="9" t="str">
        <f t="shared" si="12"/>
        <v>"MGOK Gorzów Śląski"</v>
      </c>
      <c r="C285" s="10" t="str">
        <f>Tabela1[[#This Row],[Nazwisko i Imię3]]</f>
        <v>Napieraj Piotr</v>
      </c>
      <c r="D285" s="10">
        <v>5777</v>
      </c>
      <c r="E285" s="10" t="s">
        <v>23</v>
      </c>
      <c r="F285" s="11">
        <v>44082</v>
      </c>
      <c r="G285" s="10">
        <v>52196</v>
      </c>
      <c r="H285" s="10" t="s">
        <v>421</v>
      </c>
      <c r="I285" s="10" t="s">
        <v>102</v>
      </c>
      <c r="J285" s="10">
        <v>1990</v>
      </c>
      <c r="K285" s="10" t="s">
        <v>357</v>
      </c>
      <c r="L285" s="4" t="s">
        <v>471</v>
      </c>
      <c r="M285" s="4" t="str">
        <f t="shared" si="13"/>
        <v>M</v>
      </c>
      <c r="N285" t="str">
        <f t="shared" si="14"/>
        <v>Napieraj Piotr</v>
      </c>
    </row>
    <row r="286" spans="1:14" x14ac:dyDescent="0.25">
      <c r="A286" s="9">
        <v>283</v>
      </c>
      <c r="B286" s="9" t="str">
        <f t="shared" si="12"/>
        <v>"MGOK Gorzów Śląski"</v>
      </c>
      <c r="C286" s="10" t="str">
        <f>Tabela1[[#This Row],[Nazwisko i Imię3]]</f>
        <v>Napieraj Wiktor</v>
      </c>
      <c r="D286" s="10">
        <v>5787</v>
      </c>
      <c r="E286" s="10" t="s">
        <v>24</v>
      </c>
      <c r="F286" s="11">
        <v>44082</v>
      </c>
      <c r="G286" s="10">
        <v>54784</v>
      </c>
      <c r="H286" s="10" t="s">
        <v>421</v>
      </c>
      <c r="I286" s="10" t="s">
        <v>416</v>
      </c>
      <c r="J286" s="10">
        <v>2009</v>
      </c>
      <c r="K286" s="10" t="s">
        <v>357</v>
      </c>
      <c r="L286" s="4" t="s">
        <v>475</v>
      </c>
      <c r="M286" s="4" t="str">
        <f t="shared" si="13"/>
        <v>M</v>
      </c>
      <c r="N286" t="str">
        <f t="shared" si="14"/>
        <v>Napieraj Wiktor</v>
      </c>
    </row>
    <row r="287" spans="1:14" x14ac:dyDescent="0.25">
      <c r="A287" s="9">
        <v>284</v>
      </c>
      <c r="B287" s="9" t="str">
        <f t="shared" si="12"/>
        <v>"KTS MOKSiR Zawadzkie"</v>
      </c>
      <c r="C287" s="10" t="str">
        <f>Tabela1[[#This Row],[Nazwisko i Imię3]]</f>
        <v>Nawrot Anna</v>
      </c>
      <c r="D287" s="10">
        <v>4601</v>
      </c>
      <c r="E287" s="10" t="s">
        <v>150</v>
      </c>
      <c r="F287" s="11">
        <v>44080</v>
      </c>
      <c r="G287" s="10">
        <v>54601</v>
      </c>
      <c r="H287" s="10" t="s">
        <v>547</v>
      </c>
      <c r="I287" s="10" t="s">
        <v>13</v>
      </c>
      <c r="J287" s="10">
        <v>2011</v>
      </c>
      <c r="K287" s="10" t="s">
        <v>541</v>
      </c>
      <c r="L287" s="4" t="s">
        <v>478</v>
      </c>
      <c r="M287" s="4" t="str">
        <f t="shared" si="13"/>
        <v>K</v>
      </c>
      <c r="N287" t="str">
        <f t="shared" si="14"/>
        <v>Nawrot Anna</v>
      </c>
    </row>
    <row r="288" spans="1:14" x14ac:dyDescent="0.25">
      <c r="A288" s="9">
        <v>285</v>
      </c>
      <c r="B288" s="9" t="str">
        <f t="shared" si="12"/>
        <v>"MGOK Gorzów Śląski"</v>
      </c>
      <c r="C288" s="10" t="str">
        <f>Tabela1[[#This Row],[Nazwisko i Imię3]]</f>
        <v>Nazarkiewicz Alojzy</v>
      </c>
      <c r="D288" s="10">
        <v>5778</v>
      </c>
      <c r="E288" s="10" t="s">
        <v>23</v>
      </c>
      <c r="F288" s="11">
        <v>44082</v>
      </c>
      <c r="G288" s="10">
        <v>33873</v>
      </c>
      <c r="H288" s="10" t="s">
        <v>312</v>
      </c>
      <c r="I288" s="10" t="s">
        <v>313</v>
      </c>
      <c r="J288" s="10">
        <v>1973</v>
      </c>
      <c r="K288" s="10" t="s">
        <v>357</v>
      </c>
      <c r="L288" s="4" t="s">
        <v>471</v>
      </c>
      <c r="M288" s="4" t="str">
        <f t="shared" si="13"/>
        <v>M</v>
      </c>
      <c r="N288" t="str">
        <f t="shared" si="14"/>
        <v>Nazarkiewicz Alojzy</v>
      </c>
    </row>
    <row r="289" spans="1:14" x14ac:dyDescent="0.25">
      <c r="A289" s="9">
        <v>286</v>
      </c>
      <c r="B289" s="9" t="str">
        <f t="shared" si="12"/>
        <v>"LUKS Mańkowice-Piątkowice"</v>
      </c>
      <c r="C289" s="10" t="str">
        <f>Tabela1[[#This Row],[Nazwisko i Imię3]]</f>
        <v>Nenner Jacob</v>
      </c>
      <c r="D289" s="10">
        <v>11831</v>
      </c>
      <c r="E289" s="10" t="s">
        <v>150</v>
      </c>
      <c r="F289" s="11">
        <v>44218</v>
      </c>
      <c r="G289" s="10">
        <v>57035</v>
      </c>
      <c r="H289" s="10" t="s">
        <v>619</v>
      </c>
      <c r="I289" s="10" t="s">
        <v>620</v>
      </c>
      <c r="J289" s="10">
        <v>2013</v>
      </c>
      <c r="K289" s="10" t="s">
        <v>366</v>
      </c>
      <c r="L289" s="4" t="s">
        <v>478</v>
      </c>
      <c r="M289" s="4" t="str">
        <f t="shared" si="13"/>
        <v>M</v>
      </c>
      <c r="N289" t="str">
        <f t="shared" si="14"/>
        <v>Nenner Jacob</v>
      </c>
    </row>
    <row r="290" spans="1:14" x14ac:dyDescent="0.25">
      <c r="A290" s="9">
        <v>287</v>
      </c>
      <c r="B290" s="9" t="str">
        <f t="shared" si="12"/>
        <v>"STS Brynica"</v>
      </c>
      <c r="C290" s="10" t="str">
        <f>Tabela1[[#This Row],[Nazwisko i Imię3]]</f>
        <v>Niedworok Patryk</v>
      </c>
      <c r="D290" s="10">
        <v>2758</v>
      </c>
      <c r="E290" s="10" t="s">
        <v>24</v>
      </c>
      <c r="F290" s="11">
        <v>44072</v>
      </c>
      <c r="G290" s="10">
        <v>53883</v>
      </c>
      <c r="H290" s="10" t="s">
        <v>433</v>
      </c>
      <c r="I290" s="10" t="s">
        <v>77</v>
      </c>
      <c r="J290" s="10">
        <v>2005</v>
      </c>
      <c r="K290" s="10" t="s">
        <v>375</v>
      </c>
      <c r="L290" s="4" t="s">
        <v>473</v>
      </c>
      <c r="M290" s="4" t="str">
        <f t="shared" si="13"/>
        <v>M</v>
      </c>
      <c r="N290" t="str">
        <f t="shared" si="14"/>
        <v>Niedworok Patryk</v>
      </c>
    </row>
    <row r="291" spans="1:14" x14ac:dyDescent="0.25">
      <c r="A291" s="9">
        <v>288</v>
      </c>
      <c r="B291" s="9" t="str">
        <f t="shared" si="12"/>
        <v>"STS GMINA Strzelce Opolskie"</v>
      </c>
      <c r="C291" s="10" t="str">
        <f>Tabela1[[#This Row],[Nazwisko i Imię3]]</f>
        <v>Niedźwiecka Dominika</v>
      </c>
      <c r="D291" s="10">
        <v>8133</v>
      </c>
      <c r="E291" s="10" t="s">
        <v>24</v>
      </c>
      <c r="F291" s="11">
        <v>44091</v>
      </c>
      <c r="G291" s="10">
        <v>41448</v>
      </c>
      <c r="H291" s="10" t="s">
        <v>293</v>
      </c>
      <c r="I291" s="10" t="s">
        <v>9</v>
      </c>
      <c r="J291" s="10">
        <v>2004</v>
      </c>
      <c r="K291" s="10" t="s">
        <v>360</v>
      </c>
      <c r="L291" s="4" t="s">
        <v>472</v>
      </c>
      <c r="M291" s="4" t="str">
        <f t="shared" si="13"/>
        <v>K</v>
      </c>
      <c r="N291" t="str">
        <f t="shared" si="14"/>
        <v>Niedźwiecka Dominika</v>
      </c>
    </row>
    <row r="292" spans="1:14" x14ac:dyDescent="0.25">
      <c r="A292" s="9">
        <v>289</v>
      </c>
      <c r="B292" s="9" t="str">
        <f t="shared" si="12"/>
        <v>"STS GMINA Strzelce Opolskie"</v>
      </c>
      <c r="C292" s="10" t="str">
        <f>Tabela1[[#This Row],[Nazwisko i Imię3]]</f>
        <v>Niesler Daniel</v>
      </c>
      <c r="D292" s="10">
        <v>8142</v>
      </c>
      <c r="E292" s="10" t="s">
        <v>24</v>
      </c>
      <c r="F292" s="11">
        <v>44091</v>
      </c>
      <c r="G292" s="10">
        <v>51174</v>
      </c>
      <c r="H292" s="10" t="s">
        <v>449</v>
      </c>
      <c r="I292" s="10" t="s">
        <v>60</v>
      </c>
      <c r="J292" s="10">
        <v>2008</v>
      </c>
      <c r="K292" s="10" t="s">
        <v>360</v>
      </c>
      <c r="L292" s="4" t="s">
        <v>474</v>
      </c>
      <c r="M292" s="4" t="str">
        <f t="shared" si="13"/>
        <v>M</v>
      </c>
      <c r="N292" t="str">
        <f t="shared" si="14"/>
        <v>Niesler Daniel</v>
      </c>
    </row>
    <row r="293" spans="1:14" x14ac:dyDescent="0.25">
      <c r="A293" s="9">
        <v>290</v>
      </c>
      <c r="B293" s="9" t="str">
        <f t="shared" si="12"/>
        <v>"STS GMINA Strzelce Opolskie"</v>
      </c>
      <c r="C293" s="10" t="str">
        <f>Tabela1[[#This Row],[Nazwisko i Imię3]]</f>
        <v>Nocoń Magdalena</v>
      </c>
      <c r="D293" s="10">
        <v>8139</v>
      </c>
      <c r="E293" s="10" t="s">
        <v>24</v>
      </c>
      <c r="F293" s="11">
        <v>44091</v>
      </c>
      <c r="G293" s="10">
        <v>50888</v>
      </c>
      <c r="H293" s="10" t="s">
        <v>450</v>
      </c>
      <c r="I293" s="10" t="s">
        <v>212</v>
      </c>
      <c r="J293" s="10">
        <v>2008</v>
      </c>
      <c r="K293" s="10" t="s">
        <v>360</v>
      </c>
      <c r="L293" s="4" t="s">
        <v>474</v>
      </c>
      <c r="M293" s="4" t="str">
        <f t="shared" si="13"/>
        <v>K</v>
      </c>
      <c r="N293" t="str">
        <f t="shared" si="14"/>
        <v>Nocoń Magdalena</v>
      </c>
    </row>
    <row r="294" spans="1:14" x14ac:dyDescent="0.25">
      <c r="A294" s="9">
        <v>291</v>
      </c>
      <c r="B294" s="9" t="str">
        <f t="shared" si="12"/>
        <v>"LZS Żywocice"</v>
      </c>
      <c r="C294" s="10" t="str">
        <f>Tabela1[[#This Row],[Nazwisko i Imię3]]</f>
        <v>Nossol Józef</v>
      </c>
      <c r="D294" s="10">
        <v>1315</v>
      </c>
      <c r="E294" s="10" t="s">
        <v>23</v>
      </c>
      <c r="F294" s="11">
        <v>44061</v>
      </c>
      <c r="G294" s="10">
        <v>40427</v>
      </c>
      <c r="H294" s="10" t="s">
        <v>131</v>
      </c>
      <c r="I294" s="10" t="s">
        <v>132</v>
      </c>
      <c r="J294" s="10">
        <v>1954</v>
      </c>
      <c r="K294" s="10" t="s">
        <v>352</v>
      </c>
      <c r="L294" s="4" t="s">
        <v>471</v>
      </c>
      <c r="M294" s="4" t="str">
        <f t="shared" si="13"/>
        <v>M</v>
      </c>
      <c r="N294" t="str">
        <f t="shared" si="14"/>
        <v>Nossol Józef</v>
      </c>
    </row>
    <row r="295" spans="1:14" x14ac:dyDescent="0.25">
      <c r="A295" s="9">
        <v>292</v>
      </c>
      <c r="B295" s="9" t="str">
        <f t="shared" si="12"/>
        <v>"LZS ODRA Kąty Opolskie"</v>
      </c>
      <c r="C295" s="10" t="str">
        <f>Tabela1[[#This Row],[Nazwisko i Imię3]]</f>
        <v>Nowak Łukasz</v>
      </c>
      <c r="D295" s="10">
        <v>114</v>
      </c>
      <c r="E295" s="10" t="s">
        <v>24</v>
      </c>
      <c r="F295" s="11">
        <v>44048</v>
      </c>
      <c r="G295" s="10">
        <v>42540</v>
      </c>
      <c r="H295" s="10" t="s">
        <v>110</v>
      </c>
      <c r="I295" s="10" t="s">
        <v>99</v>
      </c>
      <c r="J295" s="10">
        <v>2003</v>
      </c>
      <c r="K295" s="10" t="s">
        <v>354</v>
      </c>
      <c r="L295" s="4" t="s">
        <v>472</v>
      </c>
      <c r="M295" s="4" t="str">
        <f t="shared" si="13"/>
        <v>M</v>
      </c>
      <c r="N295" t="str">
        <f t="shared" si="14"/>
        <v>Nowak Łukasz</v>
      </c>
    </row>
    <row r="296" spans="1:14" x14ac:dyDescent="0.25">
      <c r="A296" s="9">
        <v>293</v>
      </c>
      <c r="B296" s="9" t="str">
        <f t="shared" si="12"/>
        <v>"MKS Wołczyn"</v>
      </c>
      <c r="C296" s="10" t="str">
        <f>Tabela1[[#This Row],[Nazwisko i Imię3]]</f>
        <v>Oberamajer Bartosz</v>
      </c>
      <c r="D296" s="10">
        <v>2595</v>
      </c>
      <c r="E296" s="10" t="s">
        <v>24</v>
      </c>
      <c r="F296" s="11">
        <v>44071</v>
      </c>
      <c r="G296" s="10">
        <v>42463</v>
      </c>
      <c r="H296" s="10" t="s">
        <v>256</v>
      </c>
      <c r="I296" s="10" t="s">
        <v>80</v>
      </c>
      <c r="J296" s="10">
        <v>2006</v>
      </c>
      <c r="K296" s="10" t="s">
        <v>353</v>
      </c>
      <c r="L296" s="4" t="s">
        <v>473</v>
      </c>
      <c r="M296" s="4" t="str">
        <f t="shared" si="13"/>
        <v>M</v>
      </c>
      <c r="N296" t="str">
        <f t="shared" si="14"/>
        <v>Oberamajer Bartosz</v>
      </c>
    </row>
    <row r="297" spans="1:14" x14ac:dyDescent="0.25">
      <c r="A297" s="9">
        <v>294</v>
      </c>
      <c r="B297" s="9" t="str">
        <f t="shared" si="12"/>
        <v>"MKS Wołczyn"</v>
      </c>
      <c r="C297" s="10" t="str">
        <f>Tabela1[[#This Row],[Nazwisko i Imię3]]</f>
        <v>Oberamajer Cezary</v>
      </c>
      <c r="D297" s="10">
        <v>2592</v>
      </c>
      <c r="E297" s="10" t="s">
        <v>23</v>
      </c>
      <c r="F297" s="11">
        <v>44071</v>
      </c>
      <c r="G297" s="10">
        <v>25331</v>
      </c>
      <c r="H297" s="10" t="s">
        <v>256</v>
      </c>
      <c r="I297" s="10" t="s">
        <v>257</v>
      </c>
      <c r="J297" s="10">
        <v>1970</v>
      </c>
      <c r="K297" s="10" t="s">
        <v>353</v>
      </c>
      <c r="L297" s="4" t="s">
        <v>471</v>
      </c>
      <c r="M297" s="4" t="str">
        <f t="shared" si="13"/>
        <v>M</v>
      </c>
      <c r="N297" t="str">
        <f t="shared" si="14"/>
        <v>Oberamajer Cezary</v>
      </c>
    </row>
    <row r="298" spans="1:14" x14ac:dyDescent="0.25">
      <c r="A298" s="9">
        <v>295</v>
      </c>
      <c r="B298" s="9" t="str">
        <f t="shared" si="12"/>
        <v>"KTS MOKSiR Zawadzkie"</v>
      </c>
      <c r="C298" s="10" t="str">
        <f>Tabela1[[#This Row],[Nazwisko i Imię3]]</f>
        <v>Ochwat Grzegorz</v>
      </c>
      <c r="D298" s="10">
        <v>4613</v>
      </c>
      <c r="E298" s="10" t="s">
        <v>24</v>
      </c>
      <c r="F298" s="11">
        <v>44080</v>
      </c>
      <c r="G298" s="10">
        <v>51714</v>
      </c>
      <c r="H298" s="10" t="s">
        <v>196</v>
      </c>
      <c r="I298" s="10" t="s">
        <v>56</v>
      </c>
      <c r="J298" s="10">
        <v>2008</v>
      </c>
      <c r="K298" s="10" t="s">
        <v>541</v>
      </c>
      <c r="L298" s="4" t="s">
        <v>474</v>
      </c>
      <c r="M298" s="4" t="str">
        <f t="shared" si="13"/>
        <v>M</v>
      </c>
      <c r="N298" t="str">
        <f t="shared" si="14"/>
        <v>Ochwat Grzegorz</v>
      </c>
    </row>
    <row r="299" spans="1:14" x14ac:dyDescent="0.25">
      <c r="A299" s="9">
        <v>296</v>
      </c>
      <c r="B299" s="9" t="str">
        <f t="shared" si="12"/>
        <v>"LZS VICTORIA Chróścice"</v>
      </c>
      <c r="C299" s="10" t="str">
        <f>Tabela1[[#This Row],[Nazwisko i Imię3]]</f>
        <v>Ogrodnik Nikola</v>
      </c>
      <c r="D299" s="10">
        <v>4671</v>
      </c>
      <c r="E299" s="10" t="s">
        <v>24</v>
      </c>
      <c r="F299" s="11">
        <v>44080</v>
      </c>
      <c r="G299" s="10">
        <v>51718</v>
      </c>
      <c r="H299" s="10" t="s">
        <v>399</v>
      </c>
      <c r="I299" s="10" t="s">
        <v>400</v>
      </c>
      <c r="J299" s="10">
        <v>2010</v>
      </c>
      <c r="K299" s="10" t="s">
        <v>349</v>
      </c>
      <c r="L299" s="4" t="s">
        <v>475</v>
      </c>
      <c r="M299" s="4" t="str">
        <f t="shared" si="13"/>
        <v>K</v>
      </c>
      <c r="N299" t="str">
        <f t="shared" si="14"/>
        <v>Ogrodnik Nikola</v>
      </c>
    </row>
    <row r="300" spans="1:14" x14ac:dyDescent="0.25">
      <c r="A300" s="9">
        <v>297</v>
      </c>
      <c r="B300" s="9" t="str">
        <f t="shared" si="12"/>
        <v>"LZS VICTORIA Chróścice"</v>
      </c>
      <c r="C300" s="10" t="str">
        <f>Tabela1[[#This Row],[Nazwisko i Imię3]]</f>
        <v>Ogrodnik Olivier</v>
      </c>
      <c r="D300" s="10">
        <v>4674</v>
      </c>
      <c r="E300" s="10" t="s">
        <v>150</v>
      </c>
      <c r="F300" s="11">
        <v>44080</v>
      </c>
      <c r="G300" s="10">
        <v>54608</v>
      </c>
      <c r="H300" s="10" t="s">
        <v>399</v>
      </c>
      <c r="I300" s="10" t="s">
        <v>215</v>
      </c>
      <c r="J300" s="10">
        <v>2012</v>
      </c>
      <c r="K300" s="10" t="s">
        <v>349</v>
      </c>
      <c r="L300" s="4" t="s">
        <v>478</v>
      </c>
      <c r="M300" s="4" t="str">
        <f t="shared" si="13"/>
        <v>M</v>
      </c>
      <c r="N300" t="str">
        <f t="shared" si="14"/>
        <v>Ogrodnik Olivier</v>
      </c>
    </row>
    <row r="301" spans="1:14" x14ac:dyDescent="0.25">
      <c r="A301" s="9">
        <v>298</v>
      </c>
      <c r="B301" s="9" t="str">
        <f t="shared" si="12"/>
        <v>"MLUKS WAKMET Bodzanów"</v>
      </c>
      <c r="C301" s="10" t="str">
        <f>Tabela1[[#This Row],[Nazwisko i Imię3]]</f>
        <v>Olczyk Izabella</v>
      </c>
      <c r="D301" s="10">
        <v>1585</v>
      </c>
      <c r="E301" s="10" t="s">
        <v>24</v>
      </c>
      <c r="F301" s="11">
        <v>44064</v>
      </c>
      <c r="G301" s="10">
        <v>45110</v>
      </c>
      <c r="H301" s="10" t="s">
        <v>146</v>
      </c>
      <c r="I301" s="10" t="s">
        <v>581</v>
      </c>
      <c r="J301" s="10">
        <v>2004</v>
      </c>
      <c r="K301" s="10" t="s">
        <v>364</v>
      </c>
      <c r="L301" s="4" t="s">
        <v>472</v>
      </c>
      <c r="M301" s="4" t="str">
        <f t="shared" si="13"/>
        <v>K</v>
      </c>
      <c r="N301" t="str">
        <f t="shared" si="14"/>
        <v>Olczyk Izabella</v>
      </c>
    </row>
    <row r="302" spans="1:14" x14ac:dyDescent="0.25">
      <c r="A302" s="9">
        <v>299</v>
      </c>
      <c r="B302" s="9" t="str">
        <f t="shared" si="12"/>
        <v>"MLUKS WAKMET Bodzanów"</v>
      </c>
      <c r="C302" s="10" t="str">
        <f>Tabela1[[#This Row],[Nazwisko i Imię3]]</f>
        <v>Olczyk Michał</v>
      </c>
      <c r="D302" s="10">
        <v>1578</v>
      </c>
      <c r="E302" s="10" t="s">
        <v>23</v>
      </c>
      <c r="F302" s="11">
        <v>44064</v>
      </c>
      <c r="G302" s="10">
        <v>45111</v>
      </c>
      <c r="H302" s="10" t="s">
        <v>146</v>
      </c>
      <c r="I302" s="10" t="s">
        <v>76</v>
      </c>
      <c r="J302" s="10">
        <v>2002</v>
      </c>
      <c r="K302" s="10" t="s">
        <v>364</v>
      </c>
      <c r="L302" s="4" t="s">
        <v>472</v>
      </c>
      <c r="M302" s="4" t="str">
        <f t="shared" si="13"/>
        <v>M</v>
      </c>
      <c r="N302" t="str">
        <f t="shared" si="14"/>
        <v>Olczyk Michał</v>
      </c>
    </row>
    <row r="303" spans="1:14" x14ac:dyDescent="0.25">
      <c r="A303" s="9">
        <v>300</v>
      </c>
      <c r="B303" s="9" t="str">
        <f t="shared" si="12"/>
        <v>"UKS MOS Opole"</v>
      </c>
      <c r="C303" s="10" t="str">
        <f>Tabela1[[#This Row],[Nazwisko i Imię3]]</f>
        <v>Olejnik Michał</v>
      </c>
      <c r="D303" s="10">
        <v>11489</v>
      </c>
      <c r="E303" s="10" t="s">
        <v>24</v>
      </c>
      <c r="F303" s="11">
        <v>44200</v>
      </c>
      <c r="G303" s="10">
        <v>56712</v>
      </c>
      <c r="H303" s="10" t="s">
        <v>621</v>
      </c>
      <c r="I303" s="10" t="s">
        <v>76</v>
      </c>
      <c r="J303" s="10">
        <v>2008</v>
      </c>
      <c r="K303" s="10" t="s">
        <v>374</v>
      </c>
      <c r="L303" s="4" t="s">
        <v>474</v>
      </c>
      <c r="M303" s="4" t="str">
        <f t="shared" si="13"/>
        <v>M</v>
      </c>
      <c r="N303" t="str">
        <f t="shared" si="14"/>
        <v>Olejnik Michał</v>
      </c>
    </row>
    <row r="304" spans="1:14" x14ac:dyDescent="0.25">
      <c r="A304" s="9">
        <v>301</v>
      </c>
      <c r="B304" s="9" t="str">
        <f t="shared" si="12"/>
        <v>"DOKIS Dobrodzień"</v>
      </c>
      <c r="C304" s="10" t="str">
        <f>Tabela1[[#This Row],[Nazwisko i Imię3]]</f>
        <v>Oliwa Tomasz</v>
      </c>
      <c r="D304" s="10">
        <v>8733</v>
      </c>
      <c r="E304" s="10" t="s">
        <v>23</v>
      </c>
      <c r="F304" s="11">
        <v>44095</v>
      </c>
      <c r="G304" s="10">
        <v>12679</v>
      </c>
      <c r="H304" s="10" t="s">
        <v>325</v>
      </c>
      <c r="I304" s="10" t="s">
        <v>87</v>
      </c>
      <c r="J304" s="10">
        <v>1985</v>
      </c>
      <c r="K304" s="10" t="s">
        <v>369</v>
      </c>
      <c r="L304" s="4" t="s">
        <v>471</v>
      </c>
      <c r="M304" s="4" t="str">
        <f t="shared" si="13"/>
        <v>M</v>
      </c>
      <c r="N304" t="str">
        <f t="shared" si="14"/>
        <v>Oliwa Tomasz</v>
      </c>
    </row>
    <row r="305" spans="1:18" x14ac:dyDescent="0.25">
      <c r="A305" s="9">
        <v>302</v>
      </c>
      <c r="B305" s="9" t="str">
        <f t="shared" si="12"/>
        <v>"MGOK Gorzów Śląski"</v>
      </c>
      <c r="C305" s="10" t="str">
        <f>Tabela1[[#This Row],[Nazwisko i Imię3]]</f>
        <v>Olszowa Dominika</v>
      </c>
      <c r="D305" s="10">
        <v>5791</v>
      </c>
      <c r="E305" s="10" t="s">
        <v>24</v>
      </c>
      <c r="F305" s="11">
        <v>44082</v>
      </c>
      <c r="G305" s="10">
        <v>44045</v>
      </c>
      <c r="H305" s="10" t="s">
        <v>319</v>
      </c>
      <c r="I305" s="10" t="s">
        <v>9</v>
      </c>
      <c r="J305" s="10">
        <v>2005</v>
      </c>
      <c r="K305" s="10" t="s">
        <v>357</v>
      </c>
      <c r="L305" s="4" t="s">
        <v>473</v>
      </c>
      <c r="M305" s="4" t="str">
        <f t="shared" si="13"/>
        <v>K</v>
      </c>
      <c r="N305" t="str">
        <f t="shared" si="14"/>
        <v>Olszowa Dominika</v>
      </c>
    </row>
    <row r="306" spans="1:18" x14ac:dyDescent="0.25">
      <c r="A306" s="9">
        <v>303</v>
      </c>
      <c r="B306" s="9" t="str">
        <f t="shared" si="12"/>
        <v>"UKS Cisek"</v>
      </c>
      <c r="C306" s="10" t="str">
        <f>Tabela1[[#This Row],[Nazwisko i Imię3]]</f>
        <v>Olszowska Amelia</v>
      </c>
      <c r="D306" s="10">
        <v>5250</v>
      </c>
      <c r="E306" s="10" t="s">
        <v>24</v>
      </c>
      <c r="F306" s="11">
        <v>44082</v>
      </c>
      <c r="G306" s="10">
        <v>53560</v>
      </c>
      <c r="H306" s="10" t="s">
        <v>461</v>
      </c>
      <c r="I306" s="10" t="s">
        <v>233</v>
      </c>
      <c r="J306" s="10">
        <v>2008</v>
      </c>
      <c r="K306" s="10" t="s">
        <v>370</v>
      </c>
      <c r="L306" s="4" t="s">
        <v>474</v>
      </c>
      <c r="M306" s="4" t="str">
        <f t="shared" si="13"/>
        <v>K</v>
      </c>
      <c r="N306" t="str">
        <f t="shared" si="14"/>
        <v>Olszowska Amelia</v>
      </c>
    </row>
    <row r="307" spans="1:18" x14ac:dyDescent="0.25">
      <c r="A307" s="9">
        <v>304</v>
      </c>
      <c r="B307" s="9" t="str">
        <f t="shared" si="12"/>
        <v>"UKS Cisek"</v>
      </c>
      <c r="C307" s="10" t="str">
        <f>Tabela1[[#This Row],[Nazwisko i Imię3]]</f>
        <v>Olszowski Mateusz</v>
      </c>
      <c r="D307" s="10">
        <v>5252</v>
      </c>
      <c r="E307" s="10" t="s">
        <v>24</v>
      </c>
      <c r="F307" s="11">
        <v>44082</v>
      </c>
      <c r="G307" s="10">
        <v>54690</v>
      </c>
      <c r="H307" s="10" t="s">
        <v>534</v>
      </c>
      <c r="I307" s="10" t="s">
        <v>90</v>
      </c>
      <c r="J307" s="10">
        <v>2011</v>
      </c>
      <c r="K307" s="10" t="s">
        <v>370</v>
      </c>
      <c r="L307" s="4" t="s">
        <v>478</v>
      </c>
      <c r="M307" s="4" t="str">
        <f t="shared" si="13"/>
        <v>M</v>
      </c>
      <c r="N307" t="str">
        <f t="shared" si="14"/>
        <v>Olszowski Mateusz</v>
      </c>
    </row>
    <row r="308" spans="1:18" x14ac:dyDescent="0.25">
      <c r="A308" s="9">
        <v>305</v>
      </c>
      <c r="B308" s="9" t="str">
        <f t="shared" si="12"/>
        <v>"MGOK Gorzów Śląski"</v>
      </c>
      <c r="C308" s="10" t="str">
        <f>Tabela1[[#This Row],[Nazwisko i Imię3]]</f>
        <v>Olszowy Edmund</v>
      </c>
      <c r="D308" s="10">
        <v>5779</v>
      </c>
      <c r="E308" s="10" t="s">
        <v>23</v>
      </c>
      <c r="F308" s="11">
        <v>44082</v>
      </c>
      <c r="G308" s="10">
        <v>33866</v>
      </c>
      <c r="H308" s="10" t="s">
        <v>225</v>
      </c>
      <c r="I308" s="10" t="s">
        <v>226</v>
      </c>
      <c r="J308" s="10">
        <v>1950</v>
      </c>
      <c r="K308" s="10" t="s">
        <v>357</v>
      </c>
      <c r="L308" s="4" t="s">
        <v>471</v>
      </c>
      <c r="M308" s="4" t="str">
        <f t="shared" si="13"/>
        <v>M</v>
      </c>
      <c r="N308" t="str">
        <f t="shared" si="14"/>
        <v>Olszowy Edmund</v>
      </c>
    </row>
    <row r="309" spans="1:18" x14ac:dyDescent="0.25">
      <c r="A309" s="9">
        <v>306</v>
      </c>
      <c r="B309" s="9" t="str">
        <f t="shared" si="12"/>
        <v>"STS GMINA Strzelce Opolskie"</v>
      </c>
      <c r="C309" s="10" t="str">
        <f>Tabela1[[#This Row],[Nazwisko i Imię3]]</f>
        <v>Omielańczuk Ryszard</v>
      </c>
      <c r="D309" s="10">
        <v>8163</v>
      </c>
      <c r="E309" s="10" t="s">
        <v>23</v>
      </c>
      <c r="F309" s="11">
        <v>44091</v>
      </c>
      <c r="G309" s="10">
        <v>31075</v>
      </c>
      <c r="H309" s="10" t="s">
        <v>290</v>
      </c>
      <c r="I309" s="10" t="s">
        <v>173</v>
      </c>
      <c r="J309" s="10">
        <v>1953</v>
      </c>
      <c r="K309" s="10" t="s">
        <v>360</v>
      </c>
      <c r="L309" s="4" t="s">
        <v>471</v>
      </c>
      <c r="M309" s="4" t="str">
        <f t="shared" si="13"/>
        <v>M</v>
      </c>
      <c r="N309" t="str">
        <f t="shared" si="14"/>
        <v>Omielańczuk Ryszard</v>
      </c>
    </row>
    <row r="310" spans="1:18" x14ac:dyDescent="0.25">
      <c r="A310" s="9">
        <v>307</v>
      </c>
      <c r="B310" s="9" t="str">
        <f t="shared" si="12"/>
        <v>"LZS Zakrzów"</v>
      </c>
      <c r="C310" s="10" t="str">
        <f>Tabela1[[#This Row],[Nazwisko i Imię3]]</f>
        <v>Opała Adam</v>
      </c>
      <c r="D310" s="10">
        <v>1293</v>
      </c>
      <c r="E310" s="10" t="s">
        <v>24</v>
      </c>
      <c r="F310" s="11">
        <v>44061</v>
      </c>
      <c r="G310" s="10">
        <v>51507</v>
      </c>
      <c r="H310" s="10" t="s">
        <v>406</v>
      </c>
      <c r="I310" s="10" t="s">
        <v>34</v>
      </c>
      <c r="J310" s="10">
        <v>2008</v>
      </c>
      <c r="K310" s="10" t="s">
        <v>371</v>
      </c>
      <c r="L310" s="4" t="s">
        <v>474</v>
      </c>
      <c r="M310" s="4" t="str">
        <f t="shared" si="13"/>
        <v>M</v>
      </c>
      <c r="N310" t="str">
        <f t="shared" si="14"/>
        <v>Opała Adam</v>
      </c>
    </row>
    <row r="311" spans="1:18" x14ac:dyDescent="0.25">
      <c r="A311" s="9">
        <v>308</v>
      </c>
      <c r="B311" s="9" t="str">
        <f t="shared" si="12"/>
        <v>"LZS Żywocice"</v>
      </c>
      <c r="C311" s="10" t="str">
        <f>Tabela1[[#This Row],[Nazwisko i Imię3]]</f>
        <v>Orzeł Marek</v>
      </c>
      <c r="D311" s="10">
        <v>1316</v>
      </c>
      <c r="E311" s="10" t="s">
        <v>23</v>
      </c>
      <c r="F311" s="11">
        <v>44061</v>
      </c>
      <c r="G311" s="10">
        <v>42417</v>
      </c>
      <c r="H311" s="10" t="s">
        <v>133</v>
      </c>
      <c r="I311" s="10" t="s">
        <v>134</v>
      </c>
      <c r="J311" s="10">
        <v>1979</v>
      </c>
      <c r="K311" s="10" t="s">
        <v>352</v>
      </c>
      <c r="L311" s="4" t="s">
        <v>471</v>
      </c>
      <c r="M311" s="4" t="str">
        <f t="shared" si="13"/>
        <v>M</v>
      </c>
      <c r="N311" t="str">
        <f t="shared" si="14"/>
        <v>Orzeł Marek</v>
      </c>
    </row>
    <row r="312" spans="1:18" x14ac:dyDescent="0.25">
      <c r="A312" s="9">
        <v>309</v>
      </c>
      <c r="B312" s="9" t="str">
        <f t="shared" si="12"/>
        <v>"UKS LOTNIK Olesno"</v>
      </c>
      <c r="C312" s="10" t="str">
        <f>Tabela1[[#This Row],[Nazwisko i Imię3]]</f>
        <v>Orzeszyna Zbigniew</v>
      </c>
      <c r="D312" s="10">
        <v>3198</v>
      </c>
      <c r="E312" s="10" t="s">
        <v>23</v>
      </c>
      <c r="F312" s="11">
        <v>44074</v>
      </c>
      <c r="G312" s="10">
        <v>25401</v>
      </c>
      <c r="H312" s="10" t="s">
        <v>94</v>
      </c>
      <c r="I312" s="10" t="s">
        <v>78</v>
      </c>
      <c r="J312" s="10">
        <v>1963</v>
      </c>
      <c r="K312" s="10" t="s">
        <v>359</v>
      </c>
      <c r="L312" s="4" t="s">
        <v>471</v>
      </c>
      <c r="M312" s="4" t="str">
        <f t="shared" si="13"/>
        <v>M</v>
      </c>
      <c r="N312" t="str">
        <f t="shared" si="14"/>
        <v>Orzeszyna Zbigniew</v>
      </c>
      <c r="R312" t="s">
        <v>353</v>
      </c>
    </row>
    <row r="313" spans="1:18" x14ac:dyDescent="0.25">
      <c r="A313" s="9">
        <v>310</v>
      </c>
      <c r="B313" s="9" t="str">
        <f t="shared" si="12"/>
        <v>"UKS GOSDIM Turawa"</v>
      </c>
      <c r="C313" s="10" t="str">
        <f>Tabela1[[#This Row],[Nazwisko i Imię3]]</f>
        <v>Otte Marcin</v>
      </c>
      <c r="D313" s="10">
        <v>1438</v>
      </c>
      <c r="E313" s="10" t="s">
        <v>24</v>
      </c>
      <c r="F313" s="11">
        <v>44062</v>
      </c>
      <c r="G313" s="10">
        <v>43591</v>
      </c>
      <c r="H313" s="10" t="s">
        <v>65</v>
      </c>
      <c r="I313" s="10" t="s">
        <v>66</v>
      </c>
      <c r="J313" s="10">
        <v>2005</v>
      </c>
      <c r="K313" s="10" t="s">
        <v>368</v>
      </c>
      <c r="L313" s="4" t="s">
        <v>473</v>
      </c>
      <c r="M313" s="4" t="str">
        <f t="shared" si="13"/>
        <v>M</v>
      </c>
      <c r="N313" t="str">
        <f t="shared" si="14"/>
        <v>Otte Marcin</v>
      </c>
      <c r="R313" t="s">
        <v>364</v>
      </c>
    </row>
    <row r="314" spans="1:18" x14ac:dyDescent="0.25">
      <c r="A314" s="9">
        <v>311</v>
      </c>
      <c r="B314" s="9" t="str">
        <f t="shared" si="12"/>
        <v>"STS Brynica"</v>
      </c>
      <c r="C314" s="10" t="str">
        <f>Tabela1[[#This Row],[Nazwisko i Imię3]]</f>
        <v>Owsiak Tomasz</v>
      </c>
      <c r="D314" s="10">
        <v>2745</v>
      </c>
      <c r="E314" s="10" t="s">
        <v>150</v>
      </c>
      <c r="F314" s="11">
        <v>44072</v>
      </c>
      <c r="G314" s="10">
        <v>54372</v>
      </c>
      <c r="H314" s="10" t="s">
        <v>577</v>
      </c>
      <c r="I314" s="10" t="s">
        <v>87</v>
      </c>
      <c r="J314" s="10">
        <v>2012</v>
      </c>
      <c r="K314" s="10" t="s">
        <v>375</v>
      </c>
      <c r="L314" s="4" t="s">
        <v>478</v>
      </c>
      <c r="M314" s="4" t="str">
        <f t="shared" si="13"/>
        <v>M</v>
      </c>
      <c r="N314" t="str">
        <f t="shared" si="14"/>
        <v>Owsiak Tomasz</v>
      </c>
      <c r="R314" t="s">
        <v>356</v>
      </c>
    </row>
    <row r="315" spans="1:18" x14ac:dyDescent="0.25">
      <c r="A315" s="9">
        <v>312</v>
      </c>
      <c r="B315" s="9" t="str">
        <f t="shared" si="12"/>
        <v>"LUKS Mańkowice-Piątkowice"</v>
      </c>
      <c r="C315" s="10" t="str">
        <f>Tabela1[[#This Row],[Nazwisko i Imię3]]</f>
        <v>Pacan Małgorzata</v>
      </c>
      <c r="D315" s="10">
        <v>4127</v>
      </c>
      <c r="E315" s="10" t="s">
        <v>24</v>
      </c>
      <c r="F315" s="11">
        <v>44076</v>
      </c>
      <c r="G315" s="10">
        <v>48950</v>
      </c>
      <c r="H315" s="10" t="s">
        <v>309</v>
      </c>
      <c r="I315" s="10" t="s">
        <v>287</v>
      </c>
      <c r="J315" s="10">
        <v>2007</v>
      </c>
      <c r="K315" s="10" t="s">
        <v>366</v>
      </c>
      <c r="L315" s="4" t="s">
        <v>474</v>
      </c>
      <c r="M315" s="4" t="str">
        <f t="shared" si="13"/>
        <v>K</v>
      </c>
      <c r="N315" t="str">
        <f t="shared" si="14"/>
        <v>Pacan Małgorzata</v>
      </c>
      <c r="R315" t="s">
        <v>372</v>
      </c>
    </row>
    <row r="316" spans="1:18" x14ac:dyDescent="0.25">
      <c r="A316" s="9">
        <v>313</v>
      </c>
      <c r="B316" s="9" t="str">
        <f t="shared" si="12"/>
        <v>"LZS ODRA Kąty Opolskie"</v>
      </c>
      <c r="C316" s="10" t="str">
        <f>Tabela1[[#This Row],[Nazwisko i Imię3]]</f>
        <v>Pacek Krzysztof</v>
      </c>
      <c r="D316" s="10">
        <v>95</v>
      </c>
      <c r="E316" s="10" t="s">
        <v>23</v>
      </c>
      <c r="F316" s="11">
        <v>44046</v>
      </c>
      <c r="G316" s="10">
        <v>6253</v>
      </c>
      <c r="H316" s="10" t="s">
        <v>108</v>
      </c>
      <c r="I316" s="10" t="s">
        <v>38</v>
      </c>
      <c r="J316" s="10">
        <v>1981</v>
      </c>
      <c r="K316" s="10" t="s">
        <v>354</v>
      </c>
      <c r="L316" s="4" t="s">
        <v>471</v>
      </c>
      <c r="M316" s="4" t="str">
        <f t="shared" si="13"/>
        <v>M</v>
      </c>
      <c r="N316" t="str">
        <f t="shared" si="14"/>
        <v>Pacek Krzysztof</v>
      </c>
      <c r="R316" t="s">
        <v>375</v>
      </c>
    </row>
    <row r="317" spans="1:18" x14ac:dyDescent="0.25">
      <c r="A317" s="9">
        <v>314</v>
      </c>
      <c r="B317" s="9" t="str">
        <f t="shared" si="12"/>
        <v>"LZS ODRA Kąty Opolskie"</v>
      </c>
      <c r="C317" s="10" t="str">
        <f>Tabela1[[#This Row],[Nazwisko i Imię3]]</f>
        <v>Pacek Paweł</v>
      </c>
      <c r="D317" s="10">
        <v>96</v>
      </c>
      <c r="E317" s="10" t="s">
        <v>23</v>
      </c>
      <c r="F317" s="11">
        <v>44046</v>
      </c>
      <c r="G317" s="10">
        <v>8136</v>
      </c>
      <c r="H317" s="10" t="s">
        <v>108</v>
      </c>
      <c r="I317" s="10" t="s">
        <v>39</v>
      </c>
      <c r="J317" s="10">
        <v>1984</v>
      </c>
      <c r="K317" s="10" t="s">
        <v>354</v>
      </c>
      <c r="L317" s="4" t="s">
        <v>471</v>
      </c>
      <c r="M317" s="4" t="str">
        <f t="shared" si="13"/>
        <v>M</v>
      </c>
      <c r="N317" t="str">
        <f t="shared" si="14"/>
        <v>Pacek Paweł</v>
      </c>
      <c r="R317" t="s">
        <v>360</v>
      </c>
    </row>
    <row r="318" spans="1:18" x14ac:dyDescent="0.25">
      <c r="A318" s="9">
        <v>315</v>
      </c>
      <c r="B318" s="9" t="str">
        <f t="shared" si="12"/>
        <v>"SKS LUKS Nysa"</v>
      </c>
      <c r="C318" s="10" t="str">
        <f>Tabela1[[#This Row],[Nazwisko i Imię3]]</f>
        <v>Paliwoda Andrzej</v>
      </c>
      <c r="D318" s="10">
        <v>3822</v>
      </c>
      <c r="E318" s="10" t="s">
        <v>23</v>
      </c>
      <c r="F318" s="11">
        <v>44077</v>
      </c>
      <c r="G318" s="10">
        <v>19693</v>
      </c>
      <c r="H318" s="10" t="s">
        <v>282</v>
      </c>
      <c r="I318" s="10" t="s">
        <v>28</v>
      </c>
      <c r="J318" s="10">
        <v>1970</v>
      </c>
      <c r="K318" s="10" t="s">
        <v>372</v>
      </c>
      <c r="L318" s="4" t="s">
        <v>471</v>
      </c>
      <c r="M318" s="4" t="str">
        <f t="shared" si="13"/>
        <v>M</v>
      </c>
      <c r="N318" t="str">
        <f t="shared" si="14"/>
        <v>Paliwoda Andrzej</v>
      </c>
    </row>
    <row r="319" spans="1:18" x14ac:dyDescent="0.25">
      <c r="A319" s="9">
        <v>316</v>
      </c>
      <c r="B319" s="9" t="str">
        <f t="shared" si="12"/>
        <v>"KTS MOKSiR Zawadzkie"</v>
      </c>
      <c r="C319" s="10" t="str">
        <f>Tabela1[[#This Row],[Nazwisko i Imię3]]</f>
        <v>Pamuła Mikołaj</v>
      </c>
      <c r="D319" s="10">
        <v>4597</v>
      </c>
      <c r="E319" s="10" t="s">
        <v>23</v>
      </c>
      <c r="F319" s="11">
        <v>44080</v>
      </c>
      <c r="G319" s="10">
        <v>45453</v>
      </c>
      <c r="H319" s="10" t="s">
        <v>210</v>
      </c>
      <c r="I319" s="10" t="s">
        <v>184</v>
      </c>
      <c r="J319" s="10">
        <v>2002</v>
      </c>
      <c r="K319" s="10" t="s">
        <v>541</v>
      </c>
      <c r="L319" s="4" t="s">
        <v>472</v>
      </c>
      <c r="M319" s="4" t="str">
        <f t="shared" si="13"/>
        <v>M</v>
      </c>
      <c r="N319" t="str">
        <f t="shared" si="14"/>
        <v>Pamuła Mikołaj</v>
      </c>
    </row>
    <row r="320" spans="1:18" x14ac:dyDescent="0.25">
      <c r="A320" s="9">
        <v>317</v>
      </c>
      <c r="B320" s="9" t="str">
        <f t="shared" si="12"/>
        <v>"LZS Zakrzów"</v>
      </c>
      <c r="C320" s="10" t="str">
        <f>Tabela1[[#This Row],[Nazwisko i Imię3]]</f>
        <v>Paraszczuk Bartosz</v>
      </c>
      <c r="D320" s="10">
        <v>1297</v>
      </c>
      <c r="E320" s="10" t="s">
        <v>24</v>
      </c>
      <c r="F320" s="11">
        <v>44061</v>
      </c>
      <c r="G320" s="10">
        <v>51511</v>
      </c>
      <c r="H320" s="10" t="s">
        <v>407</v>
      </c>
      <c r="I320" s="10" t="s">
        <v>80</v>
      </c>
      <c r="J320" s="10">
        <v>2008</v>
      </c>
      <c r="K320" s="10" t="s">
        <v>371</v>
      </c>
      <c r="L320" s="4" t="s">
        <v>474</v>
      </c>
      <c r="M320" s="4" t="str">
        <f t="shared" si="13"/>
        <v>M</v>
      </c>
      <c r="N320" t="str">
        <f t="shared" si="14"/>
        <v>Paraszczuk Bartosz</v>
      </c>
    </row>
    <row r="321" spans="1:14" x14ac:dyDescent="0.25">
      <c r="A321" s="9">
        <v>318</v>
      </c>
      <c r="B321" s="9" t="str">
        <f t="shared" si="12"/>
        <v>"MLUKS WAKMET Bodzanów"</v>
      </c>
      <c r="C321" s="10" t="str">
        <f>Tabela1[[#This Row],[Nazwisko i Imię3]]</f>
        <v>Pasoń Przemysław</v>
      </c>
      <c r="D321" s="10">
        <v>1579</v>
      </c>
      <c r="E321" s="10" t="s">
        <v>23</v>
      </c>
      <c r="F321" s="11">
        <v>44064</v>
      </c>
      <c r="G321" s="10">
        <v>29091</v>
      </c>
      <c r="H321" s="10" t="s">
        <v>273</v>
      </c>
      <c r="I321" s="10" t="s">
        <v>41</v>
      </c>
      <c r="J321" s="10">
        <v>1991</v>
      </c>
      <c r="K321" s="10" t="s">
        <v>364</v>
      </c>
      <c r="L321" s="4" t="s">
        <v>471</v>
      </c>
      <c r="M321" s="4" t="str">
        <f t="shared" si="13"/>
        <v>M</v>
      </c>
      <c r="N321" t="str">
        <f t="shared" si="14"/>
        <v>Pasoń Przemysław</v>
      </c>
    </row>
    <row r="322" spans="1:14" x14ac:dyDescent="0.25">
      <c r="A322" s="9">
        <v>319</v>
      </c>
      <c r="B322" s="9" t="str">
        <f t="shared" si="12"/>
        <v>"LUKS Mańkowice-Piątkowice"</v>
      </c>
      <c r="C322" s="10" t="str">
        <f>Tabela1[[#This Row],[Nazwisko i Imię3]]</f>
        <v>Patrys Jan</v>
      </c>
      <c r="D322" s="10">
        <v>8849</v>
      </c>
      <c r="E322" s="10" t="s">
        <v>23</v>
      </c>
      <c r="F322" s="11">
        <v>44096</v>
      </c>
      <c r="G322" s="10">
        <v>19029</v>
      </c>
      <c r="H322" s="10" t="s">
        <v>248</v>
      </c>
      <c r="I322" s="10" t="s">
        <v>91</v>
      </c>
      <c r="J322" s="10">
        <v>1953</v>
      </c>
      <c r="K322" s="10" t="s">
        <v>366</v>
      </c>
      <c r="L322" s="4" t="s">
        <v>471</v>
      </c>
      <c r="M322" s="4" t="str">
        <f t="shared" si="13"/>
        <v>M</v>
      </c>
      <c r="N322" t="str">
        <f t="shared" si="14"/>
        <v>Patrys Jan</v>
      </c>
    </row>
    <row r="323" spans="1:14" x14ac:dyDescent="0.25">
      <c r="A323" s="9">
        <v>320</v>
      </c>
      <c r="B323" s="9" t="str">
        <f t="shared" si="12"/>
        <v>"LUKS Mańkowice-Piątkowice"</v>
      </c>
      <c r="C323" s="10" t="str">
        <f>Tabela1[[#This Row],[Nazwisko i Imię3]]</f>
        <v>Patrys Marcin</v>
      </c>
      <c r="D323" s="10">
        <v>4099</v>
      </c>
      <c r="E323" s="10" t="s">
        <v>23</v>
      </c>
      <c r="F323" s="11">
        <v>44076</v>
      </c>
      <c r="G323" s="10">
        <v>19030</v>
      </c>
      <c r="H323" s="10" t="s">
        <v>248</v>
      </c>
      <c r="I323" s="10" t="s">
        <v>66</v>
      </c>
      <c r="J323" s="10">
        <v>1991</v>
      </c>
      <c r="K323" s="10" t="s">
        <v>366</v>
      </c>
      <c r="L323" s="4" t="s">
        <v>471</v>
      </c>
      <c r="M323" s="4" t="str">
        <f t="shared" si="13"/>
        <v>M</v>
      </c>
      <c r="N323" t="str">
        <f t="shared" si="14"/>
        <v>Patrys Marcin</v>
      </c>
    </row>
    <row r="324" spans="1:14" x14ac:dyDescent="0.25">
      <c r="A324" s="9">
        <v>321</v>
      </c>
      <c r="B324" s="9" t="str">
        <f t="shared" ref="B324:B387" si="15">K324</f>
        <v>"LZS VICTORIA Chróścice"</v>
      </c>
      <c r="C324" s="10" t="str">
        <f>Tabela1[[#This Row],[Nazwisko i Imię3]]</f>
        <v>Pawelec Natalia</v>
      </c>
      <c r="D324" s="10">
        <v>4661</v>
      </c>
      <c r="E324" s="10" t="s">
        <v>23</v>
      </c>
      <c r="F324" s="11">
        <v>44080</v>
      </c>
      <c r="G324" s="10">
        <v>37671</v>
      </c>
      <c r="H324" s="10" t="s">
        <v>19</v>
      </c>
      <c r="I324" s="10" t="s">
        <v>11</v>
      </c>
      <c r="J324" s="10">
        <v>2002</v>
      </c>
      <c r="K324" s="10" t="s">
        <v>349</v>
      </c>
      <c r="L324" s="4" t="s">
        <v>472</v>
      </c>
      <c r="M324" s="4" t="str">
        <f t="shared" ref="M324:M387" si="16">IF(I324="","",IF(RIGHT(I324,1)="a","K","M"))</f>
        <v>K</v>
      </c>
      <c r="N324" t="str">
        <f t="shared" ref="N324:N387" si="17">H324&amp;" "&amp;I324</f>
        <v>Pawelec Natalia</v>
      </c>
    </row>
    <row r="325" spans="1:14" x14ac:dyDescent="0.25">
      <c r="A325" s="9">
        <v>322</v>
      </c>
      <c r="B325" s="9" t="str">
        <f t="shared" si="15"/>
        <v>"LZS VICTORIA Chróścice"</v>
      </c>
      <c r="C325" s="10" t="str">
        <f>Tabela1[[#This Row],[Nazwisko i Imię3]]</f>
        <v>Pawelec Sylwia</v>
      </c>
      <c r="D325" s="10">
        <v>4672</v>
      </c>
      <c r="E325" s="10" t="s">
        <v>24</v>
      </c>
      <c r="F325" s="11">
        <v>44080</v>
      </c>
      <c r="G325" s="10">
        <v>37672</v>
      </c>
      <c r="H325" s="10" t="s">
        <v>19</v>
      </c>
      <c r="I325" s="10" t="s">
        <v>186</v>
      </c>
      <c r="J325" s="10">
        <v>2003</v>
      </c>
      <c r="K325" s="10" t="s">
        <v>349</v>
      </c>
      <c r="L325" s="4" t="s">
        <v>472</v>
      </c>
      <c r="M325" s="4" t="str">
        <f t="shared" si="16"/>
        <v>K</v>
      </c>
      <c r="N325" t="str">
        <f t="shared" si="17"/>
        <v>Pawelec Sylwia</v>
      </c>
    </row>
    <row r="326" spans="1:14" x14ac:dyDescent="0.25">
      <c r="A326" s="9">
        <v>323</v>
      </c>
      <c r="B326" s="9" t="str">
        <f t="shared" si="15"/>
        <v>"UKS MOS Opole"</v>
      </c>
      <c r="C326" s="10" t="str">
        <f>Tabela1[[#This Row],[Nazwisko i Imię3]]</f>
        <v>Pawlak Maja</v>
      </c>
      <c r="D326" s="10">
        <v>10351</v>
      </c>
      <c r="E326" s="10" t="s">
        <v>24</v>
      </c>
      <c r="F326" s="11">
        <v>44132</v>
      </c>
      <c r="G326" s="10">
        <v>55825</v>
      </c>
      <c r="H326" s="10" t="s">
        <v>512</v>
      </c>
      <c r="I326" s="10" t="s">
        <v>513</v>
      </c>
      <c r="J326" s="10">
        <v>2011</v>
      </c>
      <c r="K326" s="10" t="s">
        <v>374</v>
      </c>
      <c r="L326" s="4" t="s">
        <v>478</v>
      </c>
      <c r="M326" s="4" t="str">
        <f t="shared" si="16"/>
        <v>K</v>
      </c>
      <c r="N326" t="str">
        <f t="shared" si="17"/>
        <v>Pawlak Maja</v>
      </c>
    </row>
    <row r="327" spans="1:14" x14ac:dyDescent="0.25">
      <c r="A327" s="9">
        <v>324</v>
      </c>
      <c r="B327" s="9" t="str">
        <f t="shared" si="15"/>
        <v>"OKS Olesno"</v>
      </c>
      <c r="C327" s="10" t="str">
        <f>Tabela1[[#This Row],[Nazwisko i Imię3]]</f>
        <v>Pawłowski Dariusz</v>
      </c>
      <c r="D327" s="10">
        <v>4857</v>
      </c>
      <c r="E327" s="10" t="s">
        <v>23</v>
      </c>
      <c r="F327" s="11">
        <v>44081</v>
      </c>
      <c r="G327" s="10">
        <v>35532</v>
      </c>
      <c r="H327" s="10" t="s">
        <v>72</v>
      </c>
      <c r="I327" s="10" t="s">
        <v>73</v>
      </c>
      <c r="J327" s="10">
        <v>1961</v>
      </c>
      <c r="K327" s="10" t="s">
        <v>356</v>
      </c>
      <c r="L327" s="4" t="s">
        <v>471</v>
      </c>
      <c r="M327" s="4" t="str">
        <f t="shared" si="16"/>
        <v>M</v>
      </c>
      <c r="N327" t="str">
        <f t="shared" si="17"/>
        <v>Pawłowski Dariusz</v>
      </c>
    </row>
    <row r="328" spans="1:14" x14ac:dyDescent="0.25">
      <c r="A328" s="9">
        <v>325</v>
      </c>
      <c r="B328" s="9" t="str">
        <f t="shared" si="15"/>
        <v>"UKS SOKOLIK Niemodlin"</v>
      </c>
      <c r="C328" s="10" t="str">
        <f>Tabela1[[#This Row],[Nazwisko i Imię3]]</f>
        <v>Perzyna Amelia</v>
      </c>
      <c r="D328" s="10">
        <v>300</v>
      </c>
      <c r="E328" s="10" t="s">
        <v>24</v>
      </c>
      <c r="F328" s="11">
        <v>44050</v>
      </c>
      <c r="G328" s="10">
        <v>45622</v>
      </c>
      <c r="H328" s="10" t="s">
        <v>245</v>
      </c>
      <c r="I328" s="10" t="s">
        <v>233</v>
      </c>
      <c r="J328" s="10">
        <v>2008</v>
      </c>
      <c r="K328" s="10" t="s">
        <v>373</v>
      </c>
      <c r="L328" s="4" t="s">
        <v>474</v>
      </c>
      <c r="M328" s="4" t="str">
        <f t="shared" si="16"/>
        <v>K</v>
      </c>
      <c r="N328" t="str">
        <f t="shared" si="17"/>
        <v>Perzyna Amelia</v>
      </c>
    </row>
    <row r="329" spans="1:14" x14ac:dyDescent="0.25">
      <c r="A329" s="9">
        <v>326</v>
      </c>
      <c r="B329" s="9" t="str">
        <f t="shared" si="15"/>
        <v>"LUKS Mańkowice-Piątkowice"</v>
      </c>
      <c r="C329" s="10" t="str">
        <f>Tabela1[[#This Row],[Nazwisko i Imię3]]</f>
        <v>Pętal Dawid</v>
      </c>
      <c r="D329" s="10">
        <v>4120</v>
      </c>
      <c r="E329" s="10" t="s">
        <v>24</v>
      </c>
      <c r="F329" s="11">
        <v>44076</v>
      </c>
      <c r="G329" s="10">
        <v>54556</v>
      </c>
      <c r="H329" s="10" t="s">
        <v>303</v>
      </c>
      <c r="I329" s="10" t="s">
        <v>103</v>
      </c>
      <c r="J329" s="10">
        <v>2008</v>
      </c>
      <c r="K329" s="10" t="s">
        <v>366</v>
      </c>
      <c r="L329" s="4" t="s">
        <v>474</v>
      </c>
      <c r="M329" s="4" t="str">
        <f t="shared" si="16"/>
        <v>M</v>
      </c>
      <c r="N329" t="str">
        <f t="shared" si="17"/>
        <v>Pętal Dawid</v>
      </c>
    </row>
    <row r="330" spans="1:14" x14ac:dyDescent="0.25">
      <c r="A330" s="9">
        <v>327</v>
      </c>
      <c r="B330" s="9" t="str">
        <f t="shared" si="15"/>
        <v>"LUKS Mańkowice-Piątkowice"</v>
      </c>
      <c r="C330" s="10" t="str">
        <f>Tabela1[[#This Row],[Nazwisko i Imię3]]</f>
        <v>Pętal Dominika</v>
      </c>
      <c r="D330" s="10">
        <v>4121</v>
      </c>
      <c r="E330" s="10" t="s">
        <v>150</v>
      </c>
      <c r="F330" s="11">
        <v>44076</v>
      </c>
      <c r="G330" s="10">
        <v>54557</v>
      </c>
      <c r="H330" s="10" t="s">
        <v>303</v>
      </c>
      <c r="I330" s="10" t="s">
        <v>9</v>
      </c>
      <c r="J330" s="10">
        <v>2012</v>
      </c>
      <c r="K330" s="10" t="s">
        <v>366</v>
      </c>
      <c r="L330" s="4" t="s">
        <v>478</v>
      </c>
      <c r="M330" s="4" t="str">
        <f t="shared" si="16"/>
        <v>K</v>
      </c>
      <c r="N330" t="str">
        <f t="shared" si="17"/>
        <v>Pętal Dominika</v>
      </c>
    </row>
    <row r="331" spans="1:14" x14ac:dyDescent="0.25">
      <c r="A331" s="9">
        <v>328</v>
      </c>
      <c r="B331" s="9" t="str">
        <f t="shared" si="15"/>
        <v>"LUKS Mańkowice-Piątkowice"</v>
      </c>
      <c r="C331" s="10" t="str">
        <f>Tabela1[[#This Row],[Nazwisko i Imię3]]</f>
        <v>Pętal Robert</v>
      </c>
      <c r="D331" s="10">
        <v>4100</v>
      </c>
      <c r="E331" s="10" t="s">
        <v>23</v>
      </c>
      <c r="F331" s="11">
        <v>44076</v>
      </c>
      <c r="G331" s="10">
        <v>12994</v>
      </c>
      <c r="H331" s="10" t="s">
        <v>303</v>
      </c>
      <c r="I331" s="10" t="s">
        <v>45</v>
      </c>
      <c r="J331" s="10">
        <v>1980</v>
      </c>
      <c r="K331" s="10" t="s">
        <v>366</v>
      </c>
      <c r="L331" s="4" t="s">
        <v>471</v>
      </c>
      <c r="M331" s="4" t="str">
        <f t="shared" si="16"/>
        <v>M</v>
      </c>
      <c r="N331" t="str">
        <f t="shared" si="17"/>
        <v>Pętal Robert</v>
      </c>
    </row>
    <row r="332" spans="1:14" x14ac:dyDescent="0.25">
      <c r="A332" s="9">
        <v>329</v>
      </c>
      <c r="B332" s="9" t="str">
        <f t="shared" si="15"/>
        <v>"LZS Żywocice"</v>
      </c>
      <c r="C332" s="10" t="str">
        <f>Tabela1[[#This Row],[Nazwisko i Imię3]]</f>
        <v>Piasecki Marek</v>
      </c>
      <c r="D332" s="10">
        <v>1317</v>
      </c>
      <c r="E332" s="10" t="s">
        <v>23</v>
      </c>
      <c r="F332" s="11">
        <v>44061</v>
      </c>
      <c r="G332" s="10">
        <v>42809</v>
      </c>
      <c r="H332" s="10" t="s">
        <v>135</v>
      </c>
      <c r="I332" s="10" t="s">
        <v>134</v>
      </c>
      <c r="J332" s="10">
        <v>1965</v>
      </c>
      <c r="K332" s="10" t="s">
        <v>352</v>
      </c>
      <c r="L332" s="4" t="s">
        <v>471</v>
      </c>
      <c r="M332" s="4" t="str">
        <f t="shared" si="16"/>
        <v>M</v>
      </c>
      <c r="N332" t="str">
        <f t="shared" si="17"/>
        <v>Piasecki Marek</v>
      </c>
    </row>
    <row r="333" spans="1:14" x14ac:dyDescent="0.25">
      <c r="A333" s="9">
        <v>330</v>
      </c>
      <c r="B333" s="9" t="str">
        <f t="shared" si="15"/>
        <v>"LZS Żywocice"</v>
      </c>
      <c r="C333" s="10" t="str">
        <f>Tabela1[[#This Row],[Nazwisko i Imię3]]</f>
        <v>Piasecki Piotr</v>
      </c>
      <c r="D333" s="10">
        <v>1318</v>
      </c>
      <c r="E333" s="10" t="s">
        <v>23</v>
      </c>
      <c r="F333" s="11">
        <v>44061</v>
      </c>
      <c r="G333" s="10">
        <v>34690</v>
      </c>
      <c r="H333" s="10" t="s">
        <v>135</v>
      </c>
      <c r="I333" s="10" t="s">
        <v>102</v>
      </c>
      <c r="J333" s="10">
        <v>1991</v>
      </c>
      <c r="K333" s="10" t="s">
        <v>352</v>
      </c>
      <c r="L333" s="4" t="s">
        <v>471</v>
      </c>
      <c r="M333" s="4" t="str">
        <f t="shared" si="16"/>
        <v>M</v>
      </c>
      <c r="N333" t="str">
        <f t="shared" si="17"/>
        <v>Piasecki Piotr</v>
      </c>
    </row>
    <row r="334" spans="1:14" x14ac:dyDescent="0.25">
      <c r="A334" s="9">
        <v>331</v>
      </c>
      <c r="B334" s="9" t="str">
        <f t="shared" si="15"/>
        <v>"LUKS MGOKSIR Korfantów"</v>
      </c>
      <c r="C334" s="10" t="str">
        <f>Tabela1[[#This Row],[Nazwisko i Imię3]]</f>
        <v>Piaskowski Janusz</v>
      </c>
      <c r="D334" s="10">
        <v>1442</v>
      </c>
      <c r="E334" s="10" t="s">
        <v>23</v>
      </c>
      <c r="F334" s="11">
        <v>44062</v>
      </c>
      <c r="G334" s="10">
        <v>47988</v>
      </c>
      <c r="H334" s="10" t="s">
        <v>160</v>
      </c>
      <c r="I334" s="10" t="s">
        <v>161</v>
      </c>
      <c r="J334" s="10">
        <v>1959</v>
      </c>
      <c r="K334" s="10" t="s">
        <v>348</v>
      </c>
      <c r="L334" s="4" t="s">
        <v>471</v>
      </c>
      <c r="M334" s="4" t="str">
        <f t="shared" si="16"/>
        <v>M</v>
      </c>
      <c r="N334" t="str">
        <f t="shared" si="17"/>
        <v>Piaskowski Janusz</v>
      </c>
    </row>
    <row r="335" spans="1:14" x14ac:dyDescent="0.25">
      <c r="A335" s="9">
        <v>332</v>
      </c>
      <c r="B335" s="9" t="str">
        <f t="shared" si="15"/>
        <v>"UKS LOTNIK Olesno"</v>
      </c>
      <c r="C335" s="10" t="str">
        <f>Tabela1[[#This Row],[Nazwisko i Imię3]]</f>
        <v>Piechota Damian</v>
      </c>
      <c r="D335" s="10">
        <v>3199</v>
      </c>
      <c r="E335" s="10" t="s">
        <v>23</v>
      </c>
      <c r="F335" s="11">
        <v>44074</v>
      </c>
      <c r="G335" s="10">
        <v>52086</v>
      </c>
      <c r="H335" s="10" t="s">
        <v>464</v>
      </c>
      <c r="I335" s="10" t="s">
        <v>71</v>
      </c>
      <c r="J335" s="10">
        <v>1977</v>
      </c>
      <c r="K335" s="10" t="s">
        <v>359</v>
      </c>
      <c r="L335" s="4" t="s">
        <v>471</v>
      </c>
      <c r="M335" s="4" t="str">
        <f t="shared" si="16"/>
        <v>M</v>
      </c>
      <c r="N335" t="str">
        <f t="shared" si="17"/>
        <v>Piechota Damian</v>
      </c>
    </row>
    <row r="336" spans="1:14" x14ac:dyDescent="0.25">
      <c r="A336" s="9">
        <v>333</v>
      </c>
      <c r="B336" s="9" t="str">
        <f t="shared" si="15"/>
        <v>"LZS Zakrzów"</v>
      </c>
      <c r="C336" s="10" t="str">
        <f>Tabela1[[#This Row],[Nazwisko i Imię3]]</f>
        <v>Piegsa Marcel</v>
      </c>
      <c r="D336" s="10">
        <v>1285</v>
      </c>
      <c r="E336" s="10" t="s">
        <v>24</v>
      </c>
      <c r="F336" s="11">
        <v>44061</v>
      </c>
      <c r="G336" s="10">
        <v>43639</v>
      </c>
      <c r="H336" s="10" t="s">
        <v>121</v>
      </c>
      <c r="I336" s="10" t="s">
        <v>53</v>
      </c>
      <c r="J336" s="10">
        <v>2003</v>
      </c>
      <c r="K336" s="10" t="s">
        <v>371</v>
      </c>
      <c r="L336" s="4" t="s">
        <v>472</v>
      </c>
      <c r="M336" s="4" t="str">
        <f t="shared" si="16"/>
        <v>M</v>
      </c>
      <c r="N336" t="str">
        <f t="shared" si="17"/>
        <v>Piegsa Marcel</v>
      </c>
    </row>
    <row r="337" spans="1:14" x14ac:dyDescent="0.25">
      <c r="A337" s="9">
        <v>334</v>
      </c>
      <c r="B337" s="9" t="str">
        <f t="shared" si="15"/>
        <v>"STS GMINA Strzelce Opolskie"</v>
      </c>
      <c r="C337" s="10" t="str">
        <f>Tabela1[[#This Row],[Nazwisko i Imię3]]</f>
        <v>Piontek Aleksander</v>
      </c>
      <c r="D337" s="10">
        <v>8135</v>
      </c>
      <c r="E337" s="10" t="s">
        <v>24</v>
      </c>
      <c r="F337" s="11">
        <v>44091</v>
      </c>
      <c r="G337" s="10">
        <v>50215</v>
      </c>
      <c r="H337" s="10" t="s">
        <v>315</v>
      </c>
      <c r="I337" s="10" t="s">
        <v>109</v>
      </c>
      <c r="J337" s="10">
        <v>2009</v>
      </c>
      <c r="K337" s="10" t="s">
        <v>360</v>
      </c>
      <c r="L337" s="4" t="s">
        <v>475</v>
      </c>
      <c r="M337" s="4" t="str">
        <f t="shared" si="16"/>
        <v>M</v>
      </c>
      <c r="N337" t="str">
        <f t="shared" si="17"/>
        <v>Piontek Aleksander</v>
      </c>
    </row>
    <row r="338" spans="1:14" x14ac:dyDescent="0.25">
      <c r="A338" s="9">
        <v>335</v>
      </c>
      <c r="B338" s="9" t="str">
        <f t="shared" si="15"/>
        <v>"STS GMINA Strzelce Opolskie"</v>
      </c>
      <c r="C338" s="10" t="str">
        <f>Tabela1[[#This Row],[Nazwisko i Imię3]]</f>
        <v>Piontek Julia</v>
      </c>
      <c r="D338" s="10">
        <v>8136</v>
      </c>
      <c r="E338" s="10" t="s">
        <v>24</v>
      </c>
      <c r="F338" s="11">
        <v>44091</v>
      </c>
      <c r="G338" s="10">
        <v>50216</v>
      </c>
      <c r="H338" s="10" t="s">
        <v>315</v>
      </c>
      <c r="I338" s="10" t="s">
        <v>14</v>
      </c>
      <c r="J338" s="10">
        <v>2006</v>
      </c>
      <c r="K338" s="10" t="s">
        <v>360</v>
      </c>
      <c r="L338" s="4" t="s">
        <v>473</v>
      </c>
      <c r="M338" s="4" t="str">
        <f t="shared" si="16"/>
        <v>K</v>
      </c>
      <c r="N338" t="str">
        <f t="shared" si="17"/>
        <v>Piontek Julia</v>
      </c>
    </row>
    <row r="339" spans="1:14" x14ac:dyDescent="0.25">
      <c r="A339" s="9">
        <v>336</v>
      </c>
      <c r="B339" s="9" t="str">
        <f t="shared" si="15"/>
        <v>"LZS GROM Szybowice"</v>
      </c>
      <c r="C339" s="10" t="str">
        <f>Tabela1[[#This Row],[Nazwisko i Imię3]]</f>
        <v>Plewnia Adam</v>
      </c>
      <c r="D339" s="10">
        <v>788</v>
      </c>
      <c r="E339" s="10" t="s">
        <v>23</v>
      </c>
      <c r="F339" s="11">
        <v>44056</v>
      </c>
      <c r="G339" s="10">
        <v>25386</v>
      </c>
      <c r="H339" s="10" t="s">
        <v>33</v>
      </c>
      <c r="I339" s="10" t="s">
        <v>34</v>
      </c>
      <c r="J339" s="10">
        <v>1969</v>
      </c>
      <c r="K339" s="10" t="s">
        <v>358</v>
      </c>
      <c r="L339" s="4" t="s">
        <v>471</v>
      </c>
      <c r="M339" s="4" t="str">
        <f t="shared" si="16"/>
        <v>M</v>
      </c>
      <c r="N339" t="str">
        <f t="shared" si="17"/>
        <v>Plewnia Adam</v>
      </c>
    </row>
    <row r="340" spans="1:14" x14ac:dyDescent="0.25">
      <c r="A340" s="9">
        <v>337</v>
      </c>
      <c r="B340" s="9" t="str">
        <f t="shared" si="15"/>
        <v>"UKS Cisek"</v>
      </c>
      <c r="C340" s="10" t="str">
        <f>Tabela1[[#This Row],[Nazwisko i Imię3]]</f>
        <v>Plottek Aleksander</v>
      </c>
      <c r="D340" s="10">
        <v>5253</v>
      </c>
      <c r="E340" s="10" t="s">
        <v>24</v>
      </c>
      <c r="F340" s="11">
        <v>44082</v>
      </c>
      <c r="G340" s="10">
        <v>54691</v>
      </c>
      <c r="H340" s="10" t="s">
        <v>533</v>
      </c>
      <c r="I340" s="10" t="s">
        <v>109</v>
      </c>
      <c r="J340" s="10">
        <v>2008</v>
      </c>
      <c r="K340" s="10" t="s">
        <v>370</v>
      </c>
      <c r="L340" s="4" t="s">
        <v>474</v>
      </c>
      <c r="M340" s="4" t="str">
        <f t="shared" si="16"/>
        <v>M</v>
      </c>
      <c r="N340" t="str">
        <f t="shared" si="17"/>
        <v>Plottek Aleksander</v>
      </c>
    </row>
    <row r="341" spans="1:14" x14ac:dyDescent="0.25">
      <c r="A341" s="9">
        <v>338</v>
      </c>
      <c r="B341" s="9" t="str">
        <f t="shared" si="15"/>
        <v>"LZS Kujakowice"</v>
      </c>
      <c r="C341" s="10" t="str">
        <f>Tabela1[[#This Row],[Nazwisko i Imię3]]</f>
        <v>Płóciennik Marek</v>
      </c>
      <c r="D341" s="10">
        <v>2235</v>
      </c>
      <c r="E341" s="10" t="s">
        <v>23</v>
      </c>
      <c r="F341" s="11">
        <v>44069</v>
      </c>
      <c r="G341" s="10">
        <v>9387</v>
      </c>
      <c r="H341" s="10" t="s">
        <v>580</v>
      </c>
      <c r="I341" s="10" t="s">
        <v>134</v>
      </c>
      <c r="J341" s="10">
        <v>1988</v>
      </c>
      <c r="K341" s="10" t="s">
        <v>365</v>
      </c>
      <c r="L341" s="4" t="s">
        <v>471</v>
      </c>
      <c r="M341" s="4" t="str">
        <f t="shared" si="16"/>
        <v>M</v>
      </c>
      <c r="N341" t="str">
        <f t="shared" si="17"/>
        <v>Płóciennik Marek</v>
      </c>
    </row>
    <row r="342" spans="1:14" x14ac:dyDescent="0.25">
      <c r="A342" s="9">
        <v>339</v>
      </c>
      <c r="B342" s="9" t="str">
        <f t="shared" si="15"/>
        <v>"MGOK Gorzów Śląski"</v>
      </c>
      <c r="C342" s="10" t="str">
        <f>Tabela1[[#This Row],[Nazwisko i Imię3]]</f>
        <v>Podgórska Julia</v>
      </c>
      <c r="D342" s="10">
        <v>11782</v>
      </c>
      <c r="E342" s="10" t="s">
        <v>150</v>
      </c>
      <c r="F342" s="11">
        <v>44216</v>
      </c>
      <c r="G342" s="10">
        <v>56998</v>
      </c>
      <c r="H342" s="10" t="s">
        <v>622</v>
      </c>
      <c r="I342" s="10" t="s">
        <v>14</v>
      </c>
      <c r="J342" s="10">
        <v>2011</v>
      </c>
      <c r="K342" s="10" t="s">
        <v>357</v>
      </c>
      <c r="L342" s="4" t="s">
        <v>478</v>
      </c>
      <c r="M342" s="4" t="str">
        <f t="shared" si="16"/>
        <v>K</v>
      </c>
      <c r="N342" t="str">
        <f t="shared" si="17"/>
        <v>Podgórska Julia</v>
      </c>
    </row>
    <row r="343" spans="1:14" x14ac:dyDescent="0.25">
      <c r="A343" s="9">
        <v>340</v>
      </c>
      <c r="B343" s="9" t="str">
        <f t="shared" si="15"/>
        <v>"KS ORZEŁ Branice"</v>
      </c>
      <c r="C343" s="10" t="str">
        <f>Tabela1[[#This Row],[Nazwisko i Imię3]]</f>
        <v>POLACZEK JERZY</v>
      </c>
      <c r="D343" s="10">
        <v>391</v>
      </c>
      <c r="E343" s="10" t="s">
        <v>23</v>
      </c>
      <c r="F343" s="11">
        <v>44050</v>
      </c>
      <c r="G343" s="10">
        <v>49441</v>
      </c>
      <c r="H343" s="10" t="s">
        <v>167</v>
      </c>
      <c r="I343" s="10" t="s">
        <v>168</v>
      </c>
      <c r="J343" s="10">
        <v>1973</v>
      </c>
      <c r="K343" s="10" t="s">
        <v>363</v>
      </c>
      <c r="L343" s="4" t="s">
        <v>471</v>
      </c>
      <c r="M343" s="4" t="str">
        <f t="shared" si="16"/>
        <v>M</v>
      </c>
      <c r="N343" t="str">
        <f t="shared" si="17"/>
        <v>POLACZEK JERZY</v>
      </c>
    </row>
    <row r="344" spans="1:14" x14ac:dyDescent="0.25">
      <c r="A344" s="9">
        <v>341</v>
      </c>
      <c r="B344" s="9" t="str">
        <f t="shared" si="15"/>
        <v>"DOKIS Dobrodzień"</v>
      </c>
      <c r="C344" s="10" t="str">
        <f>Tabela1[[#This Row],[Nazwisko i Imię3]]</f>
        <v>Polaczek Przemysław</v>
      </c>
      <c r="D344" s="10">
        <v>8734</v>
      </c>
      <c r="E344" s="10" t="s">
        <v>23</v>
      </c>
      <c r="F344" s="11">
        <v>44095</v>
      </c>
      <c r="G344" s="10">
        <v>50436</v>
      </c>
      <c r="H344" s="10" t="s">
        <v>322</v>
      </c>
      <c r="I344" s="10" t="s">
        <v>41</v>
      </c>
      <c r="J344" s="10">
        <v>1980</v>
      </c>
      <c r="K344" s="10" t="s">
        <v>369</v>
      </c>
      <c r="L344" s="4" t="s">
        <v>471</v>
      </c>
      <c r="M344" s="4" t="str">
        <f t="shared" si="16"/>
        <v>M</v>
      </c>
      <c r="N344" t="str">
        <f t="shared" si="17"/>
        <v>Polaczek Przemysław</v>
      </c>
    </row>
    <row r="345" spans="1:14" x14ac:dyDescent="0.25">
      <c r="A345" s="9">
        <v>342</v>
      </c>
      <c r="B345" s="9" t="str">
        <f t="shared" si="15"/>
        <v>"OKS Olesno"</v>
      </c>
      <c r="C345" s="10" t="str">
        <f>Tabela1[[#This Row],[Nazwisko i Imię3]]</f>
        <v>Polak Michał</v>
      </c>
      <c r="D345" s="10">
        <v>12316</v>
      </c>
      <c r="E345" s="10" t="s">
        <v>23</v>
      </c>
      <c r="F345" s="11">
        <v>44242</v>
      </c>
      <c r="G345" s="10">
        <v>33039</v>
      </c>
      <c r="H345" s="10" t="s">
        <v>623</v>
      </c>
      <c r="I345" s="10" t="s">
        <v>76</v>
      </c>
      <c r="J345" s="10">
        <v>1999</v>
      </c>
      <c r="K345" s="10" t="s">
        <v>356</v>
      </c>
      <c r="L345" s="4" t="s">
        <v>508</v>
      </c>
      <c r="M345" s="4" t="str">
        <f t="shared" si="16"/>
        <v>M</v>
      </c>
      <c r="N345" t="str">
        <f t="shared" si="17"/>
        <v>Polak Michał</v>
      </c>
    </row>
    <row r="346" spans="1:14" x14ac:dyDescent="0.25">
      <c r="A346" s="9">
        <v>343</v>
      </c>
      <c r="B346" s="9" t="str">
        <f t="shared" si="15"/>
        <v>"SKS LUKS Nysa"</v>
      </c>
      <c r="C346" s="10" t="str">
        <f>Tabela1[[#This Row],[Nazwisko i Imię3]]</f>
        <v>Politański Dariusz</v>
      </c>
      <c r="D346" s="10">
        <v>3823</v>
      </c>
      <c r="E346" s="10" t="s">
        <v>23</v>
      </c>
      <c r="F346" s="11">
        <v>44077</v>
      </c>
      <c r="G346" s="10">
        <v>16916</v>
      </c>
      <c r="H346" s="10" t="s">
        <v>426</v>
      </c>
      <c r="I346" s="10" t="s">
        <v>73</v>
      </c>
      <c r="J346" s="10">
        <v>1967</v>
      </c>
      <c r="K346" s="10" t="s">
        <v>372</v>
      </c>
      <c r="L346" s="4" t="s">
        <v>471</v>
      </c>
      <c r="M346" s="4" t="str">
        <f t="shared" si="16"/>
        <v>M</v>
      </c>
      <c r="N346" t="str">
        <f t="shared" si="17"/>
        <v>Politański Dariusz</v>
      </c>
    </row>
    <row r="347" spans="1:14" x14ac:dyDescent="0.25">
      <c r="A347" s="9">
        <v>344</v>
      </c>
      <c r="B347" s="9" t="str">
        <f t="shared" si="15"/>
        <v>"OKS Olesno"</v>
      </c>
      <c r="C347" s="10" t="str">
        <f>Tabela1[[#This Row],[Nazwisko i Imię3]]</f>
        <v>Poloczek Mateusz</v>
      </c>
      <c r="D347" s="10">
        <v>4862</v>
      </c>
      <c r="E347" s="10" t="s">
        <v>24</v>
      </c>
      <c r="F347" s="11">
        <v>44081</v>
      </c>
      <c r="G347" s="10">
        <v>45780</v>
      </c>
      <c r="H347" s="10" t="s">
        <v>240</v>
      </c>
      <c r="I347" s="10" t="s">
        <v>90</v>
      </c>
      <c r="J347" s="10">
        <v>2007</v>
      </c>
      <c r="K347" s="10" t="s">
        <v>356</v>
      </c>
      <c r="L347" s="4" t="s">
        <v>474</v>
      </c>
      <c r="M347" s="4" t="str">
        <f t="shared" si="16"/>
        <v>M</v>
      </c>
      <c r="N347" t="str">
        <f t="shared" si="17"/>
        <v>Poloczek Mateusz</v>
      </c>
    </row>
    <row r="348" spans="1:14" x14ac:dyDescent="0.25">
      <c r="A348" s="9">
        <v>345</v>
      </c>
      <c r="B348" s="9" t="str">
        <f t="shared" si="15"/>
        <v>"LZS Żywocice"</v>
      </c>
      <c r="C348" s="10" t="str">
        <f>Tabela1[[#This Row],[Nazwisko i Imię3]]</f>
        <v>Poloczek Piotr</v>
      </c>
      <c r="D348" s="10">
        <v>10273</v>
      </c>
      <c r="E348" s="10" t="s">
        <v>23</v>
      </c>
      <c r="F348" s="11">
        <v>44125</v>
      </c>
      <c r="G348" s="10">
        <v>37660</v>
      </c>
      <c r="H348" s="10" t="s">
        <v>240</v>
      </c>
      <c r="I348" s="10" t="s">
        <v>102</v>
      </c>
      <c r="J348" s="10">
        <v>1973</v>
      </c>
      <c r="K348" s="10" t="s">
        <v>352</v>
      </c>
      <c r="L348" s="4" t="s">
        <v>471</v>
      </c>
      <c r="M348" s="4" t="str">
        <f t="shared" si="16"/>
        <v>M</v>
      </c>
      <c r="N348" t="str">
        <f t="shared" si="17"/>
        <v>Poloczek Piotr</v>
      </c>
    </row>
    <row r="349" spans="1:14" x14ac:dyDescent="0.25">
      <c r="A349" s="9">
        <v>346</v>
      </c>
      <c r="B349" s="9" t="str">
        <f t="shared" si="15"/>
        <v>"OKS Olesno"</v>
      </c>
      <c r="C349" s="10" t="str">
        <f>Tabela1[[#This Row],[Nazwisko i Imię3]]</f>
        <v>Poloczek Wiktoria</v>
      </c>
      <c r="D349" s="10">
        <v>4863</v>
      </c>
      <c r="E349" s="10" t="s">
        <v>24</v>
      </c>
      <c r="F349" s="11">
        <v>44081</v>
      </c>
      <c r="G349" s="10">
        <v>45781</v>
      </c>
      <c r="H349" s="10" t="s">
        <v>240</v>
      </c>
      <c r="I349" s="10" t="s">
        <v>234</v>
      </c>
      <c r="J349" s="10">
        <v>2004</v>
      </c>
      <c r="K349" s="10" t="s">
        <v>356</v>
      </c>
      <c r="L349" s="4" t="s">
        <v>472</v>
      </c>
      <c r="M349" s="4" t="str">
        <f t="shared" si="16"/>
        <v>K</v>
      </c>
      <c r="N349" t="str">
        <f t="shared" si="17"/>
        <v>Poloczek Wiktoria</v>
      </c>
    </row>
    <row r="350" spans="1:14" x14ac:dyDescent="0.25">
      <c r="A350" s="9">
        <v>347</v>
      </c>
      <c r="B350" s="9" t="str">
        <f t="shared" si="15"/>
        <v>"LZS ODRA Kąty Opolskie"</v>
      </c>
      <c r="C350" s="10" t="str">
        <f>Tabela1[[#This Row],[Nazwisko i Imię3]]</f>
        <v>Polok Andrzej</v>
      </c>
      <c r="D350" s="10">
        <v>97</v>
      </c>
      <c r="E350" s="10" t="s">
        <v>23</v>
      </c>
      <c r="F350" s="11">
        <v>44046</v>
      </c>
      <c r="G350" s="10">
        <v>31072</v>
      </c>
      <c r="H350" s="10" t="s">
        <v>75</v>
      </c>
      <c r="I350" s="10" t="s">
        <v>28</v>
      </c>
      <c r="J350" s="10">
        <v>1971</v>
      </c>
      <c r="K350" s="10" t="s">
        <v>354</v>
      </c>
      <c r="L350" s="4" t="s">
        <v>471</v>
      </c>
      <c r="M350" s="4" t="str">
        <f t="shared" si="16"/>
        <v>M</v>
      </c>
      <c r="N350" t="str">
        <f t="shared" si="17"/>
        <v>Polok Andrzej</v>
      </c>
    </row>
    <row r="351" spans="1:14" x14ac:dyDescent="0.25">
      <c r="A351" s="9">
        <v>348</v>
      </c>
      <c r="B351" s="9" t="str">
        <f t="shared" si="15"/>
        <v>"STS GMINA Strzelce Opolskie"</v>
      </c>
      <c r="C351" s="10" t="str">
        <f>Tabela1[[#This Row],[Nazwisko i Imię3]]</f>
        <v>Polok Michał</v>
      </c>
      <c r="D351" s="10">
        <v>8157</v>
      </c>
      <c r="E351" s="10" t="s">
        <v>24</v>
      </c>
      <c r="F351" s="11">
        <v>44091</v>
      </c>
      <c r="G351" s="10">
        <v>53643</v>
      </c>
      <c r="H351" s="10" t="s">
        <v>75</v>
      </c>
      <c r="I351" s="10" t="s">
        <v>76</v>
      </c>
      <c r="J351" s="10">
        <v>2010</v>
      </c>
      <c r="K351" s="10" t="s">
        <v>360</v>
      </c>
      <c r="L351" s="4" t="s">
        <v>475</v>
      </c>
      <c r="M351" s="4" t="str">
        <f t="shared" si="16"/>
        <v>M</v>
      </c>
      <c r="N351" t="str">
        <f t="shared" si="17"/>
        <v>Polok Michał</v>
      </c>
    </row>
    <row r="352" spans="1:14" x14ac:dyDescent="0.25">
      <c r="A352" s="9">
        <v>349</v>
      </c>
      <c r="B352" s="9" t="str">
        <f t="shared" si="15"/>
        <v>"LZS Kujakowice"</v>
      </c>
      <c r="C352" s="10" t="str">
        <f>Tabela1[[#This Row],[Nazwisko i Imię3]]</f>
        <v>Połoszczański Dawid</v>
      </c>
      <c r="D352" s="10">
        <v>2236</v>
      </c>
      <c r="E352" s="10" t="s">
        <v>23</v>
      </c>
      <c r="F352" s="11">
        <v>44069</v>
      </c>
      <c r="G352" s="10">
        <v>32271</v>
      </c>
      <c r="H352" s="10" t="s">
        <v>279</v>
      </c>
      <c r="I352" s="10" t="s">
        <v>103</v>
      </c>
      <c r="J352" s="10">
        <v>1998</v>
      </c>
      <c r="K352" s="10" t="s">
        <v>365</v>
      </c>
      <c r="L352" s="4" t="s">
        <v>471</v>
      </c>
      <c r="M352" s="4" t="str">
        <f t="shared" si="16"/>
        <v>M</v>
      </c>
      <c r="N352" t="str">
        <f t="shared" si="17"/>
        <v>Połoszczański Dawid</v>
      </c>
    </row>
    <row r="353" spans="1:14" x14ac:dyDescent="0.25">
      <c r="A353" s="9">
        <v>350</v>
      </c>
      <c r="B353" s="9" t="str">
        <f t="shared" si="15"/>
        <v>"LZS ODRA Kąty Opolskie"</v>
      </c>
      <c r="C353" s="10" t="str">
        <f>Tabela1[[#This Row],[Nazwisko i Imię3]]</f>
        <v>Prokop Krzysztof</v>
      </c>
      <c r="D353" s="10">
        <v>98</v>
      </c>
      <c r="E353" s="10" t="s">
        <v>23</v>
      </c>
      <c r="F353" s="11">
        <v>44046</v>
      </c>
      <c r="G353" s="10">
        <v>881</v>
      </c>
      <c r="H353" s="10" t="s">
        <v>106</v>
      </c>
      <c r="I353" s="10" t="s">
        <v>38</v>
      </c>
      <c r="J353" s="10">
        <v>1962</v>
      </c>
      <c r="K353" s="10" t="s">
        <v>354</v>
      </c>
      <c r="L353" s="4" t="s">
        <v>471</v>
      </c>
      <c r="M353" s="4" t="str">
        <f t="shared" si="16"/>
        <v>M</v>
      </c>
      <c r="N353" t="str">
        <f t="shared" si="17"/>
        <v>Prokop Krzysztof</v>
      </c>
    </row>
    <row r="354" spans="1:14" x14ac:dyDescent="0.25">
      <c r="A354" s="9">
        <v>351</v>
      </c>
      <c r="B354" s="9" t="str">
        <f t="shared" si="15"/>
        <v>"KTS LEW Głubczyce"</v>
      </c>
      <c r="C354" s="10" t="str">
        <f>Tabela1[[#This Row],[Nazwisko i Imię3]]</f>
        <v>Prudel Leszek</v>
      </c>
      <c r="D354" s="10">
        <v>423</v>
      </c>
      <c r="E354" s="10" t="s">
        <v>23</v>
      </c>
      <c r="F354" s="11">
        <v>44052</v>
      </c>
      <c r="G354" s="10">
        <v>2779</v>
      </c>
      <c r="H354" s="10" t="s">
        <v>595</v>
      </c>
      <c r="I354" s="10" t="s">
        <v>383</v>
      </c>
      <c r="J354" s="10">
        <v>1976</v>
      </c>
      <c r="K354" s="10" t="s">
        <v>347</v>
      </c>
      <c r="L354" s="4" t="s">
        <v>471</v>
      </c>
      <c r="M354" s="4" t="str">
        <f t="shared" si="16"/>
        <v>M</v>
      </c>
      <c r="N354" t="str">
        <f t="shared" si="17"/>
        <v>Prudel Leszek</v>
      </c>
    </row>
    <row r="355" spans="1:14" x14ac:dyDescent="0.25">
      <c r="A355" s="9">
        <v>352</v>
      </c>
      <c r="B355" s="9" t="str">
        <f t="shared" si="15"/>
        <v>"LZS Zakrzów"</v>
      </c>
      <c r="C355" s="10" t="str">
        <f>Tabela1[[#This Row],[Nazwisko i Imię3]]</f>
        <v>Pruszkowski Jakub</v>
      </c>
      <c r="D355" s="10">
        <v>1284</v>
      </c>
      <c r="E355" s="10" t="s">
        <v>24</v>
      </c>
      <c r="F355" s="11">
        <v>44061</v>
      </c>
      <c r="G355" s="10">
        <v>46865</v>
      </c>
      <c r="H355" s="10" t="s">
        <v>117</v>
      </c>
      <c r="I355" s="10" t="s">
        <v>46</v>
      </c>
      <c r="J355" s="10">
        <v>2004</v>
      </c>
      <c r="K355" s="10" t="s">
        <v>371</v>
      </c>
      <c r="L355" s="4" t="s">
        <v>472</v>
      </c>
      <c r="M355" s="4" t="str">
        <f t="shared" si="16"/>
        <v>M</v>
      </c>
      <c r="N355" t="str">
        <f t="shared" si="17"/>
        <v>Pruszkowski Jakub</v>
      </c>
    </row>
    <row r="356" spans="1:14" x14ac:dyDescent="0.25">
      <c r="A356" s="9">
        <v>353</v>
      </c>
      <c r="B356" s="9" t="str">
        <f t="shared" si="15"/>
        <v>"LUKS Mańkowice-Piątkowice"</v>
      </c>
      <c r="C356" s="10" t="str">
        <f>Tabela1[[#This Row],[Nazwisko i Imię3]]</f>
        <v>Przeździecka Marta</v>
      </c>
      <c r="D356" s="10">
        <v>4128</v>
      </c>
      <c r="E356" s="10" t="s">
        <v>24</v>
      </c>
      <c r="F356" s="11">
        <v>44076</v>
      </c>
      <c r="G356" s="10">
        <v>43592</v>
      </c>
      <c r="H356" s="10" t="s">
        <v>552</v>
      </c>
      <c r="I356" s="10" t="s">
        <v>216</v>
      </c>
      <c r="J356" s="10">
        <v>2009</v>
      </c>
      <c r="K356" s="10" t="s">
        <v>366</v>
      </c>
      <c r="L356" s="4" t="s">
        <v>475</v>
      </c>
      <c r="M356" s="4" t="str">
        <f t="shared" si="16"/>
        <v>K</v>
      </c>
      <c r="N356" t="str">
        <f t="shared" si="17"/>
        <v>Przeździecka Marta</v>
      </c>
    </row>
    <row r="357" spans="1:14" x14ac:dyDescent="0.25">
      <c r="A357" s="9">
        <v>354</v>
      </c>
      <c r="B357" s="9" t="str">
        <f t="shared" si="15"/>
        <v>"LUKS Mańkowice-Piątkowice"</v>
      </c>
      <c r="C357" s="10" t="str">
        <f>Tabela1[[#This Row],[Nazwisko i Imię3]]</f>
        <v>Przeździecki Paweł</v>
      </c>
      <c r="D357" s="10">
        <v>4101</v>
      </c>
      <c r="E357" s="10" t="s">
        <v>23</v>
      </c>
      <c r="F357" s="11">
        <v>44076</v>
      </c>
      <c r="G357" s="10">
        <v>10619</v>
      </c>
      <c r="H357" s="10" t="s">
        <v>304</v>
      </c>
      <c r="I357" s="10" t="s">
        <v>39</v>
      </c>
      <c r="J357" s="10">
        <v>1975</v>
      </c>
      <c r="K357" s="10" t="s">
        <v>366</v>
      </c>
      <c r="L357" s="4" t="s">
        <v>471</v>
      </c>
      <c r="M357" s="4" t="str">
        <f t="shared" si="16"/>
        <v>M</v>
      </c>
      <c r="N357" t="str">
        <f t="shared" si="17"/>
        <v>Przeździecki Paweł</v>
      </c>
    </row>
    <row r="358" spans="1:14" x14ac:dyDescent="0.25">
      <c r="A358" s="9">
        <v>355</v>
      </c>
      <c r="B358" s="9" t="str">
        <f t="shared" si="15"/>
        <v>"KTS MOKSiR Zawadzkie"</v>
      </c>
      <c r="C358" s="10" t="str">
        <f>Tabela1[[#This Row],[Nazwisko i Imię3]]</f>
        <v>Pyka Maciej</v>
      </c>
      <c r="D358" s="10">
        <v>4619</v>
      </c>
      <c r="E358" s="10" t="s">
        <v>23</v>
      </c>
      <c r="F358" s="11">
        <v>44080</v>
      </c>
      <c r="G358" s="10">
        <v>54605</v>
      </c>
      <c r="H358" s="10" t="s">
        <v>544</v>
      </c>
      <c r="I358" s="10" t="s">
        <v>43</v>
      </c>
      <c r="J358" s="10">
        <v>1990</v>
      </c>
      <c r="K358" s="10" t="s">
        <v>541</v>
      </c>
      <c r="L358" s="4" t="s">
        <v>471</v>
      </c>
      <c r="M358" s="4" t="str">
        <f t="shared" si="16"/>
        <v>M</v>
      </c>
      <c r="N358" t="str">
        <f t="shared" si="17"/>
        <v>Pyka Maciej</v>
      </c>
    </row>
    <row r="359" spans="1:14" x14ac:dyDescent="0.25">
      <c r="A359" s="9">
        <v>356</v>
      </c>
      <c r="B359" s="9" t="str">
        <f t="shared" si="15"/>
        <v>"LUKS Mańkowice-Piątkowice"</v>
      </c>
      <c r="C359" s="10" t="str">
        <f>Tabela1[[#This Row],[Nazwisko i Imię3]]</f>
        <v>Raczek Michał</v>
      </c>
      <c r="D359" s="10">
        <v>4114</v>
      </c>
      <c r="E359" s="10" t="s">
        <v>24</v>
      </c>
      <c r="F359" s="11">
        <v>44076</v>
      </c>
      <c r="G359" s="10">
        <v>54550</v>
      </c>
      <c r="H359" s="10" t="s">
        <v>560</v>
      </c>
      <c r="I359" s="10" t="s">
        <v>76</v>
      </c>
      <c r="J359" s="10">
        <v>2006</v>
      </c>
      <c r="K359" s="10" t="s">
        <v>366</v>
      </c>
      <c r="L359" s="4" t="s">
        <v>473</v>
      </c>
      <c r="M359" s="4" t="str">
        <f t="shared" si="16"/>
        <v>M</v>
      </c>
      <c r="N359" t="str">
        <f t="shared" si="17"/>
        <v>Raczek Michał</v>
      </c>
    </row>
    <row r="360" spans="1:14" x14ac:dyDescent="0.25">
      <c r="A360" s="9">
        <v>357</v>
      </c>
      <c r="B360" s="9" t="str">
        <f t="shared" si="15"/>
        <v>"LZS VICTORIA Chróścice"</v>
      </c>
      <c r="C360" s="10" t="str">
        <f>Tabela1[[#This Row],[Nazwisko i Imię3]]</f>
        <v>Radziej Magdalena</v>
      </c>
      <c r="D360" s="10">
        <v>4673</v>
      </c>
      <c r="E360" s="10" t="s">
        <v>24</v>
      </c>
      <c r="F360" s="11">
        <v>44080</v>
      </c>
      <c r="G360" s="10">
        <v>46753</v>
      </c>
      <c r="H360" s="10" t="s">
        <v>211</v>
      </c>
      <c r="I360" s="10" t="s">
        <v>212</v>
      </c>
      <c r="J360" s="10">
        <v>2006</v>
      </c>
      <c r="K360" s="10" t="s">
        <v>349</v>
      </c>
      <c r="L360" s="4" t="s">
        <v>473</v>
      </c>
      <c r="M360" s="4" t="str">
        <f t="shared" si="16"/>
        <v>K</v>
      </c>
      <c r="N360" t="str">
        <f t="shared" si="17"/>
        <v>Radziej Magdalena</v>
      </c>
    </row>
    <row r="361" spans="1:14" x14ac:dyDescent="0.25">
      <c r="A361" s="9">
        <v>358</v>
      </c>
      <c r="B361" s="9" t="str">
        <f t="shared" si="15"/>
        <v>"SKS LUKS Nysa"</v>
      </c>
      <c r="C361" s="10" t="str">
        <f>Tabela1[[#This Row],[Nazwisko i Imię3]]</f>
        <v>Reh Jakub</v>
      </c>
      <c r="D361" s="10">
        <v>3830</v>
      </c>
      <c r="E361" s="10" t="s">
        <v>24</v>
      </c>
      <c r="F361" s="11">
        <v>44077</v>
      </c>
      <c r="G361" s="10">
        <v>52194</v>
      </c>
      <c r="H361" s="10" t="s">
        <v>427</v>
      </c>
      <c r="I361" s="10" t="s">
        <v>46</v>
      </c>
      <c r="J361" s="10">
        <v>2004</v>
      </c>
      <c r="K361" s="10" t="s">
        <v>372</v>
      </c>
      <c r="L361" s="4" t="s">
        <v>472</v>
      </c>
      <c r="M361" s="4" t="str">
        <f t="shared" si="16"/>
        <v>M</v>
      </c>
      <c r="N361" t="str">
        <f t="shared" si="17"/>
        <v>Reh Jakub</v>
      </c>
    </row>
    <row r="362" spans="1:14" x14ac:dyDescent="0.25">
      <c r="A362" s="9">
        <v>359</v>
      </c>
      <c r="B362" s="9" t="str">
        <f t="shared" si="15"/>
        <v>"STS GMINA Strzelce Opolskie"</v>
      </c>
      <c r="C362" s="10" t="str">
        <f>Tabela1[[#This Row],[Nazwisko i Imię3]]</f>
        <v>Reinert Maciej</v>
      </c>
      <c r="D362" s="10">
        <v>8138</v>
      </c>
      <c r="E362" s="10" t="s">
        <v>24</v>
      </c>
      <c r="F362" s="11">
        <v>44091</v>
      </c>
      <c r="G362" s="10">
        <v>50884</v>
      </c>
      <c r="H362" s="10" t="s">
        <v>451</v>
      </c>
      <c r="I362" s="10" t="s">
        <v>43</v>
      </c>
      <c r="J362" s="10">
        <v>2011</v>
      </c>
      <c r="K362" s="10" t="s">
        <v>360</v>
      </c>
      <c r="L362" s="4" t="s">
        <v>478</v>
      </c>
      <c r="M362" s="4" t="str">
        <f t="shared" si="16"/>
        <v>M</v>
      </c>
      <c r="N362" t="str">
        <f t="shared" si="17"/>
        <v>Reinert Maciej</v>
      </c>
    </row>
    <row r="363" spans="1:14" x14ac:dyDescent="0.25">
      <c r="A363" s="9">
        <v>360</v>
      </c>
      <c r="B363" s="9" t="str">
        <f t="shared" si="15"/>
        <v>"AZS PWSZ Nysa"</v>
      </c>
      <c r="C363" s="10" t="str">
        <f>Tabela1[[#This Row],[Nazwisko i Imię3]]</f>
        <v>Rogoziński Szymon</v>
      </c>
      <c r="D363" s="10">
        <v>4248</v>
      </c>
      <c r="E363" s="10" t="s">
        <v>24</v>
      </c>
      <c r="F363" s="11">
        <v>44078</v>
      </c>
      <c r="G363" s="10">
        <v>41109</v>
      </c>
      <c r="H363" s="10" t="s">
        <v>236</v>
      </c>
      <c r="I363" s="10" t="s">
        <v>54</v>
      </c>
      <c r="J363" s="10">
        <v>2005</v>
      </c>
      <c r="K363" s="10" t="s">
        <v>346</v>
      </c>
      <c r="L363" s="4" t="s">
        <v>473</v>
      </c>
      <c r="M363" s="4" t="str">
        <f t="shared" si="16"/>
        <v>M</v>
      </c>
      <c r="N363" t="str">
        <f t="shared" si="17"/>
        <v>Rogoziński Szymon</v>
      </c>
    </row>
    <row r="364" spans="1:14" x14ac:dyDescent="0.25">
      <c r="A364" s="9">
        <v>361</v>
      </c>
      <c r="B364" s="9" t="str">
        <f t="shared" si="15"/>
        <v>"UKS SOKOLIK Niemodlin"</v>
      </c>
      <c r="C364" s="10" t="str">
        <f>Tabela1[[#This Row],[Nazwisko i Imię3]]</f>
        <v>Romanowska Aleksandra</v>
      </c>
      <c r="D364" s="10">
        <v>301</v>
      </c>
      <c r="E364" s="10" t="s">
        <v>24</v>
      </c>
      <c r="F364" s="11">
        <v>44050</v>
      </c>
      <c r="G364" s="10">
        <v>49740</v>
      </c>
      <c r="H364" s="10" t="s">
        <v>242</v>
      </c>
      <c r="I364" s="10" t="s">
        <v>175</v>
      </c>
      <c r="J364" s="10">
        <v>2010</v>
      </c>
      <c r="K364" s="10" t="s">
        <v>373</v>
      </c>
      <c r="L364" s="4" t="s">
        <v>475</v>
      </c>
      <c r="M364" s="4" t="str">
        <f t="shared" si="16"/>
        <v>K</v>
      </c>
      <c r="N364" t="str">
        <f t="shared" si="17"/>
        <v>Romanowska Aleksandra</v>
      </c>
    </row>
    <row r="365" spans="1:14" x14ac:dyDescent="0.25">
      <c r="A365" s="9">
        <v>362</v>
      </c>
      <c r="B365" s="9" t="str">
        <f t="shared" si="15"/>
        <v>"UKS SOKOLIK Niemodlin"</v>
      </c>
      <c r="C365" s="10" t="str">
        <f>Tabela1[[#This Row],[Nazwisko i Imię3]]</f>
        <v>Romanowska Magdalena</v>
      </c>
      <c r="D365" s="10">
        <v>302</v>
      </c>
      <c r="E365" s="10" t="s">
        <v>24</v>
      </c>
      <c r="F365" s="11">
        <v>44050</v>
      </c>
      <c r="G365" s="10">
        <v>45616</v>
      </c>
      <c r="H365" s="10" t="s">
        <v>242</v>
      </c>
      <c r="I365" s="10" t="s">
        <v>212</v>
      </c>
      <c r="J365" s="10">
        <v>2008</v>
      </c>
      <c r="K365" s="10" t="s">
        <v>373</v>
      </c>
      <c r="L365" s="4" t="s">
        <v>474</v>
      </c>
      <c r="M365" s="4" t="str">
        <f t="shared" si="16"/>
        <v>K</v>
      </c>
      <c r="N365" t="str">
        <f t="shared" si="17"/>
        <v>Romanowska Magdalena</v>
      </c>
    </row>
    <row r="366" spans="1:14" x14ac:dyDescent="0.25">
      <c r="A366" s="9">
        <v>363</v>
      </c>
      <c r="B366" s="9" t="str">
        <f t="shared" si="15"/>
        <v>"UKS SOKOLIK Niemodlin"</v>
      </c>
      <c r="C366" s="10" t="str">
        <f>Tabela1[[#This Row],[Nazwisko i Imię3]]</f>
        <v>Romanowski Paweł</v>
      </c>
      <c r="D366" s="10">
        <v>303</v>
      </c>
      <c r="E366" s="10" t="s">
        <v>24</v>
      </c>
      <c r="F366" s="11">
        <v>44050</v>
      </c>
      <c r="G366" s="10">
        <v>45625</v>
      </c>
      <c r="H366" s="10" t="s">
        <v>246</v>
      </c>
      <c r="I366" s="10" t="s">
        <v>39</v>
      </c>
      <c r="J366" s="10">
        <v>2006</v>
      </c>
      <c r="K366" s="10" t="s">
        <v>373</v>
      </c>
      <c r="L366" s="4" t="s">
        <v>473</v>
      </c>
      <c r="M366" s="4" t="str">
        <f t="shared" si="16"/>
        <v>M</v>
      </c>
      <c r="N366" t="str">
        <f t="shared" si="17"/>
        <v>Romanowski Paweł</v>
      </c>
    </row>
    <row r="367" spans="1:14" x14ac:dyDescent="0.25">
      <c r="A367" s="9">
        <v>364</v>
      </c>
      <c r="B367" s="9" t="str">
        <f t="shared" si="15"/>
        <v>"KTS MOKSiR Zawadzkie"</v>
      </c>
      <c r="C367" s="10" t="str">
        <f>Tabela1[[#This Row],[Nazwisko i Imię3]]</f>
        <v>Rudzik Magdalena</v>
      </c>
      <c r="D367" s="10">
        <v>4598</v>
      </c>
      <c r="E367" s="10" t="s">
        <v>23</v>
      </c>
      <c r="F367" s="11">
        <v>44080</v>
      </c>
      <c r="G367" s="10">
        <v>39290</v>
      </c>
      <c r="H367" s="10" t="s">
        <v>213</v>
      </c>
      <c r="I367" s="10" t="s">
        <v>212</v>
      </c>
      <c r="J367" s="10">
        <v>2002</v>
      </c>
      <c r="K367" s="10" t="s">
        <v>541</v>
      </c>
      <c r="L367" s="4" t="s">
        <v>472</v>
      </c>
      <c r="M367" s="4" t="str">
        <f t="shared" si="16"/>
        <v>K</v>
      </c>
      <c r="N367" t="str">
        <f t="shared" si="17"/>
        <v>Rudzik Magdalena</v>
      </c>
    </row>
    <row r="368" spans="1:14" x14ac:dyDescent="0.25">
      <c r="A368" s="9">
        <v>365</v>
      </c>
      <c r="B368" s="9" t="str">
        <f t="shared" si="15"/>
        <v>"KTS MOKSiR Zawadzkie"</v>
      </c>
      <c r="C368" s="10" t="str">
        <f>Tabela1[[#This Row],[Nazwisko i Imię3]]</f>
        <v>Rychlik Nadia</v>
      </c>
      <c r="D368" s="10">
        <v>4599</v>
      </c>
      <c r="E368" s="10" t="s">
        <v>150</v>
      </c>
      <c r="F368" s="11">
        <v>44080</v>
      </c>
      <c r="G368" s="10">
        <v>54599</v>
      </c>
      <c r="H368" s="10" t="s">
        <v>550</v>
      </c>
      <c r="I368" s="10" t="s">
        <v>551</v>
      </c>
      <c r="J368" s="10">
        <v>2011</v>
      </c>
      <c r="K368" s="10" t="s">
        <v>541</v>
      </c>
      <c r="L368" s="4" t="s">
        <v>478</v>
      </c>
      <c r="M368" s="4" t="str">
        <f t="shared" si="16"/>
        <v>K</v>
      </c>
      <c r="N368" t="str">
        <f t="shared" si="17"/>
        <v>Rychlik Nadia</v>
      </c>
    </row>
    <row r="369" spans="1:14" x14ac:dyDescent="0.25">
      <c r="A369" s="9">
        <v>366</v>
      </c>
      <c r="B369" s="9" t="str">
        <f t="shared" si="15"/>
        <v>"LZS Zakrzów"</v>
      </c>
      <c r="C369" s="10" t="str">
        <f>Tabela1[[#This Row],[Nazwisko i Imię3]]</f>
        <v>Rydzy Maria</v>
      </c>
      <c r="D369" s="10">
        <v>1287</v>
      </c>
      <c r="E369" s="10" t="s">
        <v>24</v>
      </c>
      <c r="F369" s="11">
        <v>44061</v>
      </c>
      <c r="G369" s="10">
        <v>51510</v>
      </c>
      <c r="H369" s="10" t="s">
        <v>408</v>
      </c>
      <c r="I369" s="10" t="s">
        <v>409</v>
      </c>
      <c r="J369" s="10">
        <v>2007</v>
      </c>
      <c r="K369" s="10" t="s">
        <v>371</v>
      </c>
      <c r="L369" s="4" t="s">
        <v>474</v>
      </c>
      <c r="M369" s="4" t="str">
        <f t="shared" si="16"/>
        <v>K</v>
      </c>
      <c r="N369" t="str">
        <f t="shared" si="17"/>
        <v>Rydzy Maria</v>
      </c>
    </row>
    <row r="370" spans="1:14" x14ac:dyDescent="0.25">
      <c r="A370" s="9">
        <v>367</v>
      </c>
      <c r="B370" s="9" t="str">
        <f t="shared" si="15"/>
        <v>"UKS SOKOLIK Niemodlin"</v>
      </c>
      <c r="C370" s="10" t="str">
        <f>Tabela1[[#This Row],[Nazwisko i Imię3]]</f>
        <v>Salata Jacek</v>
      </c>
      <c r="D370" s="10">
        <v>293</v>
      </c>
      <c r="E370" s="10" t="s">
        <v>23</v>
      </c>
      <c r="F370" s="11">
        <v>44050</v>
      </c>
      <c r="G370" s="10">
        <v>19032</v>
      </c>
      <c r="H370" s="10" t="s">
        <v>249</v>
      </c>
      <c r="I370" s="10" t="s">
        <v>192</v>
      </c>
      <c r="J370" s="10">
        <v>1973</v>
      </c>
      <c r="K370" s="10" t="s">
        <v>373</v>
      </c>
      <c r="L370" s="4" t="s">
        <v>471</v>
      </c>
      <c r="M370" s="4" t="str">
        <f t="shared" si="16"/>
        <v>M</v>
      </c>
      <c r="N370" t="str">
        <f t="shared" si="17"/>
        <v>Salata Jacek</v>
      </c>
    </row>
    <row r="371" spans="1:14" x14ac:dyDescent="0.25">
      <c r="A371" s="9">
        <v>368</v>
      </c>
      <c r="B371" s="9" t="str">
        <f t="shared" si="15"/>
        <v>"STS Brynica"</v>
      </c>
      <c r="C371" s="10" t="str">
        <f>Tabela1[[#This Row],[Nazwisko i Imię3]]</f>
        <v>Samson Zofia</v>
      </c>
      <c r="D371" s="10">
        <v>2759</v>
      </c>
      <c r="E371" s="10" t="s">
        <v>24</v>
      </c>
      <c r="F371" s="11">
        <v>44072</v>
      </c>
      <c r="G371" s="10">
        <v>43257</v>
      </c>
      <c r="H371" s="10" t="s">
        <v>187</v>
      </c>
      <c r="I371" s="10" t="s">
        <v>188</v>
      </c>
      <c r="J371" s="10">
        <v>2007</v>
      </c>
      <c r="K371" s="10" t="s">
        <v>375</v>
      </c>
      <c r="L371" s="4" t="s">
        <v>474</v>
      </c>
      <c r="M371" s="4" t="str">
        <f t="shared" si="16"/>
        <v>K</v>
      </c>
      <c r="N371" t="str">
        <f t="shared" si="17"/>
        <v>Samson Zofia</v>
      </c>
    </row>
    <row r="372" spans="1:14" x14ac:dyDescent="0.25">
      <c r="A372" s="9">
        <v>369</v>
      </c>
      <c r="B372" s="9" t="str">
        <f t="shared" si="15"/>
        <v>"KTS LEW Głubczyce"</v>
      </c>
      <c r="C372" s="10" t="str">
        <f>Tabela1[[#This Row],[Nazwisko i Imię3]]</f>
        <v>Sawicki Grzegorz</v>
      </c>
      <c r="D372" s="10">
        <v>426</v>
      </c>
      <c r="E372" s="10" t="s">
        <v>23</v>
      </c>
      <c r="F372" s="11">
        <v>44052</v>
      </c>
      <c r="G372" s="10">
        <v>47115</v>
      </c>
      <c r="H372" s="10" t="s">
        <v>81</v>
      </c>
      <c r="I372" s="10" t="s">
        <v>56</v>
      </c>
      <c r="J372" s="10">
        <v>1977</v>
      </c>
      <c r="K372" s="10" t="s">
        <v>347</v>
      </c>
      <c r="L372" s="4" t="s">
        <v>471</v>
      </c>
      <c r="M372" s="4" t="str">
        <f t="shared" si="16"/>
        <v>M</v>
      </c>
      <c r="N372" t="str">
        <f t="shared" si="17"/>
        <v>Sawicki Grzegorz</v>
      </c>
    </row>
    <row r="373" spans="1:14" x14ac:dyDescent="0.25">
      <c r="A373" s="9">
        <v>370</v>
      </c>
      <c r="B373" s="9" t="str">
        <f t="shared" si="15"/>
        <v>"LUKS Mańkowice-Piątkowice"</v>
      </c>
      <c r="C373" s="10" t="str">
        <f>Tabela1[[#This Row],[Nazwisko i Imię3]]</f>
        <v>Sewielski Kacper</v>
      </c>
      <c r="D373" s="10">
        <v>4129</v>
      </c>
      <c r="E373" s="10" t="s">
        <v>24</v>
      </c>
      <c r="F373" s="11">
        <v>44076</v>
      </c>
      <c r="G373" s="10">
        <v>50158</v>
      </c>
      <c r="H373" s="10" t="s">
        <v>308</v>
      </c>
      <c r="I373" s="10" t="s">
        <v>85</v>
      </c>
      <c r="J373" s="10">
        <v>2008</v>
      </c>
      <c r="K373" s="10" t="s">
        <v>366</v>
      </c>
      <c r="L373" s="4" t="s">
        <v>474</v>
      </c>
      <c r="M373" s="4" t="str">
        <f t="shared" si="16"/>
        <v>M</v>
      </c>
      <c r="N373" t="str">
        <f t="shared" si="17"/>
        <v>Sewielski Kacper</v>
      </c>
    </row>
    <row r="374" spans="1:14" x14ac:dyDescent="0.25">
      <c r="A374" s="9">
        <v>371</v>
      </c>
      <c r="B374" s="9" t="str">
        <f t="shared" si="15"/>
        <v>"LZS Żywocice"</v>
      </c>
      <c r="C374" s="10" t="str">
        <f>Tabela1[[#This Row],[Nazwisko i Imię3]]</f>
        <v>Siekiera Dawid</v>
      </c>
      <c r="D374" s="10">
        <v>1332</v>
      </c>
      <c r="E374" s="10" t="s">
        <v>24</v>
      </c>
      <c r="F374" s="11">
        <v>44061</v>
      </c>
      <c r="G374" s="10">
        <v>51139</v>
      </c>
      <c r="H374" s="10" t="s">
        <v>420</v>
      </c>
      <c r="I374" s="10" t="s">
        <v>103</v>
      </c>
      <c r="J374" s="10">
        <v>2009</v>
      </c>
      <c r="K374" s="10" t="s">
        <v>352</v>
      </c>
      <c r="L374" s="4" t="s">
        <v>475</v>
      </c>
      <c r="M374" s="4" t="str">
        <f t="shared" si="16"/>
        <v>M</v>
      </c>
      <c r="N374" t="str">
        <f t="shared" si="17"/>
        <v>Siekiera Dawid</v>
      </c>
    </row>
    <row r="375" spans="1:14" x14ac:dyDescent="0.25">
      <c r="A375" s="9">
        <v>372</v>
      </c>
      <c r="B375" s="9" t="str">
        <f t="shared" si="15"/>
        <v>"KTS MOKSiR Zawadzkie"</v>
      </c>
      <c r="C375" s="10" t="str">
        <f>Tabela1[[#This Row],[Nazwisko i Imię3]]</f>
        <v>Sier Bartosz</v>
      </c>
      <c r="D375" s="10">
        <v>4614</v>
      </c>
      <c r="E375" s="10" t="s">
        <v>24</v>
      </c>
      <c r="F375" s="11">
        <v>44080</v>
      </c>
      <c r="G375" s="10">
        <v>53672</v>
      </c>
      <c r="H375" s="10" t="s">
        <v>390</v>
      </c>
      <c r="I375" s="10" t="s">
        <v>80</v>
      </c>
      <c r="J375" s="10">
        <v>2009</v>
      </c>
      <c r="K375" s="10" t="s">
        <v>541</v>
      </c>
      <c r="L375" s="4" t="s">
        <v>475</v>
      </c>
      <c r="M375" s="4" t="str">
        <f t="shared" si="16"/>
        <v>M</v>
      </c>
      <c r="N375" t="str">
        <f t="shared" si="17"/>
        <v>Sier Bartosz</v>
      </c>
    </row>
    <row r="376" spans="1:14" x14ac:dyDescent="0.25">
      <c r="A376" s="9">
        <v>373</v>
      </c>
      <c r="B376" s="9" t="str">
        <f t="shared" si="15"/>
        <v>"KTS MOKSiR Zawadzkie"</v>
      </c>
      <c r="C376" s="10" t="str">
        <f>Tabela1[[#This Row],[Nazwisko i Imię3]]</f>
        <v>Sier Dawid</v>
      </c>
      <c r="D376" s="10">
        <v>4615</v>
      </c>
      <c r="E376" s="10" t="s">
        <v>24</v>
      </c>
      <c r="F376" s="11">
        <v>44080</v>
      </c>
      <c r="G376" s="10">
        <v>53671</v>
      </c>
      <c r="H376" s="10" t="s">
        <v>390</v>
      </c>
      <c r="I376" s="10" t="s">
        <v>103</v>
      </c>
      <c r="J376" s="10">
        <v>2006</v>
      </c>
      <c r="K376" s="10" t="s">
        <v>541</v>
      </c>
      <c r="L376" s="4" t="s">
        <v>473</v>
      </c>
      <c r="M376" s="4" t="str">
        <f t="shared" si="16"/>
        <v>M</v>
      </c>
      <c r="N376" t="str">
        <f t="shared" si="17"/>
        <v>Sier Dawid</v>
      </c>
    </row>
    <row r="377" spans="1:14" x14ac:dyDescent="0.25">
      <c r="A377" s="9">
        <v>374</v>
      </c>
      <c r="B377" s="9" t="str">
        <f t="shared" si="15"/>
        <v>"KTS KŁODNICA Kędzierzyn-Koźle"</v>
      </c>
      <c r="C377" s="10" t="str">
        <f>Tabela1[[#This Row],[Nazwisko i Imię3]]</f>
        <v>Sikora Szymon</v>
      </c>
      <c r="D377" s="10">
        <v>2863</v>
      </c>
      <c r="E377" s="10" t="s">
        <v>24</v>
      </c>
      <c r="F377" s="11">
        <v>44073</v>
      </c>
      <c r="G377" s="10">
        <v>47860</v>
      </c>
      <c r="H377" s="10" t="s">
        <v>266</v>
      </c>
      <c r="I377" s="10" t="s">
        <v>54</v>
      </c>
      <c r="J377" s="10">
        <v>2005</v>
      </c>
      <c r="K377" s="10" t="s">
        <v>362</v>
      </c>
      <c r="L377" s="4" t="s">
        <v>473</v>
      </c>
      <c r="M377" s="4" t="str">
        <f t="shared" si="16"/>
        <v>M</v>
      </c>
      <c r="N377" t="str">
        <f t="shared" si="17"/>
        <v>Sikora Szymon</v>
      </c>
    </row>
    <row r="378" spans="1:14" x14ac:dyDescent="0.25">
      <c r="A378" s="9">
        <v>375</v>
      </c>
      <c r="B378" s="9" t="str">
        <f t="shared" si="15"/>
        <v>"UKS MOS Opole"</v>
      </c>
      <c r="C378" s="10" t="str">
        <f>Tabela1[[#This Row],[Nazwisko i Imię3]]</f>
        <v>Sinicka Natalia</v>
      </c>
      <c r="D378" s="10">
        <v>10350</v>
      </c>
      <c r="E378" s="10" t="s">
        <v>23</v>
      </c>
      <c r="F378" s="11">
        <v>44132</v>
      </c>
      <c r="G378" s="10">
        <v>38051</v>
      </c>
      <c r="H378" s="10" t="s">
        <v>514</v>
      </c>
      <c r="I378" s="10" t="s">
        <v>11</v>
      </c>
      <c r="J378" s="10">
        <v>2000</v>
      </c>
      <c r="K378" s="10" t="s">
        <v>374</v>
      </c>
      <c r="L378" s="4" t="s">
        <v>508</v>
      </c>
      <c r="M378" s="4" t="str">
        <f t="shared" si="16"/>
        <v>K</v>
      </c>
      <c r="N378" t="str">
        <f t="shared" si="17"/>
        <v>Sinicka Natalia</v>
      </c>
    </row>
    <row r="379" spans="1:14" x14ac:dyDescent="0.25">
      <c r="A379" s="9">
        <v>376</v>
      </c>
      <c r="B379" s="9" t="str">
        <f t="shared" si="15"/>
        <v>"UKS GOSDIM Turawa"</v>
      </c>
      <c r="C379" s="10" t="str">
        <f>Tabela1[[#This Row],[Nazwisko i Imię3]]</f>
        <v>Sinicki Maciej</v>
      </c>
      <c r="D379" s="10">
        <v>3770</v>
      </c>
      <c r="E379" s="10" t="s">
        <v>23</v>
      </c>
      <c r="F379" s="11">
        <v>44076</v>
      </c>
      <c r="G379" s="10">
        <v>19006</v>
      </c>
      <c r="H379" s="10" t="s">
        <v>320</v>
      </c>
      <c r="I379" s="10" t="s">
        <v>43</v>
      </c>
      <c r="J379" s="10">
        <v>1993</v>
      </c>
      <c r="K379" s="10" t="s">
        <v>368</v>
      </c>
      <c r="L379" s="4" t="s">
        <v>471</v>
      </c>
      <c r="M379" s="4" t="str">
        <f t="shared" si="16"/>
        <v>M</v>
      </c>
      <c r="N379" t="str">
        <f t="shared" si="17"/>
        <v>Sinicki Maciej</v>
      </c>
    </row>
    <row r="380" spans="1:14" x14ac:dyDescent="0.25">
      <c r="A380" s="9">
        <v>377</v>
      </c>
      <c r="B380" s="9" t="str">
        <f t="shared" si="15"/>
        <v>"AZS PWSZ Nysa"</v>
      </c>
      <c r="C380" s="10" t="str">
        <f>Tabela1[[#This Row],[Nazwisko i Imię3]]</f>
        <v>Siwek Adam</v>
      </c>
      <c r="D380" s="10">
        <v>4243</v>
      </c>
      <c r="E380" s="10" t="s">
        <v>23</v>
      </c>
      <c r="F380" s="11">
        <v>44078</v>
      </c>
      <c r="G380" s="10">
        <v>27261</v>
      </c>
      <c r="H380" s="10" t="s">
        <v>189</v>
      </c>
      <c r="I380" s="10" t="s">
        <v>34</v>
      </c>
      <c r="J380" s="10">
        <v>1966</v>
      </c>
      <c r="K380" s="10" t="s">
        <v>346</v>
      </c>
      <c r="L380" s="4" t="s">
        <v>471</v>
      </c>
      <c r="M380" s="4" t="str">
        <f t="shared" si="16"/>
        <v>M</v>
      </c>
      <c r="N380" t="str">
        <f t="shared" si="17"/>
        <v>Siwek Adam</v>
      </c>
    </row>
    <row r="381" spans="1:14" x14ac:dyDescent="0.25">
      <c r="A381" s="9">
        <v>378</v>
      </c>
      <c r="B381" s="9" t="str">
        <f t="shared" si="15"/>
        <v>"MLUKS WAKMET Bodzanów"</v>
      </c>
      <c r="C381" s="10" t="str">
        <f>Tabela1[[#This Row],[Nazwisko i Imię3]]</f>
        <v>Skorodzień Tadeusz</v>
      </c>
      <c r="D381" s="10">
        <v>1580</v>
      </c>
      <c r="E381" s="10" t="s">
        <v>23</v>
      </c>
      <c r="F381" s="11">
        <v>44064</v>
      </c>
      <c r="G381" s="10">
        <v>40652</v>
      </c>
      <c r="H381" s="10" t="s">
        <v>274</v>
      </c>
      <c r="I381" s="10" t="s">
        <v>275</v>
      </c>
      <c r="J381" s="10">
        <v>1967</v>
      </c>
      <c r="K381" s="10" t="s">
        <v>364</v>
      </c>
      <c r="L381" s="4" t="s">
        <v>471</v>
      </c>
      <c r="M381" s="4" t="str">
        <f t="shared" si="16"/>
        <v>M</v>
      </c>
      <c r="N381" t="str">
        <f t="shared" si="17"/>
        <v>Skorodzień Tadeusz</v>
      </c>
    </row>
    <row r="382" spans="1:14" x14ac:dyDescent="0.25">
      <c r="A382" s="9">
        <v>379</v>
      </c>
      <c r="B382" s="9" t="str">
        <f t="shared" si="15"/>
        <v>"GUKS Byczyna"</v>
      </c>
      <c r="C382" s="10" t="str">
        <f>Tabela1[[#This Row],[Nazwisko i Imię3]]</f>
        <v>Skotnik Paweł</v>
      </c>
      <c r="D382" s="10">
        <v>6339</v>
      </c>
      <c r="E382" s="10" t="s">
        <v>23</v>
      </c>
      <c r="F382" s="11">
        <v>44083</v>
      </c>
      <c r="G382" s="10">
        <v>44683</v>
      </c>
      <c r="H382" s="10" t="s">
        <v>47</v>
      </c>
      <c r="I382" s="10" t="s">
        <v>39</v>
      </c>
      <c r="J382" s="10">
        <v>2000</v>
      </c>
      <c r="K382" s="10" t="s">
        <v>355</v>
      </c>
      <c r="L382" s="4" t="s">
        <v>508</v>
      </c>
      <c r="M382" s="4" t="str">
        <f t="shared" si="16"/>
        <v>M</v>
      </c>
      <c r="N382" t="str">
        <f t="shared" si="17"/>
        <v>Skotnik Paweł</v>
      </c>
    </row>
    <row r="383" spans="1:14" x14ac:dyDescent="0.25">
      <c r="A383" s="9">
        <v>380</v>
      </c>
      <c r="B383" s="9" t="str">
        <f t="shared" si="15"/>
        <v>"GUKS Byczyna"</v>
      </c>
      <c r="C383" s="10" t="str">
        <f>Tabela1[[#This Row],[Nazwisko i Imię3]]</f>
        <v>Skotnik Szymon</v>
      </c>
      <c r="D383" s="10">
        <v>6334</v>
      </c>
      <c r="E383" s="10" t="s">
        <v>24</v>
      </c>
      <c r="F383" s="11">
        <v>44083</v>
      </c>
      <c r="G383" s="10">
        <v>45368</v>
      </c>
      <c r="H383" s="10" t="s">
        <v>47</v>
      </c>
      <c r="I383" s="10" t="s">
        <v>54</v>
      </c>
      <c r="J383" s="10">
        <v>2005</v>
      </c>
      <c r="K383" s="10" t="s">
        <v>355</v>
      </c>
      <c r="L383" s="4" t="s">
        <v>473</v>
      </c>
      <c r="M383" s="4" t="str">
        <f t="shared" si="16"/>
        <v>M</v>
      </c>
      <c r="N383" t="str">
        <f t="shared" si="17"/>
        <v>Skotnik Szymon</v>
      </c>
    </row>
    <row r="384" spans="1:14" x14ac:dyDescent="0.25">
      <c r="A384" s="9">
        <v>381</v>
      </c>
      <c r="B384" s="9" t="str">
        <f t="shared" si="15"/>
        <v>"UKS LOTNIK Olesno"</v>
      </c>
      <c r="C384" s="10" t="str">
        <f>Tabela1[[#This Row],[Nazwisko i Imię3]]</f>
        <v>Sobczak Sławomir</v>
      </c>
      <c r="D384" s="10">
        <v>3200</v>
      </c>
      <c r="E384" s="10" t="s">
        <v>23</v>
      </c>
      <c r="F384" s="11">
        <v>44074</v>
      </c>
      <c r="G384" s="10">
        <v>25405</v>
      </c>
      <c r="H384" s="10" t="s">
        <v>96</v>
      </c>
      <c r="I384" s="10" t="s">
        <v>97</v>
      </c>
      <c r="J384" s="10">
        <v>1973</v>
      </c>
      <c r="K384" s="10" t="s">
        <v>359</v>
      </c>
      <c r="L384" s="4" t="s">
        <v>471</v>
      </c>
      <c r="M384" s="4" t="str">
        <f t="shared" si="16"/>
        <v>M</v>
      </c>
      <c r="N384" t="str">
        <f t="shared" si="17"/>
        <v>Sobczak Sławomir</v>
      </c>
    </row>
    <row r="385" spans="1:14" x14ac:dyDescent="0.25">
      <c r="A385" s="9">
        <v>382</v>
      </c>
      <c r="B385" s="9" t="str">
        <f t="shared" si="15"/>
        <v>"GUKS Byczyna"</v>
      </c>
      <c r="C385" s="10" t="str">
        <f>Tabela1[[#This Row],[Nazwisko i Imię3]]</f>
        <v>Sobczyk Albin</v>
      </c>
      <c r="D385" s="10">
        <v>6340</v>
      </c>
      <c r="E385" s="10" t="s">
        <v>23</v>
      </c>
      <c r="F385" s="11">
        <v>44083</v>
      </c>
      <c r="G385" s="10">
        <v>35387</v>
      </c>
      <c r="H385" s="10" t="s">
        <v>48</v>
      </c>
      <c r="I385" s="10" t="s">
        <v>49</v>
      </c>
      <c r="J385" s="10">
        <v>2000</v>
      </c>
      <c r="K385" s="10" t="s">
        <v>355</v>
      </c>
      <c r="L385" s="4" t="s">
        <v>508</v>
      </c>
      <c r="M385" s="4" t="str">
        <f t="shared" si="16"/>
        <v>M</v>
      </c>
      <c r="N385" t="str">
        <f t="shared" si="17"/>
        <v>Sobczyk Albin</v>
      </c>
    </row>
    <row r="386" spans="1:14" x14ac:dyDescent="0.25">
      <c r="A386" s="9">
        <v>383</v>
      </c>
      <c r="B386" s="9" t="str">
        <f t="shared" si="15"/>
        <v>"GUKS Byczyna"</v>
      </c>
      <c r="C386" s="10" t="str">
        <f>Tabela1[[#This Row],[Nazwisko i Imię3]]</f>
        <v>Sobczyk Tobiasz</v>
      </c>
      <c r="D386" s="10">
        <v>6341</v>
      </c>
      <c r="E386" s="10" t="s">
        <v>23</v>
      </c>
      <c r="F386" s="11">
        <v>44083</v>
      </c>
      <c r="G386" s="10">
        <v>35388</v>
      </c>
      <c r="H386" s="10" t="s">
        <v>48</v>
      </c>
      <c r="I386" s="10" t="s">
        <v>50</v>
      </c>
      <c r="J386" s="10">
        <v>2000</v>
      </c>
      <c r="K386" s="10" t="s">
        <v>355</v>
      </c>
      <c r="L386" s="4" t="s">
        <v>508</v>
      </c>
      <c r="M386" s="4" t="str">
        <f t="shared" si="16"/>
        <v>M</v>
      </c>
      <c r="N386" t="str">
        <f t="shared" si="17"/>
        <v>Sobczyk Tobiasz</v>
      </c>
    </row>
    <row r="387" spans="1:14" x14ac:dyDescent="0.25">
      <c r="A387" s="9">
        <v>384</v>
      </c>
      <c r="B387" s="9" t="str">
        <f t="shared" si="15"/>
        <v>"UKS GOSDIM Turawa"</v>
      </c>
      <c r="C387" s="10" t="str">
        <f>Tabela1[[#This Row],[Nazwisko i Imię3]]</f>
        <v>Sobkow Szymon</v>
      </c>
      <c r="D387" s="10">
        <v>1439</v>
      </c>
      <c r="E387" s="10" t="s">
        <v>24</v>
      </c>
      <c r="F387" s="11">
        <v>44062</v>
      </c>
      <c r="G387" s="10">
        <v>47317</v>
      </c>
      <c r="H387" s="10" t="s">
        <v>67</v>
      </c>
      <c r="I387" s="10" t="s">
        <v>54</v>
      </c>
      <c r="J387" s="10">
        <v>2006</v>
      </c>
      <c r="K387" s="10" t="s">
        <v>368</v>
      </c>
      <c r="L387" s="4" t="s">
        <v>473</v>
      </c>
      <c r="M387" s="4" t="str">
        <f t="shared" si="16"/>
        <v>M</v>
      </c>
      <c r="N387" t="str">
        <f t="shared" si="17"/>
        <v>Sobkow Szymon</v>
      </c>
    </row>
    <row r="388" spans="1:14" x14ac:dyDescent="0.25">
      <c r="A388" s="9">
        <v>385</v>
      </c>
      <c r="B388" s="9" t="str">
        <f t="shared" ref="B388:B447" si="18">K388</f>
        <v>"STS Brynica"</v>
      </c>
      <c r="C388" s="10" t="str">
        <f>Tabela1[[#This Row],[Nazwisko i Imię3]]</f>
        <v>Sochor Filip</v>
      </c>
      <c r="D388" s="10">
        <v>5197</v>
      </c>
      <c r="E388" s="10" t="s">
        <v>150</v>
      </c>
      <c r="F388" s="11">
        <v>44081</v>
      </c>
      <c r="G388" s="10">
        <v>54675</v>
      </c>
      <c r="H388" s="10" t="s">
        <v>539</v>
      </c>
      <c r="I388" s="10" t="s">
        <v>153</v>
      </c>
      <c r="J388" s="10">
        <v>2011</v>
      </c>
      <c r="K388" s="10" t="s">
        <v>375</v>
      </c>
      <c r="L388" s="4" t="s">
        <v>478</v>
      </c>
      <c r="M388" s="4" t="str">
        <f t="shared" ref="M388:M447" si="19">IF(I388="","",IF(RIGHT(I388,1)="a","K","M"))</f>
        <v>M</v>
      </c>
      <c r="N388" t="str">
        <f t="shared" ref="N388:N447" si="20">H388&amp;" "&amp;I388</f>
        <v>Sochor Filip</v>
      </c>
    </row>
    <row r="389" spans="1:14" x14ac:dyDescent="0.25">
      <c r="A389" s="9">
        <v>386</v>
      </c>
      <c r="B389" s="9" t="str">
        <f t="shared" si="18"/>
        <v>"LUKS Mańkowice-Piątkowice"</v>
      </c>
      <c r="C389" s="10" t="str">
        <f>Tabela1[[#This Row],[Nazwisko i Imię3]]</f>
        <v>Soprych Jakub</v>
      </c>
      <c r="D389" s="10">
        <v>4116</v>
      </c>
      <c r="E389" s="10" t="s">
        <v>24</v>
      </c>
      <c r="F389" s="11">
        <v>44076</v>
      </c>
      <c r="G389" s="10">
        <v>54552</v>
      </c>
      <c r="H389" s="10" t="s">
        <v>558</v>
      </c>
      <c r="I389" s="10" t="s">
        <v>46</v>
      </c>
      <c r="J389" s="10">
        <v>2008</v>
      </c>
      <c r="K389" s="10" t="s">
        <v>366</v>
      </c>
      <c r="L389" s="4" t="s">
        <v>474</v>
      </c>
      <c r="M389" s="4" t="str">
        <f t="shared" si="19"/>
        <v>M</v>
      </c>
      <c r="N389" t="str">
        <f t="shared" si="20"/>
        <v>Soprych Jakub</v>
      </c>
    </row>
    <row r="390" spans="1:14" x14ac:dyDescent="0.25">
      <c r="A390" s="9">
        <v>387</v>
      </c>
      <c r="B390" s="9" t="str">
        <f t="shared" si="18"/>
        <v>"STS Brynica"</v>
      </c>
      <c r="C390" s="10" t="str">
        <f>Tabela1[[#This Row],[Nazwisko i Imię3]]</f>
        <v>Soszyński Bartosz</v>
      </c>
      <c r="D390" s="10">
        <v>2740</v>
      </c>
      <c r="E390" s="10" t="s">
        <v>150</v>
      </c>
      <c r="F390" s="11">
        <v>44072</v>
      </c>
      <c r="G390" s="10">
        <v>54367</v>
      </c>
      <c r="H390" s="10" t="s">
        <v>434</v>
      </c>
      <c r="I390" s="10" t="s">
        <v>80</v>
      </c>
      <c r="J390" s="10">
        <v>2014</v>
      </c>
      <c r="K390" s="10" t="s">
        <v>375</v>
      </c>
      <c r="L390" s="4" t="s">
        <v>478</v>
      </c>
      <c r="M390" s="4" t="str">
        <f t="shared" si="19"/>
        <v>M</v>
      </c>
      <c r="N390" t="str">
        <f t="shared" si="20"/>
        <v>Soszyński Bartosz</v>
      </c>
    </row>
    <row r="391" spans="1:14" x14ac:dyDescent="0.25">
      <c r="A391" s="9">
        <v>388</v>
      </c>
      <c r="B391" s="9" t="str">
        <f t="shared" si="18"/>
        <v>"STS Brynica"</v>
      </c>
      <c r="C391" s="10" t="str">
        <f>Tabela1[[#This Row],[Nazwisko i Imię3]]</f>
        <v>Soszyński Jakub</v>
      </c>
      <c r="D391" s="10">
        <v>2760</v>
      </c>
      <c r="E391" s="10" t="s">
        <v>24</v>
      </c>
      <c r="F391" s="11">
        <v>44072</v>
      </c>
      <c r="G391" s="10">
        <v>52009</v>
      </c>
      <c r="H391" s="10" t="s">
        <v>434</v>
      </c>
      <c r="I391" s="10" t="s">
        <v>46</v>
      </c>
      <c r="J391" s="10">
        <v>2007</v>
      </c>
      <c r="K391" s="10" t="s">
        <v>375</v>
      </c>
      <c r="L391" s="4" t="s">
        <v>474</v>
      </c>
      <c r="M391" s="4" t="str">
        <f t="shared" si="19"/>
        <v>M</v>
      </c>
      <c r="N391" t="str">
        <f t="shared" si="20"/>
        <v>Soszyński Jakub</v>
      </c>
    </row>
    <row r="392" spans="1:14" x14ac:dyDescent="0.25">
      <c r="A392" s="9">
        <v>389</v>
      </c>
      <c r="B392" s="9" t="str">
        <f t="shared" si="18"/>
        <v>"STS GMINA Strzelce Opolskie"</v>
      </c>
      <c r="C392" s="10" t="str">
        <f>Tabela1[[#This Row],[Nazwisko i Imię3]]</f>
        <v>Sójka Alan</v>
      </c>
      <c r="D392" s="10">
        <v>8156</v>
      </c>
      <c r="E392" s="10" t="s">
        <v>24</v>
      </c>
      <c r="F392" s="11">
        <v>44091</v>
      </c>
      <c r="G392" s="10">
        <v>53641</v>
      </c>
      <c r="H392" s="10" t="s">
        <v>452</v>
      </c>
      <c r="I392" s="10" t="s">
        <v>453</v>
      </c>
      <c r="J392" s="10">
        <v>2010</v>
      </c>
      <c r="K392" s="10" t="s">
        <v>360</v>
      </c>
      <c r="L392" s="4" t="s">
        <v>475</v>
      </c>
      <c r="M392" s="4" t="str">
        <f t="shared" si="19"/>
        <v>M</v>
      </c>
      <c r="N392" t="str">
        <f t="shared" si="20"/>
        <v>Sójka Alan</v>
      </c>
    </row>
    <row r="393" spans="1:14" x14ac:dyDescent="0.25">
      <c r="A393" s="9">
        <v>390</v>
      </c>
      <c r="B393" s="9" t="str">
        <f t="shared" si="18"/>
        <v>"KTS MOKSiR Zawadzkie"</v>
      </c>
      <c r="C393" s="10" t="str">
        <f>Tabela1[[#This Row],[Nazwisko i Imię3]]</f>
        <v>Spałek Olivier</v>
      </c>
      <c r="D393" s="10">
        <v>4616</v>
      </c>
      <c r="E393" s="10" t="s">
        <v>24</v>
      </c>
      <c r="F393" s="11">
        <v>44080</v>
      </c>
      <c r="G393" s="10">
        <v>45461</v>
      </c>
      <c r="H393" s="10" t="s">
        <v>214</v>
      </c>
      <c r="I393" s="10" t="s">
        <v>215</v>
      </c>
      <c r="J393" s="10">
        <v>2008</v>
      </c>
      <c r="K393" s="10" t="s">
        <v>541</v>
      </c>
      <c r="L393" s="4" t="s">
        <v>474</v>
      </c>
      <c r="M393" s="4" t="str">
        <f t="shared" si="19"/>
        <v>M</v>
      </c>
      <c r="N393" t="str">
        <f t="shared" si="20"/>
        <v>Spałek Olivier</v>
      </c>
    </row>
    <row r="394" spans="1:14" x14ac:dyDescent="0.25">
      <c r="A394" s="9">
        <v>391</v>
      </c>
      <c r="B394" s="9" t="str">
        <f t="shared" si="18"/>
        <v>"KTS MOKSiR Zawadzkie"</v>
      </c>
      <c r="C394" s="10" t="str">
        <f>Tabela1[[#This Row],[Nazwisko i Imię3]]</f>
        <v>Sporyszkiewicz Gloria</v>
      </c>
      <c r="D394" s="10">
        <v>4600</v>
      </c>
      <c r="E394" s="10" t="s">
        <v>150</v>
      </c>
      <c r="F394" s="11">
        <v>44080</v>
      </c>
      <c r="G394" s="10">
        <v>54600</v>
      </c>
      <c r="H394" s="10" t="s">
        <v>548</v>
      </c>
      <c r="I394" s="10" t="s">
        <v>549</v>
      </c>
      <c r="J394" s="10">
        <v>2011</v>
      </c>
      <c r="K394" s="10" t="s">
        <v>541</v>
      </c>
      <c r="L394" s="4" t="s">
        <v>478</v>
      </c>
      <c r="M394" s="4" t="str">
        <f t="shared" si="19"/>
        <v>K</v>
      </c>
      <c r="N394" t="str">
        <f t="shared" si="20"/>
        <v>Sporyszkiewicz Gloria</v>
      </c>
    </row>
    <row r="395" spans="1:14" x14ac:dyDescent="0.25">
      <c r="A395" s="9">
        <v>392</v>
      </c>
      <c r="B395" s="9" t="str">
        <f t="shared" si="18"/>
        <v>"STS GMINA Strzelce Opolskie"</v>
      </c>
      <c r="C395" s="10" t="str">
        <f>Tabela1[[#This Row],[Nazwisko i Imię3]]</f>
        <v>Sprancel Jan</v>
      </c>
      <c r="D395" s="10">
        <v>8159</v>
      </c>
      <c r="E395" s="10" t="s">
        <v>150</v>
      </c>
      <c r="F395" s="11">
        <v>44091</v>
      </c>
      <c r="G395" s="10">
        <v>53931</v>
      </c>
      <c r="H395" s="10" t="s">
        <v>454</v>
      </c>
      <c r="I395" s="10" t="s">
        <v>91</v>
      </c>
      <c r="J395" s="10">
        <v>2012</v>
      </c>
      <c r="K395" s="10" t="s">
        <v>360</v>
      </c>
      <c r="L395" s="4" t="s">
        <v>478</v>
      </c>
      <c r="M395" s="4" t="str">
        <f t="shared" si="19"/>
        <v>M</v>
      </c>
      <c r="N395" t="str">
        <f t="shared" si="20"/>
        <v>Sprancel Jan</v>
      </c>
    </row>
    <row r="396" spans="1:14" x14ac:dyDescent="0.25">
      <c r="A396" s="9">
        <v>393</v>
      </c>
      <c r="B396" s="9" t="str">
        <f t="shared" si="18"/>
        <v>"UKS Cisek"</v>
      </c>
      <c r="C396" s="10" t="str">
        <f>Tabela1[[#This Row],[Nazwisko i Imię3]]</f>
        <v>Stania Daniel</v>
      </c>
      <c r="D396" s="10">
        <v>5254</v>
      </c>
      <c r="E396" s="10" t="s">
        <v>24</v>
      </c>
      <c r="F396" s="11">
        <v>44082</v>
      </c>
      <c r="G396" s="10">
        <v>54692</v>
      </c>
      <c r="H396" s="10" t="s">
        <v>532</v>
      </c>
      <c r="I396" s="10" t="s">
        <v>60</v>
      </c>
      <c r="J396" s="10">
        <v>2008</v>
      </c>
      <c r="K396" s="10" t="s">
        <v>370</v>
      </c>
      <c r="L396" s="4" t="s">
        <v>474</v>
      </c>
      <c r="M396" s="4" t="str">
        <f t="shared" si="19"/>
        <v>M</v>
      </c>
      <c r="N396" t="str">
        <f t="shared" si="20"/>
        <v>Stania Daniel</v>
      </c>
    </row>
    <row r="397" spans="1:14" x14ac:dyDescent="0.25">
      <c r="A397" s="9">
        <v>394</v>
      </c>
      <c r="B397" s="9" t="str">
        <f t="shared" si="18"/>
        <v>"GUKS Byczyna"</v>
      </c>
      <c r="C397" s="10" t="str">
        <f>Tabela1[[#This Row],[Nazwisko i Imię3]]</f>
        <v>Stanikowski Marcel</v>
      </c>
      <c r="D397" s="10">
        <v>7978</v>
      </c>
      <c r="E397" s="10" t="s">
        <v>24</v>
      </c>
      <c r="F397" s="11">
        <v>44090</v>
      </c>
      <c r="G397" s="10">
        <v>49191</v>
      </c>
      <c r="H397" s="10" t="s">
        <v>52</v>
      </c>
      <c r="I397" s="10" t="s">
        <v>53</v>
      </c>
      <c r="J397" s="10">
        <v>2005</v>
      </c>
      <c r="K397" s="10" t="s">
        <v>355</v>
      </c>
      <c r="L397" s="4" t="s">
        <v>473</v>
      </c>
      <c r="M397" s="4" t="str">
        <f t="shared" si="19"/>
        <v>M</v>
      </c>
      <c r="N397" t="str">
        <f t="shared" si="20"/>
        <v>Stanikowski Marcel</v>
      </c>
    </row>
    <row r="398" spans="1:14" x14ac:dyDescent="0.25">
      <c r="A398" s="9">
        <v>395</v>
      </c>
      <c r="B398" s="9" t="str">
        <f t="shared" si="18"/>
        <v>"LZS ODRA Kąty Opolskie"</v>
      </c>
      <c r="C398" s="10" t="str">
        <f>Tabela1[[#This Row],[Nazwisko i Imię3]]</f>
        <v>Staniszewski Piotr</v>
      </c>
      <c r="D398" s="10">
        <v>99</v>
      </c>
      <c r="E398" s="10" t="s">
        <v>23</v>
      </c>
      <c r="F398" s="11">
        <v>44046</v>
      </c>
      <c r="G398" s="10">
        <v>24812</v>
      </c>
      <c r="H398" s="10" t="s">
        <v>107</v>
      </c>
      <c r="I398" s="10" t="s">
        <v>102</v>
      </c>
      <c r="J398" s="10">
        <v>1994</v>
      </c>
      <c r="K398" s="10" t="s">
        <v>354</v>
      </c>
      <c r="L398" s="4" t="s">
        <v>471</v>
      </c>
      <c r="M398" s="4" t="str">
        <f t="shared" si="19"/>
        <v>M</v>
      </c>
      <c r="N398" t="str">
        <f t="shared" si="20"/>
        <v>Staniszewski Piotr</v>
      </c>
    </row>
    <row r="399" spans="1:14" x14ac:dyDescent="0.25">
      <c r="A399" s="9">
        <v>396</v>
      </c>
      <c r="B399" s="9" t="str">
        <f t="shared" si="18"/>
        <v>"MMKS Kędzierzyn Koźle"</v>
      </c>
      <c r="C399" s="10" t="str">
        <f>Tabela1[[#This Row],[Nazwisko i Imię3]]</f>
        <v>Stankiewicz Jacob</v>
      </c>
      <c r="D399" s="10">
        <v>11557</v>
      </c>
      <c r="E399" s="10" t="s">
        <v>150</v>
      </c>
      <c r="F399" s="11">
        <v>44203</v>
      </c>
      <c r="G399" s="10">
        <v>56775</v>
      </c>
      <c r="H399" s="10" t="s">
        <v>624</v>
      </c>
      <c r="I399" s="10" t="s">
        <v>620</v>
      </c>
      <c r="J399" s="10">
        <v>2012</v>
      </c>
      <c r="K399" s="10" t="s">
        <v>609</v>
      </c>
      <c r="L399" s="4" t="s">
        <v>478</v>
      </c>
      <c r="M399" s="4" t="str">
        <f t="shared" si="19"/>
        <v>M</v>
      </c>
      <c r="N399" t="str">
        <f t="shared" si="20"/>
        <v>Stankiewicz Jacob</v>
      </c>
    </row>
    <row r="400" spans="1:14" x14ac:dyDescent="0.25">
      <c r="A400" s="9">
        <v>397</v>
      </c>
      <c r="B400" s="9" t="str">
        <f t="shared" si="18"/>
        <v>"MGOK Gorzów Śląski"</v>
      </c>
      <c r="C400" s="10" t="str">
        <f>Tabela1[[#This Row],[Nazwisko i Imię3]]</f>
        <v>Stańczyk Jacek</v>
      </c>
      <c r="D400" s="10">
        <v>5780</v>
      </c>
      <c r="E400" s="10" t="s">
        <v>23</v>
      </c>
      <c r="F400" s="11">
        <v>44082</v>
      </c>
      <c r="G400" s="10">
        <v>8457</v>
      </c>
      <c r="H400" s="10" t="s">
        <v>227</v>
      </c>
      <c r="I400" s="10" t="s">
        <v>192</v>
      </c>
      <c r="J400" s="10">
        <v>1968</v>
      </c>
      <c r="K400" s="10" t="s">
        <v>357</v>
      </c>
      <c r="L400" s="4" t="s">
        <v>471</v>
      </c>
      <c r="M400" s="4" t="str">
        <f t="shared" si="19"/>
        <v>M</v>
      </c>
      <c r="N400" t="str">
        <f t="shared" si="20"/>
        <v>Stańczyk Jacek</v>
      </c>
    </row>
    <row r="401" spans="1:18" x14ac:dyDescent="0.25">
      <c r="A401" s="9">
        <v>398</v>
      </c>
      <c r="B401" s="9" t="str">
        <f t="shared" si="18"/>
        <v>"LUKS Mańkowice-Piątkowice"</v>
      </c>
      <c r="C401" s="10" t="str">
        <f>Tabela1[[#This Row],[Nazwisko i Imię3]]</f>
        <v>Starczyński Bartek</v>
      </c>
      <c r="D401" s="10">
        <v>4102</v>
      </c>
      <c r="E401" s="10" t="s">
        <v>150</v>
      </c>
      <c r="F401" s="11">
        <v>44076</v>
      </c>
      <c r="G401" s="10">
        <v>54538</v>
      </c>
      <c r="H401" s="10" t="s">
        <v>568</v>
      </c>
      <c r="I401" s="10" t="s">
        <v>569</v>
      </c>
      <c r="J401" s="10">
        <v>2012</v>
      </c>
      <c r="K401" s="10" t="s">
        <v>366</v>
      </c>
      <c r="L401" s="4" t="s">
        <v>478</v>
      </c>
      <c r="M401" s="4" t="str">
        <f t="shared" si="19"/>
        <v>M</v>
      </c>
      <c r="N401" t="str">
        <f t="shared" si="20"/>
        <v>Starczyński Bartek</v>
      </c>
    </row>
    <row r="402" spans="1:18" x14ac:dyDescent="0.25">
      <c r="A402" s="9">
        <v>399</v>
      </c>
      <c r="B402" s="9" t="str">
        <f t="shared" si="18"/>
        <v>"LUKS Mańkowice-Piątkowice"</v>
      </c>
      <c r="C402" s="10" t="str">
        <f>Tabela1[[#This Row],[Nazwisko i Imię3]]</f>
        <v>Starczyński Jakub</v>
      </c>
      <c r="D402" s="10">
        <v>4103</v>
      </c>
      <c r="E402" s="10" t="s">
        <v>24</v>
      </c>
      <c r="F402" s="11">
        <v>44076</v>
      </c>
      <c r="G402" s="10">
        <v>54539</v>
      </c>
      <c r="H402" s="10" t="s">
        <v>568</v>
      </c>
      <c r="I402" s="10" t="s">
        <v>46</v>
      </c>
      <c r="J402" s="10">
        <v>2009</v>
      </c>
      <c r="K402" s="10" t="s">
        <v>366</v>
      </c>
      <c r="L402" s="4" t="s">
        <v>475</v>
      </c>
      <c r="M402" s="4" t="str">
        <f t="shared" si="19"/>
        <v>M</v>
      </c>
      <c r="N402" t="str">
        <f t="shared" si="20"/>
        <v>Starczyński Jakub</v>
      </c>
    </row>
    <row r="403" spans="1:18" x14ac:dyDescent="0.25">
      <c r="A403" s="9">
        <v>400</v>
      </c>
      <c r="B403" s="9" t="str">
        <f t="shared" si="18"/>
        <v>"STS Brynica"</v>
      </c>
      <c r="C403" s="10" t="str">
        <f>Tabela1[[#This Row],[Nazwisko i Imię3]]</f>
        <v>Steckert Paweł</v>
      </c>
      <c r="D403" s="10">
        <v>5198</v>
      </c>
      <c r="E403" s="10" t="s">
        <v>24</v>
      </c>
      <c r="F403" s="11">
        <v>44081</v>
      </c>
      <c r="G403" s="10">
        <v>54676</v>
      </c>
      <c r="H403" s="10" t="s">
        <v>538</v>
      </c>
      <c r="I403" s="10" t="s">
        <v>39</v>
      </c>
      <c r="J403" s="10">
        <v>2007</v>
      </c>
      <c r="K403" s="10" t="s">
        <v>375</v>
      </c>
      <c r="L403" s="4" t="s">
        <v>474</v>
      </c>
      <c r="M403" s="4" t="str">
        <f t="shared" si="19"/>
        <v>M</v>
      </c>
      <c r="N403" t="str">
        <f t="shared" si="20"/>
        <v>Steckert Paweł</v>
      </c>
    </row>
    <row r="404" spans="1:18" x14ac:dyDescent="0.25">
      <c r="A404" s="9">
        <v>401</v>
      </c>
      <c r="B404" s="9" t="str">
        <f t="shared" si="18"/>
        <v>"STS GMINA Strzelce Opolskie"</v>
      </c>
      <c r="C404" s="10" t="str">
        <f>Tabela1[[#This Row],[Nazwisko i Imię3]]</f>
        <v>Stobierski Filip</v>
      </c>
      <c r="D404" s="10">
        <v>8132</v>
      </c>
      <c r="E404" s="10" t="s">
        <v>24</v>
      </c>
      <c r="F404" s="11">
        <v>44091</v>
      </c>
      <c r="G404" s="10">
        <v>41447</v>
      </c>
      <c r="H404" s="10" t="s">
        <v>294</v>
      </c>
      <c r="I404" s="10" t="s">
        <v>153</v>
      </c>
      <c r="J404" s="10">
        <v>2004</v>
      </c>
      <c r="K404" s="10" t="s">
        <v>360</v>
      </c>
      <c r="L404" s="4" t="s">
        <v>472</v>
      </c>
      <c r="M404" s="4" t="str">
        <f t="shared" si="19"/>
        <v>M</v>
      </c>
      <c r="N404" t="str">
        <f t="shared" si="20"/>
        <v>Stobierski Filip</v>
      </c>
    </row>
    <row r="405" spans="1:18" x14ac:dyDescent="0.25">
      <c r="A405" s="9">
        <v>402</v>
      </c>
      <c r="B405" s="9" t="str">
        <f t="shared" si="18"/>
        <v>"STS GMINA Strzelce Opolskie"</v>
      </c>
      <c r="C405" s="10" t="str">
        <f>Tabela1[[#This Row],[Nazwisko i Imię3]]</f>
        <v>Strzeja Andrzej</v>
      </c>
      <c r="D405" s="10">
        <v>8128</v>
      </c>
      <c r="E405" s="10" t="s">
        <v>23</v>
      </c>
      <c r="F405" s="11">
        <v>44091</v>
      </c>
      <c r="G405" s="10">
        <v>31071</v>
      </c>
      <c r="H405" s="10" t="s">
        <v>291</v>
      </c>
      <c r="I405" s="10" t="s">
        <v>28</v>
      </c>
      <c r="J405" s="10">
        <v>1971</v>
      </c>
      <c r="K405" s="10" t="s">
        <v>360</v>
      </c>
      <c r="L405" s="4" t="s">
        <v>471</v>
      </c>
      <c r="M405" s="4" t="str">
        <f t="shared" si="19"/>
        <v>M</v>
      </c>
      <c r="N405" t="str">
        <f t="shared" si="20"/>
        <v>Strzeja Andrzej</v>
      </c>
    </row>
    <row r="406" spans="1:18" x14ac:dyDescent="0.25">
      <c r="A406" s="9">
        <v>403</v>
      </c>
      <c r="B406" s="9" t="str">
        <f t="shared" si="18"/>
        <v>"STS GMINA Strzelce Opolskie"</v>
      </c>
      <c r="C406" s="10" t="str">
        <f>Tabela1[[#This Row],[Nazwisko i Imię3]]</f>
        <v>Strzeja Dariusz</v>
      </c>
      <c r="D406" s="10">
        <v>8162</v>
      </c>
      <c r="E406" s="10" t="s">
        <v>23</v>
      </c>
      <c r="F406" s="11">
        <v>44091</v>
      </c>
      <c r="G406" s="10">
        <v>31069</v>
      </c>
      <c r="H406" s="10" t="s">
        <v>291</v>
      </c>
      <c r="I406" s="10" t="s">
        <v>73</v>
      </c>
      <c r="J406" s="10">
        <v>1993</v>
      </c>
      <c r="K406" s="10" t="s">
        <v>360</v>
      </c>
      <c r="L406" s="4" t="s">
        <v>471</v>
      </c>
      <c r="M406" s="4" t="str">
        <f t="shared" si="19"/>
        <v>M</v>
      </c>
      <c r="N406" t="str">
        <f t="shared" si="20"/>
        <v>Strzeja Dariusz</v>
      </c>
    </row>
    <row r="407" spans="1:18" x14ac:dyDescent="0.25">
      <c r="A407" s="9">
        <v>404</v>
      </c>
      <c r="B407" s="9" t="str">
        <f t="shared" si="18"/>
        <v>"LUKS Mańkowice-Piątkowice"</v>
      </c>
      <c r="C407" s="10" t="str">
        <f>Tabela1[[#This Row],[Nazwisko i Imię3]]</f>
        <v>Sulikowski Bartosz</v>
      </c>
      <c r="D407" s="10">
        <v>4130</v>
      </c>
      <c r="E407" s="10" t="s">
        <v>24</v>
      </c>
      <c r="F407" s="11">
        <v>44076</v>
      </c>
      <c r="G407" s="10">
        <v>43986</v>
      </c>
      <c r="H407" s="10" t="s">
        <v>305</v>
      </c>
      <c r="I407" s="10" t="s">
        <v>80</v>
      </c>
      <c r="J407" s="10">
        <v>2004</v>
      </c>
      <c r="K407" s="10" t="s">
        <v>366</v>
      </c>
      <c r="L407" s="4" t="s">
        <v>472</v>
      </c>
      <c r="M407" s="4" t="str">
        <f t="shared" si="19"/>
        <v>M</v>
      </c>
      <c r="N407" t="str">
        <f t="shared" si="20"/>
        <v>Sulikowski Bartosz</v>
      </c>
    </row>
    <row r="408" spans="1:18" x14ac:dyDescent="0.25">
      <c r="A408" s="9">
        <v>405</v>
      </c>
      <c r="B408" s="9" t="str">
        <f t="shared" si="18"/>
        <v>"LZS GROM Szybowice"</v>
      </c>
      <c r="C408" s="10" t="str">
        <f>Tabela1[[#This Row],[Nazwisko i Imię3]]</f>
        <v>Swałtek Bogusław</v>
      </c>
      <c r="D408" s="10">
        <v>789</v>
      </c>
      <c r="E408" s="10" t="s">
        <v>23</v>
      </c>
      <c r="F408" s="11">
        <v>44056</v>
      </c>
      <c r="G408" s="10">
        <v>27744</v>
      </c>
      <c r="H408" s="10" t="s">
        <v>31</v>
      </c>
      <c r="I408" s="10" t="s">
        <v>30</v>
      </c>
      <c r="J408" s="10">
        <v>1964</v>
      </c>
      <c r="K408" s="10" t="s">
        <v>358</v>
      </c>
      <c r="L408" s="4" t="s">
        <v>471</v>
      </c>
      <c r="M408" s="4" t="str">
        <f t="shared" si="19"/>
        <v>M</v>
      </c>
      <c r="N408" t="str">
        <f t="shared" si="20"/>
        <v>Swałtek Bogusław</v>
      </c>
    </row>
    <row r="409" spans="1:18" x14ac:dyDescent="0.25">
      <c r="A409" s="9">
        <v>406</v>
      </c>
      <c r="B409" s="9" t="str">
        <f t="shared" si="18"/>
        <v>"GUKS Byczyna"</v>
      </c>
      <c r="C409" s="10" t="str">
        <f>Tabela1[[#This Row],[Nazwisko i Imię3]]</f>
        <v>Swerhun Jakub</v>
      </c>
      <c r="D409" s="10">
        <v>6342</v>
      </c>
      <c r="E409" s="10" t="s">
        <v>23</v>
      </c>
      <c r="F409" s="11">
        <v>44083</v>
      </c>
      <c r="G409" s="10">
        <v>19696</v>
      </c>
      <c r="H409" s="10" t="s">
        <v>51</v>
      </c>
      <c r="I409" s="10" t="s">
        <v>46</v>
      </c>
      <c r="J409" s="10">
        <v>1989</v>
      </c>
      <c r="K409" s="10" t="s">
        <v>355</v>
      </c>
      <c r="L409" s="4" t="s">
        <v>471</v>
      </c>
      <c r="M409" s="4" t="str">
        <f t="shared" si="19"/>
        <v>M</v>
      </c>
      <c r="N409" t="str">
        <f t="shared" si="20"/>
        <v>Swerhun Jakub</v>
      </c>
    </row>
    <row r="410" spans="1:18" x14ac:dyDescent="0.25">
      <c r="A410" s="9">
        <v>407</v>
      </c>
      <c r="B410" s="9" t="str">
        <f t="shared" si="18"/>
        <v>"KS ORZEŁ Branice"</v>
      </c>
      <c r="C410" s="10" t="str">
        <f>Tabela1[[#This Row],[Nazwisko i Imię3]]</f>
        <v>Szaszek Władysław</v>
      </c>
      <c r="D410" s="10">
        <v>9854</v>
      </c>
      <c r="E410" s="10" t="s">
        <v>23</v>
      </c>
      <c r="F410" s="11">
        <v>44108</v>
      </c>
      <c r="G410" s="10">
        <v>55660</v>
      </c>
      <c r="H410" s="10" t="s">
        <v>518</v>
      </c>
      <c r="I410" s="10" t="s">
        <v>519</v>
      </c>
      <c r="J410" s="10">
        <v>1952</v>
      </c>
      <c r="K410" s="10" t="s">
        <v>363</v>
      </c>
      <c r="L410" s="4" t="s">
        <v>471</v>
      </c>
      <c r="M410" s="4" t="str">
        <f t="shared" si="19"/>
        <v>M</v>
      </c>
      <c r="N410" t="str">
        <f t="shared" si="20"/>
        <v>Szaszek Władysław</v>
      </c>
    </row>
    <row r="411" spans="1:18" x14ac:dyDescent="0.25">
      <c r="A411" s="9">
        <v>408</v>
      </c>
      <c r="B411" s="9" t="str">
        <f t="shared" si="18"/>
        <v>"LZS Żywocice"</v>
      </c>
      <c r="C411" s="10" t="str">
        <f>Tabela1[[#This Row],[Nazwisko i Imię3]]</f>
        <v>Szczepanek Błażej</v>
      </c>
      <c r="D411" s="10">
        <v>1333</v>
      </c>
      <c r="E411" s="10" t="s">
        <v>24</v>
      </c>
      <c r="F411" s="11">
        <v>44061</v>
      </c>
      <c r="G411" s="10">
        <v>40987</v>
      </c>
      <c r="H411" s="10" t="s">
        <v>136</v>
      </c>
      <c r="I411" s="10" t="s">
        <v>148</v>
      </c>
      <c r="J411" s="10">
        <v>2003</v>
      </c>
      <c r="K411" s="10" t="s">
        <v>352</v>
      </c>
      <c r="L411" s="4" t="s">
        <v>472</v>
      </c>
      <c r="M411" s="4" t="str">
        <f t="shared" si="19"/>
        <v>M</v>
      </c>
      <c r="N411" t="str">
        <f t="shared" si="20"/>
        <v>Szczepanek Błażej</v>
      </c>
    </row>
    <row r="412" spans="1:18" x14ac:dyDescent="0.25">
      <c r="A412" s="9">
        <v>409</v>
      </c>
      <c r="B412" s="9" t="str">
        <f t="shared" si="18"/>
        <v>"LZS Żywocice"</v>
      </c>
      <c r="C412" s="10" t="str">
        <f>Tabela1[[#This Row],[Nazwisko i Imię3]]</f>
        <v>Szczepanek Jan</v>
      </c>
      <c r="D412" s="10">
        <v>1334</v>
      </c>
      <c r="E412" s="10" t="s">
        <v>24</v>
      </c>
      <c r="F412" s="11">
        <v>44061</v>
      </c>
      <c r="G412" s="10">
        <v>45325</v>
      </c>
      <c r="H412" s="10" t="s">
        <v>136</v>
      </c>
      <c r="I412" s="10" t="s">
        <v>91</v>
      </c>
      <c r="J412" s="10">
        <v>2008</v>
      </c>
      <c r="K412" s="10" t="s">
        <v>352</v>
      </c>
      <c r="L412" s="4" t="s">
        <v>474</v>
      </c>
      <c r="M412" s="4" t="str">
        <f t="shared" si="19"/>
        <v>M</v>
      </c>
      <c r="N412" t="str">
        <f t="shared" si="20"/>
        <v>Szczepanek Jan</v>
      </c>
    </row>
    <row r="413" spans="1:18" x14ac:dyDescent="0.25">
      <c r="A413" s="9">
        <v>410</v>
      </c>
      <c r="B413" s="9" t="str">
        <f t="shared" si="18"/>
        <v>"LZS Żywocice"</v>
      </c>
      <c r="C413" s="10" t="str">
        <f>Tabela1[[#This Row],[Nazwisko i Imię3]]</f>
        <v>Szczepanek Karol</v>
      </c>
      <c r="D413" s="10">
        <v>1319</v>
      </c>
      <c r="E413" s="10" t="s">
        <v>23</v>
      </c>
      <c r="F413" s="11">
        <v>44061</v>
      </c>
      <c r="G413" s="10">
        <v>40428</v>
      </c>
      <c r="H413" s="10" t="s">
        <v>136</v>
      </c>
      <c r="I413" s="10" t="s">
        <v>88</v>
      </c>
      <c r="J413" s="10">
        <v>1999</v>
      </c>
      <c r="K413" s="10" t="s">
        <v>352</v>
      </c>
      <c r="L413" s="4" t="s">
        <v>508</v>
      </c>
      <c r="M413" s="4" t="str">
        <f t="shared" si="19"/>
        <v>M</v>
      </c>
      <c r="N413" t="str">
        <f t="shared" si="20"/>
        <v>Szczepanek Karol</v>
      </c>
      <c r="R413" t="s">
        <v>370</v>
      </c>
    </row>
    <row r="414" spans="1:18" x14ac:dyDescent="0.25">
      <c r="A414" s="9">
        <v>411</v>
      </c>
      <c r="B414" s="9" t="str">
        <f t="shared" si="18"/>
        <v>"LZS Żywocice"</v>
      </c>
      <c r="C414" s="10" t="str">
        <f>Tabela1[[#This Row],[Nazwisko i Imię3]]</f>
        <v>Szczepanek Paweł</v>
      </c>
      <c r="D414" s="10">
        <v>12325</v>
      </c>
      <c r="E414" s="10" t="s">
        <v>150</v>
      </c>
      <c r="F414" s="11">
        <v>44242</v>
      </c>
      <c r="G414" s="10">
        <v>57603</v>
      </c>
      <c r="H414" s="10" t="s">
        <v>136</v>
      </c>
      <c r="I414" s="10" t="s">
        <v>39</v>
      </c>
      <c r="J414" s="10">
        <v>2010</v>
      </c>
      <c r="K414" s="10" t="s">
        <v>352</v>
      </c>
      <c r="L414" s="4" t="s">
        <v>475</v>
      </c>
      <c r="M414" s="4" t="str">
        <f t="shared" si="19"/>
        <v>M</v>
      </c>
      <c r="N414" t="str">
        <f t="shared" si="20"/>
        <v>Szczepanek Paweł</v>
      </c>
      <c r="R414" t="s">
        <v>368</v>
      </c>
    </row>
    <row r="415" spans="1:18" x14ac:dyDescent="0.25">
      <c r="A415" s="9">
        <v>412</v>
      </c>
      <c r="B415" s="9" t="str">
        <f t="shared" si="18"/>
        <v>"KTS KŁODNICA Kędzierzyn-Koźle"</v>
      </c>
      <c r="C415" s="10" t="str">
        <f>Tabela1[[#This Row],[Nazwisko i Imię3]]</f>
        <v>Szczurowski Adam</v>
      </c>
      <c r="D415" s="10">
        <v>11524</v>
      </c>
      <c r="E415" s="10" t="s">
        <v>24</v>
      </c>
      <c r="F415" s="11">
        <v>44201</v>
      </c>
      <c r="G415" s="10">
        <v>56744</v>
      </c>
      <c r="H415" s="10" t="s">
        <v>625</v>
      </c>
      <c r="I415" s="10" t="s">
        <v>34</v>
      </c>
      <c r="J415" s="10">
        <v>2009</v>
      </c>
      <c r="K415" s="10" t="s">
        <v>362</v>
      </c>
      <c r="L415" s="4" t="s">
        <v>475</v>
      </c>
      <c r="M415" s="4" t="str">
        <f t="shared" si="19"/>
        <v>M</v>
      </c>
      <c r="N415" t="str">
        <f t="shared" si="20"/>
        <v>Szczurowski Adam</v>
      </c>
      <c r="R415" t="s">
        <v>359</v>
      </c>
    </row>
    <row r="416" spans="1:18" x14ac:dyDescent="0.25">
      <c r="A416" s="9">
        <v>413</v>
      </c>
      <c r="B416" s="9" t="str">
        <f t="shared" si="18"/>
        <v>"KS ORZEŁ Branice"</v>
      </c>
      <c r="C416" s="10" t="str">
        <f>Tabela1[[#This Row],[Nazwisko i Imię3]]</f>
        <v>Szeliga Aleksander</v>
      </c>
      <c r="D416" s="10">
        <v>395</v>
      </c>
      <c r="E416" s="10" t="s">
        <v>23</v>
      </c>
      <c r="F416" s="11">
        <v>44050</v>
      </c>
      <c r="G416" s="10">
        <v>25337</v>
      </c>
      <c r="H416" s="10" t="s">
        <v>171</v>
      </c>
      <c r="I416" s="10" t="s">
        <v>109</v>
      </c>
      <c r="J416" s="10">
        <v>1957</v>
      </c>
      <c r="K416" s="10" t="s">
        <v>363</v>
      </c>
      <c r="L416" s="4" t="s">
        <v>471</v>
      </c>
      <c r="M416" s="4" t="str">
        <f t="shared" si="19"/>
        <v>M</v>
      </c>
      <c r="N416" t="str">
        <f t="shared" si="20"/>
        <v>Szeliga Aleksander</v>
      </c>
      <c r="R416" t="s">
        <v>374</v>
      </c>
    </row>
    <row r="417" spans="1:18" x14ac:dyDescent="0.25">
      <c r="A417" s="9">
        <v>414</v>
      </c>
      <c r="B417" s="9" t="str">
        <f t="shared" si="18"/>
        <v>"LZS Zakrzów"</v>
      </c>
      <c r="C417" s="10" t="str">
        <f>Tabela1[[#This Row],[Nazwisko i Imię3]]</f>
        <v>Szewczyk Wojciech</v>
      </c>
      <c r="D417" s="10">
        <v>1300</v>
      </c>
      <c r="E417" s="10" t="s">
        <v>24</v>
      </c>
      <c r="F417" s="11">
        <v>44061</v>
      </c>
      <c r="G417" s="10">
        <v>54242</v>
      </c>
      <c r="H417" s="10" t="s">
        <v>276</v>
      </c>
      <c r="I417" s="10" t="s">
        <v>147</v>
      </c>
      <c r="J417" s="10">
        <v>2006</v>
      </c>
      <c r="K417" s="10" t="s">
        <v>371</v>
      </c>
      <c r="L417" s="4" t="s">
        <v>473</v>
      </c>
      <c r="M417" s="4" t="str">
        <f t="shared" si="19"/>
        <v>M</v>
      </c>
      <c r="N417" t="str">
        <f t="shared" si="20"/>
        <v>Szewczyk Wojciech</v>
      </c>
      <c r="R417" t="s">
        <v>373</v>
      </c>
    </row>
    <row r="418" spans="1:18" x14ac:dyDescent="0.25">
      <c r="A418" s="9">
        <v>415</v>
      </c>
      <c r="B418" s="9" t="str">
        <f t="shared" si="18"/>
        <v>"LZS Zakrzów"</v>
      </c>
      <c r="C418" s="10" t="str">
        <f>Tabela1[[#This Row],[Nazwisko i Imię3]]</f>
        <v>Szewior Nina</v>
      </c>
      <c r="D418" s="10">
        <v>1290</v>
      </c>
      <c r="E418" s="10" t="s">
        <v>24</v>
      </c>
      <c r="F418" s="11">
        <v>44061</v>
      </c>
      <c r="G418" s="10">
        <v>54239</v>
      </c>
      <c r="H418" s="10" t="s">
        <v>587</v>
      </c>
      <c r="I418" s="10" t="s">
        <v>588</v>
      </c>
      <c r="J418" s="10">
        <v>2007</v>
      </c>
      <c r="K418" s="10" t="s">
        <v>371</v>
      </c>
      <c r="L418" s="4" t="s">
        <v>474</v>
      </c>
      <c r="M418" s="4" t="str">
        <f t="shared" si="19"/>
        <v>K</v>
      </c>
      <c r="N418" t="str">
        <f t="shared" si="20"/>
        <v>Szewior Nina</v>
      </c>
    </row>
    <row r="419" spans="1:18" x14ac:dyDescent="0.25">
      <c r="A419" s="9">
        <v>416</v>
      </c>
      <c r="B419" s="9" t="str">
        <f t="shared" si="18"/>
        <v>"KS ORZEŁ Branice"</v>
      </c>
      <c r="C419" s="10" t="str">
        <f>Tabela1[[#This Row],[Nazwisko i Imię3]]</f>
        <v>Szimek Ryszard</v>
      </c>
      <c r="D419" s="10">
        <v>390</v>
      </c>
      <c r="E419" s="10" t="s">
        <v>23</v>
      </c>
      <c r="F419" s="11">
        <v>44050</v>
      </c>
      <c r="G419" s="10">
        <v>45303</v>
      </c>
      <c r="H419" s="10" t="s">
        <v>172</v>
      </c>
      <c r="I419" s="10" t="s">
        <v>173</v>
      </c>
      <c r="J419" s="10">
        <v>1973</v>
      </c>
      <c r="K419" s="10" t="s">
        <v>363</v>
      </c>
      <c r="L419" s="4" t="s">
        <v>471</v>
      </c>
      <c r="M419" s="4" t="str">
        <f t="shared" si="19"/>
        <v>M</v>
      </c>
      <c r="N419" t="str">
        <f t="shared" si="20"/>
        <v>Szimek Ryszard</v>
      </c>
    </row>
    <row r="420" spans="1:18" x14ac:dyDescent="0.25">
      <c r="A420" s="9">
        <v>417</v>
      </c>
      <c r="B420" s="9" t="str">
        <f t="shared" si="18"/>
        <v>"UKS SOKOLIK Niemodlin"</v>
      </c>
      <c r="C420" s="10" t="str">
        <f>Tabela1[[#This Row],[Nazwisko i Imię3]]</f>
        <v>Szmitowicz Antoni</v>
      </c>
      <c r="D420" s="10">
        <v>294</v>
      </c>
      <c r="E420" s="10" t="s">
        <v>24</v>
      </c>
      <c r="F420" s="11">
        <v>44050</v>
      </c>
      <c r="G420" s="10">
        <v>54153</v>
      </c>
      <c r="H420" s="10" t="s">
        <v>600</v>
      </c>
      <c r="I420" s="10" t="s">
        <v>440</v>
      </c>
      <c r="J420" s="10">
        <v>2009</v>
      </c>
      <c r="K420" s="10" t="s">
        <v>373</v>
      </c>
      <c r="L420" s="4" t="s">
        <v>475</v>
      </c>
      <c r="M420" s="4" t="str">
        <f t="shared" si="19"/>
        <v>M</v>
      </c>
      <c r="N420" t="str">
        <f t="shared" si="20"/>
        <v>Szmitowicz Antoni</v>
      </c>
    </row>
    <row r="421" spans="1:18" x14ac:dyDescent="0.25">
      <c r="A421" s="9">
        <v>418</v>
      </c>
      <c r="B421" s="9" t="str">
        <f t="shared" si="18"/>
        <v>"KTS LEW Głubczyce"</v>
      </c>
      <c r="C421" s="10" t="str">
        <f>Tabela1[[#This Row],[Nazwisko i Imię3]]</f>
        <v>Szołtysek Artur</v>
      </c>
      <c r="D421" s="10">
        <v>425</v>
      </c>
      <c r="E421" s="10" t="s">
        <v>23</v>
      </c>
      <c r="F421" s="11">
        <v>44052</v>
      </c>
      <c r="G421" s="10">
        <v>966</v>
      </c>
      <c r="H421" s="10" t="s">
        <v>593</v>
      </c>
      <c r="I421" s="10" t="s">
        <v>95</v>
      </c>
      <c r="J421" s="10">
        <v>1971</v>
      </c>
      <c r="K421" s="10" t="s">
        <v>347</v>
      </c>
      <c r="L421" s="4" t="s">
        <v>471</v>
      </c>
      <c r="M421" s="4" t="str">
        <f t="shared" si="19"/>
        <v>M</v>
      </c>
      <c r="N421" t="str">
        <f t="shared" si="20"/>
        <v>Szołtysek Artur</v>
      </c>
    </row>
    <row r="422" spans="1:18" x14ac:dyDescent="0.25">
      <c r="A422" s="9">
        <v>419</v>
      </c>
      <c r="B422" s="9" t="str">
        <f t="shared" si="18"/>
        <v>"LZS ODRA Kąty Opolskie"</v>
      </c>
      <c r="C422" s="10" t="str">
        <f>Tabela1[[#This Row],[Nazwisko i Imię3]]</f>
        <v>Szostak Bogusław</v>
      </c>
      <c r="D422" s="10">
        <v>85</v>
      </c>
      <c r="E422" s="10" t="s">
        <v>23</v>
      </c>
      <c r="F422" s="11">
        <v>44046</v>
      </c>
      <c r="G422" s="10">
        <v>54146</v>
      </c>
      <c r="H422" s="10" t="s">
        <v>601</v>
      </c>
      <c r="I422" s="10" t="s">
        <v>30</v>
      </c>
      <c r="J422" s="10">
        <v>1974</v>
      </c>
      <c r="K422" s="10" t="s">
        <v>354</v>
      </c>
      <c r="L422" s="4" t="s">
        <v>471</v>
      </c>
      <c r="M422" s="4" t="str">
        <f t="shared" si="19"/>
        <v>M</v>
      </c>
      <c r="N422" t="str">
        <f t="shared" si="20"/>
        <v>Szostak Bogusław</v>
      </c>
    </row>
    <row r="423" spans="1:18" x14ac:dyDescent="0.25">
      <c r="A423" s="9">
        <v>420</v>
      </c>
      <c r="B423" s="9" t="str">
        <f t="shared" si="18"/>
        <v>"STS GMINA Strzelce Opolskie"</v>
      </c>
      <c r="C423" s="10" t="str">
        <f>Tabela1[[#This Row],[Nazwisko i Imię3]]</f>
        <v>Szproch Marek</v>
      </c>
      <c r="D423" s="10">
        <v>8129</v>
      </c>
      <c r="E423" s="10" t="s">
        <v>23</v>
      </c>
      <c r="F423" s="11">
        <v>44091</v>
      </c>
      <c r="G423" s="10">
        <v>46665</v>
      </c>
      <c r="H423" s="10" t="s">
        <v>292</v>
      </c>
      <c r="I423" s="10" t="s">
        <v>134</v>
      </c>
      <c r="J423" s="10">
        <v>1967</v>
      </c>
      <c r="K423" s="10" t="s">
        <v>360</v>
      </c>
      <c r="L423" s="4" t="s">
        <v>471</v>
      </c>
      <c r="M423" s="4" t="str">
        <f t="shared" si="19"/>
        <v>M</v>
      </c>
      <c r="N423" t="str">
        <f t="shared" si="20"/>
        <v>Szproch Marek</v>
      </c>
    </row>
    <row r="424" spans="1:18" x14ac:dyDescent="0.25">
      <c r="A424" s="9">
        <v>421</v>
      </c>
      <c r="B424" s="9" t="str">
        <f t="shared" si="18"/>
        <v>"STS GMINA Strzelce Opolskie"</v>
      </c>
      <c r="C424" s="10" t="str">
        <f>Tabela1[[#This Row],[Nazwisko i Imię3]]</f>
        <v>Szproch Wojciech</v>
      </c>
      <c r="D424" s="10">
        <v>8134</v>
      </c>
      <c r="E424" s="10" t="s">
        <v>23</v>
      </c>
      <c r="F424" s="11">
        <v>44091</v>
      </c>
      <c r="G424" s="10">
        <v>43916</v>
      </c>
      <c r="H424" s="10" t="s">
        <v>292</v>
      </c>
      <c r="I424" s="10" t="s">
        <v>147</v>
      </c>
      <c r="J424" s="10">
        <v>2002</v>
      </c>
      <c r="K424" s="10" t="s">
        <v>360</v>
      </c>
      <c r="L424" s="4" t="s">
        <v>472</v>
      </c>
      <c r="M424" s="4" t="str">
        <f t="shared" si="19"/>
        <v>M</v>
      </c>
      <c r="N424" t="str">
        <f t="shared" si="20"/>
        <v>Szproch Wojciech</v>
      </c>
    </row>
    <row r="425" spans="1:18" x14ac:dyDescent="0.25">
      <c r="A425" s="9">
        <v>422</v>
      </c>
      <c r="B425" s="9" t="str">
        <f t="shared" si="18"/>
        <v>"LUKS MGOKSIR Korfantów"</v>
      </c>
      <c r="C425" s="10" t="str">
        <f>Tabela1[[#This Row],[Nazwisko i Imię3]]</f>
        <v>Szubińska Angelika</v>
      </c>
      <c r="D425" s="10">
        <v>1449</v>
      </c>
      <c r="E425" s="10" t="s">
        <v>24</v>
      </c>
      <c r="F425" s="11">
        <v>44062</v>
      </c>
      <c r="G425" s="10">
        <v>53629</v>
      </c>
      <c r="H425" s="10" t="s">
        <v>394</v>
      </c>
      <c r="I425" s="10" t="s">
        <v>395</v>
      </c>
      <c r="J425" s="10">
        <v>2007</v>
      </c>
      <c r="K425" s="10" t="s">
        <v>348</v>
      </c>
      <c r="L425" s="4" t="s">
        <v>474</v>
      </c>
      <c r="M425" s="4" t="str">
        <f t="shared" si="19"/>
        <v>K</v>
      </c>
      <c r="N425" t="str">
        <f t="shared" si="20"/>
        <v>Szubińska Angelika</v>
      </c>
    </row>
    <row r="426" spans="1:18" x14ac:dyDescent="0.25">
      <c r="A426" s="9">
        <v>423</v>
      </c>
      <c r="B426" s="9" t="str">
        <f t="shared" si="18"/>
        <v>"KTS LEW Głubczyce"</v>
      </c>
      <c r="C426" s="10" t="str">
        <f>Tabela1[[#This Row],[Nazwisko i Imię3]]</f>
        <v>Szymik Robert</v>
      </c>
      <c r="D426" s="10">
        <v>422</v>
      </c>
      <c r="E426" s="10" t="s">
        <v>23</v>
      </c>
      <c r="F426" s="11">
        <v>44052</v>
      </c>
      <c r="G426" s="10">
        <v>1288</v>
      </c>
      <c r="H426" s="10" t="s">
        <v>596</v>
      </c>
      <c r="I426" s="10" t="s">
        <v>45</v>
      </c>
      <c r="J426" s="10">
        <v>1976</v>
      </c>
      <c r="K426" s="10" t="s">
        <v>347</v>
      </c>
      <c r="L426" s="4" t="s">
        <v>471</v>
      </c>
      <c r="M426" s="4" t="str">
        <f t="shared" si="19"/>
        <v>M</v>
      </c>
      <c r="N426" t="str">
        <f t="shared" si="20"/>
        <v>Szymik Robert</v>
      </c>
    </row>
    <row r="427" spans="1:18" x14ac:dyDescent="0.25">
      <c r="A427" s="9">
        <v>424</v>
      </c>
      <c r="B427" s="9" t="str">
        <f t="shared" si="18"/>
        <v>"KTS LEW Głubczyce"</v>
      </c>
      <c r="C427" s="10" t="str">
        <f>Tabela1[[#This Row],[Nazwisko i Imię3]]</f>
        <v>Ślosarczyk Paweł</v>
      </c>
      <c r="D427" s="10">
        <v>430</v>
      </c>
      <c r="E427" s="10" t="s">
        <v>24</v>
      </c>
      <c r="F427" s="11">
        <v>44052</v>
      </c>
      <c r="G427" s="10">
        <v>49301</v>
      </c>
      <c r="H427" s="10" t="s">
        <v>84</v>
      </c>
      <c r="I427" s="10" t="s">
        <v>39</v>
      </c>
      <c r="J427" s="10">
        <v>2007</v>
      </c>
      <c r="K427" s="10" t="s">
        <v>347</v>
      </c>
      <c r="L427" s="4" t="s">
        <v>474</v>
      </c>
      <c r="M427" s="4" t="str">
        <f t="shared" si="19"/>
        <v>M</v>
      </c>
      <c r="N427" t="str">
        <f t="shared" si="20"/>
        <v>Ślosarczyk Paweł</v>
      </c>
    </row>
    <row r="428" spans="1:18" x14ac:dyDescent="0.25">
      <c r="A428" s="9">
        <v>425</v>
      </c>
      <c r="B428" s="9" t="str">
        <f t="shared" si="18"/>
        <v>"KTS KŁODNICA Kędzierzyn-Koźle"</v>
      </c>
      <c r="C428" s="10" t="str">
        <f>Tabela1[[#This Row],[Nazwisko i Imię3]]</f>
        <v>Taraszkiewicz Alicja</v>
      </c>
      <c r="D428" s="10">
        <v>2858</v>
      </c>
      <c r="E428" s="10" t="s">
        <v>24</v>
      </c>
      <c r="F428" s="11">
        <v>44073</v>
      </c>
      <c r="G428" s="10">
        <v>35436</v>
      </c>
      <c r="H428" s="10" t="s">
        <v>261</v>
      </c>
      <c r="I428" s="10" t="s">
        <v>267</v>
      </c>
      <c r="J428" s="10">
        <v>2003</v>
      </c>
      <c r="K428" s="10" t="s">
        <v>362</v>
      </c>
      <c r="L428" s="4" t="s">
        <v>472</v>
      </c>
      <c r="M428" s="4" t="str">
        <f t="shared" si="19"/>
        <v>K</v>
      </c>
      <c r="N428" t="str">
        <f t="shared" si="20"/>
        <v>Taraszkiewicz Alicja</v>
      </c>
    </row>
    <row r="429" spans="1:18" x14ac:dyDescent="0.25">
      <c r="A429" s="9">
        <v>426</v>
      </c>
      <c r="B429" s="9" t="str">
        <f t="shared" si="18"/>
        <v>"LUKS MGOKSIR Korfantów"</v>
      </c>
      <c r="C429" s="10" t="str">
        <f>Tabela1[[#This Row],[Nazwisko i Imię3]]</f>
        <v>Tobiasz Jan</v>
      </c>
      <c r="D429" s="10">
        <v>1443</v>
      </c>
      <c r="E429" s="10" t="s">
        <v>23</v>
      </c>
      <c r="F429" s="11">
        <v>44062</v>
      </c>
      <c r="G429" s="10">
        <v>16922</v>
      </c>
      <c r="H429" s="10" t="s">
        <v>50</v>
      </c>
      <c r="I429" s="10" t="s">
        <v>91</v>
      </c>
      <c r="J429" s="10">
        <v>1963</v>
      </c>
      <c r="K429" s="10" t="s">
        <v>348</v>
      </c>
      <c r="L429" s="4" t="s">
        <v>471</v>
      </c>
      <c r="M429" s="4" t="str">
        <f t="shared" si="19"/>
        <v>M</v>
      </c>
      <c r="N429" t="str">
        <f t="shared" si="20"/>
        <v>Tobiasz Jan</v>
      </c>
    </row>
    <row r="430" spans="1:18" x14ac:dyDescent="0.25">
      <c r="A430" s="9">
        <v>427</v>
      </c>
      <c r="B430" s="9" t="str">
        <f t="shared" si="18"/>
        <v>"LUKS MGOKSIR Korfantów"</v>
      </c>
      <c r="C430" s="10" t="str">
        <f>Tabela1[[#This Row],[Nazwisko i Imię3]]</f>
        <v>Tobiasz Wojciech</v>
      </c>
      <c r="D430" s="10">
        <v>1444</v>
      </c>
      <c r="E430" s="10" t="s">
        <v>23</v>
      </c>
      <c r="F430" s="11">
        <v>44062</v>
      </c>
      <c r="G430" s="10">
        <v>16923</v>
      </c>
      <c r="H430" s="10" t="s">
        <v>50</v>
      </c>
      <c r="I430" s="10" t="s">
        <v>147</v>
      </c>
      <c r="J430" s="10">
        <v>1992</v>
      </c>
      <c r="K430" s="10" t="s">
        <v>348</v>
      </c>
      <c r="L430" s="4" t="s">
        <v>471</v>
      </c>
      <c r="M430" s="4" t="str">
        <f t="shared" si="19"/>
        <v>M</v>
      </c>
      <c r="N430" t="str">
        <f t="shared" si="20"/>
        <v>Tobiasz Wojciech</v>
      </c>
    </row>
    <row r="431" spans="1:18" x14ac:dyDescent="0.25">
      <c r="A431" s="9">
        <v>428</v>
      </c>
      <c r="B431" s="9" t="str">
        <f t="shared" si="18"/>
        <v>"SKS LUKS Nysa"</v>
      </c>
      <c r="C431" s="10" t="str">
        <f>Tabela1[[#This Row],[Nazwisko i Imię3]]</f>
        <v>Tomaszewski Marcin</v>
      </c>
      <c r="D431" s="10">
        <v>3824</v>
      </c>
      <c r="E431" s="10" t="s">
        <v>23</v>
      </c>
      <c r="F431" s="11">
        <v>44077</v>
      </c>
      <c r="G431" s="10">
        <v>12935</v>
      </c>
      <c r="H431" s="10" t="s">
        <v>428</v>
      </c>
      <c r="I431" s="10" t="s">
        <v>66</v>
      </c>
      <c r="J431" s="10">
        <v>1986</v>
      </c>
      <c r="K431" s="10" t="s">
        <v>372</v>
      </c>
      <c r="L431" s="4" t="s">
        <v>471</v>
      </c>
      <c r="M431" s="4" t="str">
        <f t="shared" si="19"/>
        <v>M</v>
      </c>
      <c r="N431" t="str">
        <f t="shared" si="20"/>
        <v>Tomaszewski Marcin</v>
      </c>
    </row>
    <row r="432" spans="1:18" x14ac:dyDescent="0.25">
      <c r="A432" s="9">
        <v>429</v>
      </c>
      <c r="B432" s="9" t="str">
        <f t="shared" si="18"/>
        <v>"LUKS Mańkowice-Piątkowice"</v>
      </c>
      <c r="C432" s="10" t="str">
        <f>Tabela1[[#This Row],[Nazwisko i Imię3]]</f>
        <v>Trajdos Filip</v>
      </c>
      <c r="D432" s="10">
        <v>11830</v>
      </c>
      <c r="E432" s="10" t="s">
        <v>150</v>
      </c>
      <c r="F432" s="11">
        <v>44218</v>
      </c>
      <c r="G432" s="10">
        <v>57034</v>
      </c>
      <c r="H432" s="10" t="s">
        <v>626</v>
      </c>
      <c r="I432" s="10" t="s">
        <v>153</v>
      </c>
      <c r="J432" s="10">
        <v>2013</v>
      </c>
      <c r="K432" s="10" t="s">
        <v>366</v>
      </c>
      <c r="L432" s="4" t="s">
        <v>478</v>
      </c>
      <c r="M432" s="4" t="str">
        <f t="shared" si="19"/>
        <v>M</v>
      </c>
      <c r="N432" t="str">
        <f t="shared" si="20"/>
        <v>Trajdos Filip</v>
      </c>
    </row>
    <row r="433" spans="1:14" x14ac:dyDescent="0.25">
      <c r="A433" s="9">
        <v>430</v>
      </c>
      <c r="B433" s="9" t="str">
        <f t="shared" si="18"/>
        <v>"AZS PWSZ Nysa"</v>
      </c>
      <c r="C433" s="10" t="str">
        <f>Tabela1[[#This Row],[Nazwisko i Imię3]]</f>
        <v>Trojak Dawid</v>
      </c>
      <c r="D433" s="10">
        <v>4244</v>
      </c>
      <c r="E433" s="10" t="s">
        <v>23</v>
      </c>
      <c r="F433" s="11">
        <v>44078</v>
      </c>
      <c r="G433" s="10">
        <v>21333</v>
      </c>
      <c r="H433" s="10" t="s">
        <v>137</v>
      </c>
      <c r="I433" s="10" t="s">
        <v>103</v>
      </c>
      <c r="J433" s="10">
        <v>1993</v>
      </c>
      <c r="K433" s="10" t="s">
        <v>346</v>
      </c>
      <c r="L433" s="4" t="s">
        <v>471</v>
      </c>
      <c r="M433" s="4" t="str">
        <f t="shared" si="19"/>
        <v>M</v>
      </c>
      <c r="N433" t="str">
        <f t="shared" si="20"/>
        <v>Trojak Dawid</v>
      </c>
    </row>
    <row r="434" spans="1:14" x14ac:dyDescent="0.25">
      <c r="A434" s="9">
        <v>431</v>
      </c>
      <c r="B434" s="9" t="str">
        <f t="shared" si="18"/>
        <v>"MMKS Kędzierzyn Koźle"</v>
      </c>
      <c r="C434" s="10" t="str">
        <f>Tabela1[[#This Row],[Nazwisko i Imię3]]</f>
        <v>Trojnar Jakub</v>
      </c>
      <c r="D434" s="10">
        <v>11556</v>
      </c>
      <c r="E434" s="10" t="s">
        <v>24</v>
      </c>
      <c r="F434" s="11">
        <v>44203</v>
      </c>
      <c r="G434" s="10">
        <v>56774</v>
      </c>
      <c r="H434" s="10" t="s">
        <v>627</v>
      </c>
      <c r="I434" s="10" t="s">
        <v>46</v>
      </c>
      <c r="J434" s="10">
        <v>2007</v>
      </c>
      <c r="K434" s="10" t="s">
        <v>609</v>
      </c>
      <c r="L434" s="4" t="s">
        <v>474</v>
      </c>
      <c r="M434" s="4" t="str">
        <f t="shared" si="19"/>
        <v>M</v>
      </c>
      <c r="N434" t="str">
        <f t="shared" si="20"/>
        <v>Trojnar Jakub</v>
      </c>
    </row>
    <row r="435" spans="1:14" x14ac:dyDescent="0.25">
      <c r="A435" s="9">
        <v>432</v>
      </c>
      <c r="B435" s="9" t="str">
        <f t="shared" si="18"/>
        <v>"MGOK Gorzów Śląski"</v>
      </c>
      <c r="C435" s="10" t="str">
        <f>Tabela1[[#This Row],[Nazwisko i Imię3]]</f>
        <v>Trzewik Dariusz</v>
      </c>
      <c r="D435" s="10">
        <v>9945</v>
      </c>
      <c r="E435" s="10" t="s">
        <v>23</v>
      </c>
      <c r="F435" s="11">
        <v>44110</v>
      </c>
      <c r="G435" s="10">
        <v>29365</v>
      </c>
      <c r="H435" s="10" t="s">
        <v>515</v>
      </c>
      <c r="I435" s="10" t="s">
        <v>73</v>
      </c>
      <c r="J435" s="10">
        <v>1983</v>
      </c>
      <c r="K435" s="10" t="s">
        <v>357</v>
      </c>
      <c r="L435" s="4" t="s">
        <v>471</v>
      </c>
      <c r="M435" s="4" t="str">
        <f t="shared" si="19"/>
        <v>M</v>
      </c>
      <c r="N435" t="str">
        <f t="shared" si="20"/>
        <v>Trzewik Dariusz</v>
      </c>
    </row>
    <row r="436" spans="1:14" x14ac:dyDescent="0.25">
      <c r="A436" s="9">
        <v>433</v>
      </c>
      <c r="B436" s="9" t="str">
        <f t="shared" si="18"/>
        <v>"KTS LEW Głubczyce"</v>
      </c>
      <c r="C436" s="10" t="str">
        <f>Tabela1[[#This Row],[Nazwisko i Imię3]]</f>
        <v>Uhryn Tomasz</v>
      </c>
      <c r="D436" s="10">
        <v>432</v>
      </c>
      <c r="E436" s="10" t="s">
        <v>24</v>
      </c>
      <c r="F436" s="11">
        <v>44052</v>
      </c>
      <c r="G436" s="10">
        <v>51490</v>
      </c>
      <c r="H436" s="10" t="s">
        <v>385</v>
      </c>
      <c r="I436" s="10" t="s">
        <v>87</v>
      </c>
      <c r="J436" s="10">
        <v>2006</v>
      </c>
      <c r="K436" s="10" t="s">
        <v>347</v>
      </c>
      <c r="L436" s="4" t="s">
        <v>473</v>
      </c>
      <c r="M436" s="4" t="str">
        <f t="shared" si="19"/>
        <v>M</v>
      </c>
      <c r="N436" t="str">
        <f t="shared" si="20"/>
        <v>Uhryn Tomasz</v>
      </c>
    </row>
    <row r="437" spans="1:14" x14ac:dyDescent="0.25">
      <c r="A437" s="9">
        <v>434</v>
      </c>
      <c r="B437" s="9" t="str">
        <f t="shared" si="18"/>
        <v>"LUKS MGOKSIR Korfantów"</v>
      </c>
      <c r="C437" s="10" t="str">
        <f>Tabela1[[#This Row],[Nazwisko i Imię3]]</f>
        <v>Ulmaniec Marcin</v>
      </c>
      <c r="D437" s="10">
        <v>1445</v>
      </c>
      <c r="E437" s="10" t="s">
        <v>24</v>
      </c>
      <c r="F437" s="11">
        <v>44062</v>
      </c>
      <c r="G437" s="10">
        <v>54258</v>
      </c>
      <c r="H437" s="10" t="s">
        <v>582</v>
      </c>
      <c r="I437" s="10" t="s">
        <v>66</v>
      </c>
      <c r="J437" s="10">
        <v>2007</v>
      </c>
      <c r="K437" s="10" t="s">
        <v>348</v>
      </c>
      <c r="L437" s="4" t="s">
        <v>474</v>
      </c>
      <c r="M437" s="4" t="str">
        <f t="shared" si="19"/>
        <v>M</v>
      </c>
      <c r="N437" t="str">
        <f t="shared" si="20"/>
        <v>Ulmaniec Marcin</v>
      </c>
    </row>
    <row r="438" spans="1:14" x14ac:dyDescent="0.25">
      <c r="A438" s="9">
        <v>435</v>
      </c>
      <c r="B438" s="9" t="str">
        <f t="shared" si="18"/>
        <v>"MLUKS WAKMET Bodzanów"</v>
      </c>
      <c r="C438" s="10" t="str">
        <f>Tabela1[[#This Row],[Nazwisko i Imię3]]</f>
        <v>Wala Krzysztof</v>
      </c>
      <c r="D438" s="10">
        <v>1581</v>
      </c>
      <c r="E438" s="10" t="s">
        <v>23</v>
      </c>
      <c r="F438" s="11">
        <v>44064</v>
      </c>
      <c r="G438" s="10">
        <v>22885</v>
      </c>
      <c r="H438" s="10" t="s">
        <v>277</v>
      </c>
      <c r="I438" s="10" t="s">
        <v>38</v>
      </c>
      <c r="J438" s="10">
        <v>1982</v>
      </c>
      <c r="K438" s="10" t="s">
        <v>364</v>
      </c>
      <c r="L438" s="4" t="s">
        <v>471</v>
      </c>
      <c r="M438" s="4" t="str">
        <f t="shared" si="19"/>
        <v>M</v>
      </c>
      <c r="N438" t="str">
        <f t="shared" si="20"/>
        <v>Wala Krzysztof</v>
      </c>
    </row>
    <row r="439" spans="1:14" x14ac:dyDescent="0.25">
      <c r="A439" s="9">
        <v>436</v>
      </c>
      <c r="B439" s="9" t="str">
        <f t="shared" si="18"/>
        <v>"SKS LUKS Nysa"</v>
      </c>
      <c r="C439" s="10" t="str">
        <f>Tabela1[[#This Row],[Nazwisko i Imię3]]</f>
        <v>Wdowik Tomasz</v>
      </c>
      <c r="D439" s="10">
        <v>3826</v>
      </c>
      <c r="E439" s="10" t="s">
        <v>23</v>
      </c>
      <c r="F439" s="11">
        <v>44077</v>
      </c>
      <c r="G439" s="10">
        <v>1222</v>
      </c>
      <c r="H439" s="10" t="s">
        <v>573</v>
      </c>
      <c r="I439" s="10" t="s">
        <v>87</v>
      </c>
      <c r="J439" s="10">
        <v>1980</v>
      </c>
      <c r="K439" s="10" t="s">
        <v>372</v>
      </c>
      <c r="L439" s="4" t="s">
        <v>471</v>
      </c>
      <c r="M439" s="4" t="str">
        <f t="shared" si="19"/>
        <v>M</v>
      </c>
      <c r="N439" t="str">
        <f t="shared" si="20"/>
        <v>Wdowik Tomasz</v>
      </c>
    </row>
    <row r="440" spans="1:14" x14ac:dyDescent="0.25">
      <c r="A440" s="9">
        <v>437</v>
      </c>
      <c r="B440" s="9" t="str">
        <f t="shared" si="18"/>
        <v>"STS Brynica"</v>
      </c>
      <c r="C440" s="10" t="str">
        <f>Tabela1[[#This Row],[Nazwisko i Imię3]]</f>
        <v>Wenzke Emilia</v>
      </c>
      <c r="D440" s="10">
        <v>2743</v>
      </c>
      <c r="E440" s="10" t="s">
        <v>150</v>
      </c>
      <c r="F440" s="11">
        <v>44072</v>
      </c>
      <c r="G440" s="10">
        <v>54370</v>
      </c>
      <c r="H440" s="10" t="s">
        <v>578</v>
      </c>
      <c r="I440" s="10" t="s">
        <v>431</v>
      </c>
      <c r="J440" s="10">
        <v>2012</v>
      </c>
      <c r="K440" s="10" t="s">
        <v>375</v>
      </c>
      <c r="L440" s="4" t="s">
        <v>478</v>
      </c>
      <c r="M440" s="4" t="str">
        <f t="shared" si="19"/>
        <v>K</v>
      </c>
      <c r="N440" t="str">
        <f t="shared" si="20"/>
        <v>Wenzke Emilia</v>
      </c>
    </row>
    <row r="441" spans="1:14" x14ac:dyDescent="0.25">
      <c r="A441" s="9">
        <v>438</v>
      </c>
      <c r="B441" s="9" t="str">
        <f t="shared" si="18"/>
        <v>"UKS MOS Opole"</v>
      </c>
      <c r="C441" s="10" t="str">
        <f>Tabela1[[#This Row],[Nazwisko i Imię3]]</f>
        <v>Werner Antoni</v>
      </c>
      <c r="D441" s="10">
        <v>11490</v>
      </c>
      <c r="E441" s="10" t="s">
        <v>24</v>
      </c>
      <c r="F441" s="11">
        <v>44200</v>
      </c>
      <c r="G441" s="10">
        <v>56713</v>
      </c>
      <c r="H441" s="10" t="s">
        <v>628</v>
      </c>
      <c r="I441" s="10" t="s">
        <v>440</v>
      </c>
      <c r="J441" s="10">
        <v>2008</v>
      </c>
      <c r="K441" s="10" t="s">
        <v>374</v>
      </c>
      <c r="L441" s="4" t="s">
        <v>474</v>
      </c>
      <c r="M441" s="4" t="str">
        <f t="shared" si="19"/>
        <v>M</v>
      </c>
      <c r="N441" t="str">
        <f t="shared" si="20"/>
        <v>Werner Antoni</v>
      </c>
    </row>
    <row r="442" spans="1:14" x14ac:dyDescent="0.25">
      <c r="A442" s="9">
        <v>439</v>
      </c>
      <c r="B442" s="9" t="str">
        <f t="shared" si="18"/>
        <v>"LZS Żywocice"</v>
      </c>
      <c r="C442" s="10" t="str">
        <f>Tabela1[[#This Row],[Nazwisko i Imię3]]</f>
        <v>Wicher Robert</v>
      </c>
      <c r="D442" s="10">
        <v>1320</v>
      </c>
      <c r="E442" s="10" t="s">
        <v>23</v>
      </c>
      <c r="F442" s="11">
        <v>44061</v>
      </c>
      <c r="G442" s="10">
        <v>41870</v>
      </c>
      <c r="H442" s="10" t="s">
        <v>138</v>
      </c>
      <c r="I442" s="10" t="s">
        <v>45</v>
      </c>
      <c r="J442" s="10">
        <v>1969</v>
      </c>
      <c r="K442" s="10" t="s">
        <v>352</v>
      </c>
      <c r="L442" s="4" t="s">
        <v>471</v>
      </c>
      <c r="M442" s="4" t="str">
        <f t="shared" si="19"/>
        <v>M</v>
      </c>
      <c r="N442" t="str">
        <f t="shared" si="20"/>
        <v>Wicher Robert</v>
      </c>
    </row>
    <row r="443" spans="1:14" x14ac:dyDescent="0.25">
      <c r="A443" s="9">
        <v>440</v>
      </c>
      <c r="B443" s="9" t="str">
        <f t="shared" si="18"/>
        <v>"STS GMINA Strzelce Opolskie"</v>
      </c>
      <c r="C443" s="10" t="str">
        <f>Tabela1[[#This Row],[Nazwisko i Imię3]]</f>
        <v>Wieczorek Dawid</v>
      </c>
      <c r="D443" s="10">
        <v>8158</v>
      </c>
      <c r="E443" s="10" t="s">
        <v>24</v>
      </c>
      <c r="F443" s="11">
        <v>44091</v>
      </c>
      <c r="G443" s="10">
        <v>53644</v>
      </c>
      <c r="H443" s="10" t="s">
        <v>455</v>
      </c>
      <c r="I443" s="10" t="s">
        <v>103</v>
      </c>
      <c r="J443" s="10">
        <v>2010</v>
      </c>
      <c r="K443" s="10" t="s">
        <v>360</v>
      </c>
      <c r="L443" s="4" t="s">
        <v>475</v>
      </c>
      <c r="M443" s="4" t="str">
        <f t="shared" si="19"/>
        <v>M</v>
      </c>
      <c r="N443" t="str">
        <f t="shared" si="20"/>
        <v>Wieczorek Dawid</v>
      </c>
    </row>
    <row r="444" spans="1:14" x14ac:dyDescent="0.25">
      <c r="A444" s="9">
        <v>441</v>
      </c>
      <c r="B444" s="9" t="str">
        <f t="shared" si="18"/>
        <v>"STS GMINA Strzelce Opolskie"</v>
      </c>
      <c r="C444" s="10" t="str">
        <f>Tabela1[[#This Row],[Nazwisko i Imię3]]</f>
        <v>Wiesiołek Marcel</v>
      </c>
      <c r="D444" s="10">
        <v>8150</v>
      </c>
      <c r="E444" s="10" t="s">
        <v>150</v>
      </c>
      <c r="F444" s="11">
        <v>44091</v>
      </c>
      <c r="G444" s="10">
        <v>53633</v>
      </c>
      <c r="H444" s="10" t="s">
        <v>456</v>
      </c>
      <c r="I444" s="10" t="s">
        <v>53</v>
      </c>
      <c r="J444" s="10">
        <v>2012</v>
      </c>
      <c r="K444" s="10" t="s">
        <v>360</v>
      </c>
      <c r="L444" s="4" t="s">
        <v>478</v>
      </c>
      <c r="M444" s="4" t="str">
        <f t="shared" si="19"/>
        <v>M</v>
      </c>
      <c r="N444" t="str">
        <f t="shared" si="20"/>
        <v>Wiesiołek Marcel</v>
      </c>
    </row>
    <row r="445" spans="1:14" x14ac:dyDescent="0.25">
      <c r="A445" s="9">
        <v>442</v>
      </c>
      <c r="B445" s="9" t="str">
        <f t="shared" si="18"/>
        <v>"LUKS Mańkowice-Piątkowice"</v>
      </c>
      <c r="C445" s="10" t="str">
        <f>Tabela1[[#This Row],[Nazwisko i Imię3]]</f>
        <v>Wilczek Barbara</v>
      </c>
      <c r="D445" s="10">
        <v>4108</v>
      </c>
      <c r="E445" s="10" t="s">
        <v>150</v>
      </c>
      <c r="F445" s="11">
        <v>44076</v>
      </c>
      <c r="G445" s="10">
        <v>54544</v>
      </c>
      <c r="H445" s="10" t="s">
        <v>563</v>
      </c>
      <c r="I445" s="10" t="s">
        <v>564</v>
      </c>
      <c r="J445" s="10">
        <v>2010</v>
      </c>
      <c r="K445" s="10" t="s">
        <v>366</v>
      </c>
      <c r="L445" s="4" t="s">
        <v>475</v>
      </c>
      <c r="M445" s="4" t="str">
        <f t="shared" si="19"/>
        <v>K</v>
      </c>
      <c r="N445" t="str">
        <f t="shared" si="20"/>
        <v>Wilczek Barbara</v>
      </c>
    </row>
    <row r="446" spans="1:14" x14ac:dyDescent="0.25">
      <c r="A446" s="9">
        <v>443</v>
      </c>
      <c r="B446" s="9" t="str">
        <f t="shared" si="18"/>
        <v>"LUKS Mańkowice-Piątkowice"</v>
      </c>
      <c r="C446" s="10" t="str">
        <f>Tabela1[[#This Row],[Nazwisko i Imię3]]</f>
        <v>Wilczek Katarzyna</v>
      </c>
      <c r="D446" s="10">
        <v>4110</v>
      </c>
      <c r="E446" s="10" t="s">
        <v>150</v>
      </c>
      <c r="F446" s="11">
        <v>44076</v>
      </c>
      <c r="G446" s="10">
        <v>54546</v>
      </c>
      <c r="H446" s="10" t="s">
        <v>563</v>
      </c>
      <c r="I446" s="10" t="s">
        <v>12</v>
      </c>
      <c r="J446" s="10">
        <v>2014</v>
      </c>
      <c r="K446" s="10" t="s">
        <v>366</v>
      </c>
      <c r="L446" s="4" t="s">
        <v>478</v>
      </c>
      <c r="M446" s="4" t="str">
        <f t="shared" si="19"/>
        <v>K</v>
      </c>
      <c r="N446" t="str">
        <f t="shared" si="20"/>
        <v>Wilczek Katarzyna</v>
      </c>
    </row>
    <row r="447" spans="1:14" x14ac:dyDescent="0.25">
      <c r="A447" s="9">
        <v>444</v>
      </c>
      <c r="B447" s="9" t="str">
        <f t="shared" si="18"/>
        <v>"KTS LEW Głubczyce"</v>
      </c>
      <c r="C447" s="10" t="str">
        <f>Tabela1[[#This Row],[Nazwisko i Imię3]]</f>
        <v>Wilk Lucjan</v>
      </c>
      <c r="D447" s="10">
        <v>618</v>
      </c>
      <c r="E447" s="10" t="s">
        <v>23</v>
      </c>
      <c r="F447" s="11">
        <v>44054</v>
      </c>
      <c r="G447" s="10">
        <v>29199</v>
      </c>
      <c r="H447" s="10" t="s">
        <v>82</v>
      </c>
      <c r="I447" s="10" t="s">
        <v>83</v>
      </c>
      <c r="J447" s="10">
        <v>1953</v>
      </c>
      <c r="K447" s="10" t="s">
        <v>347</v>
      </c>
      <c r="L447" s="4" t="s">
        <v>471</v>
      </c>
      <c r="M447" s="4" t="str">
        <f t="shared" si="19"/>
        <v>M</v>
      </c>
      <c r="N447" t="str">
        <f t="shared" si="20"/>
        <v>Wilk Lucjan</v>
      </c>
    </row>
    <row r="448" spans="1:14" x14ac:dyDescent="0.25">
      <c r="B448" s="9" t="str">
        <f t="shared" ref="B448:B478" si="21">K448</f>
        <v>"MGOK Gorzów Śląski"</v>
      </c>
      <c r="C448" s="10" t="str">
        <f>Tabela1[[#This Row],[Nazwisko i Imię3]]</f>
        <v>Wilk Marek</v>
      </c>
      <c r="D448" s="10">
        <v>5781</v>
      </c>
      <c r="E448" s="10" t="s">
        <v>23</v>
      </c>
      <c r="F448" s="11">
        <v>44082</v>
      </c>
      <c r="G448" s="10">
        <v>40787</v>
      </c>
      <c r="H448" s="10" t="s">
        <v>82</v>
      </c>
      <c r="I448" s="10" t="s">
        <v>134</v>
      </c>
      <c r="J448" s="10">
        <v>1982</v>
      </c>
      <c r="K448" s="10" t="s">
        <v>357</v>
      </c>
      <c r="L448" s="4" t="s">
        <v>471</v>
      </c>
      <c r="M448" s="4" t="str">
        <f t="shared" ref="M448:M478" si="22">IF(I448="","",IF(RIGHT(I448,1)="a","K","M"))</f>
        <v>M</v>
      </c>
      <c r="N448" t="str">
        <f t="shared" ref="N448:N478" si="23">H448&amp;" "&amp;I448</f>
        <v>Wilk Marek</v>
      </c>
    </row>
    <row r="449" spans="2:14" x14ac:dyDescent="0.25">
      <c r="B449" s="9" t="str">
        <f t="shared" si="21"/>
        <v>"OKS Olesno"</v>
      </c>
      <c r="C449" s="10" t="str">
        <f>Tabela1[[#This Row],[Nazwisko i Imię3]]</f>
        <v>Witczak Filip</v>
      </c>
      <c r="D449" s="10">
        <v>4858</v>
      </c>
      <c r="E449" s="10" t="s">
        <v>23</v>
      </c>
      <c r="F449" s="11">
        <v>44081</v>
      </c>
      <c r="G449" s="10">
        <v>37678</v>
      </c>
      <c r="H449" s="10" t="s">
        <v>152</v>
      </c>
      <c r="I449" s="10" t="s">
        <v>153</v>
      </c>
      <c r="J449" s="10">
        <v>1998</v>
      </c>
      <c r="K449" s="10" t="s">
        <v>356</v>
      </c>
      <c r="L449" s="4" t="s">
        <v>471</v>
      </c>
      <c r="M449" s="4" t="str">
        <f t="shared" si="22"/>
        <v>M</v>
      </c>
      <c r="N449" t="str">
        <f t="shared" si="23"/>
        <v>Witczak Filip</v>
      </c>
    </row>
    <row r="450" spans="2:14" x14ac:dyDescent="0.25">
      <c r="B450" s="9" t="str">
        <f t="shared" si="21"/>
        <v>"MGOK Gorzów Śląski"</v>
      </c>
      <c r="C450" s="10" t="str">
        <f>Tabela1[[#This Row],[Nazwisko i Imię3]]</f>
        <v>Włoch Karol</v>
      </c>
      <c r="D450" s="10">
        <v>5782</v>
      </c>
      <c r="E450" s="10" t="s">
        <v>23</v>
      </c>
      <c r="F450" s="11">
        <v>44082</v>
      </c>
      <c r="G450" s="10">
        <v>37655</v>
      </c>
      <c r="H450" s="10" t="s">
        <v>228</v>
      </c>
      <c r="I450" s="10" t="s">
        <v>88</v>
      </c>
      <c r="J450" s="10">
        <v>1975</v>
      </c>
      <c r="K450" s="10" t="s">
        <v>357</v>
      </c>
      <c r="L450" s="4" t="s">
        <v>471</v>
      </c>
      <c r="M450" s="4" t="str">
        <f t="shared" si="22"/>
        <v>M</v>
      </c>
      <c r="N450" t="str">
        <f t="shared" si="23"/>
        <v>Włoch Karol</v>
      </c>
    </row>
    <row r="451" spans="2:14" x14ac:dyDescent="0.25">
      <c r="B451" s="9" t="str">
        <f t="shared" si="21"/>
        <v>"LZS Żywocice"</v>
      </c>
      <c r="C451" s="10" t="str">
        <f>Tabela1[[#This Row],[Nazwisko i Imię3]]</f>
        <v>Wodniak Ireneusz</v>
      </c>
      <c r="D451" s="10">
        <v>1321</v>
      </c>
      <c r="E451" s="10" t="s">
        <v>23</v>
      </c>
      <c r="F451" s="11">
        <v>44061</v>
      </c>
      <c r="G451" s="10">
        <v>40430</v>
      </c>
      <c r="H451" s="10" t="s">
        <v>139</v>
      </c>
      <c r="I451" s="10" t="s">
        <v>140</v>
      </c>
      <c r="J451" s="10">
        <v>1963</v>
      </c>
      <c r="K451" s="10" t="s">
        <v>352</v>
      </c>
      <c r="L451" s="4" t="s">
        <v>471</v>
      </c>
      <c r="M451" s="4" t="str">
        <f t="shared" si="22"/>
        <v>M</v>
      </c>
      <c r="N451" t="str">
        <f t="shared" si="23"/>
        <v>Wodniak Ireneusz</v>
      </c>
    </row>
    <row r="452" spans="2:14" x14ac:dyDescent="0.25">
      <c r="B452" s="9" t="str">
        <f t="shared" si="21"/>
        <v>"LZS Żywocice"</v>
      </c>
      <c r="C452" s="10" t="str">
        <f>Tabela1[[#This Row],[Nazwisko i Imię3]]</f>
        <v>Wodniak Michał</v>
      </c>
      <c r="D452" s="10">
        <v>1335</v>
      </c>
      <c r="E452" s="10" t="s">
        <v>24</v>
      </c>
      <c r="F452" s="11">
        <v>44061</v>
      </c>
      <c r="G452" s="10">
        <v>41871</v>
      </c>
      <c r="H452" s="10" t="s">
        <v>139</v>
      </c>
      <c r="I452" s="10" t="s">
        <v>76</v>
      </c>
      <c r="J452" s="10">
        <v>2005</v>
      </c>
      <c r="K452" s="10" t="s">
        <v>352</v>
      </c>
      <c r="L452" s="4" t="s">
        <v>473</v>
      </c>
      <c r="M452" s="4" t="str">
        <f t="shared" si="22"/>
        <v>M</v>
      </c>
      <c r="N452" t="str">
        <f t="shared" si="23"/>
        <v>Wodniak Michał</v>
      </c>
    </row>
    <row r="453" spans="2:14" x14ac:dyDescent="0.25">
      <c r="B453" s="9" t="str">
        <f t="shared" si="21"/>
        <v>"MMKS Kędzierzyn Koźle"</v>
      </c>
      <c r="C453" s="10" t="str">
        <f>Tabela1[[#This Row],[Nazwisko i Imię3]]</f>
        <v>Wojciechowska Martyna</v>
      </c>
      <c r="D453" s="10">
        <v>11555</v>
      </c>
      <c r="E453" s="10" t="s">
        <v>24</v>
      </c>
      <c r="F453" s="11">
        <v>44203</v>
      </c>
      <c r="G453" s="10">
        <v>56773</v>
      </c>
      <c r="H453" s="10" t="s">
        <v>629</v>
      </c>
      <c r="I453" s="10" t="s">
        <v>201</v>
      </c>
      <c r="J453" s="10">
        <v>2007</v>
      </c>
      <c r="K453" s="10" t="s">
        <v>609</v>
      </c>
      <c r="L453" s="4" t="s">
        <v>474</v>
      </c>
      <c r="M453" s="4" t="str">
        <f t="shared" si="22"/>
        <v>K</v>
      </c>
      <c r="N453" t="str">
        <f t="shared" si="23"/>
        <v>Wojciechowska Martyna</v>
      </c>
    </row>
    <row r="454" spans="2:14" x14ac:dyDescent="0.25">
      <c r="B454" s="9" t="str">
        <f t="shared" si="21"/>
        <v>"UKS MOS Opole"</v>
      </c>
      <c r="C454" s="10" t="str">
        <f>Tabela1[[#This Row],[Nazwisko i Imię3]]</f>
        <v>Wołek Jeremiasz</v>
      </c>
      <c r="D454" s="10">
        <v>11488</v>
      </c>
      <c r="E454" s="10" t="s">
        <v>24</v>
      </c>
      <c r="F454" s="11">
        <v>44200</v>
      </c>
      <c r="G454" s="10">
        <v>56711</v>
      </c>
      <c r="H454" s="10" t="s">
        <v>630</v>
      </c>
      <c r="I454" s="10" t="s">
        <v>631</v>
      </c>
      <c r="J454" s="10">
        <v>2010</v>
      </c>
      <c r="K454" s="10" t="s">
        <v>374</v>
      </c>
      <c r="L454" s="4" t="s">
        <v>475</v>
      </c>
      <c r="M454" s="4" t="str">
        <f t="shared" si="22"/>
        <v>M</v>
      </c>
      <c r="N454" t="str">
        <f t="shared" si="23"/>
        <v>Wołek Jeremiasz</v>
      </c>
    </row>
    <row r="455" spans="2:14" x14ac:dyDescent="0.25">
      <c r="B455" s="9" t="str">
        <f t="shared" si="21"/>
        <v>"LZS VICTORIA Chróścice"</v>
      </c>
      <c r="C455" s="10" t="str">
        <f>Tabela1[[#This Row],[Nazwisko i Imię3]]</f>
        <v>Wójcik Julia</v>
      </c>
      <c r="D455" s="10">
        <v>4662</v>
      </c>
      <c r="E455" s="10" t="s">
        <v>23</v>
      </c>
      <c r="F455" s="11">
        <v>44080</v>
      </c>
      <c r="G455" s="10">
        <v>29060</v>
      </c>
      <c r="H455" s="10" t="s">
        <v>20</v>
      </c>
      <c r="I455" s="10" t="s">
        <v>14</v>
      </c>
      <c r="J455" s="10">
        <v>2000</v>
      </c>
      <c r="K455" s="10" t="s">
        <v>349</v>
      </c>
      <c r="L455" s="4" t="s">
        <v>508</v>
      </c>
      <c r="M455" s="4" t="str">
        <f t="shared" si="22"/>
        <v>K</v>
      </c>
      <c r="N455" t="str">
        <f t="shared" si="23"/>
        <v>Wójcik Julia</v>
      </c>
    </row>
    <row r="456" spans="2:14" x14ac:dyDescent="0.25">
      <c r="B456" s="9" t="str">
        <f t="shared" si="21"/>
        <v>"GUKS Byczyna"</v>
      </c>
      <c r="C456" s="10" t="str">
        <f>Tabela1[[#This Row],[Nazwisko i Imię3]]</f>
        <v>Wróbel Adam</v>
      </c>
      <c r="D456" s="10">
        <v>6335</v>
      </c>
      <c r="E456" s="10" t="s">
        <v>24</v>
      </c>
      <c r="F456" s="11">
        <v>44083</v>
      </c>
      <c r="G456" s="10">
        <v>52459</v>
      </c>
      <c r="H456" s="10" t="s">
        <v>379</v>
      </c>
      <c r="I456" s="10" t="s">
        <v>34</v>
      </c>
      <c r="J456" s="10">
        <v>2007</v>
      </c>
      <c r="K456" s="10" t="s">
        <v>355</v>
      </c>
      <c r="L456" s="4" t="s">
        <v>474</v>
      </c>
      <c r="M456" s="4" t="str">
        <f t="shared" si="22"/>
        <v>M</v>
      </c>
      <c r="N456" t="str">
        <f t="shared" si="23"/>
        <v>Wróbel Adam</v>
      </c>
    </row>
    <row r="457" spans="2:14" x14ac:dyDescent="0.25">
      <c r="B457" s="9" t="str">
        <f t="shared" si="21"/>
        <v>"KS ORZEŁ Branice"</v>
      </c>
      <c r="C457" s="10" t="str">
        <f>Tabela1[[#This Row],[Nazwisko i Imię3]]</f>
        <v>Wybiral Jarosław</v>
      </c>
      <c r="D457" s="10">
        <v>389</v>
      </c>
      <c r="E457" s="10" t="s">
        <v>23</v>
      </c>
      <c r="F457" s="11">
        <v>44050</v>
      </c>
      <c r="G457" s="10">
        <v>45304</v>
      </c>
      <c r="H457" s="10" t="s">
        <v>174</v>
      </c>
      <c r="I457" s="10" t="s">
        <v>58</v>
      </c>
      <c r="J457" s="10">
        <v>1950</v>
      </c>
      <c r="K457" s="10" t="s">
        <v>363</v>
      </c>
      <c r="L457" s="4" t="s">
        <v>471</v>
      </c>
      <c r="M457" s="4" t="str">
        <f t="shared" si="22"/>
        <v>M</v>
      </c>
      <c r="N457" t="str">
        <f t="shared" si="23"/>
        <v>Wybiral Jarosław</v>
      </c>
    </row>
    <row r="458" spans="2:14" x14ac:dyDescent="0.25">
      <c r="B458" s="9" t="str">
        <f t="shared" si="21"/>
        <v>"UKS MOS Opole"</v>
      </c>
      <c r="C458" s="10" t="str">
        <f>Tabela1[[#This Row],[Nazwisko i Imię3]]</f>
        <v>Yaroslav Rarynskyi</v>
      </c>
      <c r="D458" s="10">
        <v>11578</v>
      </c>
      <c r="E458" s="10" t="s">
        <v>24</v>
      </c>
      <c r="F458" s="11">
        <v>44205</v>
      </c>
      <c r="G458" s="10">
        <v>56794</v>
      </c>
      <c r="H458" s="10" t="s">
        <v>632</v>
      </c>
      <c r="I458" s="10" t="s">
        <v>633</v>
      </c>
      <c r="J458" s="10">
        <v>2008</v>
      </c>
      <c r="K458" s="10" t="s">
        <v>374</v>
      </c>
      <c r="L458" s="4" t="s">
        <v>474</v>
      </c>
      <c r="M458" s="4" t="str">
        <f t="shared" si="22"/>
        <v>M</v>
      </c>
      <c r="N458" t="str">
        <f t="shared" si="23"/>
        <v>Yaroslav Rarynskyi</v>
      </c>
    </row>
    <row r="459" spans="2:14" x14ac:dyDescent="0.25">
      <c r="B459" s="9" t="str">
        <f t="shared" si="21"/>
        <v>"MGOK Gorzów Śląski"</v>
      </c>
      <c r="C459" s="10" t="str">
        <f>Tabela1[[#This Row],[Nazwisko i Imię3]]</f>
        <v>Zając Katarzyna</v>
      </c>
      <c r="D459" s="10">
        <v>5792</v>
      </c>
      <c r="E459" s="10" t="s">
        <v>24</v>
      </c>
      <c r="F459" s="11">
        <v>44082</v>
      </c>
      <c r="G459" s="10">
        <v>44945</v>
      </c>
      <c r="H459" s="10" t="s">
        <v>25</v>
      </c>
      <c r="I459" s="10" t="s">
        <v>12</v>
      </c>
      <c r="J459" s="10">
        <v>2007</v>
      </c>
      <c r="K459" s="10" t="s">
        <v>357</v>
      </c>
      <c r="L459" s="4" t="s">
        <v>474</v>
      </c>
      <c r="M459" s="4" t="str">
        <f t="shared" si="22"/>
        <v>K</v>
      </c>
      <c r="N459" t="str">
        <f t="shared" si="23"/>
        <v>Zając Katarzyna</v>
      </c>
    </row>
    <row r="460" spans="2:14" x14ac:dyDescent="0.25">
      <c r="B460" s="9" t="str">
        <f t="shared" si="21"/>
        <v>"LZS GROM Szybowice"</v>
      </c>
      <c r="C460" s="10" t="str">
        <f>Tabela1[[#This Row],[Nazwisko i Imię3]]</f>
        <v>Zając Stanisław</v>
      </c>
      <c r="D460" s="10">
        <v>790</v>
      </c>
      <c r="E460" s="10" t="s">
        <v>23</v>
      </c>
      <c r="F460" s="11">
        <v>44056</v>
      </c>
      <c r="G460" s="10">
        <v>25387</v>
      </c>
      <c r="H460" s="10" t="s">
        <v>25</v>
      </c>
      <c r="I460" s="10" t="s">
        <v>26</v>
      </c>
      <c r="J460" s="10">
        <v>1959</v>
      </c>
      <c r="K460" s="10" t="s">
        <v>358</v>
      </c>
      <c r="L460" s="4" t="s">
        <v>471</v>
      </c>
      <c r="M460" s="4" t="str">
        <f t="shared" si="22"/>
        <v>M</v>
      </c>
      <c r="N460" t="str">
        <f t="shared" si="23"/>
        <v>Zając Stanisław</v>
      </c>
    </row>
    <row r="461" spans="2:14" x14ac:dyDescent="0.25">
      <c r="B461" s="9" t="str">
        <f t="shared" si="21"/>
        <v>"LZS Kujakowice"</v>
      </c>
      <c r="C461" s="10" t="str">
        <f>Tabela1[[#This Row],[Nazwisko i Imię3]]</f>
        <v>Załuski Jakub</v>
      </c>
      <c r="D461" s="10">
        <v>1428</v>
      </c>
      <c r="E461" s="10" t="s">
        <v>23</v>
      </c>
      <c r="F461" s="11">
        <v>44062</v>
      </c>
      <c r="G461" s="10">
        <v>23852</v>
      </c>
      <c r="H461" s="10" t="s">
        <v>158</v>
      </c>
      <c r="I461" s="10" t="s">
        <v>46</v>
      </c>
      <c r="J461" s="10">
        <v>1997</v>
      </c>
      <c r="K461" s="10" t="s">
        <v>365</v>
      </c>
      <c r="L461" s="4" t="s">
        <v>471</v>
      </c>
      <c r="M461" s="4" t="str">
        <f t="shared" si="22"/>
        <v>M</v>
      </c>
      <c r="N461" t="str">
        <f t="shared" si="23"/>
        <v>Załuski Jakub</v>
      </c>
    </row>
    <row r="462" spans="2:14" x14ac:dyDescent="0.25">
      <c r="B462" s="9" t="str">
        <f t="shared" si="21"/>
        <v>"SKS LUKS Nysa"</v>
      </c>
      <c r="C462" s="10" t="str">
        <f>Tabela1[[#This Row],[Nazwisko i Imię3]]</f>
        <v>Zapała Dawid</v>
      </c>
      <c r="D462" s="10">
        <v>3831</v>
      </c>
      <c r="E462" s="10" t="s">
        <v>24</v>
      </c>
      <c r="F462" s="11">
        <v>44077</v>
      </c>
      <c r="G462" s="10">
        <v>52195</v>
      </c>
      <c r="H462" s="10" t="s">
        <v>429</v>
      </c>
      <c r="I462" s="10" t="s">
        <v>103</v>
      </c>
      <c r="J462" s="10">
        <v>2004</v>
      </c>
      <c r="K462" s="10" t="s">
        <v>372</v>
      </c>
      <c r="L462" s="4" t="s">
        <v>472</v>
      </c>
      <c r="M462" s="4" t="str">
        <f t="shared" si="22"/>
        <v>M</v>
      </c>
      <c r="N462" t="str">
        <f t="shared" si="23"/>
        <v>Zapała Dawid</v>
      </c>
    </row>
    <row r="463" spans="2:14" x14ac:dyDescent="0.25">
      <c r="B463" s="9" t="str">
        <f t="shared" si="21"/>
        <v>"LZS Żywocice"</v>
      </c>
      <c r="C463" s="10" t="str">
        <f>Tabela1[[#This Row],[Nazwisko i Imię3]]</f>
        <v>Zaremba Marcin</v>
      </c>
      <c r="D463" s="10">
        <v>1322</v>
      </c>
      <c r="E463" s="10" t="s">
        <v>23</v>
      </c>
      <c r="F463" s="11">
        <v>44061</v>
      </c>
      <c r="G463" s="10">
        <v>40497</v>
      </c>
      <c r="H463" s="10" t="s">
        <v>149</v>
      </c>
      <c r="I463" s="10" t="s">
        <v>66</v>
      </c>
      <c r="J463" s="10">
        <v>2002</v>
      </c>
      <c r="K463" s="10" t="s">
        <v>352</v>
      </c>
      <c r="L463" s="4" t="s">
        <v>472</v>
      </c>
      <c r="M463" s="4" t="str">
        <f t="shared" si="22"/>
        <v>M</v>
      </c>
      <c r="N463" t="str">
        <f t="shared" si="23"/>
        <v>Zaremba Marcin</v>
      </c>
    </row>
    <row r="464" spans="2:14" x14ac:dyDescent="0.25">
      <c r="B464" s="9" t="str">
        <f t="shared" si="21"/>
        <v>"LUKS Mańkowice-Piątkowice"</v>
      </c>
      <c r="C464" s="10" t="str">
        <f>Tabela1[[#This Row],[Nazwisko i Imię3]]</f>
        <v>Zaremba Mateusz</v>
      </c>
      <c r="D464" s="10">
        <v>4131</v>
      </c>
      <c r="E464" s="10" t="s">
        <v>24</v>
      </c>
      <c r="F464" s="11">
        <v>44076</v>
      </c>
      <c r="G464" s="10">
        <v>43985</v>
      </c>
      <c r="H464" s="10" t="s">
        <v>149</v>
      </c>
      <c r="I464" s="10" t="s">
        <v>90</v>
      </c>
      <c r="J464" s="10">
        <v>2003</v>
      </c>
      <c r="K464" s="10" t="s">
        <v>366</v>
      </c>
      <c r="L464" s="4" t="s">
        <v>472</v>
      </c>
      <c r="M464" s="4" t="str">
        <f t="shared" si="22"/>
        <v>M</v>
      </c>
      <c r="N464" t="str">
        <f t="shared" si="23"/>
        <v>Zaremba Mateusz</v>
      </c>
    </row>
    <row r="465" spans="2:14" x14ac:dyDescent="0.25">
      <c r="B465" s="9" t="str">
        <f t="shared" si="21"/>
        <v>"SKS LUKS Nysa"</v>
      </c>
      <c r="C465" s="10" t="str">
        <f>Tabela1[[#This Row],[Nazwisko i Imię3]]</f>
        <v>Zenowicz Piotr</v>
      </c>
      <c r="D465" s="10">
        <v>3825</v>
      </c>
      <c r="E465" s="10" t="s">
        <v>23</v>
      </c>
      <c r="F465" s="11">
        <v>44077</v>
      </c>
      <c r="G465" s="10">
        <v>19695</v>
      </c>
      <c r="H465" s="10" t="s">
        <v>281</v>
      </c>
      <c r="I465" s="10" t="s">
        <v>102</v>
      </c>
      <c r="J465" s="10">
        <v>1970</v>
      </c>
      <c r="K465" s="10" t="s">
        <v>372</v>
      </c>
      <c r="L465" s="4" t="s">
        <v>471</v>
      </c>
      <c r="M465" s="4" t="str">
        <f t="shared" si="22"/>
        <v>M</v>
      </c>
      <c r="N465" t="str">
        <f t="shared" si="23"/>
        <v>Zenowicz Piotr</v>
      </c>
    </row>
    <row r="466" spans="2:14" x14ac:dyDescent="0.25">
      <c r="B466" s="9" t="str">
        <f t="shared" si="21"/>
        <v>"MLUKS WAKMET Bodzanów"</v>
      </c>
      <c r="C466" s="10" t="str">
        <f>Tabela1[[#This Row],[Nazwisko i Imię3]]</f>
        <v>Zięba Rafał</v>
      </c>
      <c r="D466" s="10">
        <v>1582</v>
      </c>
      <c r="E466" s="10" t="s">
        <v>23</v>
      </c>
      <c r="F466" s="11">
        <v>44064</v>
      </c>
      <c r="G466" s="10">
        <v>40658</v>
      </c>
      <c r="H466" s="10" t="s">
        <v>278</v>
      </c>
      <c r="I466" s="10" t="s">
        <v>203</v>
      </c>
      <c r="J466" s="10">
        <v>1975</v>
      </c>
      <c r="K466" s="10" t="s">
        <v>364</v>
      </c>
      <c r="L466" s="4" t="s">
        <v>471</v>
      </c>
      <c r="M466" s="4" t="str">
        <f t="shared" si="22"/>
        <v>M</v>
      </c>
      <c r="N466" t="str">
        <f t="shared" si="23"/>
        <v>Zięba Rafał</v>
      </c>
    </row>
    <row r="467" spans="2:14" x14ac:dyDescent="0.25">
      <c r="B467" s="9" t="str">
        <f t="shared" si="21"/>
        <v>"STS Brynica"</v>
      </c>
      <c r="C467" s="10" t="str">
        <f>Tabela1[[#This Row],[Nazwisko i Imię3]]</f>
        <v>Ziomek Jagoda</v>
      </c>
      <c r="D467" s="10">
        <v>5200</v>
      </c>
      <c r="E467" s="10" t="s">
        <v>23</v>
      </c>
      <c r="F467" s="11">
        <v>44081</v>
      </c>
      <c r="G467" s="10">
        <v>54677</v>
      </c>
      <c r="H467" s="10" t="s">
        <v>535</v>
      </c>
      <c r="I467" s="10" t="s">
        <v>536</v>
      </c>
      <c r="J467" s="10">
        <v>1992</v>
      </c>
      <c r="K467" s="10" t="s">
        <v>375</v>
      </c>
      <c r="L467" s="4" t="s">
        <v>471</v>
      </c>
      <c r="M467" s="4" t="str">
        <f t="shared" si="22"/>
        <v>K</v>
      </c>
      <c r="N467" t="str">
        <f t="shared" si="23"/>
        <v>Ziomek Jagoda</v>
      </c>
    </row>
    <row r="468" spans="2:14" x14ac:dyDescent="0.25">
      <c r="B468" s="9" t="str">
        <f t="shared" si="21"/>
        <v>"STS GMINA Strzelce Opolskie"</v>
      </c>
      <c r="C468" s="10" t="str">
        <f>Tabela1[[#This Row],[Nazwisko i Imię3]]</f>
        <v>Złotkowski Tomasz</v>
      </c>
      <c r="D468" s="10">
        <v>8130</v>
      </c>
      <c r="E468" s="10" t="s">
        <v>23</v>
      </c>
      <c r="F468" s="11">
        <v>44091</v>
      </c>
      <c r="G468" s="10">
        <v>39688</v>
      </c>
      <c r="H468" s="10" t="s">
        <v>295</v>
      </c>
      <c r="I468" s="10" t="s">
        <v>87</v>
      </c>
      <c r="J468" s="10">
        <v>2000</v>
      </c>
      <c r="K468" s="10" t="s">
        <v>360</v>
      </c>
      <c r="L468" s="4" t="s">
        <v>508</v>
      </c>
      <c r="M468" s="4" t="str">
        <f t="shared" si="22"/>
        <v>M</v>
      </c>
      <c r="N468" t="str">
        <f t="shared" si="23"/>
        <v>Złotkowski Tomasz</v>
      </c>
    </row>
    <row r="469" spans="2:14" x14ac:dyDescent="0.25">
      <c r="B469" s="9" t="str">
        <f t="shared" si="21"/>
        <v>"LZS Zakrzów"</v>
      </c>
      <c r="C469" s="10" t="str">
        <f>Tabela1[[#This Row],[Nazwisko i Imię3]]</f>
        <v>Zwadło Amelia</v>
      </c>
      <c r="D469" s="10">
        <v>1288</v>
      </c>
      <c r="E469" s="10" t="s">
        <v>24</v>
      </c>
      <c r="F469" s="11">
        <v>44061</v>
      </c>
      <c r="G469" s="10">
        <v>51514</v>
      </c>
      <c r="H469" s="10" t="s">
        <v>410</v>
      </c>
      <c r="I469" s="10" t="s">
        <v>233</v>
      </c>
      <c r="J469" s="10">
        <v>2008</v>
      </c>
      <c r="K469" s="10" t="s">
        <v>371</v>
      </c>
      <c r="L469" s="4" t="s">
        <v>474</v>
      </c>
      <c r="M469" s="4" t="str">
        <f t="shared" si="22"/>
        <v>K</v>
      </c>
      <c r="N469" t="str">
        <f t="shared" si="23"/>
        <v>Zwadło Amelia</v>
      </c>
    </row>
    <row r="470" spans="2:14" x14ac:dyDescent="0.25">
      <c r="B470" s="9" t="str">
        <f t="shared" si="21"/>
        <v>"STS GMINA Strzelce Opolskie"</v>
      </c>
      <c r="C470" s="10" t="str">
        <f>Tabela1[[#This Row],[Nazwisko i Imię3]]</f>
        <v>Zwior Kamila</v>
      </c>
      <c r="D470" s="10">
        <v>8131</v>
      </c>
      <c r="E470" s="10" t="s">
        <v>23</v>
      </c>
      <c r="F470" s="11">
        <v>44091</v>
      </c>
      <c r="G470" s="10">
        <v>39609</v>
      </c>
      <c r="H470" s="10" t="s">
        <v>296</v>
      </c>
      <c r="I470" s="10" t="s">
        <v>297</v>
      </c>
      <c r="J470" s="10">
        <v>2001</v>
      </c>
      <c r="K470" s="10" t="s">
        <v>360</v>
      </c>
      <c r="L470" s="4" t="s">
        <v>508</v>
      </c>
      <c r="M470" s="4" t="str">
        <f t="shared" si="22"/>
        <v>K</v>
      </c>
      <c r="N470" t="str">
        <f t="shared" si="23"/>
        <v>Zwior Kamila</v>
      </c>
    </row>
    <row r="471" spans="2:14" x14ac:dyDescent="0.25">
      <c r="B471" s="9" t="str">
        <f t="shared" si="21"/>
        <v>"KTS LEW Głubczyce"</v>
      </c>
      <c r="C471" s="10" t="str">
        <f>Tabela1[[#This Row],[Nazwisko i Imię3]]</f>
        <v>Zwoliński Mariusz</v>
      </c>
      <c r="D471" s="10">
        <v>424</v>
      </c>
      <c r="E471" s="10" t="s">
        <v>23</v>
      </c>
      <c r="F471" s="11">
        <v>44052</v>
      </c>
      <c r="G471" s="10">
        <v>2714</v>
      </c>
      <c r="H471" s="10" t="s">
        <v>594</v>
      </c>
      <c r="I471" s="10" t="s">
        <v>239</v>
      </c>
      <c r="J471" s="10">
        <v>1978</v>
      </c>
      <c r="K471" s="10" t="s">
        <v>347</v>
      </c>
      <c r="L471" s="4" t="s">
        <v>471</v>
      </c>
      <c r="M471" s="4" t="str">
        <f t="shared" si="22"/>
        <v>M</v>
      </c>
      <c r="N471" t="str">
        <f t="shared" si="23"/>
        <v>Zwoliński Mariusz</v>
      </c>
    </row>
    <row r="472" spans="2:14" x14ac:dyDescent="0.25">
      <c r="B472" s="9" t="str">
        <f t="shared" si="21"/>
        <v>"DOKIS Dobrodzień"</v>
      </c>
      <c r="C472" s="10" t="str">
        <f>Tabela1[[#This Row],[Nazwisko i Imię3]]</f>
        <v>Zyga Krzysztof</v>
      </c>
      <c r="D472" s="10">
        <v>8735</v>
      </c>
      <c r="E472" s="10" t="s">
        <v>23</v>
      </c>
      <c r="F472" s="11">
        <v>44095</v>
      </c>
      <c r="G472" s="10">
        <v>2287</v>
      </c>
      <c r="H472" s="10" t="s">
        <v>326</v>
      </c>
      <c r="I472" s="10" t="s">
        <v>38</v>
      </c>
      <c r="J472" s="10">
        <v>1981</v>
      </c>
      <c r="K472" s="10" t="s">
        <v>369</v>
      </c>
      <c r="L472" s="4" t="s">
        <v>471</v>
      </c>
      <c r="M472" s="4" t="str">
        <f t="shared" si="22"/>
        <v>M</v>
      </c>
      <c r="N472" t="str">
        <f t="shared" si="23"/>
        <v>Zyga Krzysztof</v>
      </c>
    </row>
    <row r="473" spans="2:14" x14ac:dyDescent="0.25">
      <c r="B473" s="9" t="str">
        <f t="shared" si="21"/>
        <v>"KTS MOKSiR Zawadzkie"</v>
      </c>
      <c r="C473" s="10" t="str">
        <f>Tabela1[[#This Row],[Nazwisko i Imię3]]</f>
        <v>Zyzik Nicole</v>
      </c>
      <c r="D473" s="10">
        <v>4622</v>
      </c>
      <c r="E473" s="10" t="s">
        <v>23</v>
      </c>
      <c r="F473" s="11">
        <v>44080</v>
      </c>
      <c r="G473" s="10">
        <v>26514</v>
      </c>
      <c r="H473" s="10" t="s">
        <v>21</v>
      </c>
      <c r="I473" s="10" t="s">
        <v>22</v>
      </c>
      <c r="J473" s="10">
        <v>1998</v>
      </c>
      <c r="K473" s="10" t="s">
        <v>541</v>
      </c>
      <c r="L473" s="4" t="s">
        <v>471</v>
      </c>
      <c r="M473" s="4" t="str">
        <f t="shared" si="22"/>
        <v>M</v>
      </c>
      <c r="N473" t="str">
        <f t="shared" si="23"/>
        <v>Zyzik Nicole</v>
      </c>
    </row>
    <row r="474" spans="2:14" x14ac:dyDescent="0.25">
      <c r="B474" s="9" t="str">
        <f t="shared" si="21"/>
        <v>"STS Brynica"</v>
      </c>
      <c r="C474" s="10" t="str">
        <f>Tabela1[[#This Row],[Nazwisko i Imię3]]</f>
        <v>Żelazko Malwina</v>
      </c>
      <c r="D474" s="10">
        <v>2747</v>
      </c>
      <c r="E474" s="10" t="s">
        <v>150</v>
      </c>
      <c r="F474" s="11">
        <v>44072</v>
      </c>
      <c r="G474" s="10">
        <v>54374</v>
      </c>
      <c r="H474" s="10" t="s">
        <v>575</v>
      </c>
      <c r="I474" s="10" t="s">
        <v>576</v>
      </c>
      <c r="J474" s="10">
        <v>2011</v>
      </c>
      <c r="K474" s="10" t="s">
        <v>375</v>
      </c>
      <c r="L474" s="4" t="s">
        <v>478</v>
      </c>
      <c r="M474" s="4" t="str">
        <f t="shared" si="22"/>
        <v>K</v>
      </c>
      <c r="N474" t="str">
        <f t="shared" si="23"/>
        <v>Żelazko Malwina</v>
      </c>
    </row>
    <row r="475" spans="2:14" x14ac:dyDescent="0.25">
      <c r="B475" s="9" t="str">
        <f t="shared" si="21"/>
        <v>"KTS MOKSiR Zawadzkie"</v>
      </c>
      <c r="C475" s="10" t="str">
        <f>Tabela1[[#This Row],[Nazwisko i Imię3]]</f>
        <v>Żołnowska Lena</v>
      </c>
      <c r="D475" s="10">
        <v>4617</v>
      </c>
      <c r="E475" s="10" t="s">
        <v>24</v>
      </c>
      <c r="F475" s="11">
        <v>44080</v>
      </c>
      <c r="G475" s="10">
        <v>51711</v>
      </c>
      <c r="H475" s="10" t="s">
        <v>391</v>
      </c>
      <c r="I475" s="10" t="s">
        <v>392</v>
      </c>
      <c r="J475" s="10">
        <v>2009</v>
      </c>
      <c r="K475" s="10" t="s">
        <v>541</v>
      </c>
      <c r="L475" s="4" t="s">
        <v>475</v>
      </c>
      <c r="M475" s="4" t="str">
        <f t="shared" si="22"/>
        <v>K</v>
      </c>
      <c r="N475" t="str">
        <f t="shared" si="23"/>
        <v>Żołnowska Lena</v>
      </c>
    </row>
    <row r="476" spans="2:14" x14ac:dyDescent="0.25">
      <c r="B476" s="9" t="str">
        <f t="shared" si="21"/>
        <v>"LZS Żywocice"</v>
      </c>
      <c r="C476" s="10" t="str">
        <f>Tabela1[[#This Row],[Nazwisko i Imię3]]</f>
        <v>Żółkowski Andrzej</v>
      </c>
      <c r="D476" s="10">
        <v>1323</v>
      </c>
      <c r="E476" s="10" t="s">
        <v>23</v>
      </c>
      <c r="F476" s="11">
        <v>44061</v>
      </c>
      <c r="G476" s="10">
        <v>42418</v>
      </c>
      <c r="H476" s="10" t="s">
        <v>141</v>
      </c>
      <c r="I476" s="10" t="s">
        <v>28</v>
      </c>
      <c r="J476" s="10">
        <v>1970</v>
      </c>
      <c r="K476" s="10" t="s">
        <v>352</v>
      </c>
      <c r="L476" s="4" t="s">
        <v>471</v>
      </c>
      <c r="M476" s="4" t="str">
        <f t="shared" si="22"/>
        <v>M</v>
      </c>
      <c r="N476" t="str">
        <f t="shared" si="23"/>
        <v>Żółkowski Andrzej</v>
      </c>
    </row>
    <row r="477" spans="2:14" x14ac:dyDescent="0.25">
      <c r="B477" s="9" t="str">
        <f t="shared" si="21"/>
        <v>"MGOK Gorzów Śląski"</v>
      </c>
      <c r="C477" s="10" t="str">
        <f>Tabela1[[#This Row],[Nazwisko i Imię3]]</f>
        <v>Żydziak Mateusz</v>
      </c>
      <c r="D477" s="10">
        <v>5783</v>
      </c>
      <c r="E477" s="10" t="s">
        <v>23</v>
      </c>
      <c r="F477" s="11">
        <v>44082</v>
      </c>
      <c r="G477" s="10">
        <v>42354</v>
      </c>
      <c r="H477" s="10" t="s">
        <v>229</v>
      </c>
      <c r="I477" s="10" t="s">
        <v>90</v>
      </c>
      <c r="J477" s="10">
        <v>1991</v>
      </c>
      <c r="K477" s="10" t="s">
        <v>357</v>
      </c>
      <c r="L477" s="4" t="s">
        <v>471</v>
      </c>
      <c r="M477" s="4" t="str">
        <f t="shared" si="22"/>
        <v>M</v>
      </c>
      <c r="N477" t="str">
        <f t="shared" si="23"/>
        <v>Żydziak Mateusz</v>
      </c>
    </row>
    <row r="478" spans="2:14" x14ac:dyDescent="0.25">
      <c r="B478" s="9" t="str">
        <f t="shared" si="21"/>
        <v>"UKS MOS Opole"</v>
      </c>
      <c r="C478" s="10" t="str">
        <f>Tabela1[[#This Row],[Nazwisko i Imię3]]</f>
        <v>Żywica Jan</v>
      </c>
      <c r="D478" s="10">
        <v>10352</v>
      </c>
      <c r="E478" s="10" t="s">
        <v>24</v>
      </c>
      <c r="F478" s="11">
        <v>44132</v>
      </c>
      <c r="G478" s="10">
        <v>55826</v>
      </c>
      <c r="H478" s="10" t="s">
        <v>511</v>
      </c>
      <c r="I478" s="10" t="s">
        <v>91</v>
      </c>
      <c r="J478" s="10">
        <v>2004</v>
      </c>
      <c r="K478" s="10" t="s">
        <v>374</v>
      </c>
      <c r="L478" s="4" t="s">
        <v>472</v>
      </c>
      <c r="M478" s="4" t="str">
        <f t="shared" si="22"/>
        <v>M</v>
      </c>
      <c r="N478" t="str">
        <f t="shared" si="23"/>
        <v>Żywica Jan</v>
      </c>
    </row>
  </sheetData>
  <mergeCells count="2">
    <mergeCell ref="B2:C2"/>
    <mergeCell ref="D2:K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karta zgłoszeniowa</vt:lpstr>
      <vt:lpstr>licencje PZTS</vt:lpstr>
      <vt:lpstr>Klub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2019-06-27T20:02:07Z</cp:lastPrinted>
  <dcterms:created xsi:type="dcterms:W3CDTF">2019-06-14T10:08:07Z</dcterms:created>
  <dcterms:modified xsi:type="dcterms:W3CDTF">2021-02-17T09:47:49Z</dcterms:modified>
</cp:coreProperties>
</file>