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CE8E2254-DCC0-4700-9AA9-9298C53FE36C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Licencje zawodnicze" sheetId="1" r:id="rId1"/>
    <sheet name="Wyszukiwark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23" i="1" l="1"/>
  <c r="B323" i="1"/>
  <c r="K270" i="1"/>
  <c r="B270" i="1"/>
  <c r="K262" i="1"/>
  <c r="B262" i="1"/>
  <c r="K260" i="1"/>
  <c r="B260" i="1"/>
  <c r="K258" i="1"/>
  <c r="B258" i="1"/>
  <c r="K349" i="1"/>
  <c r="B349" i="1"/>
  <c r="K224" i="1"/>
  <c r="B224" i="1"/>
  <c r="K105" i="1"/>
  <c r="B105" i="1"/>
  <c r="K58" i="1"/>
  <c r="B58" i="1"/>
  <c r="K422" i="1"/>
  <c r="B422" i="1"/>
  <c r="K152" i="1"/>
  <c r="B152" i="1"/>
  <c r="K88" i="1"/>
  <c r="B88" i="1"/>
  <c r="K184" i="1"/>
  <c r="B184" i="1"/>
  <c r="K237" i="1"/>
  <c r="B237" i="1"/>
  <c r="K366" i="1"/>
  <c r="B366" i="1"/>
  <c r="K150" i="1"/>
  <c r="B150" i="1"/>
  <c r="K220" i="1"/>
  <c r="B220" i="1"/>
  <c r="K227" i="1"/>
  <c r="B227" i="1"/>
  <c r="K238" i="1"/>
  <c r="B238" i="1"/>
  <c r="K300" i="1"/>
  <c r="B300" i="1"/>
  <c r="K317" i="1"/>
  <c r="B317" i="1"/>
  <c r="K111" i="1"/>
  <c r="B111" i="1"/>
  <c r="K358" i="1"/>
  <c r="B358" i="1"/>
  <c r="K141" i="1"/>
  <c r="B141" i="1"/>
  <c r="K364" i="1"/>
  <c r="B364" i="1"/>
  <c r="K204" i="1"/>
  <c r="B204" i="1"/>
  <c r="K305" i="1"/>
  <c r="B305" i="1"/>
  <c r="K34" i="1"/>
  <c r="B34" i="1"/>
  <c r="K120" i="1"/>
  <c r="B120" i="1"/>
  <c r="K243" i="1"/>
  <c r="B243" i="1"/>
  <c r="K40" i="1"/>
  <c r="B40" i="1"/>
  <c r="K376" i="1"/>
  <c r="B376" i="1"/>
  <c r="K234" i="1"/>
  <c r="B234" i="1"/>
  <c r="K248" i="1"/>
  <c r="B248" i="1"/>
  <c r="K93" i="1"/>
  <c r="B93" i="1"/>
  <c r="K408" i="1"/>
  <c r="B408" i="1"/>
  <c r="K303" i="1"/>
  <c r="B303" i="1"/>
  <c r="K2" i="1"/>
  <c r="B2" i="1"/>
  <c r="K187" i="1"/>
  <c r="B187" i="1"/>
  <c r="K436" i="1"/>
  <c r="B436" i="1"/>
  <c r="K210" i="1"/>
  <c r="B210" i="1"/>
  <c r="K231" i="1"/>
  <c r="B231" i="1"/>
  <c r="K252" i="1"/>
  <c r="B252" i="1"/>
  <c r="K290" i="1"/>
  <c r="B290" i="1"/>
  <c r="K298" i="1"/>
  <c r="B298" i="1"/>
  <c r="K79" i="1"/>
  <c r="B79" i="1"/>
  <c r="K193" i="1"/>
  <c r="B193" i="1"/>
  <c r="K155" i="1"/>
  <c r="B155" i="1"/>
  <c r="K108" i="1"/>
  <c r="B108" i="1"/>
  <c r="K130" i="1"/>
  <c r="B130" i="1"/>
  <c r="K428" i="1"/>
  <c r="B428" i="1"/>
  <c r="K425" i="1"/>
  <c r="B425" i="1"/>
  <c r="K386" i="1"/>
  <c r="B386" i="1"/>
  <c r="K384" i="1"/>
  <c r="B384" i="1"/>
  <c r="K353" i="1"/>
  <c r="B353" i="1"/>
  <c r="K352" i="1"/>
  <c r="B352" i="1"/>
  <c r="K325" i="1"/>
  <c r="B325" i="1"/>
  <c r="K324" i="1"/>
  <c r="B324" i="1"/>
  <c r="K322" i="1"/>
  <c r="B322" i="1"/>
  <c r="K315" i="1"/>
  <c r="B315" i="1"/>
  <c r="K310" i="1"/>
  <c r="B310" i="1"/>
  <c r="K297" i="1"/>
  <c r="B297" i="1"/>
  <c r="K288" i="1"/>
  <c r="B288" i="1"/>
  <c r="K254" i="1"/>
  <c r="B254" i="1"/>
  <c r="K54" i="1"/>
  <c r="B54" i="1"/>
  <c r="K215" i="1"/>
  <c r="B215" i="1"/>
  <c r="K239" i="1"/>
  <c r="B239" i="1"/>
  <c r="K406" i="1"/>
  <c r="B406" i="1"/>
  <c r="K350" i="1"/>
  <c r="B350" i="1"/>
  <c r="K169" i="1"/>
  <c r="B169" i="1"/>
  <c r="K183" i="1"/>
  <c r="B183" i="1"/>
  <c r="K328" i="1"/>
  <c r="B328" i="1"/>
  <c r="K409" i="1"/>
  <c r="B409" i="1"/>
  <c r="K232" i="1"/>
  <c r="B232" i="1"/>
  <c r="K164" i="1"/>
  <c r="B164" i="1"/>
  <c r="K170" i="1"/>
  <c r="B170" i="1"/>
  <c r="K199" i="1"/>
  <c r="B199" i="1"/>
  <c r="K339" i="1"/>
  <c r="B339" i="1"/>
  <c r="K166" i="1"/>
  <c r="B166" i="1"/>
  <c r="K115" i="1"/>
  <c r="B115" i="1"/>
  <c r="K192" i="1"/>
  <c r="B192" i="1"/>
  <c r="K194" i="1"/>
  <c r="B194" i="1"/>
  <c r="K136" i="1"/>
  <c r="B136" i="1"/>
  <c r="K154" i="1"/>
  <c r="B154" i="1"/>
  <c r="K201" i="1"/>
  <c r="B201" i="1"/>
  <c r="K212" i="1"/>
  <c r="B212" i="1"/>
  <c r="K32" i="1"/>
  <c r="B32" i="1"/>
  <c r="K27" i="1"/>
  <c r="B27" i="1"/>
  <c r="K191" i="1"/>
  <c r="B191" i="1"/>
  <c r="K285" i="1"/>
  <c r="B285" i="1"/>
  <c r="K158" i="1"/>
  <c r="B158" i="1"/>
  <c r="K216" i="1"/>
  <c r="B216" i="1"/>
  <c r="K181" i="1"/>
  <c r="B181" i="1"/>
  <c r="K15" i="1"/>
  <c r="B15" i="1"/>
  <c r="K306" i="1"/>
  <c r="B306" i="1"/>
  <c r="K126" i="1"/>
  <c r="B126" i="1"/>
  <c r="K244" i="1"/>
  <c r="B244" i="1"/>
  <c r="K418" i="1"/>
  <c r="B418" i="1"/>
  <c r="K107" i="1"/>
  <c r="B107" i="1"/>
  <c r="K25" i="1"/>
  <c r="B25" i="1"/>
  <c r="K100" i="1"/>
  <c r="B100" i="1"/>
  <c r="K281" i="1"/>
  <c r="B281" i="1"/>
  <c r="K431" i="1"/>
  <c r="B431" i="1"/>
  <c r="K221" i="1"/>
  <c r="B221" i="1"/>
  <c r="K137" i="1"/>
  <c r="B137" i="1"/>
  <c r="K272" i="1"/>
  <c r="B272" i="1"/>
  <c r="K373" i="1"/>
  <c r="B373" i="1"/>
  <c r="K309" i="1"/>
  <c r="B309" i="1"/>
  <c r="K53" i="1"/>
  <c r="B53" i="1"/>
  <c r="K345" i="1"/>
  <c r="B345" i="1"/>
  <c r="K117" i="1"/>
  <c r="B117" i="1"/>
  <c r="K165" i="1"/>
  <c r="B165" i="1"/>
  <c r="K10" i="1"/>
  <c r="B10" i="1"/>
  <c r="K320" i="1"/>
  <c r="B320" i="1"/>
  <c r="K321" i="1"/>
  <c r="B321" i="1"/>
  <c r="K59" i="1"/>
  <c r="B59" i="1"/>
  <c r="K122" i="1"/>
  <c r="B122" i="1"/>
  <c r="K146" i="1"/>
  <c r="B146" i="1"/>
  <c r="K421" i="1"/>
  <c r="B421" i="1"/>
  <c r="K415" i="1"/>
  <c r="B415" i="1"/>
  <c r="K368" i="1"/>
  <c r="B368" i="1"/>
  <c r="K354" i="1"/>
  <c r="B354" i="1"/>
  <c r="K313" i="1"/>
  <c r="B313" i="1"/>
  <c r="K263" i="1"/>
  <c r="B263" i="1"/>
  <c r="K253" i="1"/>
  <c r="B253" i="1"/>
  <c r="K124" i="1"/>
  <c r="B124" i="1"/>
  <c r="K346" i="1"/>
  <c r="B346" i="1"/>
  <c r="K398" i="1"/>
  <c r="B398" i="1"/>
  <c r="K412" i="1"/>
  <c r="B412" i="1"/>
  <c r="K293" i="1"/>
  <c r="B293" i="1"/>
  <c r="K30" i="1"/>
  <c r="B30" i="1"/>
  <c r="K414" i="1"/>
  <c r="B414" i="1"/>
  <c r="K395" i="1"/>
  <c r="B395" i="1"/>
  <c r="K76" i="1"/>
  <c r="B76" i="1"/>
  <c r="K109" i="1"/>
  <c r="B109" i="1"/>
  <c r="K162" i="1"/>
  <c r="B162" i="1"/>
  <c r="K218" i="1"/>
  <c r="B218" i="1"/>
  <c r="K52" i="1"/>
  <c r="B52" i="1"/>
  <c r="K21" i="1"/>
  <c r="B21" i="1"/>
  <c r="K31" i="1"/>
  <c r="B31" i="1"/>
  <c r="K128" i="1"/>
  <c r="B128" i="1"/>
  <c r="K264" i="1"/>
  <c r="B264" i="1"/>
  <c r="K116" i="1"/>
  <c r="B116" i="1"/>
  <c r="K17" i="1"/>
  <c r="B17" i="1"/>
  <c r="K22" i="1"/>
  <c r="B22" i="1"/>
  <c r="K423" i="1"/>
  <c r="B423" i="1"/>
  <c r="K377" i="1"/>
  <c r="B377" i="1"/>
  <c r="K343" i="1"/>
  <c r="B343" i="1"/>
  <c r="K331" i="1"/>
  <c r="B331" i="1"/>
  <c r="K294" i="1"/>
  <c r="B294" i="1"/>
  <c r="K276" i="1"/>
  <c r="B276" i="1"/>
  <c r="K259" i="1"/>
  <c r="B259" i="1"/>
  <c r="K38" i="1"/>
  <c r="B38" i="1"/>
  <c r="K47" i="1"/>
  <c r="B47" i="1"/>
  <c r="K211" i="1"/>
  <c r="B211" i="1"/>
  <c r="K33" i="1"/>
  <c r="B33" i="1"/>
  <c r="K20" i="1"/>
  <c r="B20" i="1"/>
  <c r="K68" i="1"/>
  <c r="B68" i="1"/>
  <c r="K394" i="1"/>
  <c r="B394" i="1"/>
  <c r="K60" i="1"/>
  <c r="B60" i="1"/>
  <c r="K78" i="1"/>
  <c r="B78" i="1"/>
  <c r="K37" i="1"/>
  <c r="B37" i="1"/>
  <c r="K209" i="1"/>
  <c r="B209" i="1"/>
  <c r="K228" i="1"/>
  <c r="B228" i="1"/>
  <c r="K62" i="1"/>
  <c r="B62" i="1"/>
  <c r="K74" i="1"/>
  <c r="B74" i="1"/>
  <c r="K129" i="1"/>
  <c r="B129" i="1"/>
  <c r="K148" i="1"/>
  <c r="B148" i="1"/>
  <c r="K240" i="1"/>
  <c r="B240" i="1"/>
  <c r="K41" i="1"/>
  <c r="B41" i="1"/>
  <c r="K283" i="1"/>
  <c r="B283" i="1"/>
  <c r="K438" i="1"/>
  <c r="B438" i="1"/>
  <c r="K424" i="1"/>
  <c r="B424" i="1"/>
  <c r="K396" i="1"/>
  <c r="B396" i="1"/>
  <c r="K392" i="1"/>
  <c r="B392" i="1"/>
  <c r="K319" i="1"/>
  <c r="B319" i="1"/>
  <c r="K274" i="1"/>
  <c r="B274" i="1"/>
  <c r="K56" i="1"/>
  <c r="B56" i="1"/>
  <c r="K267" i="1"/>
  <c r="B267" i="1"/>
  <c r="K180" i="1"/>
  <c r="B180" i="1"/>
  <c r="K46" i="1"/>
  <c r="B46" i="1"/>
  <c r="K94" i="1"/>
  <c r="B94" i="1"/>
  <c r="K249" i="1"/>
  <c r="B249" i="1"/>
  <c r="K9" i="1"/>
  <c r="B9" i="1"/>
  <c r="K437" i="1"/>
  <c r="B437" i="1"/>
  <c r="K417" i="1"/>
  <c r="B417" i="1"/>
  <c r="K401" i="1"/>
  <c r="B401" i="1"/>
  <c r="K399" i="1"/>
  <c r="B399" i="1"/>
  <c r="K383" i="1"/>
  <c r="B383" i="1"/>
  <c r="K381" i="1"/>
  <c r="B381" i="1"/>
  <c r="K340" i="1"/>
  <c r="B340" i="1"/>
  <c r="K338" i="1"/>
  <c r="B338" i="1"/>
  <c r="K336" i="1"/>
  <c r="B336" i="1"/>
  <c r="K289" i="1"/>
  <c r="B289" i="1"/>
  <c r="K280" i="1"/>
  <c r="B280" i="1"/>
  <c r="K200" i="1"/>
  <c r="B200" i="1"/>
  <c r="K3" i="1"/>
  <c r="B3" i="1"/>
  <c r="K242" i="1"/>
  <c r="B242" i="1"/>
  <c r="K359" i="1"/>
  <c r="B359" i="1"/>
  <c r="K89" i="1"/>
  <c r="B89" i="1"/>
  <c r="K416" i="1"/>
  <c r="B416" i="1"/>
  <c r="K127" i="1"/>
  <c r="B127" i="1"/>
  <c r="K173" i="1"/>
  <c r="B173" i="1"/>
  <c r="K279" i="1"/>
  <c r="B279" i="1"/>
  <c r="K337" i="1"/>
  <c r="B337" i="1"/>
  <c r="K400" i="1"/>
  <c r="B400" i="1"/>
  <c r="K134" i="1"/>
  <c r="B134" i="1"/>
  <c r="K207" i="1"/>
  <c r="B207" i="1"/>
  <c r="K219" i="1"/>
  <c r="B219" i="1"/>
  <c r="K177" i="1"/>
  <c r="B177" i="1"/>
  <c r="K195" i="1"/>
  <c r="B195" i="1"/>
  <c r="K380" i="1"/>
  <c r="B380" i="1"/>
  <c r="K433" i="1"/>
  <c r="B433" i="1"/>
  <c r="K299" i="1"/>
  <c r="B299" i="1"/>
  <c r="K287" i="1"/>
  <c r="B287" i="1"/>
  <c r="K90" i="1"/>
  <c r="B90" i="1"/>
  <c r="K379" i="1"/>
  <c r="B379" i="1"/>
  <c r="K369" i="1"/>
  <c r="B369" i="1"/>
  <c r="K35" i="1"/>
  <c r="B35" i="1"/>
  <c r="K36" i="1"/>
  <c r="B36" i="1"/>
  <c r="K84" i="1"/>
  <c r="B84" i="1"/>
  <c r="K159" i="1"/>
  <c r="B159" i="1"/>
  <c r="K223" i="1"/>
  <c r="B223" i="1"/>
  <c r="K427" i="1"/>
  <c r="B427" i="1"/>
  <c r="K268" i="1"/>
  <c r="B268" i="1"/>
  <c r="K351" i="1"/>
  <c r="B351" i="1"/>
  <c r="K241" i="1"/>
  <c r="B241" i="1"/>
  <c r="K261" i="1"/>
  <c r="B261" i="1"/>
  <c r="K429" i="1"/>
  <c r="B429" i="1"/>
  <c r="K96" i="1"/>
  <c r="B96" i="1"/>
  <c r="K355" i="1"/>
  <c r="B355" i="1"/>
  <c r="K6" i="1"/>
  <c r="B6" i="1"/>
  <c r="K64" i="1"/>
  <c r="B64" i="1"/>
  <c r="K28" i="1"/>
  <c r="B28" i="1"/>
  <c r="K361" i="1"/>
  <c r="B361" i="1"/>
  <c r="K114" i="1"/>
  <c r="B114" i="1"/>
  <c r="K277" i="1"/>
  <c r="B277" i="1"/>
  <c r="K326" i="1"/>
  <c r="B326" i="1"/>
  <c r="K95" i="1"/>
  <c r="B95" i="1"/>
  <c r="K432" i="1"/>
  <c r="B432" i="1"/>
  <c r="K404" i="1"/>
  <c r="B404" i="1"/>
  <c r="K389" i="1"/>
  <c r="B389" i="1"/>
  <c r="K374" i="1"/>
  <c r="B374" i="1"/>
  <c r="K123" i="1"/>
  <c r="B123" i="1"/>
  <c r="K132" i="1"/>
  <c r="B132" i="1"/>
  <c r="K341" i="1"/>
  <c r="B341" i="1"/>
  <c r="K371" i="1"/>
  <c r="B371" i="1"/>
  <c r="K12" i="1"/>
  <c r="B12" i="1"/>
  <c r="K208" i="1"/>
  <c r="B208" i="1"/>
  <c r="K139" i="1"/>
  <c r="B139" i="1"/>
  <c r="K138" i="1"/>
  <c r="B138" i="1"/>
  <c r="K18" i="1"/>
  <c r="B18" i="1"/>
  <c r="K175" i="1"/>
  <c r="B175" i="1"/>
  <c r="K133" i="1"/>
  <c r="B133" i="1"/>
  <c r="K104" i="1"/>
  <c r="B104" i="1"/>
  <c r="K142" i="1"/>
  <c r="B142" i="1"/>
  <c r="K65" i="1"/>
  <c r="B65" i="1"/>
  <c r="K198" i="1"/>
  <c r="B198" i="1"/>
  <c r="K420" i="1"/>
  <c r="B420" i="1"/>
  <c r="K145" i="1"/>
  <c r="B145" i="1"/>
  <c r="K203" i="1"/>
  <c r="B203" i="1"/>
  <c r="K149" i="1"/>
  <c r="B149" i="1"/>
  <c r="K419" i="1"/>
  <c r="B419" i="1"/>
  <c r="K273" i="1"/>
  <c r="B273" i="1"/>
  <c r="K85" i="1"/>
  <c r="B85" i="1"/>
  <c r="K344" i="1"/>
  <c r="B344" i="1"/>
  <c r="K178" i="1"/>
  <c r="B178" i="1"/>
  <c r="K50" i="1"/>
  <c r="B50" i="1"/>
  <c r="K5" i="1"/>
  <c r="B5" i="1"/>
  <c r="K318" i="1"/>
  <c r="B318" i="1"/>
  <c r="K16" i="1"/>
  <c r="B16" i="1"/>
  <c r="K71" i="1"/>
  <c r="B71" i="1"/>
  <c r="K235" i="1"/>
  <c r="B235" i="1"/>
  <c r="K131" i="1"/>
  <c r="B131" i="1"/>
  <c r="K81" i="1"/>
  <c r="B81" i="1"/>
  <c r="K119" i="1"/>
  <c r="B119" i="1"/>
  <c r="K185" i="1"/>
  <c r="B185" i="1"/>
  <c r="K202" i="1"/>
  <c r="B202" i="1"/>
  <c r="K188" i="1"/>
  <c r="B188" i="1"/>
  <c r="K174" i="1"/>
  <c r="B174" i="1"/>
  <c r="K72" i="1"/>
  <c r="B72" i="1"/>
  <c r="K80" i="1"/>
  <c r="B80" i="1"/>
  <c r="K110" i="1"/>
  <c r="B110" i="1"/>
  <c r="K182" i="1"/>
  <c r="B182" i="1"/>
  <c r="K186" i="1"/>
  <c r="B186" i="1"/>
  <c r="K413" i="1"/>
  <c r="B413" i="1"/>
  <c r="K402" i="1"/>
  <c r="B402" i="1"/>
  <c r="K163" i="1"/>
  <c r="B163" i="1"/>
  <c r="K57" i="1"/>
  <c r="B57" i="1"/>
  <c r="K61" i="1"/>
  <c r="B61" i="1"/>
  <c r="K75" i="1"/>
  <c r="B75" i="1"/>
  <c r="K70" i="1"/>
  <c r="B70" i="1"/>
  <c r="K87" i="1"/>
  <c r="B87" i="1"/>
  <c r="K48" i="1"/>
  <c r="B48" i="1"/>
  <c r="K213" i="1"/>
  <c r="B213" i="1"/>
  <c r="K410" i="1"/>
  <c r="B410" i="1"/>
  <c r="K329" i="1"/>
  <c r="B329" i="1"/>
  <c r="K214" i="1"/>
  <c r="B214" i="1"/>
  <c r="K140" i="1"/>
  <c r="B140" i="1"/>
  <c r="K135" i="1"/>
  <c r="B135" i="1"/>
  <c r="K4" i="1"/>
  <c r="B4" i="1"/>
  <c r="K66" i="1"/>
  <c r="B66" i="1"/>
  <c r="K388" i="1"/>
  <c r="B388" i="1"/>
  <c r="K189" i="1"/>
  <c r="B189" i="1"/>
  <c r="K365" i="1"/>
  <c r="B365" i="1"/>
  <c r="K356" i="1"/>
  <c r="B356" i="1"/>
  <c r="K91" i="1"/>
  <c r="B91" i="1"/>
  <c r="K335" i="1"/>
  <c r="B335" i="1"/>
  <c r="K206" i="1"/>
  <c r="B206" i="1"/>
  <c r="K314" i="1"/>
  <c r="B314" i="1"/>
  <c r="K118" i="1"/>
  <c r="B118" i="1"/>
  <c r="K156" i="1"/>
  <c r="B156" i="1"/>
  <c r="K121" i="1"/>
  <c r="B121" i="1"/>
  <c r="K222" i="1"/>
  <c r="B222" i="1"/>
  <c r="K103" i="1"/>
  <c r="B103" i="1"/>
  <c r="K385" i="1"/>
  <c r="B385" i="1"/>
  <c r="K327" i="1"/>
  <c r="B327" i="1"/>
  <c r="K278" i="1"/>
  <c r="B278" i="1"/>
  <c r="K251" i="1"/>
  <c r="B251" i="1"/>
  <c r="K246" i="1"/>
  <c r="B246" i="1"/>
  <c r="K269" i="1"/>
  <c r="B269" i="1"/>
  <c r="K161" i="1"/>
  <c r="B161" i="1"/>
  <c r="K86" i="1"/>
  <c r="B86" i="1"/>
  <c r="K426" i="1"/>
  <c r="B426" i="1"/>
  <c r="K230" i="1"/>
  <c r="B230" i="1"/>
  <c r="K43" i="1"/>
  <c r="B43" i="1"/>
  <c r="K367" i="1"/>
  <c r="B367" i="1"/>
  <c r="K168" i="1"/>
  <c r="B168" i="1"/>
  <c r="K225" i="1"/>
  <c r="B225" i="1"/>
  <c r="K255" i="1"/>
  <c r="B255" i="1"/>
  <c r="K13" i="1"/>
  <c r="B13" i="1"/>
  <c r="K45" i="1"/>
  <c r="B45" i="1"/>
  <c r="K172" i="1"/>
  <c r="B172" i="1"/>
  <c r="K435" i="1"/>
  <c r="B435" i="1"/>
  <c r="K357" i="1"/>
  <c r="B357" i="1"/>
  <c r="K334" i="1"/>
  <c r="B334" i="1"/>
  <c r="K312" i="1"/>
  <c r="B312" i="1"/>
  <c r="K284" i="1"/>
  <c r="B284" i="1"/>
  <c r="K282" i="1"/>
  <c r="B282" i="1"/>
  <c r="K265" i="1"/>
  <c r="B265" i="1"/>
  <c r="K250" i="1"/>
  <c r="B250" i="1"/>
  <c r="K49" i="1"/>
  <c r="B49" i="1"/>
  <c r="K390" i="1"/>
  <c r="B390" i="1"/>
  <c r="K51" i="1"/>
  <c r="B51" i="1"/>
  <c r="K233" i="1"/>
  <c r="B233" i="1"/>
  <c r="K229" i="1"/>
  <c r="B229" i="1"/>
  <c r="K382" i="1"/>
  <c r="B382" i="1"/>
  <c r="K19" i="1"/>
  <c r="B19" i="1"/>
  <c r="K14" i="1"/>
  <c r="B14" i="1"/>
  <c r="K24" i="1"/>
  <c r="B24" i="1"/>
  <c r="K307" i="1"/>
  <c r="B307" i="1"/>
  <c r="K82" i="1"/>
  <c r="B82" i="1"/>
  <c r="K271" i="1"/>
  <c r="B271" i="1"/>
  <c r="K23" i="1"/>
  <c r="B23" i="1"/>
  <c r="K179" i="1"/>
  <c r="B179" i="1"/>
  <c r="K144" i="1"/>
  <c r="B144" i="1"/>
  <c r="K236" i="1"/>
  <c r="B236" i="1"/>
  <c r="K217" i="1"/>
  <c r="B217" i="1"/>
  <c r="K266" i="1"/>
  <c r="B266" i="1"/>
  <c r="K311" i="1"/>
  <c r="B311" i="1"/>
  <c r="K247" i="1"/>
  <c r="B247" i="1"/>
  <c r="K205" i="1"/>
  <c r="B205" i="1"/>
  <c r="K411" i="1"/>
  <c r="B411" i="1"/>
  <c r="K391" i="1"/>
  <c r="B391" i="1"/>
  <c r="K372" i="1"/>
  <c r="B372" i="1"/>
  <c r="K360" i="1"/>
  <c r="B360" i="1"/>
  <c r="K275" i="1"/>
  <c r="B275" i="1"/>
  <c r="K190" i="1"/>
  <c r="B190" i="1"/>
  <c r="K83" i="1"/>
  <c r="B83" i="1"/>
  <c r="K67" i="1"/>
  <c r="B67" i="1"/>
  <c r="K26" i="1"/>
  <c r="B26" i="1"/>
  <c r="K42" i="1"/>
  <c r="B42" i="1"/>
  <c r="K157" i="1"/>
  <c r="B157" i="1"/>
  <c r="K8" i="1"/>
  <c r="B8" i="1"/>
  <c r="W6" i="1" s="1"/>
  <c r="K393" i="1"/>
  <c r="B393" i="1"/>
  <c r="K363" i="1"/>
  <c r="B363" i="1"/>
  <c r="K362" i="1"/>
  <c r="B362" i="1"/>
  <c r="K333" i="1"/>
  <c r="B333" i="1"/>
  <c r="K286" i="1"/>
  <c r="B286" i="1"/>
  <c r="K55" i="1"/>
  <c r="B55" i="1"/>
  <c r="K97" i="1"/>
  <c r="B97" i="1"/>
  <c r="K7" i="1"/>
  <c r="B7" i="1"/>
  <c r="K77" i="1"/>
  <c r="B77" i="1"/>
  <c r="K39" i="1"/>
  <c r="B39" i="1"/>
  <c r="K29" i="1"/>
  <c r="B29" i="1"/>
  <c r="K101" i="1"/>
  <c r="B101" i="1"/>
  <c r="K196" i="1"/>
  <c r="B196" i="1"/>
  <c r="K434" i="1"/>
  <c r="B434" i="1"/>
  <c r="K403" i="1"/>
  <c r="B403" i="1"/>
  <c r="K98" i="1"/>
  <c r="B98" i="1"/>
  <c r="K407" i="1"/>
  <c r="B407" i="1"/>
  <c r="K378" i="1"/>
  <c r="B378" i="1"/>
  <c r="K347" i="1"/>
  <c r="B347" i="1"/>
  <c r="K342" i="1"/>
  <c r="B342" i="1"/>
  <c r="K171" i="1"/>
  <c r="B171" i="1"/>
  <c r="K63" i="1"/>
  <c r="B63" i="1"/>
  <c r="K69" i="1"/>
  <c r="B69" i="1"/>
  <c r="K113" i="1"/>
  <c r="B113" i="1"/>
  <c r="K405" i="1"/>
  <c r="B405" i="1"/>
  <c r="K330" i="1"/>
  <c r="B330" i="1"/>
  <c r="K316" i="1"/>
  <c r="B316" i="1"/>
  <c r="K302" i="1"/>
  <c r="B302" i="1"/>
  <c r="K301" i="1"/>
  <c r="B301" i="1"/>
  <c r="K296" i="1"/>
  <c r="B296" i="1"/>
  <c r="K295" i="1"/>
  <c r="B295" i="1"/>
  <c r="K92" i="1"/>
  <c r="B92" i="1"/>
  <c r="K73" i="1"/>
  <c r="B73" i="1"/>
  <c r="K44" i="1"/>
  <c r="B44" i="1"/>
  <c r="K387" i="1"/>
  <c r="B387" i="1"/>
  <c r="K197" i="1"/>
  <c r="B197" i="1"/>
  <c r="K430" i="1"/>
  <c r="B430" i="1"/>
  <c r="K125" i="1"/>
  <c r="B125" i="1"/>
  <c r="K112" i="1"/>
  <c r="B112" i="1"/>
  <c r="K308" i="1"/>
  <c r="B308" i="1"/>
  <c r="K245" i="1"/>
  <c r="B245" i="1"/>
  <c r="K147" i="1"/>
  <c r="B147" i="1"/>
  <c r="K176" i="1"/>
  <c r="B176" i="1"/>
  <c r="K397" i="1"/>
  <c r="B397" i="1"/>
  <c r="K375" i="1"/>
  <c r="B375" i="1"/>
  <c r="K370" i="1"/>
  <c r="B370" i="1"/>
  <c r="K348" i="1"/>
  <c r="B348" i="1"/>
  <c r="K332" i="1"/>
  <c r="B332" i="1"/>
  <c r="K292" i="1"/>
  <c r="B292" i="1"/>
  <c r="K291" i="1"/>
  <c r="B291" i="1"/>
  <c r="U14" i="1"/>
  <c r="K256" i="1"/>
  <c r="B256" i="1"/>
  <c r="K257" i="1"/>
  <c r="B257" i="1"/>
  <c r="K304" i="1"/>
  <c r="B304" i="1"/>
  <c r="K153" i="1"/>
  <c r="B153" i="1"/>
  <c r="K143" i="1"/>
  <c r="B143" i="1"/>
  <c r="K167" i="1"/>
  <c r="B167" i="1"/>
  <c r="K160" i="1"/>
  <c r="B160" i="1"/>
  <c r="K226" i="1"/>
  <c r="B226" i="1"/>
  <c r="K151" i="1"/>
  <c r="B151" i="1"/>
  <c r="K102" i="1"/>
  <c r="B102" i="1"/>
  <c r="K99" i="1"/>
  <c r="B99" i="1"/>
  <c r="T3" i="1"/>
  <c r="K106" i="1"/>
  <c r="B106" i="1"/>
  <c r="K11" i="1"/>
  <c r="S17" i="1" l="1"/>
  <c r="W9" i="1"/>
  <c r="E4" i="2"/>
  <c r="E13" i="2" s="1"/>
  <c r="W3" i="1"/>
  <c r="W10" i="1"/>
  <c r="Q10" i="1"/>
  <c r="Y26" i="1"/>
  <c r="T17" i="1"/>
  <c r="R4" i="1"/>
  <c r="W4" i="1"/>
  <c r="U8" i="1"/>
  <c r="W24" i="1"/>
  <c r="R5" i="1"/>
  <c r="R24" i="1"/>
  <c r="V2" i="1"/>
  <c r="Y2" i="1"/>
  <c r="Q9" i="1"/>
  <c r="V5" i="1"/>
  <c r="U9" i="1"/>
  <c r="Y24" i="1"/>
  <c r="V18" i="1"/>
  <c r="U18" i="1"/>
  <c r="V17" i="1"/>
  <c r="W18" i="1"/>
  <c r="S9" i="1"/>
  <c r="Q3" i="1"/>
  <c r="T9" i="1"/>
  <c r="R11" i="1"/>
  <c r="W17" i="1"/>
  <c r="X18" i="1"/>
  <c r="X17" i="1"/>
  <c r="T7" i="1"/>
  <c r="X11" i="1"/>
  <c r="Y18" i="1"/>
  <c r="V3" i="1"/>
  <c r="S5" i="1"/>
  <c r="X7" i="1"/>
  <c r="V9" i="1"/>
  <c r="Y17" i="1"/>
  <c r="Q24" i="1"/>
  <c r="X5" i="1"/>
  <c r="X9" i="1"/>
  <c r="S12" i="1"/>
  <c r="S24" i="1"/>
  <c r="Y27" i="1"/>
  <c r="Y9" i="1"/>
  <c r="Y12" i="1"/>
  <c r="Q18" i="1"/>
  <c r="T24" i="1"/>
  <c r="Q4" i="1"/>
  <c r="Y8" i="1"/>
  <c r="Q17" i="1"/>
  <c r="R18" i="1"/>
  <c r="U24" i="1"/>
  <c r="R17" i="1"/>
  <c r="S2" i="1"/>
  <c r="S6" i="1"/>
  <c r="S18" i="1"/>
  <c r="V24" i="1"/>
  <c r="U2" i="1"/>
  <c r="U4" i="1"/>
  <c r="T6" i="1"/>
  <c r="T13" i="1"/>
  <c r="T18" i="1"/>
  <c r="X4" i="1"/>
  <c r="Y6" i="1"/>
  <c r="R9" i="1"/>
  <c r="U17" i="1"/>
  <c r="Q6" i="1"/>
  <c r="S8" i="1"/>
  <c r="U10" i="1"/>
  <c r="W12" i="1"/>
  <c r="X13" i="1"/>
  <c r="R19" i="1"/>
  <c r="Q5" i="1"/>
  <c r="R6" i="1"/>
  <c r="S7" i="1"/>
  <c r="T8" i="1"/>
  <c r="V10" i="1"/>
  <c r="W11" i="1"/>
  <c r="X12" i="1"/>
  <c r="Y13" i="1"/>
  <c r="S19" i="1"/>
  <c r="T20" i="1"/>
  <c r="U21" i="1"/>
  <c r="V22" i="1"/>
  <c r="W23" i="1"/>
  <c r="X24" i="1"/>
  <c r="Y25" i="1"/>
  <c r="Q16" i="1"/>
  <c r="T19" i="1"/>
  <c r="U20" i="1"/>
  <c r="V21" i="1"/>
  <c r="W22" i="1"/>
  <c r="X23" i="1"/>
  <c r="Q28" i="1"/>
  <c r="U7" i="1"/>
  <c r="V8" i="1"/>
  <c r="X10" i="1"/>
  <c r="Y11" i="1"/>
  <c r="Q15" i="1"/>
  <c r="R16" i="1"/>
  <c r="U19" i="1"/>
  <c r="V20" i="1"/>
  <c r="W21" i="1"/>
  <c r="X22" i="1"/>
  <c r="Y23" i="1"/>
  <c r="Q27" i="1"/>
  <c r="R28" i="1"/>
  <c r="Q2" i="1"/>
  <c r="S4" i="1"/>
  <c r="V7" i="1"/>
  <c r="W8" i="1"/>
  <c r="Y10" i="1"/>
  <c r="Q14" i="1"/>
  <c r="R15" i="1"/>
  <c r="S16" i="1"/>
  <c r="V19" i="1"/>
  <c r="W20" i="1"/>
  <c r="X21" i="1"/>
  <c r="Y22" i="1"/>
  <c r="Q26" i="1"/>
  <c r="R27" i="1"/>
  <c r="S28" i="1"/>
  <c r="E5" i="2"/>
  <c r="R3" i="1"/>
  <c r="T5" i="1"/>
  <c r="U6" i="1"/>
  <c r="R2" i="1"/>
  <c r="S3" i="1"/>
  <c r="T4" i="1"/>
  <c r="U5" i="1"/>
  <c r="V6" i="1"/>
  <c r="W7" i="1"/>
  <c r="X8" i="1"/>
  <c r="Q13" i="1"/>
  <c r="R14" i="1"/>
  <c r="S15" i="1"/>
  <c r="T16" i="1"/>
  <c r="W19" i="1"/>
  <c r="X20" i="1"/>
  <c r="Y21" i="1"/>
  <c r="Q25" i="1"/>
  <c r="R26" i="1"/>
  <c r="S27" i="1"/>
  <c r="T28" i="1"/>
  <c r="E6" i="2"/>
  <c r="Q12" i="1"/>
  <c r="S14" i="1"/>
  <c r="U16" i="1"/>
  <c r="X19" i="1"/>
  <c r="Y20" i="1"/>
  <c r="R25" i="1"/>
  <c r="S26" i="1"/>
  <c r="T27" i="1"/>
  <c r="U28" i="1"/>
  <c r="E7" i="2"/>
  <c r="R13" i="1"/>
  <c r="T15" i="1"/>
  <c r="T2" i="1"/>
  <c r="U3" i="1"/>
  <c r="V4" i="1"/>
  <c r="W5" i="1"/>
  <c r="X6" i="1"/>
  <c r="Y7" i="1"/>
  <c r="Q11" i="1"/>
  <c r="R12" i="1"/>
  <c r="S13" i="1"/>
  <c r="T14" i="1"/>
  <c r="U15" i="1"/>
  <c r="V16" i="1"/>
  <c r="Y19" i="1"/>
  <c r="Q23" i="1"/>
  <c r="S25" i="1"/>
  <c r="T26" i="1"/>
  <c r="U27" i="1"/>
  <c r="V28" i="1"/>
  <c r="E8" i="2"/>
  <c r="V15" i="1"/>
  <c r="W16" i="1"/>
  <c r="Q22" i="1"/>
  <c r="R23" i="1"/>
  <c r="T25" i="1"/>
  <c r="U26" i="1"/>
  <c r="V27" i="1"/>
  <c r="W28" i="1"/>
  <c r="E9" i="2"/>
  <c r="R10" i="1"/>
  <c r="S11" i="1"/>
  <c r="T12" i="1"/>
  <c r="U13" i="1"/>
  <c r="V14" i="1"/>
  <c r="W15" i="1"/>
  <c r="X16" i="1"/>
  <c r="Q21" i="1"/>
  <c r="R22" i="1"/>
  <c r="S23" i="1"/>
  <c r="U25" i="1"/>
  <c r="V26" i="1"/>
  <c r="W27" i="1"/>
  <c r="X28" i="1"/>
  <c r="E10" i="2"/>
  <c r="Y5" i="1"/>
  <c r="W2" i="1"/>
  <c r="Y4" i="1"/>
  <c r="T11" i="1"/>
  <c r="U12" i="1"/>
  <c r="V13" i="1"/>
  <c r="W14" i="1"/>
  <c r="X15" i="1"/>
  <c r="Y16" i="1"/>
  <c r="Q20" i="1"/>
  <c r="R21" i="1"/>
  <c r="S22" i="1"/>
  <c r="T23" i="1"/>
  <c r="V25" i="1"/>
  <c r="W26" i="1"/>
  <c r="X27" i="1"/>
  <c r="Y28" i="1"/>
  <c r="E11" i="2"/>
  <c r="X3" i="1"/>
  <c r="Q8" i="1"/>
  <c r="S10" i="1"/>
  <c r="X2" i="1"/>
  <c r="Y3" i="1"/>
  <c r="Q7" i="1"/>
  <c r="R8" i="1"/>
  <c r="T10" i="1"/>
  <c r="U11" i="1"/>
  <c r="V12" i="1"/>
  <c r="W13" i="1"/>
  <c r="X14" i="1"/>
  <c r="Y15" i="1"/>
  <c r="Q19" i="1"/>
  <c r="R20" i="1"/>
  <c r="S21" i="1"/>
  <c r="T22" i="1"/>
  <c r="U23" i="1"/>
  <c r="W25" i="1"/>
  <c r="X26" i="1"/>
  <c r="E12" i="2"/>
  <c r="R7" i="1"/>
  <c r="V11" i="1"/>
  <c r="Y14" i="1"/>
  <c r="S20" i="1"/>
  <c r="T21" i="1"/>
  <c r="U22" i="1"/>
  <c r="V23" i="1"/>
  <c r="X25" i="1"/>
</calcChain>
</file>

<file path=xl/sharedStrings.xml><?xml version="1.0" encoding="utf-8"?>
<sst xmlns="http://schemas.openxmlformats.org/spreadsheetml/2006/main" count="1814" uniqueCount="518">
  <si>
    <t>Numer licencji</t>
  </si>
  <si>
    <t>Typ licencji</t>
  </si>
  <si>
    <t>Data nadania</t>
  </si>
  <si>
    <t>Numer zawodnika</t>
  </si>
  <si>
    <t>Nazwisko</t>
  </si>
  <si>
    <t>Imię</t>
  </si>
  <si>
    <t>Rok ur.</t>
  </si>
  <si>
    <t>Klub</t>
  </si>
  <si>
    <t>M</t>
  </si>
  <si>
    <t>Amelia</t>
  </si>
  <si>
    <t>"UKS Cisek"</t>
  </si>
  <si>
    <t>Rafał</t>
  </si>
  <si>
    <t>Jakub</t>
  </si>
  <si>
    <t>Kamil</t>
  </si>
  <si>
    <t>Słota</t>
  </si>
  <si>
    <t>Igor</t>
  </si>
  <si>
    <t>S</t>
  </si>
  <si>
    <t>Gumuliński</t>
  </si>
  <si>
    <t>Paweł</t>
  </si>
  <si>
    <t>Tomasz</t>
  </si>
  <si>
    <t>Miłosz</t>
  </si>
  <si>
    <t>Krzysztof</t>
  </si>
  <si>
    <t>"STS GMINA Strzelce Opolskie"</t>
  </si>
  <si>
    <t>Politański</t>
  </si>
  <si>
    <t>Dariusz</t>
  </si>
  <si>
    <t>"SKS LUKS Nysa"</t>
  </si>
  <si>
    <t>Glados</t>
  </si>
  <si>
    <t>Manuela</t>
  </si>
  <si>
    <t>"UKS GOSDIM Turawa"</t>
  </si>
  <si>
    <t>Lepich</t>
  </si>
  <si>
    <t>Nicole</t>
  </si>
  <si>
    <t>"LZS Żywocice"</t>
  </si>
  <si>
    <t>Samson</t>
  </si>
  <si>
    <t>Zofia</t>
  </si>
  <si>
    <t>"STS Brynica"</t>
  </si>
  <si>
    <t>Kuliczkowski</t>
  </si>
  <si>
    <t>Kunaszewski</t>
  </si>
  <si>
    <t>Jan</t>
  </si>
  <si>
    <t>"KTS MOKSIR Zawadzkie"</t>
  </si>
  <si>
    <t>Kapica</t>
  </si>
  <si>
    <t>Piotr</t>
  </si>
  <si>
    <t>"LZS VICTORIA Chróścice"</t>
  </si>
  <si>
    <t>Oliwier</t>
  </si>
  <si>
    <t>"UKS Dalachów"</t>
  </si>
  <si>
    <t>Patrys</t>
  </si>
  <si>
    <t>Marcin</t>
  </si>
  <si>
    <t>"LUKS Mańkowice-Piątkowice"</t>
  </si>
  <si>
    <t>Skotnik</t>
  </si>
  <si>
    <t>"GUKS Byczyna"</t>
  </si>
  <si>
    <t>Stanikowski</t>
  </si>
  <si>
    <t>Marcel</t>
  </si>
  <si>
    <t>Szymon</t>
  </si>
  <si>
    <t>Wróbel</t>
  </si>
  <si>
    <t>Adam</t>
  </si>
  <si>
    <t>Swerhun</t>
  </si>
  <si>
    <t>Sobczyk</t>
  </si>
  <si>
    <t>Tobiasz</t>
  </si>
  <si>
    <t>Albin</t>
  </si>
  <si>
    <t>Robert</t>
  </si>
  <si>
    <t>Maciej</t>
  </si>
  <si>
    <t>Przemysław</t>
  </si>
  <si>
    <t>Nikola</t>
  </si>
  <si>
    <t>Babik</t>
  </si>
  <si>
    <t>Olivier</t>
  </si>
  <si>
    <t>Sinicki</t>
  </si>
  <si>
    <t>Ciesielski</t>
  </si>
  <si>
    <t>Leon</t>
  </si>
  <si>
    <t>"LUKS MGOKSIR Korfantów"</t>
  </si>
  <si>
    <t>Bagiński</t>
  </si>
  <si>
    <t>Michał</t>
  </si>
  <si>
    <t>Piaskowski</t>
  </si>
  <si>
    <t>Janusz</t>
  </si>
  <si>
    <t>Kozubek</t>
  </si>
  <si>
    <t>Bohatczuk</t>
  </si>
  <si>
    <t>Bartyzel</t>
  </si>
  <si>
    <t>Artur</t>
  </si>
  <si>
    <t>Kacper</t>
  </si>
  <si>
    <t>Ramza</t>
  </si>
  <si>
    <t>Karol</t>
  </si>
  <si>
    <t>Sulikowski</t>
  </si>
  <si>
    <t>Bartosz</t>
  </si>
  <si>
    <t>Sewielski</t>
  </si>
  <si>
    <t>Pacan</t>
  </si>
  <si>
    <t>Małgorzata</t>
  </si>
  <si>
    <t>Misz</t>
  </si>
  <si>
    <t>Mateusz</t>
  </si>
  <si>
    <t>Dołęgowski</t>
  </si>
  <si>
    <t>Wojciech</t>
  </si>
  <si>
    <t>Bartłomiej</t>
  </si>
  <si>
    <t>Bielecki</t>
  </si>
  <si>
    <t>Konrad</t>
  </si>
  <si>
    <t>Wierzbanowski</t>
  </si>
  <si>
    <t>Łukasz</t>
  </si>
  <si>
    <t>Przeździecki</t>
  </si>
  <si>
    <t>Pętal</t>
  </si>
  <si>
    <t>Kumala</t>
  </si>
  <si>
    <t>Klecza</t>
  </si>
  <si>
    <t>Mieczysław</t>
  </si>
  <si>
    <t>Jendrysik</t>
  </si>
  <si>
    <t>Daniel</t>
  </si>
  <si>
    <t>Gawlik</t>
  </si>
  <si>
    <t>Jarosław</t>
  </si>
  <si>
    <t>Grzegorz</t>
  </si>
  <si>
    <t>Albrycht</t>
  </si>
  <si>
    <t>Wilk</t>
  </si>
  <si>
    <t>"KTS KŁODNICA Kędzierzyn-Koźle"</t>
  </si>
  <si>
    <t>Taraszkiewicz</t>
  </si>
  <si>
    <t>Szarf</t>
  </si>
  <si>
    <t>Radosław</t>
  </si>
  <si>
    <t>Marek</t>
  </si>
  <si>
    <t>Magdalena</t>
  </si>
  <si>
    <t>Alicja</t>
  </si>
  <si>
    <t>Sikora</t>
  </si>
  <si>
    <t>Mojzyk</t>
  </si>
  <si>
    <t>Lang</t>
  </si>
  <si>
    <t>Dominik</t>
  </si>
  <si>
    <t>Kotowicz</t>
  </si>
  <si>
    <t>Deneka</t>
  </si>
  <si>
    <t>Bielański</t>
  </si>
  <si>
    <t>Bernacki</t>
  </si>
  <si>
    <t>Zuzanna</t>
  </si>
  <si>
    <t>Julia</t>
  </si>
  <si>
    <t>D</t>
  </si>
  <si>
    <t>Wiktoria</t>
  </si>
  <si>
    <t>Reinert</t>
  </si>
  <si>
    <t>Dawid</t>
  </si>
  <si>
    <t>Aleksander</t>
  </si>
  <si>
    <t>Słaboń</t>
  </si>
  <si>
    <t>Szproch</t>
  </si>
  <si>
    <t>Stobierski</t>
  </si>
  <si>
    <t>Filip</t>
  </si>
  <si>
    <t>Dominika</t>
  </si>
  <si>
    <t>Zwior</t>
  </si>
  <si>
    <t>Kamila</t>
  </si>
  <si>
    <t>Złotkowski</t>
  </si>
  <si>
    <t>Strzeja</t>
  </si>
  <si>
    <t>Andrzej</t>
  </si>
  <si>
    <t>Ryszard</t>
  </si>
  <si>
    <t>Józef</t>
  </si>
  <si>
    <t>Martyna</t>
  </si>
  <si>
    <t>Katarzyna</t>
  </si>
  <si>
    <t>Zając</t>
  </si>
  <si>
    <t>Sobera</t>
  </si>
  <si>
    <t>Jurczyk</t>
  </si>
  <si>
    <t>Żydziak</t>
  </si>
  <si>
    <t>"MGOK Gorzów Śląski"</t>
  </si>
  <si>
    <t>Zimnowoda</t>
  </si>
  <si>
    <t>Włoch</t>
  </si>
  <si>
    <t>Stańczyk</t>
  </si>
  <si>
    <t>Jacek</t>
  </si>
  <si>
    <t>Sławomir</t>
  </si>
  <si>
    <t>Zapała</t>
  </si>
  <si>
    <t>Sporek</t>
  </si>
  <si>
    <t>Gracjan</t>
  </si>
  <si>
    <t>Reh</t>
  </si>
  <si>
    <t>Król</t>
  </si>
  <si>
    <t>Oskar</t>
  </si>
  <si>
    <t>Rudy</t>
  </si>
  <si>
    <t>Kwiatkowski</t>
  </si>
  <si>
    <t>Tomaszewski</t>
  </si>
  <si>
    <t>Sztaba</t>
  </si>
  <si>
    <t>Tadeusz</t>
  </si>
  <si>
    <t>Ikoniak</t>
  </si>
  <si>
    <t>Zenowicz</t>
  </si>
  <si>
    <t>Paliwoda</t>
  </si>
  <si>
    <t>Lisowska</t>
  </si>
  <si>
    <t>Karolina</t>
  </si>
  <si>
    <t>"STS Brynica ŁOK"</t>
  </si>
  <si>
    <t>Oberamajer</t>
  </si>
  <si>
    <t>"MKS Wołczyn"</t>
  </si>
  <si>
    <t>Kwaśnicki</t>
  </si>
  <si>
    <t>Tymoteusz</t>
  </si>
  <si>
    <t>Cezary</t>
  </si>
  <si>
    <t>Mędrecki</t>
  </si>
  <si>
    <t>Mały</t>
  </si>
  <si>
    <t>Szczepan</t>
  </si>
  <si>
    <t>Anna</t>
  </si>
  <si>
    <t>Krzyżanek</t>
  </si>
  <si>
    <t>Cierniak</t>
  </si>
  <si>
    <t>Bulak</t>
  </si>
  <si>
    <t>Kazimierz</t>
  </si>
  <si>
    <t>Witczak</t>
  </si>
  <si>
    <t>"OKS Olesno"</t>
  </si>
  <si>
    <t>Sobczak</t>
  </si>
  <si>
    <t>"UKS LOTNIK Olesno"</t>
  </si>
  <si>
    <t>Orzeszyna</t>
  </si>
  <si>
    <t>Zbigniew</t>
  </si>
  <si>
    <t>Kutynia</t>
  </si>
  <si>
    <t>Kulik</t>
  </si>
  <si>
    <t>Piechota</t>
  </si>
  <si>
    <t>Damian</t>
  </si>
  <si>
    <t>Badura</t>
  </si>
  <si>
    <t>"LZS POLONIA Smardy"</t>
  </si>
  <si>
    <t>Poloczek</t>
  </si>
  <si>
    <t>Mencel</t>
  </si>
  <si>
    <t>Maćczak</t>
  </si>
  <si>
    <t>Maksymilian</t>
  </si>
  <si>
    <t>Pawłowski</t>
  </si>
  <si>
    <t>Kleszcz</t>
  </si>
  <si>
    <t>Zdzisław</t>
  </si>
  <si>
    <t>Kaczmarzyk</t>
  </si>
  <si>
    <t>Cyndera</t>
  </si>
  <si>
    <t>Mikoś</t>
  </si>
  <si>
    <t>Czech</t>
  </si>
  <si>
    <t>MIchał</t>
  </si>
  <si>
    <t>Soszyński</t>
  </si>
  <si>
    <t>Gruszka</t>
  </si>
  <si>
    <t>Połoszczański</t>
  </si>
  <si>
    <t>Gamrot</t>
  </si>
  <si>
    <t>Patryk</t>
  </si>
  <si>
    <t>Gargol</t>
  </si>
  <si>
    <t>"AZS PWSZ Nysa"</t>
  </si>
  <si>
    <t>Mariusz</t>
  </si>
  <si>
    <t>Szlempo</t>
  </si>
  <si>
    <t>Siwek</t>
  </si>
  <si>
    <t>Kabza</t>
  </si>
  <si>
    <t>Trojak</t>
  </si>
  <si>
    <t>Skiba</t>
  </si>
  <si>
    <t>Kasperowicz</t>
  </si>
  <si>
    <t>Jerzy</t>
  </si>
  <si>
    <t>Szandarowski</t>
  </si>
  <si>
    <t>Cichoński</t>
  </si>
  <si>
    <t>Kurowski</t>
  </si>
  <si>
    <t>Rogoziński</t>
  </si>
  <si>
    <t>Bąk</t>
  </si>
  <si>
    <t>"LZS ODRA Kąty Opolskie"</t>
  </si>
  <si>
    <t>Sobkow</t>
  </si>
  <si>
    <t>Otte</t>
  </si>
  <si>
    <t>Kreczmer</t>
  </si>
  <si>
    <t>Morawiec</t>
  </si>
  <si>
    <t>Roman</t>
  </si>
  <si>
    <t>Kubica</t>
  </si>
  <si>
    <t>Koziol</t>
  </si>
  <si>
    <t>"LZS Kujakowice"</t>
  </si>
  <si>
    <t>Załuski</t>
  </si>
  <si>
    <t>Woźnik</t>
  </si>
  <si>
    <t>Aleksandra</t>
  </si>
  <si>
    <t>Krzesimir</t>
  </si>
  <si>
    <t>Głuszek</t>
  </si>
  <si>
    <t>Galas</t>
  </si>
  <si>
    <t>Krystian</t>
  </si>
  <si>
    <t>Romanowska</t>
  </si>
  <si>
    <t>"UKS SOKOLIK Niemodlin"</t>
  </si>
  <si>
    <t>Krawczyk</t>
  </si>
  <si>
    <t>Perzyna</t>
  </si>
  <si>
    <t>Lasman</t>
  </si>
  <si>
    <t>Kołtun</t>
  </si>
  <si>
    <t>Romanowski</t>
  </si>
  <si>
    <t>Adaszyński</t>
  </si>
  <si>
    <t>Salata</t>
  </si>
  <si>
    <t>Strączek</t>
  </si>
  <si>
    <t>Ogrodnik</t>
  </si>
  <si>
    <t>Cebula</t>
  </si>
  <si>
    <t>Lena</t>
  </si>
  <si>
    <t>Wilińska</t>
  </si>
  <si>
    <t>Olivia</t>
  </si>
  <si>
    <t>Pawelec</t>
  </si>
  <si>
    <t>Sylwia</t>
  </si>
  <si>
    <t>Natalia</t>
  </si>
  <si>
    <t>Michno</t>
  </si>
  <si>
    <t>Matros</t>
  </si>
  <si>
    <t>Izabela</t>
  </si>
  <si>
    <t>Kurtz</t>
  </si>
  <si>
    <t>Jendryaszek</t>
  </si>
  <si>
    <t>Zyzik</t>
  </si>
  <si>
    <t>Wójcik</t>
  </si>
  <si>
    <t>Magda</t>
  </si>
  <si>
    <t>Urban</t>
  </si>
  <si>
    <t>Szyguda</t>
  </si>
  <si>
    <t>Szatny</t>
  </si>
  <si>
    <t>Marta</t>
  </si>
  <si>
    <t>Spałek</t>
  </si>
  <si>
    <t>Rudzik</t>
  </si>
  <si>
    <t>Radziej</t>
  </si>
  <si>
    <t>Pamuła</t>
  </si>
  <si>
    <t>Mikołaj</t>
  </si>
  <si>
    <t>Ochwat</t>
  </si>
  <si>
    <t>Jurewicz</t>
  </si>
  <si>
    <t>Jendrzej</t>
  </si>
  <si>
    <t>Cytacka</t>
  </si>
  <si>
    <t>Cybulski</t>
  </si>
  <si>
    <t>Bonk</t>
  </si>
  <si>
    <t>Kiepura</t>
  </si>
  <si>
    <t>Żołnowska</t>
  </si>
  <si>
    <t>Małczak</t>
  </si>
  <si>
    <t>Malecha</t>
  </si>
  <si>
    <t>Kołacha</t>
  </si>
  <si>
    <t>Bula</t>
  </si>
  <si>
    <t>Barański</t>
  </si>
  <si>
    <t>Zatylny</t>
  </si>
  <si>
    <t>Sarnicki</t>
  </si>
  <si>
    <t>Olczyk</t>
  </si>
  <si>
    <t>"MLUKS WAKMET Bodzanów"</t>
  </si>
  <si>
    <t>Zięba</t>
  </si>
  <si>
    <t>Wala</t>
  </si>
  <si>
    <t>Szewczyk</t>
  </si>
  <si>
    <t>Synowiec</t>
  </si>
  <si>
    <t>Skorodzień</t>
  </si>
  <si>
    <t>Semkowicz</t>
  </si>
  <si>
    <t>Pasoń</t>
  </si>
  <si>
    <t>Nalepa</t>
  </si>
  <si>
    <t>Kula</t>
  </si>
  <si>
    <t>Kanarski</t>
  </si>
  <si>
    <t>Augustynowicz</t>
  </si>
  <si>
    <t>Czesław</t>
  </si>
  <si>
    <t>David</t>
  </si>
  <si>
    <t>Zaremba</t>
  </si>
  <si>
    <t>Wodniak</t>
  </si>
  <si>
    <t>Wicher</t>
  </si>
  <si>
    <t>Szczepanek</t>
  </si>
  <si>
    <t>Błażej</t>
  </si>
  <si>
    <t>Siekiera</t>
  </si>
  <si>
    <t>Linek</t>
  </si>
  <si>
    <t>Makosz</t>
  </si>
  <si>
    <t>Oliwer</t>
  </si>
  <si>
    <t>Duś</t>
  </si>
  <si>
    <t>Alex</t>
  </si>
  <si>
    <t>Kocher</t>
  </si>
  <si>
    <t>Wiktor</t>
  </si>
  <si>
    <t>Żółkowski</t>
  </si>
  <si>
    <t>Ireneusz</t>
  </si>
  <si>
    <t>Piasecki</t>
  </si>
  <si>
    <t>Orzeł</t>
  </si>
  <si>
    <t>Nossol</t>
  </si>
  <si>
    <t>Machoń</t>
  </si>
  <si>
    <t>Jonderko</t>
  </si>
  <si>
    <t>Romuald</t>
  </si>
  <si>
    <t>Jędrzejak</t>
  </si>
  <si>
    <t>Jaszkowic</t>
  </si>
  <si>
    <t>Bega</t>
  </si>
  <si>
    <t>Marzec</t>
  </si>
  <si>
    <t>Agata</t>
  </si>
  <si>
    <t>"LZS Zakrzów"</t>
  </si>
  <si>
    <t>Zwadło</t>
  </si>
  <si>
    <t>Ciećka</t>
  </si>
  <si>
    <t>Księżyk</t>
  </si>
  <si>
    <t>Paraszczuk</t>
  </si>
  <si>
    <t>Rydzy</t>
  </si>
  <si>
    <t>Maria</t>
  </si>
  <si>
    <t>Aleks</t>
  </si>
  <si>
    <t>Kubiak</t>
  </si>
  <si>
    <t>Opała</t>
  </si>
  <si>
    <t>Kanzy</t>
  </si>
  <si>
    <t>Klaudiusz</t>
  </si>
  <si>
    <t>Piegsa</t>
  </si>
  <si>
    <t>Frank</t>
  </si>
  <si>
    <t>Pruszkowski</t>
  </si>
  <si>
    <t>Hamerlik</t>
  </si>
  <si>
    <t>Kochoń</t>
  </si>
  <si>
    <t>Adrian</t>
  </si>
  <si>
    <t>Zyga</t>
  </si>
  <si>
    <t>"DOKIS Dobrodzień"</t>
  </si>
  <si>
    <t>"KTS LEW Głubczyce"</t>
  </si>
  <si>
    <t>Zajdel</t>
  </si>
  <si>
    <t>Ślosarczyk</t>
  </si>
  <si>
    <t>Mielnik</t>
  </si>
  <si>
    <t>Uhryn</t>
  </si>
  <si>
    <t>Ciemny</t>
  </si>
  <si>
    <t>Lucjan</t>
  </si>
  <si>
    <t>Sawicki</t>
  </si>
  <si>
    <t>Góralski</t>
  </si>
  <si>
    <t>Baran</t>
  </si>
  <si>
    <t>Wybiral</t>
  </si>
  <si>
    <t>"KS ORZEŁ Branice"</t>
  </si>
  <si>
    <t>Walo</t>
  </si>
  <si>
    <t>Szimek</t>
  </si>
  <si>
    <t>Szeliga</t>
  </si>
  <si>
    <t>POLACZEK</t>
  </si>
  <si>
    <t>JERZY</t>
  </si>
  <si>
    <t>Kramarczyk</t>
  </si>
  <si>
    <t>Hradil</t>
  </si>
  <si>
    <t>Chylik</t>
  </si>
  <si>
    <t>Stanisław</t>
  </si>
  <si>
    <t>Nowak</t>
  </si>
  <si>
    <t>Jackowski</t>
  </si>
  <si>
    <t>Kardyś</t>
  </si>
  <si>
    <t>Gerlic</t>
  </si>
  <si>
    <t>Staniszewski</t>
  </si>
  <si>
    <t>Prokop</t>
  </si>
  <si>
    <t>Polok</t>
  </si>
  <si>
    <t>Pacek</t>
  </si>
  <si>
    <t>Maczurek</t>
  </si>
  <si>
    <t>Kondziela</t>
  </si>
  <si>
    <t>Glinka</t>
  </si>
  <si>
    <t>Eksterowicz</t>
  </si>
  <si>
    <t>Sebastian</t>
  </si>
  <si>
    <t>Meleszko</t>
  </si>
  <si>
    <t>"LZS GROM Szybowice"</t>
  </si>
  <si>
    <t>Plewnia</t>
  </si>
  <si>
    <t>Górka</t>
  </si>
  <si>
    <t>Łojek</t>
  </si>
  <si>
    <t>Bogusław</t>
  </si>
  <si>
    <t>Gołębiowski</t>
  </si>
  <si>
    <t>Zygmunt</t>
  </si>
  <si>
    <t>Huminiecki</t>
  </si>
  <si>
    <t>Swałtek</t>
  </si>
  <si>
    <t>Gajewski</t>
  </si>
  <si>
    <t>Urbańczyk</t>
  </si>
  <si>
    <t>Włuczyńska</t>
  </si>
  <si>
    <t>Ksenia</t>
  </si>
  <si>
    <t>Wieczorek</t>
  </si>
  <si>
    <t>Sójka</t>
  </si>
  <si>
    <t>Alan</t>
  </si>
  <si>
    <t>Oliwia</t>
  </si>
  <si>
    <t>Franciszek</t>
  </si>
  <si>
    <t>Wiesiołek</t>
  </si>
  <si>
    <t>Antoni</t>
  </si>
  <si>
    <t>Szubińska</t>
  </si>
  <si>
    <t>Angelika</t>
  </si>
  <si>
    <t>Kwiatek</t>
  </si>
  <si>
    <t>Sier</t>
  </si>
  <si>
    <t>Nazwisko i Imię</t>
  </si>
  <si>
    <t>Lp</t>
  </si>
  <si>
    <t>2019-12-04</t>
  </si>
  <si>
    <t>Siudak</t>
  </si>
  <si>
    <t>Informacje o zawodnikach</t>
  </si>
  <si>
    <t>Ciastoń</t>
  </si>
  <si>
    <t>Emilia</t>
  </si>
  <si>
    <t>Niedworok</t>
  </si>
  <si>
    <t>Sprancel</t>
  </si>
  <si>
    <t>Charlamow</t>
  </si>
  <si>
    <t>Malec</t>
  </si>
  <si>
    <t>Biernacki</t>
  </si>
  <si>
    <t>Leszek</t>
  </si>
  <si>
    <t>Kopiec</t>
  </si>
  <si>
    <t>IMW</t>
  </si>
  <si>
    <t>Kategoria</t>
  </si>
  <si>
    <t>Banaś Dominika</t>
  </si>
  <si>
    <t>WODNIAK Michał</t>
  </si>
  <si>
    <t>Gargol Wiktoria</t>
  </si>
  <si>
    <t>Gargol Amelia</t>
  </si>
  <si>
    <t>Makos Nikola</t>
  </si>
  <si>
    <t>Poloczek Mateusz</t>
  </si>
  <si>
    <t>Matros Izabela</t>
  </si>
  <si>
    <t>ŚLOSARCZYK Paweł</t>
  </si>
  <si>
    <t>Niedźwiecka Dominika</t>
  </si>
  <si>
    <t>Bonk Anna</t>
  </si>
  <si>
    <t>Szczepanek Jan</t>
  </si>
  <si>
    <t>Lepich David</t>
  </si>
  <si>
    <t>Zając Katarzyna</t>
  </si>
  <si>
    <t>Bagiński Michał</t>
  </si>
  <si>
    <t>Skotnik Szymon</t>
  </si>
  <si>
    <t>Olszowa Dominika</t>
  </si>
  <si>
    <t>Linek Adam</t>
  </si>
  <si>
    <t>Szczepanek Błażej</t>
  </si>
  <si>
    <t>Romanowska Aleksandra</t>
  </si>
  <si>
    <t>Romanowska Magdalena</t>
  </si>
  <si>
    <t>Lasman Karolina</t>
  </si>
  <si>
    <t>Adaszyński Mateusz</t>
  </si>
  <si>
    <t>Jędrzejak Patryk</t>
  </si>
  <si>
    <t>Pawelec Natalia</t>
  </si>
  <si>
    <t>Jęcek Dawid</t>
  </si>
  <si>
    <t>Czech Paweł</t>
  </si>
  <si>
    <t>Lisowska Karolina</t>
  </si>
  <si>
    <t>Kała Małgorzata</t>
  </si>
  <si>
    <t>Czyrek</t>
  </si>
  <si>
    <t>Maja</t>
  </si>
  <si>
    <t>"KTS MOKSiR Zawadzkie"</t>
  </si>
  <si>
    <t>Kolczyk</t>
  </si>
  <si>
    <t>Adrianna</t>
  </si>
  <si>
    <t>Pyka</t>
  </si>
  <si>
    <t>Łucja</t>
  </si>
  <si>
    <t>Kochanek</t>
  </si>
  <si>
    <t>Nawrot</t>
  </si>
  <si>
    <t>Sporyszkiewicz</t>
  </si>
  <si>
    <t>Gloria</t>
  </si>
  <si>
    <t>Rychlik</t>
  </si>
  <si>
    <t>Nadia</t>
  </si>
  <si>
    <t>Przeździecka</t>
  </si>
  <si>
    <t>Kwarciński</t>
  </si>
  <si>
    <t>Lukas</t>
  </si>
  <si>
    <t>Stefan</t>
  </si>
  <si>
    <t>Kopa</t>
  </si>
  <si>
    <t>Górecka</t>
  </si>
  <si>
    <t>Soprych</t>
  </si>
  <si>
    <t>Gabryel</t>
  </si>
  <si>
    <t>Raczek</t>
  </si>
  <si>
    <t>Gidziński</t>
  </si>
  <si>
    <t>Huczek</t>
  </si>
  <si>
    <t>Wilczek</t>
  </si>
  <si>
    <t>Basia</t>
  </si>
  <si>
    <t>Brodziński</t>
  </si>
  <si>
    <t>Garnek</t>
  </si>
  <si>
    <t>Fabian</t>
  </si>
  <si>
    <t>Starczyński</t>
  </si>
  <si>
    <t>Bartek</t>
  </si>
  <si>
    <t>Mastalerz</t>
  </si>
  <si>
    <t>Nataniel</t>
  </si>
  <si>
    <t>Duda</t>
  </si>
  <si>
    <t>Wdowik</t>
  </si>
  <si>
    <t>Brzana</t>
  </si>
  <si>
    <t>Żelazko</t>
  </si>
  <si>
    <t>Malwina</t>
  </si>
  <si>
    <t>Owsiak</t>
  </si>
  <si>
    <t>Wenzke</t>
  </si>
  <si>
    <t>Nanko</t>
  </si>
  <si>
    <t>Płóciennik</t>
  </si>
  <si>
    <t>Izabella</t>
  </si>
  <si>
    <t>Ulmaniec</t>
  </si>
  <si>
    <t>Gabrisch</t>
  </si>
  <si>
    <t>Jana</t>
  </si>
  <si>
    <t>Klimek</t>
  </si>
  <si>
    <t>Mleczko</t>
  </si>
  <si>
    <t>Szewior</t>
  </si>
  <si>
    <t>Nina</t>
  </si>
  <si>
    <t>Diobołek</t>
  </si>
  <si>
    <t>Dziwura</t>
  </si>
  <si>
    <t>Durda</t>
  </si>
  <si>
    <t>Każmierczak</t>
  </si>
  <si>
    <t>Szołtysek</t>
  </si>
  <si>
    <t>Zwoliński</t>
  </si>
  <si>
    <t>Prudel</t>
  </si>
  <si>
    <t>Szymik</t>
  </si>
  <si>
    <t>Kawecki</t>
  </si>
  <si>
    <t>Dressler</t>
  </si>
  <si>
    <t>Tymon</t>
  </si>
  <si>
    <t>Szmitowicz</t>
  </si>
  <si>
    <t>Szostak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</si>
</sst>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2"/>
      <color rgb="FFFA7D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7F7F7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/>
      <name val="Liberation Sans"/>
      <charset val="238"/>
    </font>
    <font>
      <b/>
      <sz val="10"/>
      <name val="Liberation Sans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</cellStyleXfs>
  <cellXfs count="33">
    <xf numFmtId="0" fontId="0" fillId="0" borderId="0" xfId="0"/>
    <xf numFmtId="0" fontId="17" fillId="36" borderId="0" xfId="0" applyFont="1" applyFill="1"/>
    <xf numFmtId="0" fontId="0" fillId="35" borderId="11" xfId="0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0" borderId="0" xfId="0" applyProtection="1">
      <protection locked="0"/>
    </xf>
    <xf numFmtId="0" fontId="0" fillId="33" borderId="0" xfId="0" applyFill="1" applyAlignment="1" applyProtection="1">
      <alignment wrapText="1"/>
      <protection hidden="1"/>
    </xf>
    <xf numFmtId="0" fontId="19" fillId="33" borderId="0" xfId="0" applyFont="1" applyFill="1" applyAlignment="1" applyProtection="1">
      <alignment horizontal="center" vertical="center" wrapText="1"/>
      <protection hidden="1"/>
    </xf>
    <xf numFmtId="14" fontId="0" fillId="0" borderId="10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3" fillId="37" borderId="0" xfId="0" applyFont="1" applyFill="1" applyAlignment="1" applyProtection="1">
      <alignment horizontal="center"/>
      <protection hidden="1"/>
    </xf>
    <xf numFmtId="0" fontId="13" fillId="33" borderId="17" xfId="0" applyFont="1" applyFill="1" applyBorder="1" applyAlignment="1" applyProtection="1">
      <alignment wrapText="1"/>
      <protection hidden="1"/>
    </xf>
    <xf numFmtId="0" fontId="13" fillId="33" borderId="18" xfId="0" applyFont="1" applyFill="1" applyBorder="1" applyAlignment="1" applyProtection="1">
      <alignment wrapText="1"/>
      <protection hidden="1"/>
    </xf>
    <xf numFmtId="0" fontId="25" fillId="33" borderId="18" xfId="0" applyFont="1" applyFill="1" applyBorder="1" applyAlignment="1" applyProtection="1">
      <alignment horizontal="center" vertical="center" wrapText="1"/>
      <protection hidden="1"/>
    </xf>
    <xf numFmtId="0" fontId="22" fillId="33" borderId="18" xfId="0" applyFont="1" applyFill="1" applyBorder="1" applyAlignment="1" applyProtection="1">
      <alignment horizontal="center" vertical="center" wrapText="1"/>
      <protection hidden="1"/>
    </xf>
    <xf numFmtId="14" fontId="22" fillId="33" borderId="18" xfId="0" applyNumberFormat="1" applyFont="1" applyFill="1" applyBorder="1" applyAlignment="1" applyProtection="1">
      <alignment horizontal="center" vertical="center" wrapText="1"/>
      <protection hidden="1"/>
    </xf>
    <xf numFmtId="14" fontId="13" fillId="38" borderId="10" xfId="0" applyNumberFormat="1" applyFont="1" applyFill="1" applyBorder="1" applyAlignment="1" applyProtection="1">
      <alignment horizontal="center"/>
      <protection hidden="1"/>
    </xf>
    <xf numFmtId="14" fontId="20" fillId="34" borderId="10" xfId="0" applyNumberFormat="1" applyFont="1" applyFill="1" applyBorder="1" applyAlignment="1" applyProtection="1">
      <alignment horizontal="center" vertical="center"/>
      <protection hidden="1"/>
    </xf>
    <xf numFmtId="0" fontId="24" fillId="39" borderId="10" xfId="42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14" fontId="26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vertical="center" wrapText="1"/>
      <protection hidden="1"/>
    </xf>
    <xf numFmtId="14" fontId="0" fillId="0" borderId="0" xfId="0" applyNumberFormat="1" applyAlignment="1" applyProtection="1">
      <alignment vertical="center" wrapText="1"/>
      <protection hidden="1"/>
    </xf>
    <xf numFmtId="0" fontId="18" fillId="0" borderId="0" xfId="0" applyFont="1" applyAlignment="1" applyProtection="1">
      <alignment wrapText="1"/>
      <protection hidden="1"/>
    </xf>
    <xf numFmtId="14" fontId="18" fillId="0" borderId="0" xfId="0" applyNumberFormat="1" applyFont="1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18" fillId="0" borderId="0" xfId="0" applyFont="1" applyProtection="1">
      <protection hidden="1"/>
    </xf>
    <xf numFmtId="14" fontId="18" fillId="0" borderId="0" xfId="0" applyNumberFormat="1" applyFont="1" applyProtection="1">
      <protection hidden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92313849-6A55-46EF-B66F-A9EFD766050C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$G$3" fmlaRange="'Licencje zawodnicze'!$B$2:$B$438" noThreeD="1" sel="207" val="66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180975</xdr:rowOff>
    </xdr:from>
    <xdr:to>
      <xdr:col>2</xdr:col>
      <xdr:colOff>409575</xdr:colOff>
      <xdr:row>17</xdr:row>
      <xdr:rowOff>190500</xdr:rowOff>
    </xdr:to>
    <xdr:sp macro="" textlink="">
      <xdr:nvSpPr>
        <xdr:cNvPr id="2" name="Prostokąt: ze skos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25" y="180975"/>
          <a:ext cx="3238500" cy="3409950"/>
        </a:xfrm>
        <a:prstGeom prst="bevel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3</xdr:row>
          <xdr:rowOff>9525</xdr:rowOff>
        </xdr:from>
        <xdr:to>
          <xdr:col>1</xdr:col>
          <xdr:colOff>2857500</xdr:colOff>
          <xdr:row>15</xdr:row>
          <xdr:rowOff>161925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187C61-BDFD-4130-9F58-734C93F14C12}" name="Tabela2" displayName="Tabela2" ref="A1:K438" totalsRowShown="0" headerRowDxfId="12" dataDxfId="11">
  <autoFilter ref="A1:K438" xr:uid="{A86A4117-DD4E-4F18-AE61-F48E849CFC1C}"/>
  <sortState ref="A2:K438">
    <sortCondition ref="B1:B438"/>
  </sortState>
  <tableColumns count="11">
    <tableColumn id="1" xr3:uid="{246892C1-8821-446F-8683-25BB3865090D}" name="Lp" dataDxfId="10"/>
    <tableColumn id="2" xr3:uid="{9DD8E574-04AB-4978-B678-1B2445BFCB84}" name="Nazwisko i Imię" dataDxfId="9">
      <calculatedColumnFormula>G2&amp;" "&amp;H2</calculatedColumnFormula>
    </tableColumn>
    <tableColumn id="3" xr3:uid="{F229166D-2F6B-4A96-AACC-8091EE5B6C32}" name="Numer licencji" dataDxfId="8"/>
    <tableColumn id="4" xr3:uid="{67FDF9D5-63CB-4246-864D-AFC561FDE0BE}" name="Typ licencji" dataDxfId="7"/>
    <tableColumn id="5" xr3:uid="{770F3D4B-300F-49ED-8C7E-FE71F4F8329A}" name="Data nadania" dataDxfId="6"/>
    <tableColumn id="6" xr3:uid="{58E09B73-B36C-4F7D-9714-56C23668EE6C}" name="Numer zawodnika" dataDxfId="5"/>
    <tableColumn id="7" xr3:uid="{0520F83F-7879-4C15-8775-79709F0C3980}" name="Nazwisko" dataDxfId="4"/>
    <tableColumn id="8" xr3:uid="{B90B40E1-05A0-45DB-839E-B8F71EA24460}" name="Imię" dataDxfId="3"/>
    <tableColumn id="9" xr3:uid="{F712ACFD-0A84-4B47-8612-62BF41E8F0D7}" name="Rok ur." dataDxfId="2"/>
    <tableColumn id="10" xr3:uid="{2C8AB6AE-FCAE-4DB1-BA57-32FBAC3FB729}" name="Klub" dataDxfId="1"/>
    <tableColumn id="11" xr3:uid="{7FA1F72D-1BD4-4C05-BC29-7416A6EA6791}" name="IMW" dataDxfId="0">
      <calculatedColumnFormula>IF(I2="","",IF($N$1-I2&gt;=21,"Senior",IF($N$1-I2&gt;=18,"Młodzieżowiec",IF($N$1-I2&gt;=15,"Junior",IF($N$1-I2&gt;=13,"Kadet",IF($N$1-I2&gt;=11,"Młodzik",IF($N$1-I2&gt;=9,"Żak",IF($N$1-I2&lt;9,"Skrzat"))))))))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8"/>
  <sheetViews>
    <sheetView workbookViewId="0">
      <selection activeCell="N13" sqref="N13"/>
    </sheetView>
  </sheetViews>
  <sheetFormatPr defaultRowHeight="15.75"/>
  <cols>
    <col min="1" max="1" width="4.75" style="10" customWidth="1"/>
    <col min="2" max="2" width="21.5" style="10" customWidth="1"/>
    <col min="3" max="3" width="12.5" style="10" customWidth="1"/>
    <col min="4" max="4" width="10" style="10" customWidth="1"/>
    <col min="5" max="5" width="11.5" style="10" customWidth="1"/>
    <col min="6" max="6" width="15.125" style="10" customWidth="1"/>
    <col min="7" max="7" width="11.5" style="10" customWidth="1"/>
    <col min="8" max="8" width="9" style="10" customWidth="1"/>
    <col min="9" max="9" width="7.5" style="10" customWidth="1"/>
    <col min="10" max="10" width="28.625" style="10" customWidth="1"/>
    <col min="11" max="11" width="17.25" style="10" customWidth="1"/>
    <col min="12" max="12" width="14.875" style="10" customWidth="1"/>
    <col min="13" max="14" width="9" style="10" customWidth="1"/>
    <col min="15" max="15" width="9" style="10"/>
    <col min="16" max="16" width="22.5" style="10" customWidth="1"/>
    <col min="17" max="17" width="12.875" style="10" customWidth="1"/>
    <col min="18" max="18" width="9" style="10"/>
    <col min="19" max="19" width="9.875" style="26" bestFit="1" customWidth="1"/>
    <col min="20" max="22" width="9" style="10"/>
    <col min="23" max="23" width="9.875" style="26" bestFit="1" customWidth="1"/>
    <col min="24" max="24" width="21.625" style="10" customWidth="1"/>
    <col min="25" max="25" width="12.875" style="10" customWidth="1"/>
    <col min="26" max="26" width="9" style="10"/>
    <col min="27" max="16384" width="9" style="6"/>
  </cols>
  <sheetData>
    <row r="1" spans="1:25" ht="25.5" customHeight="1">
      <c r="A1" s="7" t="s">
        <v>412</v>
      </c>
      <c r="B1" s="7" t="s">
        <v>411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9" t="s">
        <v>425</v>
      </c>
      <c r="N1" s="11">
        <v>2019</v>
      </c>
      <c r="O1" s="12" t="s">
        <v>412</v>
      </c>
      <c r="P1" s="13" t="s">
        <v>411</v>
      </c>
      <c r="Q1" s="14" t="s">
        <v>0</v>
      </c>
      <c r="R1" s="15" t="s">
        <v>1</v>
      </c>
      <c r="S1" s="16" t="s">
        <v>2</v>
      </c>
      <c r="T1" s="15" t="s">
        <v>3</v>
      </c>
      <c r="U1" s="15" t="s">
        <v>4</v>
      </c>
      <c r="V1" s="15" t="s">
        <v>5</v>
      </c>
      <c r="W1" s="16" t="s">
        <v>6</v>
      </c>
      <c r="X1" s="15" t="s">
        <v>7</v>
      </c>
      <c r="Y1" s="17" t="s">
        <v>426</v>
      </c>
    </row>
    <row r="2" spans="1:25">
      <c r="A2" s="10">
        <v>289</v>
      </c>
      <c r="B2" s="10" t="str">
        <f>G2&amp;" "&amp;H2</f>
        <v>Adaszyński Mateusz</v>
      </c>
      <c r="C2" s="24">
        <v>296</v>
      </c>
      <c r="D2" s="24" t="s">
        <v>8</v>
      </c>
      <c r="E2" s="25">
        <v>44050</v>
      </c>
      <c r="F2" s="24">
        <v>45624</v>
      </c>
      <c r="G2" s="24" t="s">
        <v>248</v>
      </c>
      <c r="H2" s="24" t="s">
        <v>85</v>
      </c>
      <c r="I2" s="24">
        <v>2006</v>
      </c>
      <c r="J2" s="24" t="s">
        <v>242</v>
      </c>
      <c r="K2" s="18" t="str">
        <f>IF(I2="","",IF($N$1-I2&gt;=21,"Senior",IF($N$1-I2&gt;=18,"Młodzieżowiec",IF($N$1-I2&gt;=15,"Junior",IF($N$1-I2&gt;=13,"Kadet",IF($N$1-I2&gt;=11,"Młodzik",IF($N$1-I2&gt;=9,"Żak",IF($N$1-I2&lt;9,"Skrzat"))))))))</f>
        <v>Kadet</v>
      </c>
      <c r="O2" s="10">
        <v>1</v>
      </c>
      <c r="P2" s="19" t="s">
        <v>428</v>
      </c>
      <c r="Q2" s="20">
        <f>VLOOKUP($P2,Tabela2[[Nazwisko i Imię]:[IMW]],2,FALSE)</f>
        <v>1335</v>
      </c>
      <c r="R2" s="20" t="str">
        <f>VLOOKUP($P2,Tabela2[[Nazwisko i Imię]:[IMW]],3,FALSE)</f>
        <v>M</v>
      </c>
      <c r="S2" s="21">
        <f>VLOOKUP($P2,Tabela2[[Nazwisko i Imię]:[IMW]],4,FALSE)</f>
        <v>44061</v>
      </c>
      <c r="T2" s="20">
        <f>VLOOKUP($P2,Tabela2[[Nazwisko i Imię]:[IMW]],5,FALSE)</f>
        <v>41871</v>
      </c>
      <c r="U2" s="20" t="str">
        <f>VLOOKUP($P2,Tabela2[[Nazwisko i Imię]:[IMW]],6,FALSE)</f>
        <v>Wodniak</v>
      </c>
      <c r="V2" s="20" t="str">
        <f>VLOOKUP($P2,Tabela2[[Nazwisko i Imię]:[IMW]],7,FALSE)</f>
        <v>Michał</v>
      </c>
      <c r="W2" s="21">
        <f>VLOOKUP($P2,Tabela2[[Nazwisko i Imię]:[IMW]],8,FALSE)</f>
        <v>2005</v>
      </c>
      <c r="X2" s="20" t="str">
        <f>VLOOKUP($P2,Tabela2[[Nazwisko i Imię]:[IMW]],9,FALSE)</f>
        <v>"LZS Żywocice"</v>
      </c>
      <c r="Y2" s="20" t="str">
        <f>VLOOKUP($P2,Tabela2[[Nazwisko i Imię]:[IMW]],10,FALSE)</f>
        <v>Kadet</v>
      </c>
    </row>
    <row r="3" spans="1:25">
      <c r="A3" s="10">
        <v>294</v>
      </c>
      <c r="B3" s="10" t="str">
        <f>G3&amp;" "&amp;H3</f>
        <v>Adaszyński Sławomir</v>
      </c>
      <c r="C3" s="24">
        <v>292</v>
      </c>
      <c r="D3" s="24" t="s">
        <v>16</v>
      </c>
      <c r="E3" s="25">
        <v>44050</v>
      </c>
      <c r="F3" s="24">
        <v>51732</v>
      </c>
      <c r="G3" s="24" t="s">
        <v>248</v>
      </c>
      <c r="H3" s="24" t="s">
        <v>150</v>
      </c>
      <c r="I3" s="24">
        <v>1974</v>
      </c>
      <c r="J3" s="24" t="s">
        <v>242</v>
      </c>
      <c r="K3" s="18" t="str">
        <f>IF(I3="","",IF($N$1-I3&gt;=21,"Senior",IF($N$1-I3&gt;=18,"Młodzieżowiec",IF($N$1-I3&gt;=15,"Junior",IF($N$1-I3&gt;=13,"Kadet",IF($N$1-I3&gt;=11,"Młodzik",IF($N$1-I3&gt;=9,"Żak",IF($N$1-I3&lt;9,"Skrzat"))))))))</f>
        <v>Senior</v>
      </c>
      <c r="O3" s="10">
        <v>2</v>
      </c>
      <c r="P3" s="19" t="s">
        <v>429</v>
      </c>
      <c r="Q3" s="20">
        <f>VLOOKUP($P3,Tabela2[[Nazwisko i Imię]:[IMW]],2,FALSE)</f>
        <v>1584</v>
      </c>
      <c r="R3" s="20" t="str">
        <f>VLOOKUP($P3,Tabela2[[Nazwisko i Imię]:[IMW]],3,FALSE)</f>
        <v>M</v>
      </c>
      <c r="S3" s="21">
        <f>VLOOKUP($P3,Tabela2[[Nazwisko i Imię]:[IMW]],4,FALSE)</f>
        <v>44064</v>
      </c>
      <c r="T3" s="20">
        <f>VLOOKUP($P3,Tabela2[[Nazwisko i Imię]:[IMW]],5,FALSE)</f>
        <v>45577</v>
      </c>
      <c r="U3" s="20" t="str">
        <f>VLOOKUP($P3,Tabela2[[Nazwisko i Imię]:[IMW]],6,FALSE)</f>
        <v>Gargol</v>
      </c>
      <c r="V3" s="20" t="str">
        <f>VLOOKUP($P3,Tabela2[[Nazwisko i Imię]:[IMW]],7,FALSE)</f>
        <v>Wiktoria</v>
      </c>
      <c r="W3" s="21">
        <f>VLOOKUP($P3,Tabela2[[Nazwisko i Imię]:[IMW]],8,FALSE)</f>
        <v>2008</v>
      </c>
      <c r="X3" s="20" t="str">
        <f>VLOOKUP($P3,Tabela2[[Nazwisko i Imię]:[IMW]],9,FALSE)</f>
        <v>"MLUKS WAKMET Bodzanów"</v>
      </c>
      <c r="Y3" s="20" t="str">
        <f>VLOOKUP($P3,Tabela2[[Nazwisko i Imię]:[IMW]],10,FALSE)</f>
        <v>Młodzik</v>
      </c>
    </row>
    <row r="4" spans="1:25">
      <c r="A4" s="10">
        <v>104</v>
      </c>
      <c r="B4" s="10" t="str">
        <f>G4&amp;" "&amp;H4</f>
        <v>Albrycht Krzysztof</v>
      </c>
      <c r="C4" s="10">
        <v>4093</v>
      </c>
      <c r="D4" s="10" t="s">
        <v>16</v>
      </c>
      <c r="E4" s="10">
        <v>44076</v>
      </c>
      <c r="F4" s="10">
        <v>2280</v>
      </c>
      <c r="G4" s="10" t="s">
        <v>103</v>
      </c>
      <c r="H4" s="10" t="s">
        <v>21</v>
      </c>
      <c r="I4" s="10">
        <v>1982</v>
      </c>
      <c r="J4" s="10" t="s">
        <v>46</v>
      </c>
      <c r="K4" s="18" t="str">
        <f>IF(I4="","",IF($N$1-I4&gt;=21,"Senior",IF($N$1-I4&gt;=18,"Młodzieżowiec",IF($N$1-I4&gt;=15,"Junior",IF($N$1-I4&gt;=13,"Kadet",IF($N$1-I4&gt;=11,"Młodzik",IF($N$1-I4&gt;=9,"Żak",IF($N$1-I4&lt;9,"Skrzat"))))))))</f>
        <v>Senior</v>
      </c>
      <c r="O4" s="10">
        <v>3</v>
      </c>
      <c r="P4" s="19" t="s">
        <v>430</v>
      </c>
      <c r="Q4" s="20">
        <f>VLOOKUP($P4,Tabela2[[Nazwisko i Imię]:[IMW]],2,FALSE)</f>
        <v>1583</v>
      </c>
      <c r="R4" s="20" t="str">
        <f>VLOOKUP($P4,Tabela2[[Nazwisko i Imię]:[IMW]],3,FALSE)</f>
        <v>M</v>
      </c>
      <c r="S4" s="21">
        <f>VLOOKUP($P4,Tabela2[[Nazwisko i Imię]:[IMW]],4,FALSE)</f>
        <v>44064</v>
      </c>
      <c r="T4" s="20">
        <f>VLOOKUP($P4,Tabela2[[Nazwisko i Imię]:[IMW]],5,FALSE)</f>
        <v>45576</v>
      </c>
      <c r="U4" s="20" t="str">
        <f>VLOOKUP($P4,Tabela2[[Nazwisko i Imię]:[IMW]],6,FALSE)</f>
        <v>Gargol</v>
      </c>
      <c r="V4" s="20" t="str">
        <f>VLOOKUP($P4,Tabela2[[Nazwisko i Imię]:[IMW]],7,FALSE)</f>
        <v>Amelia</v>
      </c>
      <c r="W4" s="21">
        <f>VLOOKUP($P4,Tabela2[[Nazwisko i Imię]:[IMW]],8,FALSE)</f>
        <v>2006</v>
      </c>
      <c r="X4" s="20" t="str">
        <f>VLOOKUP($P4,Tabela2[[Nazwisko i Imię]:[IMW]],9,FALSE)</f>
        <v>"MLUKS WAKMET Bodzanów"</v>
      </c>
      <c r="Y4" s="20" t="str">
        <f>VLOOKUP($P4,Tabela2[[Nazwisko i Imię]:[IMW]],10,FALSE)</f>
        <v>Kadet</v>
      </c>
    </row>
    <row r="5" spans="1:25">
      <c r="A5" s="10">
        <v>90</v>
      </c>
      <c r="B5" s="10" t="str">
        <f>G5&amp;" "&amp;H5</f>
        <v>Albrycht Łukasz</v>
      </c>
      <c r="C5" s="24">
        <v>4107</v>
      </c>
      <c r="D5" s="24" t="s">
        <v>8</v>
      </c>
      <c r="E5" s="25">
        <v>44076</v>
      </c>
      <c r="F5" s="24">
        <v>54543</v>
      </c>
      <c r="G5" s="24" t="s">
        <v>103</v>
      </c>
      <c r="H5" s="24" t="s">
        <v>92</v>
      </c>
      <c r="I5" s="24">
        <v>2011</v>
      </c>
      <c r="J5" s="24" t="s">
        <v>46</v>
      </c>
      <c r="K5" s="18" t="str">
        <f>IF(I5="","",IF($N$1-I5&gt;=21,"Senior",IF($N$1-I5&gt;=18,"Młodzieżowiec",IF($N$1-I5&gt;=15,"Junior",IF($N$1-I5&gt;=13,"Kadet",IF($N$1-I5&gt;=11,"Młodzik",IF($N$1-I5&gt;=9,"Żak",IF($N$1-I5&lt;9,"Skrzat"))))))))</f>
        <v>Skrzat</v>
      </c>
      <c r="O5" s="10">
        <v>4</v>
      </c>
      <c r="P5" s="19" t="s">
        <v>431</v>
      </c>
      <c r="Q5" s="20" t="e">
        <f>VLOOKUP($P5,Tabela2[[Nazwisko i Imię]:[IMW]],2,FALSE)</f>
        <v>#N/A</v>
      </c>
      <c r="R5" s="20" t="e">
        <f>VLOOKUP($P5,Tabela2[[Nazwisko i Imię]:[IMW]],3,FALSE)</f>
        <v>#N/A</v>
      </c>
      <c r="S5" s="21" t="e">
        <f>VLOOKUP($P5,Tabela2[[Nazwisko i Imię]:[IMW]],4,FALSE)</f>
        <v>#N/A</v>
      </c>
      <c r="T5" s="20" t="e">
        <f>VLOOKUP($P5,Tabela2[[Nazwisko i Imię]:[IMW]],5,FALSE)</f>
        <v>#N/A</v>
      </c>
      <c r="U5" s="20" t="e">
        <f>VLOOKUP($P5,Tabela2[[Nazwisko i Imię]:[IMW]],6,FALSE)</f>
        <v>#N/A</v>
      </c>
      <c r="V5" s="20" t="e">
        <f>VLOOKUP($P5,Tabela2[[Nazwisko i Imię]:[IMW]],7,FALSE)</f>
        <v>#N/A</v>
      </c>
      <c r="W5" s="21" t="e">
        <f>VLOOKUP($P5,Tabela2[[Nazwisko i Imię]:[IMW]],8,FALSE)</f>
        <v>#N/A</v>
      </c>
      <c r="X5" s="20" t="e">
        <f>VLOOKUP($P5,Tabela2[[Nazwisko i Imię]:[IMW]],9,FALSE)</f>
        <v>#N/A</v>
      </c>
      <c r="Y5" s="20" t="e">
        <f>VLOOKUP($P5,Tabela2[[Nazwisko i Imię]:[IMW]],10,FALSE)</f>
        <v>#N/A</v>
      </c>
    </row>
    <row r="6" spans="1:25">
      <c r="A6" s="10">
        <v>177</v>
      </c>
      <c r="B6" s="10" t="str">
        <f>G6&amp;" "&amp;H6</f>
        <v>Augustynowicz Czesław</v>
      </c>
      <c r="C6" s="24">
        <v>1572</v>
      </c>
      <c r="D6" s="24" t="s">
        <v>16</v>
      </c>
      <c r="E6" s="25">
        <v>44064</v>
      </c>
      <c r="F6" s="24">
        <v>40655</v>
      </c>
      <c r="G6" s="24" t="s">
        <v>303</v>
      </c>
      <c r="H6" s="24" t="s">
        <v>304</v>
      </c>
      <c r="I6" s="24">
        <v>1965</v>
      </c>
      <c r="J6" s="24" t="s">
        <v>292</v>
      </c>
      <c r="K6" s="18" t="str">
        <f>IF(I6="","",IF($N$1-I6&gt;=21,"Senior",IF($N$1-I6&gt;=18,"Młodzieżowiec",IF($N$1-I6&gt;=15,"Junior",IF($N$1-I6&gt;=13,"Kadet",IF($N$1-I6&gt;=11,"Młodzik",IF($N$1-I6&gt;=9,"Żak",IF($N$1-I6&lt;9,"Skrzat"))))))))</f>
        <v>Senior</v>
      </c>
      <c r="O6" s="10">
        <v>5</v>
      </c>
      <c r="P6" s="19" t="s">
        <v>432</v>
      </c>
      <c r="Q6" s="20">
        <f>VLOOKUP($P6,Tabela2[[Nazwisko i Imię]:[IMW]],2,FALSE)</f>
        <v>4862</v>
      </c>
      <c r="R6" s="20" t="str">
        <f>VLOOKUP($P6,Tabela2[[Nazwisko i Imię]:[IMW]],3,FALSE)</f>
        <v>M</v>
      </c>
      <c r="S6" s="21">
        <f>VLOOKUP($P6,Tabela2[[Nazwisko i Imię]:[IMW]],4,FALSE)</f>
        <v>44081</v>
      </c>
      <c r="T6" s="20">
        <f>VLOOKUP($P6,Tabela2[[Nazwisko i Imię]:[IMW]],5,FALSE)</f>
        <v>45780</v>
      </c>
      <c r="U6" s="20" t="str">
        <f>VLOOKUP($P6,Tabela2[[Nazwisko i Imię]:[IMW]],6,FALSE)</f>
        <v>Poloczek</v>
      </c>
      <c r="V6" s="20" t="str">
        <f>VLOOKUP($P6,Tabela2[[Nazwisko i Imię]:[IMW]],7,FALSE)</f>
        <v>Mateusz</v>
      </c>
      <c r="W6" s="21">
        <f>VLOOKUP($P6,Tabela2[[Nazwisko i Imię]:[IMW]],8,FALSE)</f>
        <v>2007</v>
      </c>
      <c r="X6" s="20" t="str">
        <f>VLOOKUP($P6,Tabela2[[Nazwisko i Imię]:[IMW]],9,FALSE)</f>
        <v>"OKS Olesno"</v>
      </c>
      <c r="Y6" s="20" t="str">
        <f>VLOOKUP($P6,Tabela2[[Nazwisko i Imię]:[IMW]],10,FALSE)</f>
        <v>Młodzik</v>
      </c>
    </row>
    <row r="7" spans="1:25">
      <c r="A7" s="10">
        <v>218</v>
      </c>
      <c r="B7" s="10" t="str">
        <f>G7&amp;" "&amp;H7</f>
        <v>Babik Olivier</v>
      </c>
      <c r="C7" s="24">
        <v>1324</v>
      </c>
      <c r="D7" s="24" t="s">
        <v>8</v>
      </c>
      <c r="E7" s="25">
        <v>44061</v>
      </c>
      <c r="F7" s="24">
        <v>52307</v>
      </c>
      <c r="G7" s="24" t="s">
        <v>62</v>
      </c>
      <c r="H7" s="24" t="s">
        <v>63</v>
      </c>
      <c r="I7" s="24">
        <v>2008</v>
      </c>
      <c r="J7" s="24" t="s">
        <v>31</v>
      </c>
      <c r="K7" s="18" t="str">
        <f>IF(I7="","",IF($N$1-I7&gt;=21,"Senior",IF($N$1-I7&gt;=18,"Młodzieżowiec",IF($N$1-I7&gt;=15,"Junior",IF($N$1-I7&gt;=13,"Kadet",IF($N$1-I7&gt;=11,"Młodzik",IF($N$1-I7&gt;=9,"Żak",IF($N$1-I7&lt;9,"Skrzat"))))))))</f>
        <v>Młodzik</v>
      </c>
      <c r="O7" s="10">
        <v>6</v>
      </c>
      <c r="P7" s="19" t="s">
        <v>433</v>
      </c>
      <c r="Q7" s="20">
        <f>VLOOKUP($P7,Tabela2[[Nazwisko i Imię]:[IMW]],2,FALSE)</f>
        <v>4669</v>
      </c>
      <c r="R7" s="20" t="str">
        <f>VLOOKUP($P7,Tabela2[[Nazwisko i Imię]:[IMW]],3,FALSE)</f>
        <v>M</v>
      </c>
      <c r="S7" s="21">
        <f>VLOOKUP($P7,Tabela2[[Nazwisko i Imię]:[IMW]],4,FALSE)</f>
        <v>44080</v>
      </c>
      <c r="T7" s="20">
        <f>VLOOKUP($P7,Tabela2[[Nazwisko i Imię]:[IMW]],5,FALSE)</f>
        <v>45144</v>
      </c>
      <c r="U7" s="20" t="str">
        <f>VLOOKUP($P7,Tabela2[[Nazwisko i Imię]:[IMW]],6,FALSE)</f>
        <v>Matros</v>
      </c>
      <c r="V7" s="20" t="str">
        <f>VLOOKUP($P7,Tabela2[[Nazwisko i Imię]:[IMW]],7,FALSE)</f>
        <v>Izabela</v>
      </c>
      <c r="W7" s="21">
        <f>VLOOKUP($P7,Tabela2[[Nazwisko i Imię]:[IMW]],8,FALSE)</f>
        <v>2007</v>
      </c>
      <c r="X7" s="20" t="str">
        <f>VLOOKUP($P7,Tabela2[[Nazwisko i Imię]:[IMW]],9,FALSE)</f>
        <v>"LZS VICTORIA Chróścice"</v>
      </c>
      <c r="Y7" s="20" t="str">
        <f>VLOOKUP($P7,Tabela2[[Nazwisko i Imię]:[IMW]],10,FALSE)</f>
        <v>Młodzik</v>
      </c>
    </row>
    <row r="8" spans="1:25">
      <c r="A8" s="10">
        <v>12</v>
      </c>
      <c r="B8" s="10" t="str">
        <f>G8&amp;" "&amp;H8</f>
        <v>Badura Artur</v>
      </c>
      <c r="C8" s="24">
        <v>4853</v>
      </c>
      <c r="D8" s="24" t="s">
        <v>16</v>
      </c>
      <c r="E8" s="25">
        <v>44081</v>
      </c>
      <c r="F8" s="24">
        <v>18684</v>
      </c>
      <c r="G8" s="24" t="s">
        <v>191</v>
      </c>
      <c r="H8" s="24" t="s">
        <v>75</v>
      </c>
      <c r="I8" s="24">
        <v>1986</v>
      </c>
      <c r="J8" s="24" t="s">
        <v>182</v>
      </c>
      <c r="K8" s="18" t="str">
        <f>IF(I8="","",IF($N$1-I8&gt;=21,"Senior",IF($N$1-I8&gt;=18,"Młodzieżowiec",IF($N$1-I8&gt;=15,"Junior",IF($N$1-I8&gt;=13,"Kadet",IF($N$1-I8&gt;=11,"Młodzik",IF($N$1-I8&gt;=9,"Żak",IF($N$1-I8&lt;9,"Skrzat"))))))))</f>
        <v>Senior</v>
      </c>
      <c r="O8" s="10">
        <v>7</v>
      </c>
      <c r="P8" s="19" t="s">
        <v>434</v>
      </c>
      <c r="Q8" s="20">
        <f>VLOOKUP($P8,Tabela2[[Nazwisko i Imię]:[IMW]],2,FALSE)</f>
        <v>430</v>
      </c>
      <c r="R8" s="20" t="str">
        <f>VLOOKUP($P8,Tabela2[[Nazwisko i Imię]:[IMW]],3,FALSE)</f>
        <v>M</v>
      </c>
      <c r="S8" s="21">
        <f>VLOOKUP($P8,Tabela2[[Nazwisko i Imię]:[IMW]],4,FALSE)</f>
        <v>44052</v>
      </c>
      <c r="T8" s="20">
        <f>VLOOKUP($P8,Tabela2[[Nazwisko i Imię]:[IMW]],5,FALSE)</f>
        <v>49301</v>
      </c>
      <c r="U8" s="20" t="str">
        <f>VLOOKUP($P8,Tabela2[[Nazwisko i Imię]:[IMW]],6,FALSE)</f>
        <v>Ślosarczyk</v>
      </c>
      <c r="V8" s="20" t="str">
        <f>VLOOKUP($P8,Tabela2[[Nazwisko i Imię]:[IMW]],7,FALSE)</f>
        <v>Paweł</v>
      </c>
      <c r="W8" s="21">
        <f>VLOOKUP($P8,Tabela2[[Nazwisko i Imię]:[IMW]],8,FALSE)</f>
        <v>2007</v>
      </c>
      <c r="X8" s="20" t="str">
        <f>VLOOKUP($P8,Tabela2[[Nazwisko i Imię]:[IMW]],9,FALSE)</f>
        <v>"KTS LEW Głubczyce"</v>
      </c>
      <c r="Y8" s="20" t="str">
        <f>VLOOKUP($P8,Tabela2[[Nazwisko i Imię]:[IMW]],10,FALSE)</f>
        <v>Młodzik</v>
      </c>
    </row>
    <row r="9" spans="1:25">
      <c r="A9" s="10">
        <v>6</v>
      </c>
      <c r="B9" s="10" t="str">
        <f>G9&amp;" "&amp;H9</f>
        <v>Badura Karolina</v>
      </c>
      <c r="C9" s="24">
        <v>4859</v>
      </c>
      <c r="D9" s="24" t="s">
        <v>16</v>
      </c>
      <c r="E9" s="25">
        <v>44081</v>
      </c>
      <c r="F9" s="24">
        <v>29719</v>
      </c>
      <c r="G9" s="24" t="s">
        <v>191</v>
      </c>
      <c r="H9" s="24" t="s">
        <v>166</v>
      </c>
      <c r="I9" s="24">
        <v>1997</v>
      </c>
      <c r="J9" s="24" t="s">
        <v>182</v>
      </c>
      <c r="K9" s="18" t="str">
        <f>IF(I9="","",IF($N$1-I9&gt;=21,"Senior",IF($N$1-I9&gt;=18,"Młodzieżowiec",IF($N$1-I9&gt;=15,"Junior",IF($N$1-I9&gt;=13,"Kadet",IF($N$1-I9&gt;=11,"Młodzik",IF($N$1-I9&gt;=9,"Żak",IF($N$1-I9&lt;9,"Skrzat"))))))))</f>
        <v>Senior</v>
      </c>
      <c r="O9" s="10">
        <v>8</v>
      </c>
      <c r="P9" s="19" t="s">
        <v>435</v>
      </c>
      <c r="Q9" s="20" t="e">
        <f>VLOOKUP($P9,Tabela2[[Nazwisko i Imię]:[IMW]],2,FALSE)</f>
        <v>#N/A</v>
      </c>
      <c r="R9" s="20" t="e">
        <f>VLOOKUP($P9,Tabela2[[Nazwisko i Imię]:[IMW]],3,FALSE)</f>
        <v>#N/A</v>
      </c>
      <c r="S9" s="21" t="e">
        <f>VLOOKUP($P9,Tabela2[[Nazwisko i Imię]:[IMW]],4,FALSE)</f>
        <v>#N/A</v>
      </c>
      <c r="T9" s="20" t="e">
        <f>VLOOKUP($P9,Tabela2[[Nazwisko i Imię]:[IMW]],5,FALSE)</f>
        <v>#N/A</v>
      </c>
      <c r="U9" s="20" t="e">
        <f>VLOOKUP($P9,Tabela2[[Nazwisko i Imię]:[IMW]],6,FALSE)</f>
        <v>#N/A</v>
      </c>
      <c r="V9" s="20" t="e">
        <f>VLOOKUP($P9,Tabela2[[Nazwisko i Imię]:[IMW]],7,FALSE)</f>
        <v>#N/A</v>
      </c>
      <c r="W9" s="21" t="e">
        <f>VLOOKUP($P9,Tabela2[[Nazwisko i Imię]:[IMW]],8,FALSE)</f>
        <v>#N/A</v>
      </c>
      <c r="X9" s="20" t="e">
        <f>VLOOKUP($P9,Tabela2[[Nazwisko i Imię]:[IMW]],9,FALSE)</f>
        <v>#N/A</v>
      </c>
      <c r="Y9" s="20" t="e">
        <f>VLOOKUP($P9,Tabela2[[Nazwisko i Imię]:[IMW]],10,FALSE)</f>
        <v>#N/A</v>
      </c>
    </row>
    <row r="10" spans="1:25">
      <c r="A10" s="10">
        <v>182</v>
      </c>
      <c r="B10" s="10" t="str">
        <f>G10&amp;" "&amp;H10</f>
        <v>Bagiński Michał</v>
      </c>
      <c r="C10" s="24">
        <v>1446</v>
      </c>
      <c r="D10" s="24" t="s">
        <v>8</v>
      </c>
      <c r="E10" s="25">
        <v>44062</v>
      </c>
      <c r="F10" s="24">
        <v>39927</v>
      </c>
      <c r="G10" s="24" t="s">
        <v>68</v>
      </c>
      <c r="H10" s="24" t="s">
        <v>69</v>
      </c>
      <c r="I10" s="24">
        <v>2005</v>
      </c>
      <c r="J10" s="24" t="s">
        <v>67</v>
      </c>
      <c r="K10" s="18" t="str">
        <f>IF(I10="","",IF($N$1-I10&gt;=21,"Senior",IF($N$1-I10&gt;=18,"Młodzieżowiec",IF($N$1-I10&gt;=15,"Junior",IF($N$1-I10&gt;=13,"Kadet",IF($N$1-I10&gt;=11,"Młodzik",IF($N$1-I10&gt;=9,"Żak",IF($N$1-I10&lt;9,"Skrzat"))))))))</f>
        <v>Kadet</v>
      </c>
      <c r="O10" s="10">
        <v>9</v>
      </c>
      <c r="P10" s="19" t="s">
        <v>436</v>
      </c>
      <c r="Q10" s="20">
        <f>VLOOKUP($P10,Tabela2[[Nazwisko i Imię]:[IMW]],2,FALSE)</f>
        <v>4604</v>
      </c>
      <c r="R10" s="20" t="str">
        <f>VLOOKUP($P10,Tabela2[[Nazwisko i Imię]:[IMW]],3,FALSE)</f>
        <v>M</v>
      </c>
      <c r="S10" s="21">
        <f>VLOOKUP($P10,Tabela2[[Nazwisko i Imię]:[IMW]],4,FALSE)</f>
        <v>44080</v>
      </c>
      <c r="T10" s="20">
        <f>VLOOKUP($P10,Tabela2[[Nazwisko i Imię]:[IMW]],5,FALSE)</f>
        <v>51715</v>
      </c>
      <c r="U10" s="20" t="str">
        <f>VLOOKUP($P10,Tabela2[[Nazwisko i Imię]:[IMW]],6,FALSE)</f>
        <v>Bonk</v>
      </c>
      <c r="V10" s="20" t="str">
        <f>VLOOKUP($P10,Tabela2[[Nazwisko i Imię]:[IMW]],7,FALSE)</f>
        <v>Anna</v>
      </c>
      <c r="W10" s="21">
        <f>VLOOKUP($P10,Tabela2[[Nazwisko i Imię]:[IMW]],8,FALSE)</f>
        <v>2010</v>
      </c>
      <c r="X10" s="20" t="str">
        <f>VLOOKUP($P10,Tabela2[[Nazwisko i Imię]:[IMW]],9,FALSE)</f>
        <v>"KTS MOKSiR Zawadzkie"</v>
      </c>
      <c r="Y10" s="20" t="str">
        <f>VLOOKUP($P10,Tabela2[[Nazwisko i Imię]:[IMW]],10,FALSE)</f>
        <v>Żak</v>
      </c>
    </row>
    <row r="11" spans="1:25">
      <c r="A11" s="10">
        <v>11</v>
      </c>
      <c r="B11" s="10" t="s">
        <v>427</v>
      </c>
      <c r="C11" s="10">
        <v>4854</v>
      </c>
      <c r="D11" s="10" t="s">
        <v>16</v>
      </c>
      <c r="E11" s="10">
        <v>44081</v>
      </c>
      <c r="F11" s="10">
        <v>29714</v>
      </c>
      <c r="G11" s="10" t="s">
        <v>201</v>
      </c>
      <c r="H11" s="10" t="s">
        <v>12</v>
      </c>
      <c r="I11" s="10">
        <v>1994</v>
      </c>
      <c r="J11" s="10" t="s">
        <v>182</v>
      </c>
      <c r="K11" s="18" t="str">
        <f>IF(I11="","",IF($N$1-I11&gt;=21,"Senior",IF($N$1-I11&gt;=18,"Młodzieżowiec",IF($N$1-I11&gt;=15,"Junior",IF($N$1-I11&gt;=13,"Kadet",IF($N$1-I11&gt;=11,"Młodzik",IF($N$1-I11&gt;=9,"Żak",IF($N$1-I11&lt;9,"Skrzat"))))))))</f>
        <v>Senior</v>
      </c>
      <c r="O11" s="10">
        <v>10</v>
      </c>
      <c r="P11" s="19" t="s">
        <v>437</v>
      </c>
      <c r="Q11" s="20">
        <f>VLOOKUP($P11,Tabela2[[Nazwisko i Imię]:[IMW]],2,FALSE)</f>
        <v>1334</v>
      </c>
      <c r="R11" s="20" t="str">
        <f>VLOOKUP($P11,Tabela2[[Nazwisko i Imię]:[IMW]],3,FALSE)</f>
        <v>M</v>
      </c>
      <c r="S11" s="21">
        <f>VLOOKUP($P11,Tabela2[[Nazwisko i Imię]:[IMW]],4,FALSE)</f>
        <v>44061</v>
      </c>
      <c r="T11" s="20">
        <f>VLOOKUP($P11,Tabela2[[Nazwisko i Imię]:[IMW]],5,FALSE)</f>
        <v>45325</v>
      </c>
      <c r="U11" s="20" t="str">
        <f>VLOOKUP($P11,Tabela2[[Nazwisko i Imię]:[IMW]],6,FALSE)</f>
        <v>Szczepanek</v>
      </c>
      <c r="V11" s="20" t="str">
        <f>VLOOKUP($P11,Tabela2[[Nazwisko i Imię]:[IMW]],7,FALSE)</f>
        <v>Jan</v>
      </c>
      <c r="W11" s="21">
        <f>VLOOKUP($P11,Tabela2[[Nazwisko i Imię]:[IMW]],8,FALSE)</f>
        <v>2008</v>
      </c>
      <c r="X11" s="20" t="str">
        <f>VLOOKUP($P11,Tabela2[[Nazwisko i Imię]:[IMW]],9,FALSE)</f>
        <v>"LZS Żywocice"</v>
      </c>
      <c r="Y11" s="20" t="str">
        <f>VLOOKUP($P11,Tabela2[[Nazwisko i Imię]:[IMW]],10,FALSE)</f>
        <v>Młodzik</v>
      </c>
    </row>
    <row r="12" spans="1:25">
      <c r="A12" s="10">
        <v>262</v>
      </c>
      <c r="B12" s="10" t="str">
        <f>G12&amp;" "&amp;H12</f>
        <v>Baran Tomasz</v>
      </c>
      <c r="C12" s="24">
        <v>433</v>
      </c>
      <c r="D12" s="24" t="s">
        <v>16</v>
      </c>
      <c r="E12" s="25">
        <v>44052</v>
      </c>
      <c r="F12" s="24">
        <v>41512</v>
      </c>
      <c r="G12" s="24" t="s">
        <v>361</v>
      </c>
      <c r="H12" s="24" t="s">
        <v>19</v>
      </c>
      <c r="I12" s="24">
        <v>2001</v>
      </c>
      <c r="J12" s="24" t="s">
        <v>352</v>
      </c>
      <c r="K12" s="18" t="str">
        <f>IF(I12="","",IF($N$1-I12&gt;=21,"Senior",IF($N$1-I12&gt;=18,"Młodzieżowiec",IF($N$1-I12&gt;=15,"Junior",IF($N$1-I12&gt;=13,"Kadet",IF($N$1-I12&gt;=11,"Młodzik",IF($N$1-I12&gt;=9,"Żak",IF($N$1-I12&lt;9,"Skrzat"))))))))</f>
        <v>Młodzieżowiec</v>
      </c>
      <c r="O12" s="10">
        <v>11</v>
      </c>
      <c r="P12" s="19" t="s">
        <v>438</v>
      </c>
      <c r="Q12" s="20">
        <f>VLOOKUP($P12,Tabela2[[Nazwisko i Imię]:[IMW]],2,FALSE)</f>
        <v>1329</v>
      </c>
      <c r="R12" s="20" t="str">
        <f>VLOOKUP($P12,Tabela2[[Nazwisko i Imię]:[IMW]],3,FALSE)</f>
        <v>M</v>
      </c>
      <c r="S12" s="21">
        <f>VLOOKUP($P12,Tabela2[[Nazwisko i Imię]:[IMW]],4,FALSE)</f>
        <v>44061</v>
      </c>
      <c r="T12" s="20">
        <f>VLOOKUP($P12,Tabela2[[Nazwisko i Imię]:[IMW]],5,FALSE)</f>
        <v>49398</v>
      </c>
      <c r="U12" s="20" t="str">
        <f>VLOOKUP($P12,Tabela2[[Nazwisko i Imię]:[IMW]],6,FALSE)</f>
        <v>Lepich</v>
      </c>
      <c r="V12" s="20" t="str">
        <f>VLOOKUP($P12,Tabela2[[Nazwisko i Imię]:[IMW]],7,FALSE)</f>
        <v>David</v>
      </c>
      <c r="W12" s="21">
        <f>VLOOKUP($P12,Tabela2[[Nazwisko i Imię]:[IMW]],8,FALSE)</f>
        <v>2011</v>
      </c>
      <c r="X12" s="20" t="str">
        <f>VLOOKUP($P12,Tabela2[[Nazwisko i Imię]:[IMW]],9,FALSE)</f>
        <v>"LZS Żywocice"</v>
      </c>
      <c r="Y12" s="20" t="str">
        <f>VLOOKUP($P12,Tabela2[[Nazwisko i Imię]:[IMW]],10,FALSE)</f>
        <v>Skrzat</v>
      </c>
    </row>
    <row r="13" spans="1:25">
      <c r="A13" s="10">
        <v>59</v>
      </c>
      <c r="B13" s="10" t="str">
        <f>G13&amp;" "&amp;H13</f>
        <v>Barański Jacek</v>
      </c>
      <c r="C13" s="24">
        <v>4589</v>
      </c>
      <c r="D13" s="24" t="s">
        <v>16</v>
      </c>
      <c r="E13" s="25">
        <v>44080</v>
      </c>
      <c r="F13" s="24">
        <v>22647</v>
      </c>
      <c r="G13" s="24" t="s">
        <v>288</v>
      </c>
      <c r="H13" s="24" t="s">
        <v>149</v>
      </c>
      <c r="I13" s="24">
        <v>1994</v>
      </c>
      <c r="J13" s="24" t="s">
        <v>457</v>
      </c>
      <c r="K13" s="18" t="str">
        <f>IF(I13="","",IF($N$1-I13&gt;=21,"Senior",IF($N$1-I13&gt;=18,"Młodzieżowiec",IF($N$1-I13&gt;=15,"Junior",IF($N$1-I13&gt;=13,"Kadet",IF($N$1-I13&gt;=11,"Młodzik",IF($N$1-I13&gt;=9,"Żak",IF($N$1-I13&lt;9,"Skrzat"))))))))</f>
        <v>Senior</v>
      </c>
      <c r="O13" s="10">
        <v>12</v>
      </c>
      <c r="P13" s="19" t="s">
        <v>439</v>
      </c>
      <c r="Q13" s="20">
        <f>VLOOKUP($P13,Tabela2[[Nazwisko i Imię]:[IMW]],2,FALSE)</f>
        <v>5295</v>
      </c>
      <c r="R13" s="20" t="str">
        <f>VLOOKUP($P13,Tabela2[[Nazwisko i Imię]:[IMW]],3,FALSE)</f>
        <v>M</v>
      </c>
      <c r="S13" s="21">
        <f>VLOOKUP($P13,Tabela2[[Nazwisko i Imię]:[IMW]],4,FALSE)</f>
        <v>43711</v>
      </c>
      <c r="T13" s="20">
        <f>VLOOKUP($P13,Tabela2[[Nazwisko i Imię]:[IMW]],5,FALSE)</f>
        <v>44945</v>
      </c>
      <c r="U13" s="20" t="str">
        <f>VLOOKUP($P13,Tabela2[[Nazwisko i Imię]:[IMW]],6,FALSE)</f>
        <v>Zając</v>
      </c>
      <c r="V13" s="20" t="str">
        <f>VLOOKUP($P13,Tabela2[[Nazwisko i Imię]:[IMW]],7,FALSE)</f>
        <v>Katarzyna</v>
      </c>
      <c r="W13" s="21">
        <f>VLOOKUP($P13,Tabela2[[Nazwisko i Imię]:[IMW]],8,FALSE)</f>
        <v>2007</v>
      </c>
      <c r="X13" s="20" t="str">
        <f>VLOOKUP($P13,Tabela2[[Nazwisko i Imię]:[IMW]],9,FALSE)</f>
        <v>"UKS Dalachów"</v>
      </c>
      <c r="Y13" s="20" t="str">
        <f>VLOOKUP($P13,Tabela2[[Nazwisko i Imię]:[IMW]],10,FALSE)</f>
        <v>Młodzik</v>
      </c>
    </row>
    <row r="14" spans="1:25">
      <c r="A14" s="10">
        <v>187</v>
      </c>
      <c r="B14" s="10" t="str">
        <f>G14&amp;" "&amp;H14</f>
        <v>Bartyzel Artur</v>
      </c>
      <c r="C14" s="24">
        <v>1440</v>
      </c>
      <c r="D14" s="24" t="s">
        <v>16</v>
      </c>
      <c r="E14" s="25">
        <v>44062</v>
      </c>
      <c r="F14" s="24">
        <v>19000</v>
      </c>
      <c r="G14" s="24" t="s">
        <v>74</v>
      </c>
      <c r="H14" s="24" t="s">
        <v>75</v>
      </c>
      <c r="I14" s="24">
        <v>1973</v>
      </c>
      <c r="J14" s="24" t="s">
        <v>67</v>
      </c>
      <c r="K14" s="18" t="str">
        <f>IF(I14="","",IF($N$1-I14&gt;=21,"Senior",IF($N$1-I14&gt;=18,"Młodzieżowiec",IF($N$1-I14&gt;=15,"Junior",IF($N$1-I14&gt;=13,"Kadet",IF($N$1-I14&gt;=11,"Młodzik",IF($N$1-I14&gt;=9,"Żak",IF($N$1-I14&lt;9,"Skrzat"))))))))</f>
        <v>Senior</v>
      </c>
      <c r="O14" s="10">
        <v>13</v>
      </c>
      <c r="P14" s="19" t="s">
        <v>440</v>
      </c>
      <c r="Q14" s="20">
        <f>VLOOKUP($P14,Tabela2[[Nazwisko i Imię]:[IMW]],2,FALSE)</f>
        <v>1446</v>
      </c>
      <c r="R14" s="20" t="str">
        <f>VLOOKUP($P14,Tabela2[[Nazwisko i Imię]:[IMW]],3,FALSE)</f>
        <v>M</v>
      </c>
      <c r="S14" s="21">
        <f>VLOOKUP($P14,Tabela2[[Nazwisko i Imię]:[IMW]],4,FALSE)</f>
        <v>44062</v>
      </c>
      <c r="T14" s="20">
        <f>VLOOKUP($P14,Tabela2[[Nazwisko i Imię]:[IMW]],5,FALSE)</f>
        <v>39927</v>
      </c>
      <c r="U14" s="20" t="str">
        <f>VLOOKUP($P14,Tabela2[[Nazwisko i Imię]:[IMW]],6,FALSE)</f>
        <v>Bagiński</v>
      </c>
      <c r="V14" s="20" t="str">
        <f>VLOOKUP($P14,Tabela2[[Nazwisko i Imię]:[IMW]],7,FALSE)</f>
        <v>Michał</v>
      </c>
      <c r="W14" s="21">
        <f>VLOOKUP($P14,Tabela2[[Nazwisko i Imię]:[IMW]],8,FALSE)</f>
        <v>2005</v>
      </c>
      <c r="X14" s="20" t="str">
        <f>VLOOKUP($P14,Tabela2[[Nazwisko i Imię]:[IMW]],9,FALSE)</f>
        <v>"LUKS MGOKSIR Korfantów"</v>
      </c>
      <c r="Y14" s="20" t="str">
        <f>VLOOKUP($P14,Tabela2[[Nazwisko i Imię]:[IMW]],10,FALSE)</f>
        <v>Kadet</v>
      </c>
    </row>
    <row r="15" spans="1:25">
      <c r="A15" s="10">
        <v>88</v>
      </c>
      <c r="B15" s="10" t="str">
        <f>G15&amp;" "&amp;H15</f>
        <v>Bąk Oliwia</v>
      </c>
      <c r="C15" s="24">
        <v>4109</v>
      </c>
      <c r="D15" s="24" t="s">
        <v>8</v>
      </c>
      <c r="E15" s="25">
        <v>44076</v>
      </c>
      <c r="F15" s="24">
        <v>54545</v>
      </c>
      <c r="G15" s="24" t="s">
        <v>224</v>
      </c>
      <c r="H15" s="24" t="s">
        <v>403</v>
      </c>
      <c r="I15" s="24">
        <v>2011</v>
      </c>
      <c r="J15" s="24" t="s">
        <v>46</v>
      </c>
      <c r="K15" s="18" t="str">
        <f>IF(I15="","",IF($N$1-I15&gt;=21,"Senior",IF($N$1-I15&gt;=18,"Młodzieżowiec",IF($N$1-I15&gt;=15,"Junior",IF($N$1-I15&gt;=13,"Kadet",IF($N$1-I15&gt;=11,"Młodzik",IF($N$1-I15&gt;=9,"Żak",IF($N$1-I15&lt;9,"Skrzat"))))))))</f>
        <v>Skrzat</v>
      </c>
      <c r="O15" s="10">
        <v>14</v>
      </c>
      <c r="P15" s="19" t="s">
        <v>441</v>
      </c>
      <c r="Q15" s="20">
        <f>VLOOKUP($P15,Tabela2[[Nazwisko i Imię]:[IMW]],2,FALSE)</f>
        <v>7049</v>
      </c>
      <c r="R15" s="20" t="str">
        <f>VLOOKUP($P15,Tabela2[[Nazwisko i Imię]:[IMW]],3,FALSE)</f>
        <v>M</v>
      </c>
      <c r="S15" s="21">
        <f>VLOOKUP($P15,Tabela2[[Nazwisko i Imię]:[IMW]],4,FALSE)</f>
        <v>43714</v>
      </c>
      <c r="T15" s="20">
        <f>VLOOKUP($P15,Tabela2[[Nazwisko i Imię]:[IMW]],5,FALSE)</f>
        <v>45368</v>
      </c>
      <c r="U15" s="20" t="str">
        <f>VLOOKUP($P15,Tabela2[[Nazwisko i Imię]:[IMW]],6,FALSE)</f>
        <v>Skotnik</v>
      </c>
      <c r="V15" s="20" t="str">
        <f>VLOOKUP($P15,Tabela2[[Nazwisko i Imię]:[IMW]],7,FALSE)</f>
        <v>Szymon</v>
      </c>
      <c r="W15" s="21">
        <f>VLOOKUP($P15,Tabela2[[Nazwisko i Imię]:[IMW]],8,FALSE)</f>
        <v>2005</v>
      </c>
      <c r="X15" s="20" t="str">
        <f>VLOOKUP($P15,Tabela2[[Nazwisko i Imię]:[IMW]],9,FALSE)</f>
        <v>"GUKS Byczyna"</v>
      </c>
      <c r="Y15" s="20" t="str">
        <f>VLOOKUP($P15,Tabela2[[Nazwisko i Imię]:[IMW]],10,FALSE)</f>
        <v>Kadet</v>
      </c>
    </row>
    <row r="16" spans="1:25">
      <c r="A16" s="10">
        <v>309</v>
      </c>
      <c r="B16" s="10" t="str">
        <f>G16&amp;" "&amp;H16</f>
        <v>Bąk Przemysław</v>
      </c>
      <c r="C16" s="24">
        <v>86</v>
      </c>
      <c r="D16" s="24" t="s">
        <v>16</v>
      </c>
      <c r="E16" s="25">
        <v>44046</v>
      </c>
      <c r="F16" s="24">
        <v>30782</v>
      </c>
      <c r="G16" s="24" t="s">
        <v>224</v>
      </c>
      <c r="H16" s="24" t="s">
        <v>60</v>
      </c>
      <c r="I16" s="24">
        <v>1996</v>
      </c>
      <c r="J16" s="24" t="s">
        <v>225</v>
      </c>
      <c r="K16" s="18" t="str">
        <f>IF(I16="","",IF($N$1-I16&gt;=21,"Senior",IF($N$1-I16&gt;=18,"Młodzieżowiec",IF($N$1-I16&gt;=15,"Junior",IF($N$1-I16&gt;=13,"Kadet",IF($N$1-I16&gt;=11,"Młodzik",IF($N$1-I16&gt;=9,"Żak",IF($N$1-I16&lt;9,"Skrzat"))))))))</f>
        <v>Senior</v>
      </c>
      <c r="O16" s="10">
        <v>15</v>
      </c>
      <c r="P16" s="19" t="s">
        <v>442</v>
      </c>
      <c r="Q16" s="20" t="e">
        <f>VLOOKUP($P16,Tabela2[[Nazwisko i Imię]:[IMW]],2,FALSE)</f>
        <v>#N/A</v>
      </c>
      <c r="R16" s="20" t="e">
        <f>VLOOKUP($P16,Tabela2[[Nazwisko i Imię]:[IMW]],3,FALSE)</f>
        <v>#N/A</v>
      </c>
      <c r="S16" s="21" t="e">
        <f>VLOOKUP($P16,Tabela2[[Nazwisko i Imię]:[IMW]],4,FALSE)</f>
        <v>#N/A</v>
      </c>
      <c r="T16" s="20" t="e">
        <f>VLOOKUP($P16,Tabela2[[Nazwisko i Imię]:[IMW]],5,FALSE)</f>
        <v>#N/A</v>
      </c>
      <c r="U16" s="20" t="e">
        <f>VLOOKUP($P16,Tabela2[[Nazwisko i Imię]:[IMW]],6,FALSE)</f>
        <v>#N/A</v>
      </c>
      <c r="V16" s="20" t="e">
        <f>VLOOKUP($P16,Tabela2[[Nazwisko i Imię]:[IMW]],7,FALSE)</f>
        <v>#N/A</v>
      </c>
      <c r="W16" s="21" t="e">
        <f>VLOOKUP($P16,Tabela2[[Nazwisko i Imię]:[IMW]],8,FALSE)</f>
        <v>#N/A</v>
      </c>
      <c r="X16" s="20" t="e">
        <f>VLOOKUP($P16,Tabela2[[Nazwisko i Imię]:[IMW]],9,FALSE)</f>
        <v>#N/A</v>
      </c>
      <c r="Y16" s="20" t="e">
        <f>VLOOKUP($P16,Tabela2[[Nazwisko i Imię]:[IMW]],10,FALSE)</f>
        <v>#N/A</v>
      </c>
    </row>
    <row r="17" spans="1:25">
      <c r="A17" s="10">
        <v>308</v>
      </c>
      <c r="B17" s="10" t="str">
        <f>G17&amp;" "&amp;H17</f>
        <v>Bąk Sebastian</v>
      </c>
      <c r="C17" s="24">
        <v>87</v>
      </c>
      <c r="D17" s="24" t="s">
        <v>16</v>
      </c>
      <c r="E17" s="25">
        <v>44046</v>
      </c>
      <c r="F17" s="24">
        <v>24808</v>
      </c>
      <c r="G17" s="24" t="s">
        <v>224</v>
      </c>
      <c r="H17" s="24" t="s">
        <v>385</v>
      </c>
      <c r="I17" s="24">
        <v>1993</v>
      </c>
      <c r="J17" s="24" t="s">
        <v>225</v>
      </c>
      <c r="K17" s="18" t="str">
        <f>IF(I17="","",IF($N$1-I17&gt;=21,"Senior",IF($N$1-I17&gt;=18,"Młodzieżowiec",IF($N$1-I17&gt;=15,"Junior",IF($N$1-I17&gt;=13,"Kadet",IF($N$1-I17&gt;=11,"Młodzik",IF($N$1-I17&gt;=9,"Żak",IF($N$1-I17&lt;9,"Skrzat"))))))))</f>
        <v>Senior</v>
      </c>
      <c r="O17" s="10">
        <v>16</v>
      </c>
      <c r="P17" s="19" t="s">
        <v>443</v>
      </c>
      <c r="Q17" s="20">
        <f>VLOOKUP($P17,Tabela2[[Nazwisko i Imię]:[IMW]],2,FALSE)</f>
        <v>1330</v>
      </c>
      <c r="R17" s="20" t="str">
        <f>VLOOKUP($P17,Tabela2[[Nazwisko i Imię]:[IMW]],3,FALSE)</f>
        <v>M</v>
      </c>
      <c r="S17" s="21">
        <f>VLOOKUP($P17,Tabela2[[Nazwisko i Imię]:[IMW]],4,FALSE)</f>
        <v>44061</v>
      </c>
      <c r="T17" s="20">
        <f>VLOOKUP($P17,Tabela2[[Nazwisko i Imię]:[IMW]],5,FALSE)</f>
        <v>41866</v>
      </c>
      <c r="U17" s="20" t="str">
        <f>VLOOKUP($P17,Tabela2[[Nazwisko i Imię]:[IMW]],6,FALSE)</f>
        <v>Linek</v>
      </c>
      <c r="V17" s="20" t="str">
        <f>VLOOKUP($P17,Tabela2[[Nazwisko i Imię]:[IMW]],7,FALSE)</f>
        <v>Adam</v>
      </c>
      <c r="W17" s="21">
        <f>VLOOKUP($P17,Tabela2[[Nazwisko i Imię]:[IMW]],8,FALSE)</f>
        <v>2004</v>
      </c>
      <c r="X17" s="20" t="str">
        <f>VLOOKUP($P17,Tabela2[[Nazwisko i Imię]:[IMW]],9,FALSE)</f>
        <v>"LZS Żywocice"</v>
      </c>
      <c r="Y17" s="20" t="str">
        <f>VLOOKUP($P17,Tabela2[[Nazwisko i Imię]:[IMW]],10,FALSE)</f>
        <v>Junior</v>
      </c>
    </row>
    <row r="18" spans="1:25">
      <c r="A18" s="10">
        <v>231</v>
      </c>
      <c r="B18" s="10" t="str">
        <f>G18&amp;" "&amp;H18</f>
        <v>Bega Krystian</v>
      </c>
      <c r="C18" s="24">
        <v>1309</v>
      </c>
      <c r="D18" s="24" t="s">
        <v>16</v>
      </c>
      <c r="E18" s="25">
        <v>44061</v>
      </c>
      <c r="F18" s="24">
        <v>40411</v>
      </c>
      <c r="G18" s="24" t="s">
        <v>329</v>
      </c>
      <c r="H18" s="24" t="s">
        <v>240</v>
      </c>
      <c r="I18" s="24">
        <v>1972</v>
      </c>
      <c r="J18" s="24" t="s">
        <v>31</v>
      </c>
      <c r="K18" s="18" t="str">
        <f>IF(I18="","",IF($N$1-I18&gt;=21,"Senior",IF($N$1-I18&gt;=18,"Młodzieżowiec",IF($N$1-I18&gt;=15,"Junior",IF($N$1-I18&gt;=13,"Kadet",IF($N$1-I18&gt;=11,"Młodzik",IF($N$1-I18&gt;=9,"Żak",IF($N$1-I18&lt;9,"Skrzat"))))))))</f>
        <v>Senior</v>
      </c>
      <c r="O18" s="10">
        <v>17</v>
      </c>
      <c r="P18" s="19" t="s">
        <v>444</v>
      </c>
      <c r="Q18" s="20">
        <f>VLOOKUP($P18,Tabela2[[Nazwisko i Imię]:[IMW]],2,FALSE)</f>
        <v>1333</v>
      </c>
      <c r="R18" s="20" t="str">
        <f>VLOOKUP($P18,Tabela2[[Nazwisko i Imię]:[IMW]],3,FALSE)</f>
        <v>M</v>
      </c>
      <c r="S18" s="21">
        <f>VLOOKUP($P18,Tabela2[[Nazwisko i Imię]:[IMW]],4,FALSE)</f>
        <v>44061</v>
      </c>
      <c r="T18" s="20">
        <f>VLOOKUP($P18,Tabela2[[Nazwisko i Imię]:[IMW]],5,FALSE)</f>
        <v>40987</v>
      </c>
      <c r="U18" s="20" t="str">
        <f>VLOOKUP($P18,Tabela2[[Nazwisko i Imię]:[IMW]],6,FALSE)</f>
        <v>Szczepanek</v>
      </c>
      <c r="V18" s="20" t="str">
        <f>VLOOKUP($P18,Tabela2[[Nazwisko i Imię]:[IMW]],7,FALSE)</f>
        <v>Błażej</v>
      </c>
      <c r="W18" s="21">
        <f>VLOOKUP($P18,Tabela2[[Nazwisko i Imię]:[IMW]],8,FALSE)</f>
        <v>2003</v>
      </c>
      <c r="X18" s="20" t="str">
        <f>VLOOKUP($P18,Tabela2[[Nazwisko i Imię]:[IMW]],9,FALSE)</f>
        <v>"LZS Żywocice"</v>
      </c>
      <c r="Y18" s="20" t="str">
        <f>VLOOKUP($P18,Tabela2[[Nazwisko i Imię]:[IMW]],10,FALSE)</f>
        <v>Junior</v>
      </c>
    </row>
    <row r="19" spans="1:25">
      <c r="A19" s="10">
        <v>198</v>
      </c>
      <c r="B19" s="10" t="str">
        <f>G19&amp;" "&amp;H19</f>
        <v>Bernacki Łukasz</v>
      </c>
      <c r="C19" s="24">
        <v>1429</v>
      </c>
      <c r="D19" s="24" t="s">
        <v>16</v>
      </c>
      <c r="E19" s="25">
        <v>44062</v>
      </c>
      <c r="F19" s="24">
        <v>22544</v>
      </c>
      <c r="G19" s="24" t="s">
        <v>119</v>
      </c>
      <c r="H19" s="24" t="s">
        <v>92</v>
      </c>
      <c r="I19" s="24">
        <v>1993</v>
      </c>
      <c r="J19" s="24" t="s">
        <v>28</v>
      </c>
      <c r="K19" s="18" t="str">
        <f>IF(I19="","",IF($N$1-I19&gt;=21,"Senior",IF($N$1-I19&gt;=18,"Młodzieżowiec",IF($N$1-I19&gt;=15,"Junior",IF($N$1-I19&gt;=13,"Kadet",IF($N$1-I19&gt;=11,"Młodzik",IF($N$1-I19&gt;=9,"Żak",IF($N$1-I19&lt;9,"Skrzat"))))))))</f>
        <v>Senior</v>
      </c>
      <c r="O19" s="10">
        <v>18</v>
      </c>
      <c r="P19" s="19" t="s">
        <v>445</v>
      </c>
      <c r="Q19" s="20">
        <f>VLOOKUP($P19,Tabela2[[Nazwisko i Imię]:[IMW]],2,FALSE)</f>
        <v>301</v>
      </c>
      <c r="R19" s="20" t="str">
        <f>VLOOKUP($P19,Tabela2[[Nazwisko i Imię]:[IMW]],3,FALSE)</f>
        <v>M</v>
      </c>
      <c r="S19" s="21">
        <f>VLOOKUP($P19,Tabela2[[Nazwisko i Imię]:[IMW]],4,FALSE)</f>
        <v>44050</v>
      </c>
      <c r="T19" s="20">
        <f>VLOOKUP($P19,Tabela2[[Nazwisko i Imię]:[IMW]],5,FALSE)</f>
        <v>49740</v>
      </c>
      <c r="U19" s="20" t="str">
        <f>VLOOKUP($P19,Tabela2[[Nazwisko i Imię]:[IMW]],6,FALSE)</f>
        <v>Romanowska</v>
      </c>
      <c r="V19" s="20" t="str">
        <f>VLOOKUP($P19,Tabela2[[Nazwisko i Imię]:[IMW]],7,FALSE)</f>
        <v>Aleksandra</v>
      </c>
      <c r="W19" s="21">
        <f>VLOOKUP($P19,Tabela2[[Nazwisko i Imię]:[IMW]],8,FALSE)</f>
        <v>2010</v>
      </c>
      <c r="X19" s="20" t="str">
        <f>VLOOKUP($P19,Tabela2[[Nazwisko i Imię]:[IMW]],9,FALSE)</f>
        <v>"UKS SOKOLIK Niemodlin"</v>
      </c>
      <c r="Y19" s="20" t="str">
        <f>VLOOKUP($P19,Tabela2[[Nazwisko i Imię]:[IMW]],10,FALSE)</f>
        <v>Żak</v>
      </c>
    </row>
    <row r="20" spans="1:25">
      <c r="A20" s="10">
        <v>130</v>
      </c>
      <c r="B20" s="10" t="str">
        <f>G20&amp;" "&amp;H20</f>
        <v>Bielański Marcin</v>
      </c>
      <c r="C20" s="24">
        <v>2859</v>
      </c>
      <c r="D20" s="24" t="s">
        <v>8</v>
      </c>
      <c r="E20" s="25">
        <v>44073</v>
      </c>
      <c r="F20" s="24">
        <v>47818</v>
      </c>
      <c r="G20" s="24" t="s">
        <v>118</v>
      </c>
      <c r="H20" s="24" t="s">
        <v>45</v>
      </c>
      <c r="I20" s="24">
        <v>2006</v>
      </c>
      <c r="J20" s="24" t="s">
        <v>105</v>
      </c>
      <c r="K20" s="18" t="str">
        <f>IF(I20="","",IF($N$1-I20&gt;=21,"Senior",IF($N$1-I20&gt;=18,"Młodzieżowiec",IF($N$1-I20&gt;=15,"Junior",IF($N$1-I20&gt;=13,"Kadet",IF($N$1-I20&gt;=11,"Młodzik",IF($N$1-I20&gt;=9,"Żak",IF($N$1-I20&lt;9,"Skrzat"))))))))</f>
        <v>Kadet</v>
      </c>
      <c r="O20" s="10">
        <v>19</v>
      </c>
      <c r="P20" s="19" t="s">
        <v>446</v>
      </c>
      <c r="Q20" s="20">
        <f>VLOOKUP($P20,Tabela2[[Nazwisko i Imię]:[IMW]],2,FALSE)</f>
        <v>302</v>
      </c>
      <c r="R20" s="20" t="str">
        <f>VLOOKUP($P20,Tabela2[[Nazwisko i Imię]:[IMW]],3,FALSE)</f>
        <v>M</v>
      </c>
      <c r="S20" s="21">
        <f>VLOOKUP($P20,Tabela2[[Nazwisko i Imię]:[IMW]],4,FALSE)</f>
        <v>44050</v>
      </c>
      <c r="T20" s="20">
        <f>VLOOKUP($P20,Tabela2[[Nazwisko i Imię]:[IMW]],5,FALSE)</f>
        <v>45616</v>
      </c>
      <c r="U20" s="20" t="str">
        <f>VLOOKUP($P20,Tabela2[[Nazwisko i Imię]:[IMW]],6,FALSE)</f>
        <v>Romanowska</v>
      </c>
      <c r="V20" s="20" t="str">
        <f>VLOOKUP($P20,Tabela2[[Nazwisko i Imię]:[IMW]],7,FALSE)</f>
        <v>Magdalena</v>
      </c>
      <c r="W20" s="21">
        <f>VLOOKUP($P20,Tabela2[[Nazwisko i Imię]:[IMW]],8,FALSE)</f>
        <v>2008</v>
      </c>
      <c r="X20" s="20" t="str">
        <f>VLOOKUP($P20,Tabela2[[Nazwisko i Imię]:[IMW]],9,FALSE)</f>
        <v>"UKS SOKOLIK Niemodlin"</v>
      </c>
      <c r="Y20" s="20" t="str">
        <f>VLOOKUP($P20,Tabela2[[Nazwisko i Imię]:[IMW]],10,FALSE)</f>
        <v>Młodzik</v>
      </c>
    </row>
    <row r="21" spans="1:25">
      <c r="A21" s="10">
        <v>197</v>
      </c>
      <c r="B21" s="10" t="str">
        <f>G21&amp;" "&amp;H21</f>
        <v>Bielecki Grzegorz</v>
      </c>
      <c r="C21" s="24">
        <v>1430</v>
      </c>
      <c r="D21" s="24" t="s">
        <v>16</v>
      </c>
      <c r="E21" s="25">
        <v>44062</v>
      </c>
      <c r="F21" s="24">
        <v>31963</v>
      </c>
      <c r="G21" s="24" t="s">
        <v>89</v>
      </c>
      <c r="H21" s="24" t="s">
        <v>102</v>
      </c>
      <c r="I21" s="24">
        <v>1962</v>
      </c>
      <c r="J21" s="24" t="s">
        <v>28</v>
      </c>
      <c r="K21" s="18" t="str">
        <f>IF(I21="","",IF($N$1-I21&gt;=21,"Senior",IF($N$1-I21&gt;=18,"Młodzieżowiec",IF($N$1-I21&gt;=15,"Junior",IF($N$1-I21&gt;=13,"Kadet",IF($N$1-I21&gt;=11,"Młodzik",IF($N$1-I21&gt;=9,"Żak",IF($N$1-I21&lt;9,"Skrzat"))))))))</f>
        <v>Senior</v>
      </c>
      <c r="O21" s="10">
        <v>20</v>
      </c>
      <c r="P21" s="19" t="s">
        <v>447</v>
      </c>
      <c r="Q21" s="20">
        <f>VLOOKUP($P21,Tabela2[[Nazwisko i Imię]:[IMW]],2,FALSE)</f>
        <v>299</v>
      </c>
      <c r="R21" s="20" t="str">
        <f>VLOOKUP($P21,Tabela2[[Nazwisko i Imię]:[IMW]],3,FALSE)</f>
        <v>M</v>
      </c>
      <c r="S21" s="21">
        <f>VLOOKUP($P21,Tabela2[[Nazwisko i Imię]:[IMW]],4,FALSE)</f>
        <v>44050</v>
      </c>
      <c r="T21" s="20">
        <f>VLOOKUP($P21,Tabela2[[Nazwisko i Imię]:[IMW]],5,FALSE)</f>
        <v>50311</v>
      </c>
      <c r="U21" s="20" t="str">
        <f>VLOOKUP($P21,Tabela2[[Nazwisko i Imię]:[IMW]],6,FALSE)</f>
        <v>Lasman</v>
      </c>
      <c r="V21" s="20" t="str">
        <f>VLOOKUP($P21,Tabela2[[Nazwisko i Imię]:[IMW]],7,FALSE)</f>
        <v>Karolina</v>
      </c>
      <c r="W21" s="21">
        <f>VLOOKUP($P21,Tabela2[[Nazwisko i Imię]:[IMW]],8,FALSE)</f>
        <v>2005</v>
      </c>
      <c r="X21" s="20" t="str">
        <f>VLOOKUP($P21,Tabela2[[Nazwisko i Imię]:[IMW]],9,FALSE)</f>
        <v>"UKS SOKOLIK Niemodlin"</v>
      </c>
      <c r="Y21" s="20" t="str">
        <f>VLOOKUP($P21,Tabela2[[Nazwisko i Imię]:[IMW]],10,FALSE)</f>
        <v>Kadet</v>
      </c>
    </row>
    <row r="22" spans="1:25">
      <c r="A22" s="10">
        <v>74</v>
      </c>
      <c r="B22" s="10" t="str">
        <f>G22&amp;" "&amp;H22</f>
        <v>Bielecki Konrad</v>
      </c>
      <c r="C22" s="24">
        <v>4124</v>
      </c>
      <c r="D22" s="24" t="s">
        <v>8</v>
      </c>
      <c r="E22" s="25">
        <v>44076</v>
      </c>
      <c r="F22" s="24">
        <v>43987</v>
      </c>
      <c r="G22" s="24" t="s">
        <v>89</v>
      </c>
      <c r="H22" s="24" t="s">
        <v>90</v>
      </c>
      <c r="I22" s="24">
        <v>2006</v>
      </c>
      <c r="J22" s="24" t="s">
        <v>46</v>
      </c>
      <c r="K22" s="18" t="str">
        <f>IF(I22="","",IF($N$1-I22&gt;=21,"Senior",IF($N$1-I22&gt;=18,"Młodzieżowiec",IF($N$1-I22&gt;=15,"Junior",IF($N$1-I22&gt;=13,"Kadet",IF($N$1-I22&gt;=11,"Młodzik",IF($N$1-I22&gt;=9,"Żak",IF($N$1-I22&lt;9,"Skrzat"))))))))</f>
        <v>Kadet</v>
      </c>
      <c r="O22" s="10">
        <v>21</v>
      </c>
      <c r="P22" s="19" t="s">
        <v>448</v>
      </c>
      <c r="Q22" s="20">
        <f>VLOOKUP($P22,Tabela2[[Nazwisko i Imię]:[IMW]],2,FALSE)</f>
        <v>296</v>
      </c>
      <c r="R22" s="20" t="str">
        <f>VLOOKUP($P22,Tabela2[[Nazwisko i Imię]:[IMW]],3,FALSE)</f>
        <v>M</v>
      </c>
      <c r="S22" s="21">
        <f>VLOOKUP($P22,Tabela2[[Nazwisko i Imię]:[IMW]],4,FALSE)</f>
        <v>44050</v>
      </c>
      <c r="T22" s="20">
        <f>VLOOKUP($P22,Tabela2[[Nazwisko i Imię]:[IMW]],5,FALSE)</f>
        <v>45624</v>
      </c>
      <c r="U22" s="20" t="str">
        <f>VLOOKUP($P22,Tabela2[[Nazwisko i Imię]:[IMW]],6,FALSE)</f>
        <v>Adaszyński</v>
      </c>
      <c r="V22" s="20" t="str">
        <f>VLOOKUP($P22,Tabela2[[Nazwisko i Imię]:[IMW]],7,FALSE)</f>
        <v>Mateusz</v>
      </c>
      <c r="W22" s="21">
        <f>VLOOKUP($P22,Tabela2[[Nazwisko i Imię]:[IMW]],8,FALSE)</f>
        <v>2006</v>
      </c>
      <c r="X22" s="20" t="str">
        <f>VLOOKUP($P22,Tabela2[[Nazwisko i Imię]:[IMW]],9,FALSE)</f>
        <v>"UKS SOKOLIK Niemodlin"</v>
      </c>
      <c r="Y22" s="20" t="str">
        <f>VLOOKUP($P22,Tabela2[[Nazwisko i Imię]:[IMW]],10,FALSE)</f>
        <v>Kadet</v>
      </c>
    </row>
    <row r="23" spans="1:25">
      <c r="A23" s="10">
        <v>129</v>
      </c>
      <c r="B23" s="10" t="str">
        <f>G23&amp;" "&amp;H23</f>
        <v>Biernacki Leszek</v>
      </c>
      <c r="C23" s="24">
        <v>2860</v>
      </c>
      <c r="D23" s="24" t="s">
        <v>8</v>
      </c>
      <c r="E23" s="25">
        <v>44073</v>
      </c>
      <c r="F23" s="24">
        <v>42812</v>
      </c>
      <c r="G23" s="24" t="s">
        <v>422</v>
      </c>
      <c r="H23" s="24" t="s">
        <v>423</v>
      </c>
      <c r="I23" s="24">
        <v>2004</v>
      </c>
      <c r="J23" s="24" t="s">
        <v>105</v>
      </c>
      <c r="K23" s="18" t="str">
        <f>IF(I23="","",IF($N$1-I23&gt;=21,"Senior",IF($N$1-I23&gt;=18,"Młodzieżowiec",IF($N$1-I23&gt;=15,"Junior",IF($N$1-I23&gt;=13,"Kadet",IF($N$1-I23&gt;=11,"Młodzik",IF($N$1-I23&gt;=9,"Żak",IF($N$1-I23&lt;9,"Skrzat"))))))))</f>
        <v>Junior</v>
      </c>
      <c r="O23" s="10">
        <v>22</v>
      </c>
      <c r="P23" s="19" t="s">
        <v>449</v>
      </c>
      <c r="Q23" s="20">
        <f>VLOOKUP($P23,Tabela2[[Nazwisko i Imię]:[IMW]],2,FALSE)</f>
        <v>1311</v>
      </c>
      <c r="R23" s="20" t="str">
        <f>VLOOKUP($P23,Tabela2[[Nazwisko i Imię]:[IMW]],3,FALSE)</f>
        <v>S</v>
      </c>
      <c r="S23" s="21">
        <f>VLOOKUP($P23,Tabela2[[Nazwisko i Imię]:[IMW]],4,FALSE)</f>
        <v>44061</v>
      </c>
      <c r="T23" s="20">
        <f>VLOOKUP($P23,Tabela2[[Nazwisko i Imię]:[IMW]],5,FALSE)</f>
        <v>38213</v>
      </c>
      <c r="U23" s="20" t="str">
        <f>VLOOKUP($P23,Tabela2[[Nazwisko i Imię]:[IMW]],6,FALSE)</f>
        <v>Jędrzejak</v>
      </c>
      <c r="V23" s="20" t="str">
        <f>VLOOKUP($P23,Tabela2[[Nazwisko i Imię]:[IMW]],7,FALSE)</f>
        <v>Patryk</v>
      </c>
      <c r="W23" s="21">
        <f>VLOOKUP($P23,Tabela2[[Nazwisko i Imię]:[IMW]],8,FALSE)</f>
        <v>2000</v>
      </c>
      <c r="X23" s="20" t="str">
        <f>VLOOKUP($P23,Tabela2[[Nazwisko i Imię]:[IMW]],9,FALSE)</f>
        <v>"LZS Żywocice"</v>
      </c>
      <c r="Y23" s="20" t="str">
        <f>VLOOKUP($P23,Tabela2[[Nazwisko i Imię]:[IMW]],10,FALSE)</f>
        <v>Młodzieżowiec</v>
      </c>
    </row>
    <row r="24" spans="1:25">
      <c r="A24" s="10">
        <v>186</v>
      </c>
      <c r="B24" s="10" t="str">
        <f>G24&amp;" "&amp;H24</f>
        <v>Bohatczuk Marcin</v>
      </c>
      <c r="C24" s="24">
        <v>1441</v>
      </c>
      <c r="D24" s="24" t="s">
        <v>16</v>
      </c>
      <c r="E24" s="25">
        <v>44062</v>
      </c>
      <c r="F24" s="24">
        <v>6250</v>
      </c>
      <c r="G24" s="24" t="s">
        <v>73</v>
      </c>
      <c r="H24" s="24" t="s">
        <v>45</v>
      </c>
      <c r="I24" s="24">
        <v>1980</v>
      </c>
      <c r="J24" s="24" t="s">
        <v>67</v>
      </c>
      <c r="K24" s="18" t="str">
        <f>IF(I24="","",IF($N$1-I24&gt;=21,"Senior",IF($N$1-I24&gt;=18,"Młodzieżowiec",IF($N$1-I24&gt;=15,"Junior",IF($N$1-I24&gt;=13,"Kadet",IF($N$1-I24&gt;=11,"Młodzik",IF($N$1-I24&gt;=9,"Żak",IF($N$1-I24&lt;9,"Skrzat"))))))))</f>
        <v>Senior</v>
      </c>
      <c r="O24" s="10">
        <v>23</v>
      </c>
      <c r="P24" s="19" t="s">
        <v>450</v>
      </c>
      <c r="Q24" s="20">
        <f>VLOOKUP($P24,Tabela2[[Nazwisko i Imię]:[IMW]],2,FALSE)</f>
        <v>4661</v>
      </c>
      <c r="R24" s="20" t="str">
        <f>VLOOKUP($P24,Tabela2[[Nazwisko i Imię]:[IMW]],3,FALSE)</f>
        <v>S</v>
      </c>
      <c r="S24" s="21">
        <f>VLOOKUP($P24,Tabela2[[Nazwisko i Imię]:[IMW]],4,FALSE)</f>
        <v>44080</v>
      </c>
      <c r="T24" s="20">
        <f>VLOOKUP($P24,Tabela2[[Nazwisko i Imię]:[IMW]],5,FALSE)</f>
        <v>37671</v>
      </c>
      <c r="U24" s="20" t="str">
        <f>VLOOKUP($P24,Tabela2[[Nazwisko i Imię]:[IMW]],6,FALSE)</f>
        <v>Pawelec</v>
      </c>
      <c r="V24" s="20" t="str">
        <f>VLOOKUP($P24,Tabela2[[Nazwisko i Imię]:[IMW]],7,FALSE)</f>
        <v>Natalia</v>
      </c>
      <c r="W24" s="21">
        <f>VLOOKUP($P24,Tabela2[[Nazwisko i Imię]:[IMW]],8,FALSE)</f>
        <v>2002</v>
      </c>
      <c r="X24" s="20" t="str">
        <f>VLOOKUP($P24,Tabela2[[Nazwisko i Imię]:[IMW]],9,FALSE)</f>
        <v>"LZS VICTORIA Chróścice"</v>
      </c>
      <c r="Y24" s="20" t="str">
        <f>VLOOKUP($P24,Tabela2[[Nazwisko i Imię]:[IMW]],10,FALSE)</f>
        <v>Junior</v>
      </c>
    </row>
    <row r="25" spans="1:25">
      <c r="A25" s="10">
        <v>43</v>
      </c>
      <c r="B25" s="10" t="str">
        <f>G25&amp;" "&amp;H25</f>
        <v>Bonk Anna</v>
      </c>
      <c r="C25" s="24">
        <v>4604</v>
      </c>
      <c r="D25" s="24" t="s">
        <v>8</v>
      </c>
      <c r="E25" s="25">
        <v>44080</v>
      </c>
      <c r="F25" s="24">
        <v>51715</v>
      </c>
      <c r="G25" s="24" t="s">
        <v>281</v>
      </c>
      <c r="H25" s="24" t="s">
        <v>176</v>
      </c>
      <c r="I25" s="24">
        <v>2010</v>
      </c>
      <c r="J25" s="24" t="s">
        <v>457</v>
      </c>
      <c r="K25" s="18" t="str">
        <f>IF(I25="","",IF($N$1-I25&gt;=21,"Senior",IF($N$1-I25&gt;=18,"Młodzieżowiec",IF($N$1-I25&gt;=15,"Junior",IF($N$1-I25&gt;=13,"Kadet",IF($N$1-I25&gt;=11,"Młodzik",IF($N$1-I25&gt;=9,"Żak",IF($N$1-I25&lt;9,"Skrzat"))))))))</f>
        <v>Żak</v>
      </c>
      <c r="O25" s="10">
        <v>24</v>
      </c>
      <c r="P25" s="19" t="s">
        <v>451</v>
      </c>
      <c r="Q25" s="20" t="e">
        <f>VLOOKUP($P25,Tabela2[[Nazwisko i Imię]:[IMW]],2,FALSE)</f>
        <v>#N/A</v>
      </c>
      <c r="R25" s="20" t="e">
        <f>VLOOKUP($P25,Tabela2[[Nazwisko i Imię]:[IMW]],3,FALSE)</f>
        <v>#N/A</v>
      </c>
      <c r="S25" s="21" t="e">
        <f>VLOOKUP($P25,Tabela2[[Nazwisko i Imię]:[IMW]],4,FALSE)</f>
        <v>#N/A</v>
      </c>
      <c r="T25" s="20" t="e">
        <f>VLOOKUP($P25,Tabela2[[Nazwisko i Imię]:[IMW]],5,FALSE)</f>
        <v>#N/A</v>
      </c>
      <c r="U25" s="20" t="e">
        <f>VLOOKUP($P25,Tabela2[[Nazwisko i Imię]:[IMW]],6,FALSE)</f>
        <v>#N/A</v>
      </c>
      <c r="V25" s="20" t="e">
        <f>VLOOKUP($P25,Tabela2[[Nazwisko i Imię]:[IMW]],7,FALSE)</f>
        <v>#N/A</v>
      </c>
      <c r="W25" s="21" t="e">
        <f>VLOOKUP($P25,Tabela2[[Nazwisko i Imię]:[IMW]],8,FALSE)</f>
        <v>#N/A</v>
      </c>
      <c r="X25" s="20" t="e">
        <f>VLOOKUP($P25,Tabela2[[Nazwisko i Imię]:[IMW]],9,FALSE)</f>
        <v>#N/A</v>
      </c>
      <c r="Y25" s="20" t="e">
        <f>VLOOKUP($P25,Tabela2[[Nazwisko i Imię]:[IMW]],10,FALSE)</f>
        <v>#N/A</v>
      </c>
    </row>
    <row r="26" spans="1:25">
      <c r="A26" s="10">
        <v>91</v>
      </c>
      <c r="B26" s="10" t="str">
        <f>G26&amp;" "&amp;H26</f>
        <v>Brodziński Karol</v>
      </c>
      <c r="C26" s="24">
        <v>4106</v>
      </c>
      <c r="D26" s="24" t="s">
        <v>8</v>
      </c>
      <c r="E26" s="25">
        <v>44076</v>
      </c>
      <c r="F26" s="24">
        <v>54542</v>
      </c>
      <c r="G26" s="24" t="s">
        <v>481</v>
      </c>
      <c r="H26" s="24" t="s">
        <v>78</v>
      </c>
      <c r="I26" s="24">
        <v>2011</v>
      </c>
      <c r="J26" s="24" t="s">
        <v>46</v>
      </c>
      <c r="K26" s="18" t="str">
        <f>IF(I26="","",IF($N$1-I26&gt;=21,"Senior",IF($N$1-I26&gt;=18,"Młodzieżowiec",IF($N$1-I26&gt;=15,"Junior",IF($N$1-I26&gt;=13,"Kadet",IF($N$1-I26&gt;=11,"Młodzik",IF($N$1-I26&gt;=9,"Żak",IF($N$1-I26&lt;9,"Skrzat"))))))))</f>
        <v>Skrzat</v>
      </c>
      <c r="O26" s="10">
        <v>25</v>
      </c>
      <c r="P26" s="19" t="s">
        <v>452</v>
      </c>
      <c r="Q26" s="20">
        <f>VLOOKUP($P26,Tabela2[[Nazwisko i Imię]:[IMW]],2,FALSE)</f>
        <v>2752</v>
      </c>
      <c r="R26" s="20" t="str">
        <f>VLOOKUP($P26,Tabela2[[Nazwisko i Imię]:[IMW]],3,FALSE)</f>
        <v>M</v>
      </c>
      <c r="S26" s="21">
        <f>VLOOKUP($P26,Tabela2[[Nazwisko i Imię]:[IMW]],4,FALSE)</f>
        <v>44072</v>
      </c>
      <c r="T26" s="20">
        <f>VLOOKUP($P26,Tabela2[[Nazwisko i Imię]:[IMW]],5,FALSE)</f>
        <v>45145</v>
      </c>
      <c r="U26" s="20" t="str">
        <f>VLOOKUP($P26,Tabela2[[Nazwisko i Imię]:[IMW]],6,FALSE)</f>
        <v>Czech</v>
      </c>
      <c r="V26" s="20" t="str">
        <f>VLOOKUP($P26,Tabela2[[Nazwisko i Imię]:[IMW]],7,FALSE)</f>
        <v>Paweł</v>
      </c>
      <c r="W26" s="21">
        <f>VLOOKUP($P26,Tabela2[[Nazwisko i Imię]:[IMW]],8,FALSE)</f>
        <v>2007</v>
      </c>
      <c r="X26" s="20" t="str">
        <f>VLOOKUP($P26,Tabela2[[Nazwisko i Imię]:[IMW]],9,FALSE)</f>
        <v>"STS Brynica"</v>
      </c>
      <c r="Y26" s="20" t="str">
        <f>VLOOKUP($P26,Tabela2[[Nazwisko i Imię]:[IMW]],10,FALSE)</f>
        <v>Młodzik</v>
      </c>
    </row>
    <row r="27" spans="1:25">
      <c r="A27" s="10">
        <v>144</v>
      </c>
      <c r="B27" s="10" t="str">
        <f>G27&amp;" "&amp;H27</f>
        <v>Brzana Antoni</v>
      </c>
      <c r="C27" s="24">
        <v>2748</v>
      </c>
      <c r="D27" s="24" t="s">
        <v>122</v>
      </c>
      <c r="E27" s="25">
        <v>44072</v>
      </c>
      <c r="F27" s="24">
        <v>54375</v>
      </c>
      <c r="G27" s="24" t="s">
        <v>490</v>
      </c>
      <c r="H27" s="24" t="s">
        <v>406</v>
      </c>
      <c r="I27" s="24">
        <v>2010</v>
      </c>
      <c r="J27" s="24" t="s">
        <v>34</v>
      </c>
      <c r="K27" s="18" t="str">
        <f>IF(I27="","",IF($N$1-I27&gt;=21,"Senior",IF($N$1-I27&gt;=18,"Młodzieżowiec",IF($N$1-I27&gt;=15,"Junior",IF($N$1-I27&gt;=13,"Kadet",IF($N$1-I27&gt;=11,"Młodzik",IF($N$1-I27&gt;=9,"Żak",IF($N$1-I27&lt;9,"Skrzat"))))))))</f>
        <v>Żak</v>
      </c>
      <c r="O27" s="10">
        <v>26</v>
      </c>
      <c r="P27" s="19" t="s">
        <v>453</v>
      </c>
      <c r="Q27" s="20">
        <f>VLOOKUP($P27,Tabela2[[Nazwisko i Imię]:[IMW]],2,FALSE)</f>
        <v>2756</v>
      </c>
      <c r="R27" s="20" t="str">
        <f>VLOOKUP($P27,Tabela2[[Nazwisko i Imię]:[IMW]],3,FALSE)</f>
        <v>M</v>
      </c>
      <c r="S27" s="21">
        <f>VLOOKUP($P27,Tabela2[[Nazwisko i Imię]:[IMW]],4,FALSE)</f>
        <v>44072</v>
      </c>
      <c r="T27" s="20">
        <f>VLOOKUP($P27,Tabela2[[Nazwisko i Imię]:[IMW]],5,FALSE)</f>
        <v>46909</v>
      </c>
      <c r="U27" s="20" t="str">
        <f>VLOOKUP($P27,Tabela2[[Nazwisko i Imię]:[IMW]],6,FALSE)</f>
        <v>Lisowska</v>
      </c>
      <c r="V27" s="20" t="str">
        <f>VLOOKUP($P27,Tabela2[[Nazwisko i Imię]:[IMW]],7,FALSE)</f>
        <v>Karolina</v>
      </c>
      <c r="W27" s="21">
        <f>VLOOKUP($P27,Tabela2[[Nazwisko i Imię]:[IMW]],8,FALSE)</f>
        <v>2006</v>
      </c>
      <c r="X27" s="20" t="str">
        <f>VLOOKUP($P27,Tabela2[[Nazwisko i Imię]:[IMW]],9,FALSE)</f>
        <v>"STS Brynica"</v>
      </c>
      <c r="Y27" s="20" t="str">
        <f>VLOOKUP($P27,Tabela2[[Nazwisko i Imię]:[IMW]],10,FALSE)</f>
        <v>Kadet</v>
      </c>
    </row>
    <row r="28" spans="1:25">
      <c r="A28" s="10">
        <v>150</v>
      </c>
      <c r="B28" s="10" t="str">
        <f>G28&amp;" "&amp;H28</f>
        <v>Brzana Franciszek</v>
      </c>
      <c r="C28" s="24">
        <v>2742</v>
      </c>
      <c r="D28" s="24" t="s">
        <v>122</v>
      </c>
      <c r="E28" s="25">
        <v>44072</v>
      </c>
      <c r="F28" s="24">
        <v>54369</v>
      </c>
      <c r="G28" s="24" t="s">
        <v>490</v>
      </c>
      <c r="H28" s="24" t="s">
        <v>404</v>
      </c>
      <c r="I28" s="24">
        <v>2013</v>
      </c>
      <c r="J28" s="24" t="s">
        <v>34</v>
      </c>
      <c r="K28" s="18" t="str">
        <f>IF(I28="","",IF($N$1-I28&gt;=21,"Senior",IF($N$1-I28&gt;=18,"Młodzieżowiec",IF($N$1-I28&gt;=15,"Junior",IF($N$1-I28&gt;=13,"Kadet",IF($N$1-I28&gt;=11,"Młodzik",IF($N$1-I28&gt;=9,"Żak",IF($N$1-I28&lt;9,"Skrzat"))))))))</f>
        <v>Skrzat</v>
      </c>
      <c r="O28" s="10">
        <v>27</v>
      </c>
      <c r="P28" s="19" t="s">
        <v>454</v>
      </c>
      <c r="Q28" s="20" t="e">
        <f>VLOOKUP($P28,Tabela2[[Nazwisko i Imię]:[IMW]],2,FALSE)</f>
        <v>#N/A</v>
      </c>
      <c r="R28" s="20" t="e">
        <f>VLOOKUP($P28,Tabela2[[Nazwisko i Imię]:[IMW]],3,FALSE)</f>
        <v>#N/A</v>
      </c>
      <c r="S28" s="21" t="e">
        <f>VLOOKUP($P28,Tabela2[[Nazwisko i Imię]:[IMW]],4,FALSE)</f>
        <v>#N/A</v>
      </c>
      <c r="T28" s="20" t="e">
        <f>VLOOKUP($P28,Tabela2[[Nazwisko i Imię]:[IMW]],5,FALSE)</f>
        <v>#N/A</v>
      </c>
      <c r="U28" s="20" t="e">
        <f>VLOOKUP($P28,Tabela2[[Nazwisko i Imię]:[IMW]],6,FALSE)</f>
        <v>#N/A</v>
      </c>
      <c r="V28" s="20" t="e">
        <f>VLOOKUP($P28,Tabela2[[Nazwisko i Imię]:[IMW]],7,FALSE)</f>
        <v>#N/A</v>
      </c>
      <c r="W28" s="21" t="e">
        <f>VLOOKUP($P28,Tabela2[[Nazwisko i Imię]:[IMW]],8,FALSE)</f>
        <v>#N/A</v>
      </c>
      <c r="X28" s="20" t="e">
        <f>VLOOKUP($P28,Tabela2[[Nazwisko i Imię]:[IMW]],9,FALSE)</f>
        <v>#N/A</v>
      </c>
      <c r="Y28" s="20" t="e">
        <f>VLOOKUP($P28,Tabela2[[Nazwisko i Imię]:[IMW]],10,FALSE)</f>
        <v>#N/A</v>
      </c>
    </row>
    <row r="29" spans="1:25">
      <c r="A29" s="10">
        <v>57</v>
      </c>
      <c r="B29" s="10" t="str">
        <f>G29&amp;" "&amp;H29</f>
        <v>Bula Marcin</v>
      </c>
      <c r="C29" s="24">
        <v>4590</v>
      </c>
      <c r="D29" s="24" t="s">
        <v>16</v>
      </c>
      <c r="E29" s="25">
        <v>44080</v>
      </c>
      <c r="F29" s="24">
        <v>22888</v>
      </c>
      <c r="G29" s="24" t="s">
        <v>287</v>
      </c>
      <c r="H29" s="24" t="s">
        <v>45</v>
      </c>
      <c r="I29" s="24">
        <v>1982</v>
      </c>
      <c r="J29" s="24" t="s">
        <v>457</v>
      </c>
      <c r="K29" s="18" t="str">
        <f>IF(I29="","",IF($N$1-I29&gt;=21,"Senior",IF($N$1-I29&gt;=18,"Młodzieżowiec",IF($N$1-I29&gt;=15,"Junior",IF($N$1-I29&gt;=13,"Kadet",IF($N$1-I29&gt;=11,"Młodzik",IF($N$1-I29&gt;=9,"Żak",IF($N$1-I29&lt;9,"Skrzat"))))))))</f>
        <v>Senior</v>
      </c>
    </row>
    <row r="30" spans="1:25">
      <c r="A30" s="10">
        <v>162</v>
      </c>
      <c r="B30" s="10" t="str">
        <f>G30&amp;" "&amp;H30</f>
        <v>Bulak Kazimierz</v>
      </c>
      <c r="C30" s="24">
        <v>2585</v>
      </c>
      <c r="D30" s="24" t="s">
        <v>16</v>
      </c>
      <c r="E30" s="25">
        <v>44071</v>
      </c>
      <c r="F30" s="24">
        <v>43696</v>
      </c>
      <c r="G30" s="24" t="s">
        <v>179</v>
      </c>
      <c r="H30" s="24" t="s">
        <v>180</v>
      </c>
      <c r="I30" s="24">
        <v>1955</v>
      </c>
      <c r="J30" s="24" t="s">
        <v>169</v>
      </c>
      <c r="K30" s="18" t="str">
        <f>IF(I30="","",IF($N$1-I30&gt;=21,"Senior",IF($N$1-I30&gt;=18,"Młodzieżowiec",IF($N$1-I30&gt;=15,"Junior",IF($N$1-I30&gt;=13,"Kadet",IF($N$1-I30&gt;=11,"Młodzik",IF($N$1-I30&gt;=9,"Żak",IF($N$1-I30&lt;9,"Skrzat"))))))))</f>
        <v>Senior</v>
      </c>
    </row>
    <row r="31" spans="1:25">
      <c r="A31" s="10">
        <v>142</v>
      </c>
      <c r="B31" s="10" t="str">
        <f>G31&amp;" "&amp;H31</f>
        <v>Cebula Łukasz</v>
      </c>
      <c r="C31" s="24">
        <v>2749</v>
      </c>
      <c r="D31" s="24" t="s">
        <v>8</v>
      </c>
      <c r="E31" s="25">
        <v>44072</v>
      </c>
      <c r="F31" s="24">
        <v>54376</v>
      </c>
      <c r="G31" s="24" t="s">
        <v>252</v>
      </c>
      <c r="H31" s="24" t="s">
        <v>92</v>
      </c>
      <c r="I31" s="24">
        <v>2009</v>
      </c>
      <c r="J31" s="24" t="s">
        <v>34</v>
      </c>
      <c r="K31" s="18" t="str">
        <f>IF(I31="","",IF($N$1-I31&gt;=21,"Senior",IF($N$1-I31&gt;=18,"Młodzieżowiec",IF($N$1-I31&gt;=15,"Junior",IF($N$1-I31&gt;=13,"Kadet",IF($N$1-I31&gt;=11,"Młodzik",IF($N$1-I31&gt;=9,"Żak",IF($N$1-I31&lt;9,"Skrzat"))))))))</f>
        <v>Żak</v>
      </c>
    </row>
    <row r="32" spans="1:25">
      <c r="A32" s="10">
        <v>147</v>
      </c>
      <c r="B32" s="10" t="str">
        <f>G32&amp;" "&amp;H32</f>
        <v>Cebula Sebastian</v>
      </c>
      <c r="C32" s="24">
        <v>2746</v>
      </c>
      <c r="D32" s="24" t="s">
        <v>122</v>
      </c>
      <c r="E32" s="25">
        <v>44072</v>
      </c>
      <c r="F32" s="24">
        <v>54373</v>
      </c>
      <c r="G32" s="24" t="s">
        <v>252</v>
      </c>
      <c r="H32" s="24" t="s">
        <v>385</v>
      </c>
      <c r="I32" s="24">
        <v>2012</v>
      </c>
      <c r="J32" s="24" t="s">
        <v>34</v>
      </c>
      <c r="K32" s="18" t="str">
        <f>IF(I32="","",IF($N$1-I32&gt;=21,"Senior",IF($N$1-I32&gt;=18,"Młodzieżowiec",IF($N$1-I32&gt;=15,"Junior",IF($N$1-I32&gt;=13,"Kadet",IF($N$1-I32&gt;=11,"Młodzik",IF($N$1-I32&gt;=9,"Żak",IF($N$1-I32&lt;9,"Skrzat"))))))))</f>
        <v>Skrzat</v>
      </c>
    </row>
    <row r="33" spans="1:11">
      <c r="A33" s="10">
        <v>180</v>
      </c>
      <c r="B33" s="10" t="str">
        <f>G33&amp;" "&amp;H33</f>
        <v>Charlamow Karol</v>
      </c>
      <c r="C33" s="24">
        <v>1447</v>
      </c>
      <c r="D33" s="24" t="s">
        <v>8</v>
      </c>
      <c r="E33" s="25">
        <v>44062</v>
      </c>
      <c r="F33" s="24">
        <v>53930</v>
      </c>
      <c r="G33" s="24" t="s">
        <v>420</v>
      </c>
      <c r="H33" s="24" t="s">
        <v>78</v>
      </c>
      <c r="I33" s="24">
        <v>2007</v>
      </c>
      <c r="J33" s="24" t="s">
        <v>67</v>
      </c>
      <c r="K33" s="18" t="str">
        <f>IF(I33="","",IF($N$1-I33&gt;=21,"Senior",IF($N$1-I33&gt;=18,"Młodzieżowiec",IF($N$1-I33&gt;=15,"Junior",IF($N$1-I33&gt;=13,"Kadet",IF($N$1-I33&gt;=11,"Młodzik",IF($N$1-I33&gt;=9,"Żak",IF($N$1-I33&lt;9,"Skrzat"))))))))</f>
        <v>Młodzik</v>
      </c>
    </row>
    <row r="34" spans="1:11">
      <c r="A34" s="10">
        <v>275</v>
      </c>
      <c r="B34" s="10" t="str">
        <f>G34&amp;" "&amp;H34</f>
        <v>Chylik Stanisław</v>
      </c>
      <c r="C34" s="24">
        <v>394</v>
      </c>
      <c r="D34" s="24" t="s">
        <v>16</v>
      </c>
      <c r="E34" s="25">
        <v>44050</v>
      </c>
      <c r="F34" s="24">
        <v>47933</v>
      </c>
      <c r="G34" s="24" t="s">
        <v>371</v>
      </c>
      <c r="H34" s="24" t="s">
        <v>372</v>
      </c>
      <c r="I34" s="24">
        <v>1974</v>
      </c>
      <c r="J34" s="24" t="s">
        <v>363</v>
      </c>
      <c r="K34" s="18" t="str">
        <f>IF(I34="","",IF($N$1-I34&gt;=21,"Senior",IF($N$1-I34&gt;=18,"Młodzieżowiec",IF($N$1-I34&gt;=15,"Junior",IF($N$1-I34&gt;=13,"Kadet",IF($N$1-I34&gt;=11,"Młodzik",IF($N$1-I34&gt;=9,"Żak",IF($N$1-I34&lt;9,"Skrzat"))))))))</f>
        <v>Senior</v>
      </c>
    </row>
    <row r="35" spans="1:11">
      <c r="A35" s="10">
        <v>62</v>
      </c>
      <c r="B35" s="10" t="str">
        <f>G35&amp;" "&amp;H35</f>
        <v>Ciastoń Tomasz</v>
      </c>
      <c r="C35" s="24">
        <v>4245</v>
      </c>
      <c r="D35" s="24" t="s">
        <v>8</v>
      </c>
      <c r="E35" s="25">
        <v>44078</v>
      </c>
      <c r="F35" s="24">
        <v>42421</v>
      </c>
      <c r="G35" s="24" t="s">
        <v>416</v>
      </c>
      <c r="H35" s="24" t="s">
        <v>19</v>
      </c>
      <c r="I35" s="24">
        <v>2007</v>
      </c>
      <c r="J35" s="24" t="s">
        <v>211</v>
      </c>
      <c r="K35" s="18" t="str">
        <f>IF(I35="","",IF($N$1-I35&gt;=21,"Senior",IF($N$1-I35&gt;=18,"Młodzieżowiec",IF($N$1-I35&gt;=15,"Junior",IF($N$1-I35&gt;=13,"Kadet",IF($N$1-I35&gt;=11,"Młodzik",IF($N$1-I35&gt;=9,"Żak",IF($N$1-I35&lt;9,"Skrzat"))))))))</f>
        <v>Młodzik</v>
      </c>
    </row>
    <row r="36" spans="1:11">
      <c r="A36" s="10">
        <v>61</v>
      </c>
      <c r="B36" s="10" t="str">
        <f>G36&amp;" "&amp;H36</f>
        <v>Cichoński Kamil</v>
      </c>
      <c r="C36" s="24">
        <v>4246</v>
      </c>
      <c r="D36" s="24" t="s">
        <v>8</v>
      </c>
      <c r="E36" s="25">
        <v>44078</v>
      </c>
      <c r="F36" s="24">
        <v>42422</v>
      </c>
      <c r="G36" s="24" t="s">
        <v>221</v>
      </c>
      <c r="H36" s="24" t="s">
        <v>13</v>
      </c>
      <c r="I36" s="24">
        <v>2006</v>
      </c>
      <c r="J36" s="24" t="s">
        <v>211</v>
      </c>
      <c r="K36" s="18" t="str">
        <f>IF(I36="","",IF($N$1-I36&gt;=21,"Senior",IF($N$1-I36&gt;=18,"Młodzieżowiec",IF($N$1-I36&gt;=15,"Junior",IF($N$1-I36&gt;=13,"Kadet",IF($N$1-I36&gt;=11,"Młodzik",IF($N$1-I36&gt;=9,"Żak",IF($N$1-I36&lt;9,"Skrzat"))))))))</f>
        <v>Kadet</v>
      </c>
    </row>
    <row r="37" spans="1:11">
      <c r="A37" s="10">
        <v>235</v>
      </c>
      <c r="B37" s="10" t="str">
        <f>G37&amp;" "&amp;H37</f>
        <v>Ciećka Dawid</v>
      </c>
      <c r="C37" s="24">
        <v>1296</v>
      </c>
      <c r="D37" s="24" t="s">
        <v>8</v>
      </c>
      <c r="E37" s="25">
        <v>44061</v>
      </c>
      <c r="F37" s="24">
        <v>51513</v>
      </c>
      <c r="G37" s="24" t="s">
        <v>334</v>
      </c>
      <c r="H37" s="24" t="s">
        <v>125</v>
      </c>
      <c r="I37" s="24">
        <v>2008</v>
      </c>
      <c r="J37" s="24" t="s">
        <v>332</v>
      </c>
      <c r="K37" s="18" t="str">
        <f>IF(I37="","",IF($N$1-I37&gt;=21,"Senior",IF($N$1-I37&gt;=18,"Młodzieżowiec",IF($N$1-I37&gt;=15,"Junior",IF($N$1-I37&gt;=13,"Kadet",IF($N$1-I37&gt;=11,"Młodzik",IF($N$1-I37&gt;=9,"Żak",IF($N$1-I37&lt;9,"Skrzat"))))))))</f>
        <v>Młodzik</v>
      </c>
    </row>
    <row r="38" spans="1:11">
      <c r="A38" s="10">
        <v>263</v>
      </c>
      <c r="B38" s="10" t="str">
        <f>G38&amp;" "&amp;H38</f>
        <v>Ciemny Dominik</v>
      </c>
      <c r="C38" s="24">
        <v>431</v>
      </c>
      <c r="D38" s="24" t="s">
        <v>8</v>
      </c>
      <c r="E38" s="25">
        <v>44052</v>
      </c>
      <c r="F38" s="24">
        <v>51489</v>
      </c>
      <c r="G38" s="24" t="s">
        <v>357</v>
      </c>
      <c r="H38" s="24" t="s">
        <v>115</v>
      </c>
      <c r="I38" s="24">
        <v>2003</v>
      </c>
      <c r="J38" s="24" t="s">
        <v>352</v>
      </c>
      <c r="K38" s="18" t="str">
        <f>IF(I38="","",IF($N$1-I38&gt;=21,"Senior",IF($N$1-I38&gt;=18,"Młodzieżowiec",IF($N$1-I38&gt;=15,"Junior",IF($N$1-I38&gt;=13,"Kadet",IF($N$1-I38&gt;=11,"Młodzik",IF($N$1-I38&gt;=9,"Żak",IF($N$1-I38&lt;9,"Skrzat"))))))))</f>
        <v>Junior</v>
      </c>
    </row>
    <row r="39" spans="1:11">
      <c r="A39" s="10">
        <v>161</v>
      </c>
      <c r="B39" s="10" t="str">
        <f>G39&amp;" "&amp;H39</f>
        <v>Cierniak Piotr</v>
      </c>
      <c r="C39" s="24">
        <v>2586</v>
      </c>
      <c r="D39" s="24" t="s">
        <v>16</v>
      </c>
      <c r="E39" s="25">
        <v>44071</v>
      </c>
      <c r="F39" s="24">
        <v>8787</v>
      </c>
      <c r="G39" s="24" t="s">
        <v>178</v>
      </c>
      <c r="H39" s="24" t="s">
        <v>40</v>
      </c>
      <c r="I39" s="24">
        <v>1975</v>
      </c>
      <c r="J39" s="24" t="s">
        <v>169</v>
      </c>
      <c r="K39" s="18" t="str">
        <f>IF(I39="","",IF($N$1-I39&gt;=21,"Senior",IF($N$1-I39&gt;=18,"Młodzieżowiec",IF($N$1-I39&gt;=15,"Junior",IF($N$1-I39&gt;=13,"Kadet",IF($N$1-I39&gt;=11,"Młodzik",IF($N$1-I39&gt;=9,"Żak",IF($N$1-I39&lt;9,"Skrzat"))))))))</f>
        <v>Senior</v>
      </c>
    </row>
    <row r="40" spans="1:11">
      <c r="A40" s="10">
        <v>178</v>
      </c>
      <c r="B40" s="10" t="str">
        <f>G40&amp;" "&amp;H40</f>
        <v>Ciesielski Leon</v>
      </c>
      <c r="C40" s="24">
        <v>1448</v>
      </c>
      <c r="D40" s="24" t="s">
        <v>8</v>
      </c>
      <c r="E40" s="25">
        <v>44062</v>
      </c>
      <c r="F40" s="24">
        <v>49426</v>
      </c>
      <c r="G40" s="24" t="s">
        <v>65</v>
      </c>
      <c r="H40" s="24" t="s">
        <v>66</v>
      </c>
      <c r="I40" s="24">
        <v>2008</v>
      </c>
      <c r="J40" s="24" t="s">
        <v>67</v>
      </c>
      <c r="K40" s="18" t="str">
        <f>IF(I40="","",IF($N$1-I40&gt;=21,"Senior",IF($N$1-I40&gt;=18,"Młodzieżowiec",IF($N$1-I40&gt;=15,"Junior",IF($N$1-I40&gt;=13,"Kadet",IF($N$1-I40&gt;=11,"Młodzik",IF($N$1-I40&gt;=9,"Żak",IF($N$1-I40&lt;9,"Skrzat"))))))))</f>
        <v>Młodzik</v>
      </c>
    </row>
    <row r="41" spans="1:11">
      <c r="A41" s="10">
        <v>42</v>
      </c>
      <c r="B41" s="10" t="str">
        <f>G41&amp;" "&amp;H41</f>
        <v>Cybulski Szymon</v>
      </c>
      <c r="C41" s="24">
        <v>4605</v>
      </c>
      <c r="D41" s="24" t="s">
        <v>8</v>
      </c>
      <c r="E41" s="25">
        <v>44080</v>
      </c>
      <c r="F41" s="24">
        <v>45454</v>
      </c>
      <c r="G41" s="24" t="s">
        <v>280</v>
      </c>
      <c r="H41" s="24" t="s">
        <v>51</v>
      </c>
      <c r="I41" s="24">
        <v>2004</v>
      </c>
      <c r="J41" s="24" t="s">
        <v>457</v>
      </c>
      <c r="K41" s="18" t="str">
        <f>IF(I41="","",IF($N$1-I41&gt;=21,"Senior",IF($N$1-I41&gt;=18,"Młodzieżowiec",IF($N$1-I41&gt;=15,"Junior",IF($N$1-I41&gt;=13,"Kadet",IF($N$1-I41&gt;=11,"Młodzik",IF($N$1-I41&gt;=9,"Żak",IF($N$1-I41&lt;9,"Skrzat"))))))))</f>
        <v>Junior</v>
      </c>
    </row>
    <row r="42" spans="1:11">
      <c r="A42" s="10">
        <v>41</v>
      </c>
      <c r="B42" s="10" t="str">
        <f>G42&amp;" "&amp;H42</f>
        <v>Cytacka Martyna</v>
      </c>
      <c r="C42" s="24">
        <v>4606</v>
      </c>
      <c r="D42" s="24" t="s">
        <v>8</v>
      </c>
      <c r="E42" s="25">
        <v>44080</v>
      </c>
      <c r="F42" s="24">
        <v>47221</v>
      </c>
      <c r="G42" s="24" t="s">
        <v>279</v>
      </c>
      <c r="H42" s="24" t="s">
        <v>139</v>
      </c>
      <c r="I42" s="24">
        <v>2004</v>
      </c>
      <c r="J42" s="24" t="s">
        <v>457</v>
      </c>
      <c r="K42" s="18" t="str">
        <f>IF(I42="","",IF($N$1-I42&gt;=21,"Senior",IF($N$1-I42&gt;=18,"Młodzieżowiec",IF($N$1-I42&gt;=15,"Junior",IF($N$1-I42&gt;=13,"Kadet",IF($N$1-I42&gt;=11,"Młodzik",IF($N$1-I42&gt;=9,"Żak",IF($N$1-I42&lt;9,"Skrzat"))))))))</f>
        <v>Junior</v>
      </c>
    </row>
    <row r="43" spans="1:11">
      <c r="A43" s="10">
        <v>141</v>
      </c>
      <c r="B43" s="10" t="str">
        <f>G43&amp;" "&amp;H43</f>
        <v>Czech MIchał</v>
      </c>
      <c r="C43" s="24">
        <v>2751</v>
      </c>
      <c r="D43" s="24" t="s">
        <v>8</v>
      </c>
      <c r="E43" s="25">
        <v>44072</v>
      </c>
      <c r="F43" s="24">
        <v>49547</v>
      </c>
      <c r="G43" s="24" t="s">
        <v>203</v>
      </c>
      <c r="H43" s="24" t="s">
        <v>204</v>
      </c>
      <c r="I43" s="24">
        <v>2010</v>
      </c>
      <c r="J43" s="24" t="s">
        <v>34</v>
      </c>
      <c r="K43" s="18" t="str">
        <f>IF(I43="","",IF($N$1-I43&gt;=21,"Senior",IF($N$1-I43&gt;=18,"Młodzieżowiec",IF($N$1-I43&gt;=15,"Junior",IF($N$1-I43&gt;=13,"Kadet",IF($N$1-I43&gt;=11,"Młodzik",IF($N$1-I43&gt;=9,"Żak",IF($N$1-I43&lt;9,"Skrzat"))))))))</f>
        <v>Żak</v>
      </c>
    </row>
    <row r="44" spans="1:11">
      <c r="A44" s="10">
        <v>140</v>
      </c>
      <c r="B44" s="10" t="str">
        <f>G44&amp;" "&amp;H44</f>
        <v>Czech Paweł</v>
      </c>
      <c r="C44" s="24">
        <v>2752</v>
      </c>
      <c r="D44" s="24" t="s">
        <v>8</v>
      </c>
      <c r="E44" s="25">
        <v>44072</v>
      </c>
      <c r="F44" s="24">
        <v>45145</v>
      </c>
      <c r="G44" s="24" t="s">
        <v>203</v>
      </c>
      <c r="H44" s="24" t="s">
        <v>18</v>
      </c>
      <c r="I44" s="24">
        <v>2007</v>
      </c>
      <c r="J44" s="24" t="s">
        <v>34</v>
      </c>
      <c r="K44" s="18" t="str">
        <f>IF(I44="","",IF($N$1-I44&gt;=21,"Senior",IF($N$1-I44&gt;=18,"Młodzieżowiec",IF($N$1-I44&gt;=15,"Junior",IF($N$1-I44&gt;=13,"Kadet",IF($N$1-I44&gt;=11,"Młodzik",IF($N$1-I44&gt;=9,"Żak",IF($N$1-I44&lt;9,"Skrzat"))))))))</f>
        <v>Młodzik</v>
      </c>
    </row>
    <row r="45" spans="1:11">
      <c r="A45" s="10">
        <v>23</v>
      </c>
      <c r="B45" s="10" t="str">
        <f>G45&amp;" "&amp;H45</f>
        <v>Czyrek Maja</v>
      </c>
      <c r="C45" s="24">
        <v>4663</v>
      </c>
      <c r="D45" s="24" t="s">
        <v>8</v>
      </c>
      <c r="E45" s="25">
        <v>44080</v>
      </c>
      <c r="F45" s="24">
        <v>54607</v>
      </c>
      <c r="G45" s="24" t="s">
        <v>455</v>
      </c>
      <c r="H45" s="24" t="s">
        <v>456</v>
      </c>
      <c r="I45" s="24">
        <v>2011</v>
      </c>
      <c r="J45" s="24" t="s">
        <v>41</v>
      </c>
      <c r="K45" s="18" t="str">
        <f>IF(I45="","",IF($N$1-I45&gt;=21,"Senior",IF($N$1-I45&gt;=18,"Młodzieżowiec",IF($N$1-I45&gt;=15,"Junior",IF($N$1-I45&gt;=13,"Kadet",IF($N$1-I45&gt;=11,"Młodzik",IF($N$1-I45&gt;=9,"Żak",IF($N$1-I45&lt;9,"Skrzat"))))))))</f>
        <v>Skrzat</v>
      </c>
    </row>
    <row r="46" spans="1:11">
      <c r="A46" s="10">
        <v>128</v>
      </c>
      <c r="B46" s="10" t="str">
        <f>G46&amp;" "&amp;H46</f>
        <v>Deneka Jan</v>
      </c>
      <c r="C46" s="24">
        <v>2861</v>
      </c>
      <c r="D46" s="24" t="s">
        <v>8</v>
      </c>
      <c r="E46" s="25">
        <v>44073</v>
      </c>
      <c r="F46" s="24">
        <v>44823</v>
      </c>
      <c r="G46" s="24" t="s">
        <v>117</v>
      </c>
      <c r="H46" s="24" t="s">
        <v>37</v>
      </c>
      <c r="I46" s="24">
        <v>2006</v>
      </c>
      <c r="J46" s="24" t="s">
        <v>105</v>
      </c>
      <c r="K46" s="18" t="str">
        <f>IF(I46="","",IF($N$1-I46&gt;=21,"Senior",IF($N$1-I46&gt;=18,"Młodzieżowiec",IF($N$1-I46&gt;=15,"Junior",IF($N$1-I46&gt;=13,"Kadet",IF($N$1-I46&gt;=11,"Młodzik",IF($N$1-I46&gt;=9,"Żak",IF($N$1-I46&lt;9,"Skrzat"))))))))</f>
        <v>Kadet</v>
      </c>
    </row>
    <row r="47" spans="1:11">
      <c r="A47" s="10">
        <v>247</v>
      </c>
      <c r="B47" s="10" t="str">
        <f>G47&amp;" "&amp;H47</f>
        <v>Diobołek Marcin</v>
      </c>
      <c r="C47" s="24">
        <v>1282</v>
      </c>
      <c r="D47" s="24" t="s">
        <v>16</v>
      </c>
      <c r="E47" s="25">
        <v>44061</v>
      </c>
      <c r="F47" s="24">
        <v>19352</v>
      </c>
      <c r="G47" s="24" t="s">
        <v>505</v>
      </c>
      <c r="H47" s="24" t="s">
        <v>45</v>
      </c>
      <c r="I47" s="24">
        <v>1987</v>
      </c>
      <c r="J47" s="24" t="s">
        <v>332</v>
      </c>
      <c r="K47" s="18" t="str">
        <f>IF(I47="","",IF($N$1-I47&gt;=21,"Senior",IF($N$1-I47&gt;=18,"Młodzieżowiec",IF($N$1-I47&gt;=15,"Junior",IF($N$1-I47&gt;=13,"Kadet",IF($N$1-I47&gt;=11,"Młodzik",IF($N$1-I47&gt;=9,"Żak",IF($N$1-I47&lt;9,"Skrzat"))))))))</f>
        <v>Senior</v>
      </c>
    </row>
    <row r="48" spans="1:11">
      <c r="A48" s="10">
        <v>73</v>
      </c>
      <c r="B48" s="10" t="str">
        <f>G48&amp;" "&amp;H48</f>
        <v>Dołęgowski Wojciech</v>
      </c>
      <c r="C48" s="24">
        <v>4125</v>
      </c>
      <c r="D48" s="24" t="s">
        <v>8</v>
      </c>
      <c r="E48" s="25">
        <v>44076</v>
      </c>
      <c r="F48" s="24">
        <v>46709</v>
      </c>
      <c r="G48" s="24" t="s">
        <v>86</v>
      </c>
      <c r="H48" s="24" t="s">
        <v>87</v>
      </c>
      <c r="I48" s="24">
        <v>2005</v>
      </c>
      <c r="J48" s="24" t="s">
        <v>46</v>
      </c>
      <c r="K48" s="18" t="str">
        <f>IF(I48="","",IF($N$1-I48&gt;=21,"Senior",IF($N$1-I48&gt;=18,"Młodzieżowiec",IF($N$1-I48&gt;=15,"Junior",IF($N$1-I48&gt;=13,"Kadet",IF($N$1-I48&gt;=11,"Młodzik",IF($N$1-I48&gt;=9,"Żak",IF($N$1-I48&lt;9,"Skrzat"))))))))</f>
        <v>Kadet</v>
      </c>
    </row>
    <row r="49" spans="1:11" ht="21.75" customHeight="1">
      <c r="A49" s="10">
        <v>281</v>
      </c>
      <c r="B49" s="10" t="str">
        <f>G49&amp;" "&amp;H49</f>
        <v>Dressler Tymon</v>
      </c>
      <c r="C49" s="24">
        <v>304</v>
      </c>
      <c r="D49" s="24" t="s">
        <v>122</v>
      </c>
      <c r="E49" s="25">
        <v>44050</v>
      </c>
      <c r="F49" s="24">
        <v>54155</v>
      </c>
      <c r="G49" s="24" t="s">
        <v>514</v>
      </c>
      <c r="H49" s="24" t="s">
        <v>515</v>
      </c>
      <c r="I49" s="24">
        <v>2012</v>
      </c>
      <c r="J49" s="24" t="s">
        <v>242</v>
      </c>
      <c r="K49" s="18" t="str">
        <f>IF(I49="","",IF($N$1-I49&gt;=21,"Senior",IF($N$1-I49&gt;=18,"Młodzieżowiec",IF($N$1-I49&gt;=15,"Junior",IF($N$1-I49&gt;=13,"Kadet",IF($N$1-I49&gt;=11,"Młodzik",IF($N$1-I49&gt;=9,"Żak",IF($N$1-I49&lt;9,"Skrzat"))))))))</f>
        <v>Skrzat</v>
      </c>
    </row>
    <row r="50" spans="1:11">
      <c r="A50" s="10">
        <v>109</v>
      </c>
      <c r="B50" s="10" t="str">
        <f>G50&amp;" "&amp;H50</f>
        <v>Duda Grzegorz</v>
      </c>
      <c r="C50" s="24">
        <v>3827</v>
      </c>
      <c r="D50" s="24" t="s">
        <v>16</v>
      </c>
      <c r="E50" s="25">
        <v>44077</v>
      </c>
      <c r="F50" s="24">
        <v>1746</v>
      </c>
      <c r="G50" s="24" t="s">
        <v>488</v>
      </c>
      <c r="H50" s="24" t="s">
        <v>102</v>
      </c>
      <c r="I50" s="24">
        <v>1984</v>
      </c>
      <c r="J50" s="24" t="s">
        <v>25</v>
      </c>
      <c r="K50" s="18" t="str">
        <f>IF(I50="","",IF($N$1-I50&gt;=21,"Senior",IF($N$1-I50&gt;=18,"Młodzieżowiec",IF($N$1-I50&gt;=15,"Junior",IF($N$1-I50&gt;=13,"Kadet",IF($N$1-I50&gt;=11,"Młodzik",IF($N$1-I50&gt;=9,"Żak",IF($N$1-I50&lt;9,"Skrzat"))))))))</f>
        <v>Senior</v>
      </c>
    </row>
    <row r="51" spans="1:11">
      <c r="A51" s="10">
        <v>259</v>
      </c>
      <c r="B51" s="10" t="str">
        <f>G51&amp;" "&amp;H51</f>
        <v>Durda Michał</v>
      </c>
      <c r="C51" s="24">
        <v>619</v>
      </c>
      <c r="D51" s="24" t="s">
        <v>8</v>
      </c>
      <c r="E51" s="25">
        <v>44054</v>
      </c>
      <c r="F51" s="24">
        <v>50152</v>
      </c>
      <c r="G51" s="24" t="s">
        <v>507</v>
      </c>
      <c r="H51" s="24" t="s">
        <v>69</v>
      </c>
      <c r="I51" s="24">
        <v>2008</v>
      </c>
      <c r="J51" s="24" t="s">
        <v>352</v>
      </c>
      <c r="K51" s="18" t="str">
        <f>IF(I51="","",IF($N$1-I51&gt;=21,"Senior",IF($N$1-I51&gt;=18,"Młodzieżowiec",IF($N$1-I51&gt;=15,"Junior",IF($N$1-I51&gt;=13,"Kadet",IF($N$1-I51&gt;=11,"Młodzik",IF($N$1-I51&gt;=9,"Żak",IF($N$1-I51&lt;9,"Skrzat"))))))))</f>
        <v>Młodzik</v>
      </c>
    </row>
    <row r="52" spans="1:11">
      <c r="A52" s="10">
        <v>217</v>
      </c>
      <c r="B52" s="10" t="str">
        <f>G52&amp;" "&amp;H52</f>
        <v>Duś Alex</v>
      </c>
      <c r="C52" s="24">
        <v>1325</v>
      </c>
      <c r="D52" s="24" t="s">
        <v>8</v>
      </c>
      <c r="E52" s="25">
        <v>44061</v>
      </c>
      <c r="F52" s="24">
        <v>51542</v>
      </c>
      <c r="G52" s="24" t="s">
        <v>315</v>
      </c>
      <c r="H52" s="24" t="s">
        <v>316</v>
      </c>
      <c r="I52" s="24">
        <v>2009</v>
      </c>
      <c r="J52" s="24" t="s">
        <v>31</v>
      </c>
      <c r="K52" s="18" t="str">
        <f>IF(I52="","",IF($N$1-I52&gt;=21,"Senior",IF($N$1-I52&gt;=18,"Młodzieżowiec",IF($N$1-I52&gt;=15,"Junior",IF($N$1-I52&gt;=13,"Kadet",IF($N$1-I52&gt;=11,"Młodzik",IF($N$1-I52&gt;=9,"Żak",IF($N$1-I52&lt;9,"Skrzat"))))))))</f>
        <v>Żak</v>
      </c>
    </row>
    <row r="53" spans="1:11">
      <c r="A53" s="10">
        <v>427</v>
      </c>
      <c r="B53" s="10" t="str">
        <f>G53&amp;" "&amp;H53</f>
        <v>Dziwura Marcin</v>
      </c>
      <c r="C53" s="10">
        <v>895</v>
      </c>
      <c r="D53" s="10" t="s">
        <v>8</v>
      </c>
      <c r="E53" s="10">
        <v>44057</v>
      </c>
      <c r="F53" s="10">
        <v>54222</v>
      </c>
      <c r="G53" s="10" t="s">
        <v>506</v>
      </c>
      <c r="H53" s="10" t="s">
        <v>45</v>
      </c>
      <c r="I53" s="10">
        <v>2004</v>
      </c>
      <c r="J53" s="10" t="s">
        <v>242</v>
      </c>
      <c r="K53" s="18" t="str">
        <f>IF(I53="","",IF($N$1-I53&gt;=21,"Senior",IF($N$1-I53&gt;=18,"Młodzieżowiec",IF($N$1-I53&gt;=15,"Junior",IF($N$1-I53&gt;=13,"Kadet",IF($N$1-I53&gt;=11,"Młodzik",IF($N$1-I53&gt;=9,"Żak",IF($N$1-I53&lt;9,"Skrzat"))))))))</f>
        <v>Junior</v>
      </c>
    </row>
    <row r="54" spans="1:11">
      <c r="A54" s="10">
        <v>306</v>
      </c>
      <c r="B54" s="10" t="str">
        <f>G54&amp;" "&amp;H54</f>
        <v>Eksterowicz Jan</v>
      </c>
      <c r="C54" s="24">
        <v>88</v>
      </c>
      <c r="D54" s="24" t="s">
        <v>16</v>
      </c>
      <c r="E54" s="25">
        <v>44046</v>
      </c>
      <c r="F54" s="24">
        <v>8558</v>
      </c>
      <c r="G54" s="24" t="s">
        <v>384</v>
      </c>
      <c r="H54" s="24" t="s">
        <v>37</v>
      </c>
      <c r="I54" s="24">
        <v>1947</v>
      </c>
      <c r="J54" s="24" t="s">
        <v>225</v>
      </c>
      <c r="K54" s="18" t="str">
        <f>IF(I54="","",IF($N$1-I54&gt;=21,"Senior",IF($N$1-I54&gt;=18,"Młodzieżowiec",IF($N$1-I54&gt;=15,"Junior",IF($N$1-I54&gt;=13,"Kadet",IF($N$1-I54&gt;=11,"Młodzik",IF($N$1-I54&gt;=9,"Żak",IF($N$1-I54&lt;9,"Skrzat"))))))))</f>
        <v>Senior</v>
      </c>
    </row>
    <row r="55" spans="1:11">
      <c r="A55" s="10">
        <v>244</v>
      </c>
      <c r="B55" s="10" t="str">
        <f>G55&amp;" "&amp;H55</f>
        <v>Frank Dawid</v>
      </c>
      <c r="C55" s="24">
        <v>1286</v>
      </c>
      <c r="D55" s="24" t="s">
        <v>8</v>
      </c>
      <c r="E55" s="25">
        <v>44061</v>
      </c>
      <c r="F55" s="24">
        <v>46864</v>
      </c>
      <c r="G55" s="24" t="s">
        <v>345</v>
      </c>
      <c r="H55" s="24" t="s">
        <v>125</v>
      </c>
      <c r="I55" s="24">
        <v>2005</v>
      </c>
      <c r="J55" s="24" t="s">
        <v>332</v>
      </c>
      <c r="K55" s="18" t="str">
        <f>IF(I55="","",IF($N$1-I55&gt;=21,"Senior",IF($N$1-I55&gt;=18,"Młodzieżowiec",IF($N$1-I55&gt;=15,"Junior",IF($N$1-I55&gt;=13,"Kadet",IF($N$1-I55&gt;=11,"Młodzik",IF($N$1-I55&gt;=9,"Żak",IF($N$1-I55&lt;9,"Skrzat"))))))))</f>
        <v>Kadet</v>
      </c>
    </row>
    <row r="56" spans="1:11">
      <c r="A56" s="10">
        <v>248</v>
      </c>
      <c r="B56" s="10" t="str">
        <f>G56&amp;" "&amp;H56</f>
        <v>Frank Roman</v>
      </c>
      <c r="C56" s="24">
        <v>1281</v>
      </c>
      <c r="D56" s="24" t="s">
        <v>16</v>
      </c>
      <c r="E56" s="25">
        <v>44061</v>
      </c>
      <c r="F56" s="24">
        <v>47013</v>
      </c>
      <c r="G56" s="24" t="s">
        <v>345</v>
      </c>
      <c r="H56" s="24" t="s">
        <v>230</v>
      </c>
      <c r="I56" s="24">
        <v>1975</v>
      </c>
      <c r="J56" s="24" t="s">
        <v>332</v>
      </c>
      <c r="K56" s="18" t="str">
        <f>IF(I56="","",IF($N$1-I56&gt;=21,"Senior",IF($N$1-I56&gt;=18,"Młodzieżowiec",IF($N$1-I56&gt;=15,"Junior",IF($N$1-I56&gt;=13,"Kadet",IF($N$1-I56&gt;=11,"Młodzik",IF($N$1-I56&gt;=9,"Żak",IF($N$1-I56&lt;9,"Skrzat"))))))))</f>
        <v>Senior</v>
      </c>
    </row>
    <row r="57" spans="1:11">
      <c r="A57" s="10">
        <v>203</v>
      </c>
      <c r="B57" s="10" t="str">
        <f>G57&amp;" "&amp;H57</f>
        <v>Gabrisch Jana</v>
      </c>
      <c r="C57" s="24">
        <v>1410</v>
      </c>
      <c r="D57" s="24" t="s">
        <v>8</v>
      </c>
      <c r="E57" s="25">
        <v>44062</v>
      </c>
      <c r="F57" s="24">
        <v>54256</v>
      </c>
      <c r="G57" s="24" t="s">
        <v>499</v>
      </c>
      <c r="H57" s="24" t="s">
        <v>500</v>
      </c>
      <c r="I57" s="24">
        <v>2009</v>
      </c>
      <c r="J57" s="24" t="s">
        <v>31</v>
      </c>
      <c r="K57" s="18" t="str">
        <f>IF(I57="","",IF($N$1-I57&gt;=21,"Senior",IF($N$1-I57&gt;=18,"Młodzieżowiec",IF($N$1-I57&gt;=15,"Junior",IF($N$1-I57&gt;=13,"Kadet",IF($N$1-I57&gt;=11,"Młodzik",IF($N$1-I57&gt;=9,"Żak",IF($N$1-I57&lt;9,"Skrzat"))))))))</f>
        <v>Żak</v>
      </c>
    </row>
    <row r="58" spans="1:11">
      <c r="A58" s="10">
        <v>205</v>
      </c>
      <c r="B58" s="10" t="str">
        <f>G58&amp;" "&amp;H58</f>
        <v>Gabrisch Tomasz</v>
      </c>
      <c r="C58" s="24">
        <v>1409</v>
      </c>
      <c r="D58" s="24" t="s">
        <v>8</v>
      </c>
      <c r="E58" s="25">
        <v>44062</v>
      </c>
      <c r="F58" s="24">
        <v>54255</v>
      </c>
      <c r="G58" s="24" t="s">
        <v>499</v>
      </c>
      <c r="H58" s="24" t="s">
        <v>19</v>
      </c>
      <c r="I58" s="24">
        <v>2010</v>
      </c>
      <c r="J58" s="24" t="s">
        <v>31</v>
      </c>
      <c r="K58" s="18" t="str">
        <f>IF(I58="","",IF($N$1-I58&gt;=21,"Senior",IF($N$1-I58&gt;=18,"Młodzieżowiec",IF($N$1-I58&gt;=15,"Junior",IF($N$1-I58&gt;=13,"Kadet",IF($N$1-I58&gt;=11,"Młodzik",IF($N$1-I58&gt;=9,"Żak",IF($N$1-I58&lt;9,"Skrzat"))))))))</f>
        <v>Żak</v>
      </c>
    </row>
    <row r="59" spans="1:11">
      <c r="A59" s="10">
        <v>426</v>
      </c>
      <c r="B59" s="10" t="str">
        <f>G59&amp;" "&amp;H59</f>
        <v>Gabryel Bartłomiej</v>
      </c>
      <c r="C59" s="10">
        <v>4115</v>
      </c>
      <c r="D59" s="10" t="s">
        <v>8</v>
      </c>
      <c r="E59" s="10">
        <v>44076</v>
      </c>
      <c r="F59" s="10">
        <v>54551</v>
      </c>
      <c r="G59" s="10" t="s">
        <v>475</v>
      </c>
      <c r="H59" s="10" t="s">
        <v>88</v>
      </c>
      <c r="I59" s="10">
        <v>2007</v>
      </c>
      <c r="J59" s="10" t="s">
        <v>46</v>
      </c>
      <c r="K59" s="18" t="str">
        <f>IF(I59="","",IF($N$1-I59&gt;=21,"Senior",IF($N$1-I59&gt;=18,"Młodzieżowiec",IF($N$1-I59&gt;=15,"Junior",IF($N$1-I59&gt;=13,"Kadet",IF($N$1-I59&gt;=11,"Młodzik",IF($N$1-I59&gt;=9,"Żak",IF($N$1-I59&lt;9,"Skrzat"))))))))</f>
        <v>Młodzik</v>
      </c>
    </row>
    <row r="60" spans="1:11">
      <c r="A60" s="10">
        <v>258</v>
      </c>
      <c r="B60" s="10" t="str">
        <f>G60&amp;" "&amp;H60</f>
        <v>Gajewski Andrzej</v>
      </c>
      <c r="C60" s="24">
        <v>782</v>
      </c>
      <c r="D60" s="24" t="s">
        <v>16</v>
      </c>
      <c r="E60" s="25">
        <v>44056</v>
      </c>
      <c r="F60" s="24">
        <v>25382</v>
      </c>
      <c r="G60" s="24" t="s">
        <v>396</v>
      </c>
      <c r="H60" s="24" t="s">
        <v>136</v>
      </c>
      <c r="I60" s="24">
        <v>1972</v>
      </c>
      <c r="J60" s="24" t="s">
        <v>387</v>
      </c>
      <c r="K60" s="18" t="str">
        <f>IF(I60="","",IF($N$1-I60&gt;=21,"Senior",IF($N$1-I60&gt;=18,"Młodzieżowiec",IF($N$1-I60&gt;=15,"Junior",IF($N$1-I60&gt;=13,"Kadet",IF($N$1-I60&gt;=11,"Młodzik",IF($N$1-I60&gt;=9,"Żak",IF($N$1-I60&lt;9,"Skrzat"))))))))</f>
        <v>Senior</v>
      </c>
    </row>
    <row r="61" spans="1:11">
      <c r="A61" s="10">
        <v>204</v>
      </c>
      <c r="B61" s="10" t="str">
        <f>G61&amp;" "&amp;H61</f>
        <v>Galas Michał</v>
      </c>
      <c r="C61" s="24">
        <v>1424</v>
      </c>
      <c r="D61" s="24" t="s">
        <v>16</v>
      </c>
      <c r="E61" s="25">
        <v>44062</v>
      </c>
      <c r="F61" s="24">
        <v>18980</v>
      </c>
      <c r="G61" s="24" t="s">
        <v>239</v>
      </c>
      <c r="H61" s="24" t="s">
        <v>69</v>
      </c>
      <c r="I61" s="24">
        <v>1995</v>
      </c>
      <c r="J61" s="24" t="s">
        <v>233</v>
      </c>
      <c r="K61" s="18" t="str">
        <f>IF(I61="","",IF($N$1-I61&gt;=21,"Senior",IF($N$1-I61&gt;=18,"Młodzieżowiec",IF($N$1-I61&gt;=15,"Junior",IF($N$1-I61&gt;=13,"Kadet",IF($N$1-I61&gt;=11,"Młodzik",IF($N$1-I61&gt;=9,"Żak",IF($N$1-I61&lt;9,"Skrzat"))))))))</f>
        <v>Senior</v>
      </c>
    </row>
    <row r="62" spans="1:11">
      <c r="A62" s="10">
        <v>196</v>
      </c>
      <c r="B62" s="10" t="str">
        <f>G62&amp;" "&amp;H62</f>
        <v>Gamrot Patryk</v>
      </c>
      <c r="C62" s="24">
        <v>1431</v>
      </c>
      <c r="D62" s="24" t="s">
        <v>16</v>
      </c>
      <c r="E62" s="25">
        <v>44062</v>
      </c>
      <c r="F62" s="24">
        <v>29055</v>
      </c>
      <c r="G62" s="24" t="s">
        <v>208</v>
      </c>
      <c r="H62" s="24" t="s">
        <v>209</v>
      </c>
      <c r="I62" s="24">
        <v>1998</v>
      </c>
      <c r="J62" s="24" t="s">
        <v>28</v>
      </c>
      <c r="K62" s="18" t="str">
        <f>IF(I62="","",IF($N$1-I62&gt;=21,"Senior",IF($N$1-I62&gt;=18,"Młodzieżowiec",IF($N$1-I62&gt;=15,"Junior",IF($N$1-I62&gt;=13,"Kadet",IF($N$1-I62&gt;=11,"Młodzik",IF($N$1-I62&gt;=9,"Żak",IF($N$1-I62&lt;9,"Skrzat"))))))))</f>
        <v>Senior</v>
      </c>
    </row>
    <row r="63" spans="1:11">
      <c r="A63" s="10">
        <v>167</v>
      </c>
      <c r="B63" s="10" t="str">
        <f>G63&amp;" "&amp;H63</f>
        <v>Gargol Amelia</v>
      </c>
      <c r="C63" s="24">
        <v>1583</v>
      </c>
      <c r="D63" s="24" t="s">
        <v>8</v>
      </c>
      <c r="E63" s="25">
        <v>44064</v>
      </c>
      <c r="F63" s="24">
        <v>45576</v>
      </c>
      <c r="G63" s="24" t="s">
        <v>210</v>
      </c>
      <c r="H63" s="24" t="s">
        <v>9</v>
      </c>
      <c r="I63" s="24">
        <v>2006</v>
      </c>
      <c r="J63" s="24" t="s">
        <v>292</v>
      </c>
      <c r="K63" s="18" t="str">
        <f>IF(I63="","",IF($N$1-I63&gt;=21,"Senior",IF($N$1-I63&gt;=18,"Młodzieżowiec",IF($N$1-I63&gt;=15,"Junior",IF($N$1-I63&gt;=13,"Kadet",IF($N$1-I63&gt;=11,"Młodzik",IF($N$1-I63&gt;=9,"Żak",IF($N$1-I63&lt;9,"Skrzat"))))))))</f>
        <v>Kadet</v>
      </c>
    </row>
    <row r="64" spans="1:11">
      <c r="A64" s="10">
        <v>176</v>
      </c>
      <c r="B64" s="10" t="str">
        <f>G64&amp;" "&amp;H64</f>
        <v>Gargol Tomasz</v>
      </c>
      <c r="C64" s="24">
        <v>1573</v>
      </c>
      <c r="D64" s="24" t="s">
        <v>16</v>
      </c>
      <c r="E64" s="25">
        <v>44064</v>
      </c>
      <c r="F64" s="24">
        <v>40657</v>
      </c>
      <c r="G64" s="24" t="s">
        <v>210</v>
      </c>
      <c r="H64" s="24" t="s">
        <v>19</v>
      </c>
      <c r="I64" s="24">
        <v>1974</v>
      </c>
      <c r="J64" s="24" t="s">
        <v>292</v>
      </c>
      <c r="K64" s="18" t="str">
        <f>IF(I64="","",IF($N$1-I64&gt;=21,"Senior",IF($N$1-I64&gt;=18,"Młodzieżowiec",IF($N$1-I64&gt;=15,"Junior",IF($N$1-I64&gt;=13,"Kadet",IF($N$1-I64&gt;=11,"Młodzik",IF($N$1-I64&gt;=9,"Żak",IF($N$1-I64&lt;9,"Skrzat"))))))))</f>
        <v>Senior</v>
      </c>
    </row>
    <row r="65" spans="1:11">
      <c r="A65" s="10">
        <v>166</v>
      </c>
      <c r="B65" s="10" t="str">
        <f>G65&amp;" "&amp;H65</f>
        <v>Gargol Wiktoria</v>
      </c>
      <c r="C65" s="24">
        <v>1584</v>
      </c>
      <c r="D65" s="24" t="s">
        <v>8</v>
      </c>
      <c r="E65" s="25">
        <v>44064</v>
      </c>
      <c r="F65" s="24">
        <v>45577</v>
      </c>
      <c r="G65" s="24" t="s">
        <v>210</v>
      </c>
      <c r="H65" s="24" t="s">
        <v>123</v>
      </c>
      <c r="I65" s="24">
        <v>2008</v>
      </c>
      <c r="J65" s="24" t="s">
        <v>292</v>
      </c>
      <c r="K65" s="18" t="str">
        <f>IF(I65="","",IF($N$1-I65&gt;=21,"Senior",IF($N$1-I65&gt;=18,"Młodzieżowiec",IF($N$1-I65&gt;=15,"Junior",IF($N$1-I65&gt;=13,"Kadet",IF($N$1-I65&gt;=11,"Młodzik",IF($N$1-I65&gt;=9,"Żak",IF($N$1-I65&lt;9,"Skrzat"))))))))</f>
        <v>Młodzik</v>
      </c>
    </row>
    <row r="66" spans="1:11">
      <c r="A66" s="10">
        <v>92</v>
      </c>
      <c r="B66" s="10" t="str">
        <f>G66&amp;" "&amp;H66</f>
        <v>Garnek Fabian</v>
      </c>
      <c r="C66" s="10">
        <v>4105</v>
      </c>
      <c r="D66" s="10" t="s">
        <v>8</v>
      </c>
      <c r="E66" s="10">
        <v>44076</v>
      </c>
      <c r="F66" s="10">
        <v>54541</v>
      </c>
      <c r="G66" s="10" t="s">
        <v>482</v>
      </c>
      <c r="H66" s="10" t="s">
        <v>483</v>
      </c>
      <c r="I66" s="10">
        <v>2009</v>
      </c>
      <c r="J66" s="10" t="s">
        <v>46</v>
      </c>
      <c r="K66" s="18" t="str">
        <f>IF(I66="","",IF($N$1-I66&gt;=21,"Senior",IF($N$1-I66&gt;=18,"Młodzieżowiec",IF($N$1-I66&gt;=15,"Junior",IF($N$1-I66&gt;=13,"Kadet",IF($N$1-I66&gt;=11,"Młodzik",IF($N$1-I66&gt;=9,"Żak",IF($N$1-I66&lt;9,"Skrzat"))))))))</f>
        <v>Żak</v>
      </c>
    </row>
    <row r="67" spans="1:11">
      <c r="A67" s="10">
        <v>93</v>
      </c>
      <c r="B67" s="10" t="str">
        <f>G67&amp;" "&amp;H67</f>
        <v>Garnek Marcel</v>
      </c>
      <c r="C67" s="24">
        <v>4104</v>
      </c>
      <c r="D67" s="24" t="s">
        <v>8</v>
      </c>
      <c r="E67" s="25">
        <v>44076</v>
      </c>
      <c r="F67" s="24">
        <v>54540</v>
      </c>
      <c r="G67" s="24" t="s">
        <v>482</v>
      </c>
      <c r="H67" s="24" t="s">
        <v>50</v>
      </c>
      <c r="I67" s="24">
        <v>2010</v>
      </c>
      <c r="J67" s="24" t="s">
        <v>46</v>
      </c>
      <c r="K67" s="18" t="str">
        <f>IF(I67="","",IF($N$1-I67&gt;=21,"Senior",IF($N$1-I67&gt;=18,"Młodzieżowiec",IF($N$1-I67&gt;=15,"Junior",IF($N$1-I67&gt;=13,"Kadet",IF($N$1-I67&gt;=11,"Młodzik",IF($N$1-I67&gt;=9,"Żak",IF($N$1-I67&lt;9,"Skrzat"))))))))</f>
        <v>Żak</v>
      </c>
    </row>
    <row r="68" spans="1:11">
      <c r="A68" s="10">
        <v>77</v>
      </c>
      <c r="B68" s="10" t="str">
        <f>G68&amp;" "&amp;H68</f>
        <v>Gawlik Franciszek</v>
      </c>
      <c r="C68" s="24">
        <v>4122</v>
      </c>
      <c r="D68" s="24" t="s">
        <v>8</v>
      </c>
      <c r="E68" s="25">
        <v>44076</v>
      </c>
      <c r="F68" s="24">
        <v>54558</v>
      </c>
      <c r="G68" s="24" t="s">
        <v>100</v>
      </c>
      <c r="H68" s="24" t="s">
        <v>404</v>
      </c>
      <c r="I68" s="24">
        <v>2014</v>
      </c>
      <c r="J68" s="24" t="s">
        <v>46</v>
      </c>
      <c r="K68" s="18" t="str">
        <f>IF(I68="","",IF($N$1-I68&gt;=21,"Senior",IF($N$1-I68&gt;=18,"Młodzieżowiec",IF($N$1-I68&gt;=15,"Junior",IF($N$1-I68&gt;=13,"Kadet",IF($N$1-I68&gt;=11,"Młodzik",IF($N$1-I68&gt;=9,"Żak",IF($N$1-I68&lt;9,"Skrzat"))))))))</f>
        <v>Skrzat</v>
      </c>
    </row>
    <row r="69" spans="1:11">
      <c r="A69" s="10">
        <v>103</v>
      </c>
      <c r="B69" s="10" t="str">
        <f>G69&amp;" "&amp;H69</f>
        <v>Gawlik Grzegorz</v>
      </c>
      <c r="C69" s="24">
        <v>4094</v>
      </c>
      <c r="D69" s="24" t="s">
        <v>16</v>
      </c>
      <c r="E69" s="25">
        <v>44076</v>
      </c>
      <c r="F69" s="24">
        <v>12997</v>
      </c>
      <c r="G69" s="24" t="s">
        <v>100</v>
      </c>
      <c r="H69" s="24" t="s">
        <v>102</v>
      </c>
      <c r="I69" s="24">
        <v>1985</v>
      </c>
      <c r="J69" s="24" t="s">
        <v>46</v>
      </c>
      <c r="K69" s="18" t="str">
        <f>IF(I69="","",IF($N$1-I69&gt;=21,"Senior",IF($N$1-I69&gt;=18,"Młodzieżowiec",IF($N$1-I69&gt;=15,"Junior",IF($N$1-I69&gt;=13,"Kadet",IF($N$1-I69&gt;=11,"Młodzik",IF($N$1-I69&gt;=9,"Żak",IF($N$1-I69&lt;9,"Skrzat"))))))))</f>
        <v>Senior</v>
      </c>
    </row>
    <row r="70" spans="1:11">
      <c r="A70" s="10">
        <v>102</v>
      </c>
      <c r="B70" s="10" t="str">
        <f>G70&amp;" "&amp;H70</f>
        <v>Gawlik Jarosław</v>
      </c>
      <c r="C70" s="24">
        <v>4095</v>
      </c>
      <c r="D70" s="24" t="s">
        <v>16</v>
      </c>
      <c r="E70" s="25">
        <v>44076</v>
      </c>
      <c r="F70" s="24">
        <v>12995</v>
      </c>
      <c r="G70" s="24" t="s">
        <v>100</v>
      </c>
      <c r="H70" s="24" t="s">
        <v>101</v>
      </c>
      <c r="I70" s="24">
        <v>1963</v>
      </c>
      <c r="J70" s="24" t="s">
        <v>46</v>
      </c>
      <c r="K70" s="18" t="str">
        <f>IF(I70="","",IF($N$1-I70&gt;=21,"Senior",IF($N$1-I70&gt;=18,"Młodzieżowiec",IF($N$1-I70&gt;=15,"Junior",IF($N$1-I70&gt;=13,"Kadet",IF($N$1-I70&gt;=11,"Młodzik",IF($N$1-I70&gt;=9,"Żak",IF($N$1-I70&lt;9,"Skrzat"))))))))</f>
        <v>Senior</v>
      </c>
    </row>
    <row r="71" spans="1:11">
      <c r="A71" s="10">
        <v>307</v>
      </c>
      <c r="B71" s="10" t="str">
        <f>G71&amp;" "&amp;H71</f>
        <v>Gerlic Piotr</v>
      </c>
      <c r="C71" s="24">
        <v>89</v>
      </c>
      <c r="D71" s="24" t="s">
        <v>16</v>
      </c>
      <c r="E71" s="25">
        <v>44046</v>
      </c>
      <c r="F71" s="24">
        <v>10045</v>
      </c>
      <c r="G71" s="24" t="s">
        <v>376</v>
      </c>
      <c r="H71" s="24" t="s">
        <v>40</v>
      </c>
      <c r="I71" s="24">
        <v>1987</v>
      </c>
      <c r="J71" s="24" t="s">
        <v>225</v>
      </c>
      <c r="K71" s="18" t="str">
        <f>IF(I71="","",IF($N$1-I71&gt;=21,"Senior",IF($N$1-I71&gt;=18,"Młodzieżowiec",IF($N$1-I71&gt;=15,"Junior",IF($N$1-I71&gt;=13,"Kadet",IF($N$1-I71&gt;=11,"Młodzik",IF($N$1-I71&gt;=9,"Żak",IF($N$1-I71&lt;9,"Skrzat"))))))))</f>
        <v>Senior</v>
      </c>
    </row>
    <row r="72" spans="1:11">
      <c r="A72" s="10">
        <v>84</v>
      </c>
      <c r="B72" s="10" t="str">
        <f>G72&amp;" "&amp;H72</f>
        <v>Gidziński Wojciech</v>
      </c>
      <c r="C72" s="10">
        <v>4113</v>
      </c>
      <c r="D72" s="10" t="s">
        <v>8</v>
      </c>
      <c r="E72" s="10">
        <v>44076</v>
      </c>
      <c r="F72" s="10">
        <v>54549</v>
      </c>
      <c r="G72" s="10" t="s">
        <v>477</v>
      </c>
      <c r="H72" s="10" t="s">
        <v>87</v>
      </c>
      <c r="I72" s="10">
        <v>2007</v>
      </c>
      <c r="J72" s="10" t="s">
        <v>46</v>
      </c>
      <c r="K72" s="18" t="str">
        <f>IF(I72="","",IF($N$1-I72&gt;=21,"Senior",IF($N$1-I72&gt;=18,"Młodzieżowiec",IF($N$1-I72&gt;=15,"Junior",IF($N$1-I72&gt;=13,"Kadet",IF($N$1-I72&gt;=11,"Młodzik",IF($N$1-I72&gt;=9,"Żak",IF($N$1-I72&lt;9,"Skrzat"))))))))</f>
        <v>Młodzik</v>
      </c>
    </row>
    <row r="73" spans="1:11">
      <c r="A73" s="10">
        <v>148</v>
      </c>
      <c r="B73" s="10" t="str">
        <f>G73&amp;" "&amp;H73</f>
        <v>Glados Łukasz</v>
      </c>
      <c r="C73" s="24">
        <v>2744</v>
      </c>
      <c r="D73" s="24" t="s">
        <v>122</v>
      </c>
      <c r="E73" s="25">
        <v>44072</v>
      </c>
      <c r="F73" s="24">
        <v>54371</v>
      </c>
      <c r="G73" s="24" t="s">
        <v>26</v>
      </c>
      <c r="H73" s="24" t="s">
        <v>92</v>
      </c>
      <c r="I73" s="24">
        <v>2012</v>
      </c>
      <c r="J73" s="24" t="s">
        <v>34</v>
      </c>
      <c r="K73" s="18" t="str">
        <f>IF(I73="","",IF($N$1-I73&gt;=21,"Senior",IF($N$1-I73&gt;=18,"Młodzieżowiec",IF($N$1-I73&gt;=15,"Junior",IF($N$1-I73&gt;=13,"Kadet",IF($N$1-I73&gt;=11,"Młodzik",IF($N$1-I73&gt;=9,"Żak",IF($N$1-I73&lt;9,"Skrzat"))))))))</f>
        <v>Skrzat</v>
      </c>
    </row>
    <row r="74" spans="1:11">
      <c r="A74" s="10">
        <v>194</v>
      </c>
      <c r="B74" s="10" t="str">
        <f>G74&amp;" "&amp;H74</f>
        <v>Glados Manuela</v>
      </c>
      <c r="C74" s="24">
        <v>1432</v>
      </c>
      <c r="D74" s="24" t="s">
        <v>16</v>
      </c>
      <c r="E74" s="25">
        <v>44062</v>
      </c>
      <c r="F74" s="24">
        <v>52999</v>
      </c>
      <c r="G74" s="24" t="s">
        <v>26</v>
      </c>
      <c r="H74" s="24" t="s">
        <v>27</v>
      </c>
      <c r="I74" s="24">
        <v>1988</v>
      </c>
      <c r="J74" s="24" t="s">
        <v>28</v>
      </c>
      <c r="K74" s="18" t="str">
        <f>IF(I74="","",IF($N$1-I74&gt;=21,"Senior",IF($N$1-I74&gt;=18,"Młodzieżowiec",IF($N$1-I74&gt;=15,"Junior",IF($N$1-I74&gt;=13,"Kadet",IF($N$1-I74&gt;=11,"Młodzik",IF($N$1-I74&gt;=9,"Żak",IF($N$1-I74&lt;9,"Skrzat"))))))))</f>
        <v>Senior</v>
      </c>
    </row>
    <row r="75" spans="1:11">
      <c r="A75" s="10">
        <v>143</v>
      </c>
      <c r="B75" s="10" t="str">
        <f>G75&amp;" "&amp;H75</f>
        <v>Glados Patryk</v>
      </c>
      <c r="C75" s="24">
        <v>2750</v>
      </c>
      <c r="D75" s="24" t="s">
        <v>8</v>
      </c>
      <c r="E75" s="25">
        <v>44072</v>
      </c>
      <c r="F75" s="24">
        <v>54377</v>
      </c>
      <c r="G75" s="24" t="s">
        <v>26</v>
      </c>
      <c r="H75" s="24" t="s">
        <v>209</v>
      </c>
      <c r="I75" s="24">
        <v>2007</v>
      </c>
      <c r="J75" s="24" t="s">
        <v>34</v>
      </c>
      <c r="K75" s="18" t="str">
        <f>IF(I75="","",IF($N$1-I75&gt;=21,"Senior",IF($N$1-I75&gt;=18,"Młodzieżowiec",IF($N$1-I75&gt;=15,"Junior",IF($N$1-I75&gt;=13,"Kadet",IF($N$1-I75&gt;=11,"Młodzik",IF($N$1-I75&gt;=9,"Żak",IF($N$1-I75&lt;9,"Skrzat"))))))))</f>
        <v>Młodzik</v>
      </c>
    </row>
    <row r="76" spans="1:11">
      <c r="A76" s="10">
        <v>304</v>
      </c>
      <c r="B76" s="10" t="str">
        <f>G76&amp;" "&amp;H76</f>
        <v>Glinka Piotr</v>
      </c>
      <c r="C76" s="24">
        <v>90</v>
      </c>
      <c r="D76" s="24" t="s">
        <v>16</v>
      </c>
      <c r="E76" s="25">
        <v>44046</v>
      </c>
      <c r="F76" s="24">
        <v>29034</v>
      </c>
      <c r="G76" s="24" t="s">
        <v>383</v>
      </c>
      <c r="H76" s="24" t="s">
        <v>40</v>
      </c>
      <c r="I76" s="24">
        <v>1971</v>
      </c>
      <c r="J76" s="24" t="s">
        <v>225</v>
      </c>
      <c r="K76" s="18" t="str">
        <f>IF(I76="","",IF($N$1-I76&gt;=21,"Senior",IF($N$1-I76&gt;=18,"Młodzieżowiec",IF($N$1-I76&gt;=15,"Junior",IF($N$1-I76&gt;=13,"Kadet",IF($N$1-I76&gt;=11,"Młodzik",IF($N$1-I76&gt;=9,"Żak",IF($N$1-I76&lt;9,"Skrzat"))))))))</f>
        <v>Senior</v>
      </c>
    </row>
    <row r="77" spans="1:11">
      <c r="A77" s="10">
        <v>202</v>
      </c>
      <c r="B77" s="10" t="str">
        <f>G77&amp;" "&amp;H77</f>
        <v>Głuszek Wojciech</v>
      </c>
      <c r="C77" s="24">
        <v>1425</v>
      </c>
      <c r="D77" s="24" t="s">
        <v>16</v>
      </c>
      <c r="E77" s="25">
        <v>44062</v>
      </c>
      <c r="F77" s="24">
        <v>29056</v>
      </c>
      <c r="G77" s="24" t="s">
        <v>238</v>
      </c>
      <c r="H77" s="24" t="s">
        <v>87</v>
      </c>
      <c r="I77" s="24">
        <v>1996</v>
      </c>
      <c r="J77" s="24" t="s">
        <v>233</v>
      </c>
      <c r="K77" s="18" t="str">
        <f>IF(I77="","",IF($N$1-I77&gt;=21,"Senior",IF($N$1-I77&gt;=18,"Młodzieżowiec",IF($N$1-I77&gt;=15,"Junior",IF($N$1-I77&gt;=13,"Kadet",IF($N$1-I77&gt;=11,"Młodzik",IF($N$1-I77&gt;=9,"Żak",IF($N$1-I77&lt;9,"Skrzat"))))))))</f>
        <v>Senior</v>
      </c>
    </row>
    <row r="78" spans="1:11">
      <c r="A78" s="10">
        <v>257</v>
      </c>
      <c r="B78" s="10" t="str">
        <f>G78&amp;" "&amp;H78</f>
        <v>Gołębiowski Zygmunt</v>
      </c>
      <c r="C78" s="24">
        <v>783</v>
      </c>
      <c r="D78" s="24" t="s">
        <v>16</v>
      </c>
      <c r="E78" s="25">
        <v>44056</v>
      </c>
      <c r="F78" s="24">
        <v>25383</v>
      </c>
      <c r="G78" s="24" t="s">
        <v>392</v>
      </c>
      <c r="H78" s="24" t="s">
        <v>393</v>
      </c>
      <c r="I78" s="24">
        <v>1963</v>
      </c>
      <c r="J78" s="24" t="s">
        <v>387</v>
      </c>
      <c r="K78" s="18" t="str">
        <f>IF(I78="","",IF($N$1-I78&gt;=21,"Senior",IF($N$1-I78&gt;=18,"Młodzieżowiec",IF($N$1-I78&gt;=15,"Junior",IF($N$1-I78&gt;=13,"Kadet",IF($N$1-I78&gt;=11,"Młodzik",IF($N$1-I78&gt;=9,"Żak",IF($N$1-I78&lt;9,"Skrzat"))))))))</f>
        <v>Senior</v>
      </c>
    </row>
    <row r="79" spans="1:11">
      <c r="A79" s="10">
        <v>267</v>
      </c>
      <c r="B79" s="10" t="str">
        <f>G79&amp;" "&amp;H79</f>
        <v>Góralski Adam</v>
      </c>
      <c r="C79" s="24">
        <v>427</v>
      </c>
      <c r="D79" s="24" t="s">
        <v>16</v>
      </c>
      <c r="E79" s="25">
        <v>44052</v>
      </c>
      <c r="F79" s="24">
        <v>29195</v>
      </c>
      <c r="G79" s="24" t="s">
        <v>360</v>
      </c>
      <c r="H79" s="24" t="s">
        <v>53</v>
      </c>
      <c r="I79" s="24">
        <v>1970</v>
      </c>
      <c r="J79" s="24" t="s">
        <v>352</v>
      </c>
      <c r="K79" s="18" t="str">
        <f>IF(I79="","",IF($N$1-I79&gt;=21,"Senior",IF($N$1-I79&gt;=18,"Młodzieżowiec",IF($N$1-I79&gt;=15,"Junior",IF($N$1-I79&gt;=13,"Kadet",IF($N$1-I79&gt;=11,"Młodzik",IF($N$1-I79&gt;=9,"Żak",IF($N$1-I79&lt;9,"Skrzat"))))))))</f>
        <v>Senior</v>
      </c>
    </row>
    <row r="80" spans="1:11">
      <c r="A80" s="10">
        <v>81</v>
      </c>
      <c r="B80" s="10" t="str">
        <f>G80&amp;" "&amp;H80</f>
        <v>Górecka Lena</v>
      </c>
      <c r="C80" s="24">
        <v>4117</v>
      </c>
      <c r="D80" s="24" t="s">
        <v>8</v>
      </c>
      <c r="E80" s="25">
        <v>44076</v>
      </c>
      <c r="F80" s="24">
        <v>54553</v>
      </c>
      <c r="G80" s="24" t="s">
        <v>473</v>
      </c>
      <c r="H80" s="24" t="s">
        <v>253</v>
      </c>
      <c r="I80" s="24">
        <v>2011</v>
      </c>
      <c r="J80" s="24" t="s">
        <v>46</v>
      </c>
      <c r="K80" s="18" t="str">
        <f>IF(I80="","",IF($N$1-I80&gt;=21,"Senior",IF($N$1-I80&gt;=18,"Młodzieżowiec",IF($N$1-I80&gt;=15,"Junior",IF($N$1-I80&gt;=13,"Kadet",IF($N$1-I80&gt;=11,"Młodzik",IF($N$1-I80&gt;=9,"Żak",IF($N$1-I80&lt;9,"Skrzat"))))))))</f>
        <v>Skrzat</v>
      </c>
    </row>
    <row r="81" spans="1:11">
      <c r="A81" s="10">
        <v>256</v>
      </c>
      <c r="B81" s="10" t="str">
        <f>G81&amp;" "&amp;H81</f>
        <v>Górka Krzysztof</v>
      </c>
      <c r="C81" s="24">
        <v>784</v>
      </c>
      <c r="D81" s="24" t="s">
        <v>16</v>
      </c>
      <c r="E81" s="25">
        <v>44056</v>
      </c>
      <c r="F81" s="24">
        <v>35381</v>
      </c>
      <c r="G81" s="24" t="s">
        <v>389</v>
      </c>
      <c r="H81" s="24" t="s">
        <v>21</v>
      </c>
      <c r="I81" s="24">
        <v>1958</v>
      </c>
      <c r="J81" s="24" t="s">
        <v>387</v>
      </c>
      <c r="K81" s="18" t="str">
        <f>IF(I81="","",IF($N$1-I81&gt;=21,"Senior",IF($N$1-I81&gt;=18,"Młodzieżowiec",IF($N$1-I81&gt;=15,"Junior",IF($N$1-I81&gt;=13,"Kadet",IF($N$1-I81&gt;=11,"Młodzik",IF($N$1-I81&gt;=9,"Żak",IF($N$1-I81&lt;9,"Skrzat"))))))))</f>
        <v>Senior</v>
      </c>
    </row>
    <row r="82" spans="1:11">
      <c r="A82" s="10">
        <v>139</v>
      </c>
      <c r="B82" s="10" t="str">
        <f>G82&amp;" "&amp;H82</f>
        <v>Gruszka Tomasz</v>
      </c>
      <c r="C82" s="24">
        <v>2753</v>
      </c>
      <c r="D82" s="24" t="s">
        <v>8</v>
      </c>
      <c r="E82" s="25">
        <v>44072</v>
      </c>
      <c r="F82" s="24">
        <v>52007</v>
      </c>
      <c r="G82" s="24" t="s">
        <v>206</v>
      </c>
      <c r="H82" s="24" t="s">
        <v>19</v>
      </c>
      <c r="I82" s="24">
        <v>2007</v>
      </c>
      <c r="J82" s="24" t="s">
        <v>34</v>
      </c>
      <c r="K82" s="18" t="str">
        <f>IF(I82="","",IF($N$1-I82&gt;=21,"Senior",IF($N$1-I82&gt;=18,"Młodzieżowiec",IF($N$1-I82&gt;=15,"Junior",IF($N$1-I82&gt;=13,"Kadet",IF($N$1-I82&gt;=11,"Młodzik",IF($N$1-I82&gt;=9,"Żak",IF($N$1-I82&lt;9,"Skrzat"))))))))</f>
        <v>Młodzik</v>
      </c>
    </row>
    <row r="83" spans="1:11">
      <c r="A83" s="10">
        <v>138</v>
      </c>
      <c r="B83" s="10" t="str">
        <f>G83&amp;" "&amp;H83</f>
        <v>Gruszka Wojciech</v>
      </c>
      <c r="C83" s="24">
        <v>2754</v>
      </c>
      <c r="D83" s="24" t="s">
        <v>8</v>
      </c>
      <c r="E83" s="25">
        <v>44072</v>
      </c>
      <c r="F83" s="24">
        <v>52008</v>
      </c>
      <c r="G83" s="24" t="s">
        <v>206</v>
      </c>
      <c r="H83" s="24" t="s">
        <v>87</v>
      </c>
      <c r="I83" s="24">
        <v>2010</v>
      </c>
      <c r="J83" s="24" t="s">
        <v>34</v>
      </c>
      <c r="K83" s="18" t="str">
        <f>IF(I83="","",IF($N$1-I83&gt;=21,"Senior",IF($N$1-I83&gt;=18,"Młodzieżowiec",IF($N$1-I83&gt;=15,"Junior",IF($N$1-I83&gt;=13,"Kadet",IF($N$1-I83&gt;=11,"Młodzik",IF($N$1-I83&gt;=9,"Żak",IF($N$1-I83&lt;9,"Skrzat"))))))))</f>
        <v>Żak</v>
      </c>
    </row>
    <row r="84" spans="1:11">
      <c r="A84" s="10">
        <v>56</v>
      </c>
      <c r="B84" s="10" t="str">
        <f>G84&amp;" "&amp;H84</f>
        <v>Gumuliński Piotr</v>
      </c>
      <c r="C84" s="24">
        <v>4591</v>
      </c>
      <c r="D84" s="24" t="s">
        <v>16</v>
      </c>
      <c r="E84" s="25">
        <v>44080</v>
      </c>
      <c r="F84" s="24">
        <v>41680</v>
      </c>
      <c r="G84" s="24" t="s">
        <v>17</v>
      </c>
      <c r="H84" s="24" t="s">
        <v>40</v>
      </c>
      <c r="I84" s="24">
        <v>2000</v>
      </c>
      <c r="J84" s="24" t="s">
        <v>457</v>
      </c>
      <c r="K84" s="18" t="str">
        <f>IF(I84="","",IF($N$1-I84&gt;=21,"Senior",IF($N$1-I84&gt;=18,"Młodzieżowiec",IF($N$1-I84&gt;=15,"Junior",IF($N$1-I84&gt;=13,"Kadet",IF($N$1-I84&gt;=11,"Młodzik",IF($N$1-I84&gt;=9,"Żak",IF($N$1-I84&lt;9,"Skrzat"))))))))</f>
        <v>Młodzieżowiec</v>
      </c>
    </row>
    <row r="85" spans="1:11">
      <c r="A85" s="10">
        <v>249</v>
      </c>
      <c r="B85" s="10" t="str">
        <f>G85&amp;" "&amp;H85</f>
        <v>Hamerlik Mateusz</v>
      </c>
      <c r="C85" s="24">
        <v>1280</v>
      </c>
      <c r="D85" s="24" t="s">
        <v>16</v>
      </c>
      <c r="E85" s="25">
        <v>44061</v>
      </c>
      <c r="F85" s="24">
        <v>43640</v>
      </c>
      <c r="G85" s="24" t="s">
        <v>347</v>
      </c>
      <c r="H85" s="24" t="s">
        <v>85</v>
      </c>
      <c r="I85" s="24">
        <v>2001</v>
      </c>
      <c r="J85" s="24" t="s">
        <v>332</v>
      </c>
      <c r="K85" s="18" t="str">
        <f>IF(I85="","",IF($N$1-I85&gt;=21,"Senior",IF($N$1-I85&gt;=18,"Młodzieżowiec",IF($N$1-I85&gt;=15,"Junior",IF($N$1-I85&gt;=13,"Kadet",IF($N$1-I85&gt;=11,"Młodzik",IF($N$1-I85&gt;=9,"Żak",IF($N$1-I85&lt;9,"Skrzat"))))))))</f>
        <v>Młodzieżowiec</v>
      </c>
    </row>
    <row r="86" spans="1:11">
      <c r="A86" s="10">
        <v>276</v>
      </c>
      <c r="B86" s="10" t="str">
        <f>G86&amp;" "&amp;H86</f>
        <v>Hradil Jarosław</v>
      </c>
      <c r="C86" s="24">
        <v>393</v>
      </c>
      <c r="D86" s="24" t="s">
        <v>16</v>
      </c>
      <c r="E86" s="25">
        <v>44050</v>
      </c>
      <c r="F86" s="24">
        <v>47934</v>
      </c>
      <c r="G86" s="24" t="s">
        <v>370</v>
      </c>
      <c r="H86" s="24" t="s">
        <v>101</v>
      </c>
      <c r="I86" s="24">
        <v>1965</v>
      </c>
      <c r="J86" s="24" t="s">
        <v>363</v>
      </c>
      <c r="K86" s="18" t="str">
        <f>IF(I86="","",IF($N$1-I86&gt;=21,"Senior",IF($N$1-I86&gt;=18,"Młodzieżowiec",IF($N$1-I86&gt;=15,"Junior",IF($N$1-I86&gt;=13,"Kadet",IF($N$1-I86&gt;=11,"Młodzik",IF($N$1-I86&gt;=9,"Żak",IF($N$1-I86&lt;9,"Skrzat"))))))))</f>
        <v>Senior</v>
      </c>
    </row>
    <row r="87" spans="1:11">
      <c r="A87" s="10">
        <v>85</v>
      </c>
      <c r="B87" s="10" t="str">
        <f>G87&amp;" "&amp;H87</f>
        <v>Huczek Dawid</v>
      </c>
      <c r="C87" s="24">
        <v>4112</v>
      </c>
      <c r="D87" s="24" t="s">
        <v>8</v>
      </c>
      <c r="E87" s="25">
        <v>44076</v>
      </c>
      <c r="F87" s="24">
        <v>54548</v>
      </c>
      <c r="G87" s="24" t="s">
        <v>478</v>
      </c>
      <c r="H87" s="24" t="s">
        <v>125</v>
      </c>
      <c r="I87" s="24">
        <v>2007</v>
      </c>
      <c r="J87" s="24" t="s">
        <v>46</v>
      </c>
      <c r="K87" s="18" t="str">
        <f>IF(I87="","",IF($N$1-I87&gt;=21,"Senior",IF($N$1-I87&gt;=18,"Młodzieżowiec",IF($N$1-I87&gt;=15,"Junior",IF($N$1-I87&gt;=13,"Kadet",IF($N$1-I87&gt;=11,"Młodzik",IF($N$1-I87&gt;=9,"Żak",IF($N$1-I87&lt;9,"Skrzat"))))))))</f>
        <v>Młodzik</v>
      </c>
    </row>
    <row r="88" spans="1:11">
      <c r="A88" s="10">
        <v>86</v>
      </c>
      <c r="B88" s="10" t="str">
        <f>G88&amp;" "&amp;H88</f>
        <v>Huczek Dominik</v>
      </c>
      <c r="C88" s="24">
        <v>4111</v>
      </c>
      <c r="D88" s="24" t="s">
        <v>8</v>
      </c>
      <c r="E88" s="25">
        <v>44076</v>
      </c>
      <c r="F88" s="24">
        <v>54547</v>
      </c>
      <c r="G88" s="24" t="s">
        <v>478</v>
      </c>
      <c r="H88" s="24" t="s">
        <v>115</v>
      </c>
      <c r="I88" s="24">
        <v>2009</v>
      </c>
      <c r="J88" s="24" t="s">
        <v>46</v>
      </c>
      <c r="K88" s="18" t="str">
        <f>IF(I88="","",IF($N$1-I88&gt;=21,"Senior",IF($N$1-I88&gt;=18,"Młodzieżowiec",IF($N$1-I88&gt;=15,"Junior",IF($N$1-I88&gt;=13,"Kadet",IF($N$1-I88&gt;=11,"Młodzik",IF($N$1-I88&gt;=9,"Żak",IF($N$1-I88&lt;9,"Skrzat"))))))))</f>
        <v>Żak</v>
      </c>
    </row>
    <row r="89" spans="1:11">
      <c r="A89" s="10">
        <v>255</v>
      </c>
      <c r="B89" s="10" t="str">
        <f>G89&amp;" "&amp;H89</f>
        <v>Huminiecki Stanisław</v>
      </c>
      <c r="C89" s="24">
        <v>785</v>
      </c>
      <c r="D89" s="24" t="s">
        <v>16</v>
      </c>
      <c r="E89" s="25">
        <v>44056</v>
      </c>
      <c r="F89" s="24">
        <v>25384</v>
      </c>
      <c r="G89" s="24" t="s">
        <v>394</v>
      </c>
      <c r="H89" s="24" t="s">
        <v>372</v>
      </c>
      <c r="I89" s="24">
        <v>1961</v>
      </c>
      <c r="J89" s="24" t="s">
        <v>387</v>
      </c>
      <c r="K89" s="18" t="str">
        <f>IF(I89="","",IF($N$1-I89&gt;=21,"Senior",IF($N$1-I89&gt;=18,"Młodzieżowiec",IF($N$1-I89&gt;=15,"Junior",IF($N$1-I89&gt;=13,"Kadet",IF($N$1-I89&gt;=11,"Młodzik",IF($N$1-I89&gt;=9,"Żak",IF($N$1-I89&lt;9,"Skrzat"))))))))</f>
        <v>Senior</v>
      </c>
    </row>
    <row r="90" spans="1:11">
      <c r="A90" s="10">
        <v>116</v>
      </c>
      <c r="B90" s="10" t="str">
        <f>G90&amp;" "&amp;H90</f>
        <v>Ikoniak Artur</v>
      </c>
      <c r="C90" s="24">
        <v>3820</v>
      </c>
      <c r="D90" s="24" t="s">
        <v>16</v>
      </c>
      <c r="E90" s="25">
        <v>44077</v>
      </c>
      <c r="F90" s="24">
        <v>27262</v>
      </c>
      <c r="G90" s="24" t="s">
        <v>162</v>
      </c>
      <c r="H90" s="24" t="s">
        <v>75</v>
      </c>
      <c r="I90" s="24">
        <v>1965</v>
      </c>
      <c r="J90" s="24" t="s">
        <v>25</v>
      </c>
      <c r="K90" s="18" t="str">
        <f>IF(I90="","",IF($N$1-I90&gt;=21,"Senior",IF($N$1-I90&gt;=18,"Młodzieżowiec",IF($N$1-I90&gt;=15,"Junior",IF($N$1-I90&gt;=13,"Kadet",IF($N$1-I90&gt;=11,"Młodzik",IF($N$1-I90&gt;=9,"Żak",IF($N$1-I90&lt;9,"Skrzat"))))))))</f>
        <v>Senior</v>
      </c>
    </row>
    <row r="91" spans="1:11">
      <c r="A91" s="10">
        <v>295</v>
      </c>
      <c r="B91" s="10" t="str">
        <f>G91&amp;" "&amp;H91</f>
        <v>Jackowski Tomasz</v>
      </c>
      <c r="C91" s="24">
        <v>113</v>
      </c>
      <c r="D91" s="24" t="s">
        <v>8</v>
      </c>
      <c r="E91" s="25">
        <v>44048</v>
      </c>
      <c r="F91" s="24">
        <v>45212</v>
      </c>
      <c r="G91" s="24" t="s">
        <v>374</v>
      </c>
      <c r="H91" s="24" t="s">
        <v>19</v>
      </c>
      <c r="I91" s="24">
        <v>2005</v>
      </c>
      <c r="J91" s="24" t="s">
        <v>225</v>
      </c>
      <c r="K91" s="18" t="str">
        <f>IF(I91="","",IF($N$1-I91&gt;=21,"Senior",IF($N$1-I91&gt;=18,"Młodzieżowiec",IF($N$1-I91&gt;=15,"Junior",IF($N$1-I91&gt;=13,"Kadet",IF($N$1-I91&gt;=11,"Młodzik",IF($N$1-I91&gt;=9,"Żak",IF($N$1-I91&lt;9,"Skrzat"))))))))</f>
        <v>Kadet</v>
      </c>
    </row>
    <row r="92" spans="1:11">
      <c r="A92" s="10">
        <v>431</v>
      </c>
      <c r="B92" s="10" t="str">
        <f>G92&amp;" "&amp;H92</f>
        <v>Jaszkowic Krzysztof</v>
      </c>
      <c r="C92" s="10">
        <v>1310</v>
      </c>
      <c r="D92" s="10" t="s">
        <v>16</v>
      </c>
      <c r="E92" s="10">
        <v>44061</v>
      </c>
      <c r="F92" s="10">
        <v>29036</v>
      </c>
      <c r="G92" s="10" t="s">
        <v>328</v>
      </c>
      <c r="H92" s="10" t="s">
        <v>21</v>
      </c>
      <c r="I92" s="10">
        <v>1989</v>
      </c>
      <c r="J92" s="10" t="s">
        <v>31</v>
      </c>
      <c r="K92" s="18" t="str">
        <f>IF(I92="","",IF($N$1-I92&gt;=21,"Senior",IF($N$1-I92&gt;=18,"Młodzieżowiec",IF($N$1-I92&gt;=15,"Junior",IF($N$1-I92&gt;=13,"Kadet",IF($N$1-I92&gt;=11,"Młodzik",IF($N$1-I92&gt;=9,"Żak",IF($N$1-I92&lt;9,"Skrzat"))))))))</f>
        <v>Senior</v>
      </c>
    </row>
    <row r="93" spans="1:11">
      <c r="A93" s="10">
        <v>24</v>
      </c>
      <c r="B93" s="10" t="str">
        <f>G93&amp;" "&amp;H93</f>
        <v>Jendryaszek Marek</v>
      </c>
      <c r="C93" s="24">
        <v>4664</v>
      </c>
      <c r="D93" s="24" t="s">
        <v>8</v>
      </c>
      <c r="E93" s="25">
        <v>44080</v>
      </c>
      <c r="F93" s="24">
        <v>43255</v>
      </c>
      <c r="G93" s="24" t="s">
        <v>263</v>
      </c>
      <c r="H93" s="24" t="s">
        <v>109</v>
      </c>
      <c r="I93" s="24">
        <v>2005</v>
      </c>
      <c r="J93" s="24" t="s">
        <v>41</v>
      </c>
      <c r="K93" s="18" t="str">
        <f>IF(I93="","",IF($N$1-I93&gt;=21,"Senior",IF($N$1-I93&gt;=18,"Młodzieżowiec",IF($N$1-I93&gt;=15,"Junior",IF($N$1-I93&gt;=13,"Kadet",IF($N$1-I93&gt;=11,"Młodzik",IF($N$1-I93&gt;=9,"Żak",IF($N$1-I93&lt;9,"Skrzat"))))))))</f>
        <v>Kadet</v>
      </c>
    </row>
    <row r="94" spans="1:11">
      <c r="A94" s="10">
        <v>101</v>
      </c>
      <c r="B94" s="10" t="str">
        <f>G94&amp;" "&amp;H94</f>
        <v>Jendrysik Daniel</v>
      </c>
      <c r="C94" s="24">
        <v>4096</v>
      </c>
      <c r="D94" s="24" t="s">
        <v>16</v>
      </c>
      <c r="E94" s="25">
        <v>44076</v>
      </c>
      <c r="F94" s="24">
        <v>29086</v>
      </c>
      <c r="G94" s="24" t="s">
        <v>98</v>
      </c>
      <c r="H94" s="24" t="s">
        <v>99</v>
      </c>
      <c r="I94" s="24">
        <v>1996</v>
      </c>
      <c r="J94" s="24" t="s">
        <v>46</v>
      </c>
      <c r="K94" s="18" t="str">
        <f>IF(I94="","",IF($N$1-I94&gt;=21,"Senior",IF($N$1-I94&gt;=18,"Młodzieżowiec",IF($N$1-I94&gt;=15,"Junior",IF($N$1-I94&gt;=13,"Kadet",IF($N$1-I94&gt;=11,"Młodzik",IF($N$1-I94&gt;=9,"Żak",IF($N$1-I94&lt;9,"Skrzat"))))))))</f>
        <v>Senior</v>
      </c>
    </row>
    <row r="95" spans="1:11">
      <c r="A95" s="10">
        <v>40</v>
      </c>
      <c r="B95" s="10" t="str">
        <f>G95&amp;" "&amp;H95</f>
        <v>Jendrzej Kamil</v>
      </c>
      <c r="C95" s="24">
        <v>4607</v>
      </c>
      <c r="D95" s="24" t="s">
        <v>8</v>
      </c>
      <c r="E95" s="25">
        <v>44080</v>
      </c>
      <c r="F95" s="24">
        <v>47222</v>
      </c>
      <c r="G95" s="24" t="s">
        <v>278</v>
      </c>
      <c r="H95" s="24" t="s">
        <v>13</v>
      </c>
      <c r="I95" s="24">
        <v>2006</v>
      </c>
      <c r="J95" s="24" t="s">
        <v>457</v>
      </c>
      <c r="K95" s="18" t="str">
        <f>IF(I95="","",IF($N$1-I95&gt;=21,"Senior",IF($N$1-I95&gt;=18,"Młodzieżowiec",IF($N$1-I95&gt;=15,"Junior",IF($N$1-I95&gt;=13,"Kadet",IF($N$1-I95&gt;=11,"Młodzik",IF($N$1-I95&gt;=9,"Żak",IF($N$1-I95&lt;9,"Skrzat"))))))))</f>
        <v>Kadet</v>
      </c>
    </row>
    <row r="96" spans="1:11">
      <c r="A96" s="10">
        <v>230</v>
      </c>
      <c r="B96" s="10" t="str">
        <f>G96&amp;" "&amp;H96</f>
        <v>Jędrzejak Patryk</v>
      </c>
      <c r="C96" s="24">
        <v>1311</v>
      </c>
      <c r="D96" s="24" t="s">
        <v>16</v>
      </c>
      <c r="E96" s="25">
        <v>44061</v>
      </c>
      <c r="F96" s="24">
        <v>38213</v>
      </c>
      <c r="G96" s="24" t="s">
        <v>327</v>
      </c>
      <c r="H96" s="24" t="s">
        <v>209</v>
      </c>
      <c r="I96" s="24">
        <v>2000</v>
      </c>
      <c r="J96" s="24" t="s">
        <v>31</v>
      </c>
      <c r="K96" s="18" t="str">
        <f>IF(I96="","",IF($N$1-I96&gt;=21,"Senior",IF($N$1-I96&gt;=18,"Młodzieżowiec",IF($N$1-I96&gt;=15,"Junior",IF($N$1-I96&gt;=13,"Kadet",IF($N$1-I96&gt;=11,"Młodzik",IF($N$1-I96&gt;=9,"Żak",IF($N$1-I96&lt;9,"Skrzat"))))))))</f>
        <v>Młodzieżowiec</v>
      </c>
    </row>
    <row r="97" spans="1:11">
      <c r="A97" s="10">
        <v>229</v>
      </c>
      <c r="B97" s="10" t="str">
        <f>G97&amp;" "&amp;H97</f>
        <v>Jonderko Romuald</v>
      </c>
      <c r="C97" s="24">
        <v>1312</v>
      </c>
      <c r="D97" s="24" t="s">
        <v>16</v>
      </c>
      <c r="E97" s="25">
        <v>44061</v>
      </c>
      <c r="F97" s="24">
        <v>40418</v>
      </c>
      <c r="G97" s="24" t="s">
        <v>325</v>
      </c>
      <c r="H97" s="24" t="s">
        <v>326</v>
      </c>
      <c r="I97" s="24">
        <v>1969</v>
      </c>
      <c r="J97" s="24" t="s">
        <v>31</v>
      </c>
      <c r="K97" s="18" t="str">
        <f>IF(I97="","",IF($N$1-I97&gt;=21,"Senior",IF($N$1-I97&gt;=18,"Młodzieżowiec",IF($N$1-I97&gt;=15,"Junior",IF($N$1-I97&gt;=13,"Kadet",IF($N$1-I97&gt;=11,"Młodzik",IF($N$1-I97&gt;=9,"Żak",IF($N$1-I97&lt;9,"Skrzat"))))))))</f>
        <v>Senior</v>
      </c>
    </row>
    <row r="98" spans="1:11">
      <c r="A98" s="10">
        <v>22</v>
      </c>
      <c r="B98" s="10" t="str">
        <f>G98&amp;" "&amp;H98</f>
        <v>Jurczyk Julia</v>
      </c>
      <c r="C98" s="24">
        <v>4665</v>
      </c>
      <c r="D98" s="24" t="s">
        <v>8</v>
      </c>
      <c r="E98" s="25">
        <v>44080</v>
      </c>
      <c r="F98" s="24">
        <v>44044</v>
      </c>
      <c r="G98" s="24" t="s">
        <v>143</v>
      </c>
      <c r="H98" s="24" t="s">
        <v>121</v>
      </c>
      <c r="I98" s="24">
        <v>2005</v>
      </c>
      <c r="J98" s="24" t="s">
        <v>41</v>
      </c>
      <c r="K98" s="18" t="str">
        <f>IF(I98="","",IF($N$1-I98&gt;=21,"Senior",IF($N$1-I98&gt;=18,"Młodzieżowiec",IF($N$1-I98&gt;=15,"Junior",IF($N$1-I98&gt;=13,"Kadet",IF($N$1-I98&gt;=11,"Młodzik",IF($N$1-I98&gt;=9,"Żak",IF($N$1-I98&lt;9,"Skrzat"))))))))</f>
        <v>Kadet</v>
      </c>
    </row>
    <row r="99" spans="1:11">
      <c r="A99" s="10">
        <v>39</v>
      </c>
      <c r="B99" s="10" t="str">
        <f>G99&amp;" "&amp;H99</f>
        <v>Jurczyk Kacper</v>
      </c>
      <c r="C99" s="24">
        <v>4608</v>
      </c>
      <c r="D99" s="24" t="s">
        <v>8</v>
      </c>
      <c r="E99" s="25">
        <v>44080</v>
      </c>
      <c r="F99" s="24">
        <v>44943</v>
      </c>
      <c r="G99" s="24" t="s">
        <v>143</v>
      </c>
      <c r="H99" s="24" t="s">
        <v>76</v>
      </c>
      <c r="I99" s="24">
        <v>2008</v>
      </c>
      <c r="J99" s="24" t="s">
        <v>457</v>
      </c>
      <c r="K99" s="18" t="str">
        <f>IF(I99="","",IF($N$1-I99&gt;=21,"Senior",IF($N$1-I99&gt;=18,"Młodzieżowiec",IF($N$1-I99&gt;=15,"Junior",IF($N$1-I99&gt;=13,"Kadet",IF($N$1-I99&gt;=11,"Młodzik",IF($N$1-I99&gt;=9,"Żak",IF($N$1-I99&lt;9,"Skrzat"))))))))</f>
        <v>Młodzik</v>
      </c>
    </row>
    <row r="100" spans="1:11">
      <c r="A100" s="10">
        <v>38</v>
      </c>
      <c r="B100" s="10" t="str">
        <f>G100&amp;" "&amp;H100</f>
        <v>Jurewicz Martyna</v>
      </c>
      <c r="C100" s="24">
        <v>4609</v>
      </c>
      <c r="D100" s="24" t="s">
        <v>8</v>
      </c>
      <c r="E100" s="25">
        <v>44080</v>
      </c>
      <c r="F100" s="24">
        <v>45458</v>
      </c>
      <c r="G100" s="24" t="s">
        <v>277</v>
      </c>
      <c r="H100" s="24" t="s">
        <v>139</v>
      </c>
      <c r="I100" s="24">
        <v>2005</v>
      </c>
      <c r="J100" s="24" t="s">
        <v>457</v>
      </c>
      <c r="K100" s="18" t="str">
        <f>IF(I100="","",IF($N$1-I100&gt;=21,"Senior",IF($N$1-I100&gt;=18,"Młodzieżowiec",IF($N$1-I100&gt;=15,"Junior",IF($N$1-I100&gt;=13,"Kadet",IF($N$1-I100&gt;=11,"Młodzik",IF($N$1-I100&gt;=9,"Żak",IF($N$1-I100&lt;9,"Skrzat"))))))))</f>
        <v>Kadet</v>
      </c>
    </row>
    <row r="101" spans="1:11">
      <c r="A101" s="10">
        <v>55</v>
      </c>
      <c r="B101" s="10" t="str">
        <f>G101&amp;" "&amp;H101</f>
        <v>Jurewicz Rafał</v>
      </c>
      <c r="C101" s="24">
        <v>4592</v>
      </c>
      <c r="D101" s="24" t="s">
        <v>16</v>
      </c>
      <c r="E101" s="25">
        <v>44080</v>
      </c>
      <c r="F101" s="24">
        <v>43346</v>
      </c>
      <c r="G101" s="24" t="s">
        <v>277</v>
      </c>
      <c r="H101" s="24" t="s">
        <v>11</v>
      </c>
      <c r="I101" s="24">
        <v>2001</v>
      </c>
      <c r="J101" s="24" t="s">
        <v>457</v>
      </c>
      <c r="K101" s="18" t="str">
        <f>IF(I101="","",IF($N$1-I101&gt;=21,"Senior",IF($N$1-I101&gt;=18,"Młodzieżowiec",IF($N$1-I101&gt;=15,"Junior",IF($N$1-I101&gt;=13,"Kadet",IF($N$1-I101&gt;=11,"Młodzik",IF($N$1-I101&gt;=9,"Żak",IF($N$1-I101&lt;9,"Skrzat"))))))))</f>
        <v>Młodzieżowiec</v>
      </c>
    </row>
    <row r="102" spans="1:11">
      <c r="A102" s="10">
        <v>66</v>
      </c>
      <c r="B102" s="10" t="str">
        <f>G102&amp;" "&amp;H102</f>
        <v>Kabza Daniel</v>
      </c>
      <c r="C102" s="10">
        <v>4241</v>
      </c>
      <c r="D102" s="10" t="s">
        <v>16</v>
      </c>
      <c r="E102" s="10">
        <v>44078</v>
      </c>
      <c r="F102" s="10">
        <v>31068</v>
      </c>
      <c r="G102" s="10" t="s">
        <v>215</v>
      </c>
      <c r="H102" s="10" t="s">
        <v>99</v>
      </c>
      <c r="I102" s="10">
        <v>1977</v>
      </c>
      <c r="J102" s="10" t="s">
        <v>211</v>
      </c>
      <c r="K102" s="18" t="str">
        <f>IF(I102="","",IF($N$1-I102&gt;=21,"Senior",IF($N$1-I102&gt;=18,"Młodzieżowiec",IF($N$1-I102&gt;=15,"Junior",IF($N$1-I102&gt;=13,"Kadet",IF($N$1-I102&gt;=11,"Młodzik",IF($N$1-I102&gt;=9,"Żak",IF($N$1-I102&lt;9,"Skrzat"))))))))</f>
        <v>Senior</v>
      </c>
    </row>
    <row r="103" spans="1:11">
      <c r="A103" s="10">
        <v>10</v>
      </c>
      <c r="B103" s="10" t="str">
        <f>G103&amp;" "&amp;H103</f>
        <v>Kaczmarzyk Damian</v>
      </c>
      <c r="C103" s="24">
        <v>4855</v>
      </c>
      <c r="D103" s="24" t="s">
        <v>16</v>
      </c>
      <c r="E103" s="25">
        <v>44081</v>
      </c>
      <c r="F103" s="24">
        <v>25609</v>
      </c>
      <c r="G103" s="24" t="s">
        <v>200</v>
      </c>
      <c r="H103" s="24" t="s">
        <v>190</v>
      </c>
      <c r="I103" s="24">
        <v>1992</v>
      </c>
      <c r="J103" s="24" t="s">
        <v>182</v>
      </c>
      <c r="K103" s="18" t="str">
        <f>IF(I103="","",IF($N$1-I103&gt;=21,"Senior",IF($N$1-I103&gt;=18,"Młodzieżowiec",IF($N$1-I103&gt;=15,"Junior",IF($N$1-I103&gt;=13,"Kadet",IF($N$1-I103&gt;=11,"Młodzik",IF($N$1-I103&gt;=9,"Żak",IF($N$1-I103&lt;9,"Skrzat"))))))))</f>
        <v>Senior</v>
      </c>
    </row>
    <row r="104" spans="1:11">
      <c r="A104" s="10">
        <v>433</v>
      </c>
      <c r="B104" s="10" t="str">
        <f>G104&amp;" "&amp;H104</f>
        <v>Kanarski Kamil</v>
      </c>
      <c r="C104" s="27">
        <v>1574</v>
      </c>
      <c r="D104" s="27" t="s">
        <v>16</v>
      </c>
      <c r="E104" s="28">
        <v>44064</v>
      </c>
      <c r="F104" s="27">
        <v>34092</v>
      </c>
      <c r="G104" s="27" t="s">
        <v>302</v>
      </c>
      <c r="H104" s="27" t="s">
        <v>13</v>
      </c>
      <c r="I104" s="27">
        <v>1992</v>
      </c>
      <c r="J104" s="27" t="s">
        <v>292</v>
      </c>
      <c r="K104" s="18" t="str">
        <f>IF(I104="","",IF($N$1-I104&gt;=21,"Senior",IF($N$1-I104&gt;=18,"Młodzieżowiec",IF($N$1-I104&gt;=15,"Junior",IF($N$1-I104&gt;=13,"Kadet",IF($N$1-I104&gt;=11,"Młodzik",IF($N$1-I104&gt;=9,"Żak",IF($N$1-I104&lt;9,"Skrzat"))))))))</f>
        <v>Senior</v>
      </c>
    </row>
    <row r="105" spans="1:11">
      <c r="A105" s="10">
        <v>238</v>
      </c>
      <c r="B105" s="10" t="str">
        <f>G105&amp;" "&amp;H105</f>
        <v>Kanzy Klaudiusz</v>
      </c>
      <c r="C105" s="24">
        <v>1292</v>
      </c>
      <c r="D105" s="24" t="s">
        <v>8</v>
      </c>
      <c r="E105" s="25">
        <v>44061</v>
      </c>
      <c r="F105" s="24">
        <v>47015</v>
      </c>
      <c r="G105" s="24" t="s">
        <v>342</v>
      </c>
      <c r="H105" s="24" t="s">
        <v>343</v>
      </c>
      <c r="I105" s="24">
        <v>2003</v>
      </c>
      <c r="J105" s="24" t="s">
        <v>332</v>
      </c>
      <c r="K105" s="18" t="str">
        <f>IF(I105="","",IF($N$1-I105&gt;=21,"Senior",IF($N$1-I105&gt;=18,"Młodzieżowiec",IF($N$1-I105&gt;=15,"Junior",IF($N$1-I105&gt;=13,"Kadet",IF($N$1-I105&gt;=11,"Młodzik",IF($N$1-I105&gt;=9,"Żak",IF($N$1-I105&lt;9,"Skrzat"))))))))</f>
        <v>Junior</v>
      </c>
    </row>
    <row r="106" spans="1:11">
      <c r="A106" s="10">
        <v>424</v>
      </c>
      <c r="B106" s="10" t="str">
        <f>G106&amp;" "&amp;H106</f>
        <v>Kapica Paweł</v>
      </c>
      <c r="C106" s="22">
        <v>4610</v>
      </c>
      <c r="D106" s="22" t="s">
        <v>8</v>
      </c>
      <c r="E106" s="23">
        <v>44080</v>
      </c>
      <c r="F106" s="22">
        <v>46754</v>
      </c>
      <c r="G106" s="10" t="s">
        <v>39</v>
      </c>
      <c r="H106" s="10" t="s">
        <v>18</v>
      </c>
      <c r="I106" s="22">
        <v>2006</v>
      </c>
      <c r="J106" s="22" t="s">
        <v>457</v>
      </c>
      <c r="K106" s="18" t="str">
        <f>IF(I106="","",IF($N$1-I106&gt;=21,"Senior",IF($N$1-I106&gt;=18,"Młodzieżowiec",IF($N$1-I106&gt;=15,"Junior",IF($N$1-I106&gt;=13,"Kadet",IF($N$1-I106&gt;=11,"Młodzik",IF($N$1-I106&gt;=9,"Żak",IF($N$1-I106&lt;9,"Skrzat"))))))))</f>
        <v>Kadet</v>
      </c>
    </row>
    <row r="107" spans="1:11">
      <c r="A107" s="10">
        <v>54</v>
      </c>
      <c r="B107" s="10" t="str">
        <f>G107&amp;" "&amp;H107</f>
        <v>Kapica Piotr</v>
      </c>
      <c r="C107" s="24">
        <v>4593</v>
      </c>
      <c r="D107" s="24" t="s">
        <v>16</v>
      </c>
      <c r="E107" s="25">
        <v>44080</v>
      </c>
      <c r="F107" s="24">
        <v>46696</v>
      </c>
      <c r="G107" s="24" t="s">
        <v>39</v>
      </c>
      <c r="H107" s="24" t="s">
        <v>40</v>
      </c>
      <c r="I107" s="24">
        <v>2001</v>
      </c>
      <c r="J107" s="24" t="s">
        <v>457</v>
      </c>
      <c r="K107" s="18" t="str">
        <f>IF(I107="","",IF($N$1-I107&gt;=21,"Senior",IF($N$1-I107&gt;=18,"Młodzieżowiec",IF($N$1-I107&gt;=15,"Junior",IF($N$1-I107&gt;=13,"Kadet",IF($N$1-I107&gt;=11,"Młodzik",IF($N$1-I107&gt;=9,"Żak",IF($N$1-I107&lt;9,"Skrzat"))))))))</f>
        <v>Młodzieżowiec</v>
      </c>
    </row>
    <row r="108" spans="1:11">
      <c r="A108" s="10">
        <v>29</v>
      </c>
      <c r="B108" s="10" t="str">
        <f>G108&amp;" "&amp;H108</f>
        <v>Kapica Roman</v>
      </c>
      <c r="C108" s="24">
        <v>4620</v>
      </c>
      <c r="D108" s="24" t="s">
        <v>16</v>
      </c>
      <c r="E108" s="25">
        <v>44080</v>
      </c>
      <c r="F108" s="24">
        <v>54606</v>
      </c>
      <c r="G108" s="24" t="s">
        <v>39</v>
      </c>
      <c r="H108" s="24" t="s">
        <v>230</v>
      </c>
      <c r="I108" s="24">
        <v>1972</v>
      </c>
      <c r="J108" s="24" t="s">
        <v>457</v>
      </c>
      <c r="K108" s="18" t="str">
        <f>IF(I108="","",IF($N$1-I108&gt;=21,"Senior",IF($N$1-I108&gt;=18,"Młodzieżowiec",IF($N$1-I108&gt;=15,"Junior",IF($N$1-I108&gt;=13,"Kadet",IF($N$1-I108&gt;=11,"Młodzik",IF($N$1-I108&gt;=9,"Żak",IF($N$1-I108&lt;9,"Skrzat"))))))))</f>
        <v>Senior</v>
      </c>
    </row>
    <row r="109" spans="1:11">
      <c r="A109" s="10">
        <v>305</v>
      </c>
      <c r="B109" s="10" t="str">
        <f>G109&amp;" "&amp;H109</f>
        <v>Kardyś Adam</v>
      </c>
      <c r="C109" s="24">
        <v>91</v>
      </c>
      <c r="D109" s="24" t="s">
        <v>16</v>
      </c>
      <c r="E109" s="25">
        <v>44046</v>
      </c>
      <c r="F109" s="24">
        <v>24810</v>
      </c>
      <c r="G109" s="24" t="s">
        <v>375</v>
      </c>
      <c r="H109" s="24" t="s">
        <v>53</v>
      </c>
      <c r="I109" s="24">
        <v>1994</v>
      </c>
      <c r="J109" s="24" t="s">
        <v>225</v>
      </c>
      <c r="K109" s="18" t="str">
        <f>IF(I109="","",IF($N$1-I109&gt;=21,"Senior",IF($N$1-I109&gt;=18,"Młodzieżowiec",IF($N$1-I109&gt;=15,"Junior",IF($N$1-I109&gt;=13,"Kadet",IF($N$1-I109&gt;=11,"Młodzik",IF($N$1-I109&gt;=9,"Żak",IF($N$1-I109&lt;9,"Skrzat"))))))))</f>
        <v>Senior</v>
      </c>
    </row>
    <row r="110" spans="1:11">
      <c r="A110" s="10">
        <v>65</v>
      </c>
      <c r="B110" s="10" t="str">
        <f>G110&amp;" "&amp;H110</f>
        <v>Kasperowicz Jerzy</v>
      </c>
      <c r="C110" s="10">
        <v>4242</v>
      </c>
      <c r="D110" s="10" t="s">
        <v>16</v>
      </c>
      <c r="E110" s="10">
        <v>44078</v>
      </c>
      <c r="F110" s="10">
        <v>10617</v>
      </c>
      <c r="G110" s="10" t="s">
        <v>218</v>
      </c>
      <c r="H110" s="10" t="s">
        <v>219</v>
      </c>
      <c r="I110" s="10">
        <v>1969</v>
      </c>
      <c r="J110" s="10" t="s">
        <v>211</v>
      </c>
      <c r="K110" s="18" t="str">
        <f>IF(I110="","",IF($N$1-I110&gt;=21,"Senior",IF($N$1-I110&gt;=18,"Młodzieżowiec",IF($N$1-I110&gt;=15,"Junior",IF($N$1-I110&gt;=13,"Kadet",IF($N$1-I110&gt;=11,"Młodzik",IF($N$1-I110&gt;=9,"Żak",IF($N$1-I110&lt;9,"Skrzat"))))))))</f>
        <v>Senior</v>
      </c>
    </row>
    <row r="111" spans="1:11">
      <c r="A111" s="10">
        <v>272</v>
      </c>
      <c r="B111" s="10" t="str">
        <f>G111&amp;" "&amp;H111</f>
        <v>Kawecki Józef</v>
      </c>
      <c r="C111" s="24">
        <v>396</v>
      </c>
      <c r="D111" s="24" t="s">
        <v>16</v>
      </c>
      <c r="E111" s="25">
        <v>44050</v>
      </c>
      <c r="F111" s="24">
        <v>25335</v>
      </c>
      <c r="G111" s="24" t="s">
        <v>513</v>
      </c>
      <c r="H111" s="24" t="s">
        <v>138</v>
      </c>
      <c r="I111" s="24">
        <v>1949</v>
      </c>
      <c r="J111" s="24" t="s">
        <v>363</v>
      </c>
      <c r="K111" s="18" t="str">
        <f>IF(I111="","",IF($N$1-I111&gt;=21,"Senior",IF($N$1-I111&gt;=18,"Młodzieżowiec",IF($N$1-I111&gt;=15,"Junior",IF($N$1-I111&gt;=13,"Kadet",IF($N$1-I111&gt;=11,"Młodzik",IF($N$1-I111&gt;=9,"Żak",IF($N$1-I111&lt;9,"Skrzat"))))))))</f>
        <v>Senior</v>
      </c>
    </row>
    <row r="112" spans="1:11">
      <c r="A112" s="10">
        <v>265</v>
      </c>
      <c r="B112" s="10" t="str">
        <f>G112&amp;" "&amp;H112</f>
        <v>Każmierczak Kacper</v>
      </c>
      <c r="C112" s="24">
        <v>429</v>
      </c>
      <c r="D112" s="24" t="s">
        <v>16</v>
      </c>
      <c r="E112" s="25">
        <v>44052</v>
      </c>
      <c r="F112" s="24">
        <v>54181</v>
      </c>
      <c r="G112" s="24" t="s">
        <v>508</v>
      </c>
      <c r="H112" s="24" t="s">
        <v>76</v>
      </c>
      <c r="I112" s="24">
        <v>2002</v>
      </c>
      <c r="J112" s="24" t="s">
        <v>352</v>
      </c>
      <c r="K112" s="18" t="str">
        <f>IF(I112="","",IF($N$1-I112&gt;=21,"Senior",IF($N$1-I112&gt;=18,"Młodzieżowiec",IF($N$1-I112&gt;=15,"Junior",IF($N$1-I112&gt;=13,"Kadet",IF($N$1-I112&gt;=11,"Młodzik",IF($N$1-I112&gt;=9,"Żak",IF($N$1-I112&lt;9,"Skrzat"))))))))</f>
        <v>Junior</v>
      </c>
    </row>
    <row r="113" spans="1:11">
      <c r="A113" s="10">
        <v>37</v>
      </c>
      <c r="B113" s="10" t="str">
        <f>G113&amp;" "&amp;H113</f>
        <v>Kiepura Tymoteusz</v>
      </c>
      <c r="C113" s="24">
        <v>4611</v>
      </c>
      <c r="D113" s="24" t="s">
        <v>8</v>
      </c>
      <c r="E113" s="25">
        <v>44080</v>
      </c>
      <c r="F113" s="24">
        <v>51712</v>
      </c>
      <c r="G113" s="24" t="s">
        <v>282</v>
      </c>
      <c r="H113" s="24" t="s">
        <v>171</v>
      </c>
      <c r="I113" s="24">
        <v>2008</v>
      </c>
      <c r="J113" s="24" t="s">
        <v>457</v>
      </c>
      <c r="K113" s="18" t="str">
        <f>IF(I113="","",IF($N$1-I113&gt;=21,"Senior",IF($N$1-I113&gt;=18,"Młodzieżowiec",IF($N$1-I113&gt;=15,"Junior",IF($N$1-I113&gt;=13,"Kadet",IF($N$1-I113&gt;=11,"Młodzik",IF($N$1-I113&gt;=9,"Żak",IF($N$1-I113&lt;9,"Skrzat"))))))))</f>
        <v>Młodzik</v>
      </c>
    </row>
    <row r="114" spans="1:11">
      <c r="A114" s="10">
        <v>100</v>
      </c>
      <c r="B114" s="10" t="str">
        <f>G114&amp;" "&amp;H114</f>
        <v>Klecza Mieczysław</v>
      </c>
      <c r="C114" s="24">
        <v>4097</v>
      </c>
      <c r="D114" s="24" t="s">
        <v>16</v>
      </c>
      <c r="E114" s="25">
        <v>44076</v>
      </c>
      <c r="F114" s="24">
        <v>12996</v>
      </c>
      <c r="G114" s="24" t="s">
        <v>96</v>
      </c>
      <c r="H114" s="24" t="s">
        <v>97</v>
      </c>
      <c r="I114" s="24">
        <v>1960</v>
      </c>
      <c r="J114" s="24" t="s">
        <v>46</v>
      </c>
      <c r="K114" s="18" t="str">
        <f>IF(I114="","",IF($N$1-I114&gt;=21,"Senior",IF($N$1-I114&gt;=18,"Młodzieżowiec",IF($N$1-I114&gt;=15,"Junior",IF($N$1-I114&gt;=13,"Kadet",IF($N$1-I114&gt;=11,"Młodzik",IF($N$1-I114&gt;=9,"Żak",IF($N$1-I114&lt;9,"Skrzat"))))))))</f>
        <v>Senior</v>
      </c>
    </row>
    <row r="115" spans="1:11">
      <c r="A115" s="10">
        <v>201</v>
      </c>
      <c r="B115" s="10" t="str">
        <f>G115&amp;" "&amp;H115</f>
        <v>Kleszcz Krzesimir</v>
      </c>
      <c r="C115" s="24">
        <v>1426</v>
      </c>
      <c r="D115" s="24" t="s">
        <v>16</v>
      </c>
      <c r="E115" s="25">
        <v>44062</v>
      </c>
      <c r="F115" s="24">
        <v>29709</v>
      </c>
      <c r="G115" s="24" t="s">
        <v>198</v>
      </c>
      <c r="H115" s="24" t="s">
        <v>237</v>
      </c>
      <c r="I115" s="24">
        <v>1995</v>
      </c>
      <c r="J115" s="24" t="s">
        <v>233</v>
      </c>
      <c r="K115" s="18" t="str">
        <f>IF(I115="","",IF($N$1-I115&gt;=21,"Senior",IF($N$1-I115&gt;=18,"Młodzieżowiec",IF($N$1-I115&gt;=15,"Junior",IF($N$1-I115&gt;=13,"Kadet",IF($N$1-I115&gt;=11,"Młodzik",IF($N$1-I115&gt;=9,"Żak",IF($N$1-I115&lt;9,"Skrzat"))))))))</f>
        <v>Senior</v>
      </c>
    </row>
    <row r="116" spans="1:11">
      <c r="A116" s="10">
        <v>9</v>
      </c>
      <c r="B116" s="10" t="str">
        <f>G116&amp;" "&amp;H116</f>
        <v>Kleszcz Zdzisław</v>
      </c>
      <c r="C116" s="24">
        <v>4856</v>
      </c>
      <c r="D116" s="24" t="s">
        <v>16</v>
      </c>
      <c r="E116" s="25">
        <v>44081</v>
      </c>
      <c r="F116" s="24">
        <v>26505</v>
      </c>
      <c r="G116" s="24" t="s">
        <v>198</v>
      </c>
      <c r="H116" s="24" t="s">
        <v>199</v>
      </c>
      <c r="I116" s="24">
        <v>1954</v>
      </c>
      <c r="J116" s="24" t="s">
        <v>182</v>
      </c>
      <c r="K116" s="18" t="str">
        <f>IF(I116="","",IF($N$1-I116&gt;=21,"Senior",IF($N$1-I116&gt;=18,"Młodzieżowiec",IF($N$1-I116&gt;=15,"Junior",IF($N$1-I116&gt;=13,"Kadet",IF($N$1-I116&gt;=11,"Młodzik",IF($N$1-I116&gt;=9,"Żak",IF($N$1-I116&lt;9,"Skrzat"))))))))</f>
        <v>Senior</v>
      </c>
    </row>
    <row r="117" spans="1:11">
      <c r="A117" s="10">
        <v>425</v>
      </c>
      <c r="B117" s="10" t="str">
        <f>G117&amp;" "&amp;H117</f>
        <v>Klimek Dominik</v>
      </c>
      <c r="C117" s="10">
        <v>1299</v>
      </c>
      <c r="D117" s="10" t="s">
        <v>8</v>
      </c>
      <c r="E117" s="10">
        <v>44061</v>
      </c>
      <c r="F117" s="10">
        <v>54241</v>
      </c>
      <c r="G117" s="10" t="s">
        <v>501</v>
      </c>
      <c r="H117" s="10" t="s">
        <v>115</v>
      </c>
      <c r="I117" s="10">
        <v>2008</v>
      </c>
      <c r="J117" s="10" t="s">
        <v>332</v>
      </c>
      <c r="K117" s="18" t="str">
        <f>IF(I117="","",IF($N$1-I117&gt;=21,"Senior",IF($N$1-I117&gt;=18,"Młodzieżowiec",IF($N$1-I117&gt;=15,"Junior",IF($N$1-I117&gt;=13,"Kadet",IF($N$1-I117&gt;=11,"Młodzik",IF($N$1-I117&gt;=9,"Żak",IF($N$1-I117&lt;9,"Skrzat"))))))))</f>
        <v>Młodzik</v>
      </c>
    </row>
    <row r="118" spans="1:11">
      <c r="A118" s="10">
        <v>44</v>
      </c>
      <c r="B118" s="10" t="str">
        <f>G118&amp;" "&amp;H118</f>
        <v>Kochanek Miłosz</v>
      </c>
      <c r="C118" s="24">
        <v>4603</v>
      </c>
      <c r="D118" s="24" t="s">
        <v>8</v>
      </c>
      <c r="E118" s="25">
        <v>44080</v>
      </c>
      <c r="F118" s="24">
        <v>54603</v>
      </c>
      <c r="G118" s="24" t="s">
        <v>462</v>
      </c>
      <c r="H118" s="24" t="s">
        <v>20</v>
      </c>
      <c r="I118" s="24">
        <v>2010</v>
      </c>
      <c r="J118" s="24" t="s">
        <v>457</v>
      </c>
      <c r="K118" s="18" t="str">
        <f>IF(I118="","",IF($N$1-I118&gt;=21,"Senior",IF($N$1-I118&gt;=18,"Młodzieżowiec",IF($N$1-I118&gt;=15,"Junior",IF($N$1-I118&gt;=13,"Kadet",IF($N$1-I118&gt;=11,"Młodzik",IF($N$1-I118&gt;=9,"Żak",IF($N$1-I118&lt;9,"Skrzat"))))))))</f>
        <v>Żak</v>
      </c>
    </row>
    <row r="119" spans="1:11">
      <c r="A119" s="10">
        <v>216</v>
      </c>
      <c r="B119" s="10" t="str">
        <f>G119&amp;" "&amp;H119</f>
        <v>Kocher Wiktor</v>
      </c>
      <c r="C119" s="24">
        <v>1326</v>
      </c>
      <c r="D119" s="24" t="s">
        <v>8</v>
      </c>
      <c r="E119" s="25">
        <v>44061</v>
      </c>
      <c r="F119" s="24">
        <v>51539</v>
      </c>
      <c r="G119" s="24" t="s">
        <v>317</v>
      </c>
      <c r="H119" s="24" t="s">
        <v>318</v>
      </c>
      <c r="I119" s="24">
        <v>2010</v>
      </c>
      <c r="J119" s="24" t="s">
        <v>31</v>
      </c>
      <c r="K119" s="18" t="str">
        <f>IF(I119="","",IF($N$1-I119&gt;=21,"Senior",IF($N$1-I119&gt;=18,"Młodzieżowiec",IF($N$1-I119&gt;=15,"Junior",IF($N$1-I119&gt;=13,"Kadet",IF($N$1-I119&gt;=11,"Młodzik",IF($N$1-I119&gt;=9,"Żak",IF($N$1-I119&lt;9,"Skrzat"))))))))</f>
        <v>Żak</v>
      </c>
    </row>
    <row r="120" spans="1:11">
      <c r="A120" s="10">
        <v>245</v>
      </c>
      <c r="B120" s="10" t="str">
        <f>G120&amp;" "&amp;H120</f>
        <v>Kochoń Adrian</v>
      </c>
      <c r="C120" s="24">
        <v>1283</v>
      </c>
      <c r="D120" s="24" t="s">
        <v>16</v>
      </c>
      <c r="E120" s="25">
        <v>44061</v>
      </c>
      <c r="F120" s="24">
        <v>47014</v>
      </c>
      <c r="G120" s="24" t="s">
        <v>348</v>
      </c>
      <c r="H120" s="24" t="s">
        <v>349</v>
      </c>
      <c r="I120" s="24">
        <v>1992</v>
      </c>
      <c r="J120" s="24" t="s">
        <v>332</v>
      </c>
      <c r="K120" s="18" t="str">
        <f>IF(I120="","",IF($N$1-I120&gt;=21,"Senior",IF($N$1-I120&gt;=18,"Młodzieżowiec",IF($N$1-I120&gt;=15,"Junior",IF($N$1-I120&gt;=13,"Kadet",IF($N$1-I120&gt;=11,"Młodzik",IF($N$1-I120&gt;=9,"Żak",IF($N$1-I120&lt;9,"Skrzat"))))))))</f>
        <v>Senior</v>
      </c>
    </row>
    <row r="121" spans="1:11">
      <c r="A121" s="10">
        <v>28</v>
      </c>
      <c r="B121" s="10" t="str">
        <f>G121&amp;" "&amp;H121</f>
        <v>Kolczyk Adrianna</v>
      </c>
      <c r="C121" s="24">
        <v>4621</v>
      </c>
      <c r="D121" s="24" t="s">
        <v>16</v>
      </c>
      <c r="E121" s="25">
        <v>44080</v>
      </c>
      <c r="F121" s="24">
        <v>33834</v>
      </c>
      <c r="G121" s="24" t="s">
        <v>458</v>
      </c>
      <c r="H121" s="24" t="s">
        <v>459</v>
      </c>
      <c r="I121" s="24">
        <v>2000</v>
      </c>
      <c r="J121" s="24" t="s">
        <v>457</v>
      </c>
      <c r="K121" s="18" t="str">
        <f>IF(I121="","",IF($N$1-I121&gt;=21,"Senior",IF($N$1-I121&gt;=18,"Młodzieżowiec",IF($N$1-I121&gt;=15,"Junior",IF($N$1-I121&gt;=13,"Kadet",IF($N$1-I121&gt;=11,"Młodzik",IF($N$1-I121&gt;=9,"Żak",IF($N$1-I121&lt;9,"Skrzat"))))))))</f>
        <v>Młodzieżowiec</v>
      </c>
    </row>
    <row r="122" spans="1:11">
      <c r="A122" s="10">
        <v>52</v>
      </c>
      <c r="B122" s="10" t="str">
        <f>G122&amp;" "&amp;H122</f>
        <v>Kołacha Konrad</v>
      </c>
      <c r="C122" s="24">
        <v>4594</v>
      </c>
      <c r="D122" s="24" t="s">
        <v>16</v>
      </c>
      <c r="E122" s="25">
        <v>44080</v>
      </c>
      <c r="F122" s="24">
        <v>37669</v>
      </c>
      <c r="G122" s="24" t="s">
        <v>286</v>
      </c>
      <c r="H122" s="24" t="s">
        <v>90</v>
      </c>
      <c r="I122" s="24">
        <v>2001</v>
      </c>
      <c r="J122" s="24" t="s">
        <v>457</v>
      </c>
      <c r="K122" s="18" t="str">
        <f>IF(I122="","",IF($N$1-I122&gt;=21,"Senior",IF($N$1-I122&gt;=18,"Młodzieżowiec",IF($N$1-I122&gt;=15,"Junior",IF($N$1-I122&gt;=13,"Kadet",IF($N$1-I122&gt;=11,"Młodzik",IF($N$1-I122&gt;=9,"Żak",IF($N$1-I122&lt;9,"Skrzat"))))))))</f>
        <v>Młodzieżowiec</v>
      </c>
    </row>
    <row r="123" spans="1:11">
      <c r="A123" s="10">
        <v>287</v>
      </c>
      <c r="B123" s="10" t="str">
        <f>G123&amp;" "&amp;H123</f>
        <v>Kołtun Szymon</v>
      </c>
      <c r="C123" s="24">
        <v>297</v>
      </c>
      <c r="D123" s="24" t="s">
        <v>8</v>
      </c>
      <c r="E123" s="25">
        <v>44050</v>
      </c>
      <c r="F123" s="24">
        <v>48087</v>
      </c>
      <c r="G123" s="24" t="s">
        <v>246</v>
      </c>
      <c r="H123" s="24" t="s">
        <v>51</v>
      </c>
      <c r="I123" s="24">
        <v>2008</v>
      </c>
      <c r="J123" s="24" t="s">
        <v>242</v>
      </c>
      <c r="K123" s="18" t="str">
        <f>IF(I123="","",IF($N$1-I123&gt;=21,"Senior",IF($N$1-I123&gt;=18,"Młodzieżowiec",IF($N$1-I123&gt;=15,"Junior",IF($N$1-I123&gt;=13,"Kadet",IF($N$1-I123&gt;=11,"Młodzik",IF($N$1-I123&gt;=9,"Żak",IF($N$1-I123&lt;9,"Skrzat"))))))))</f>
        <v>Młodzik</v>
      </c>
    </row>
    <row r="124" spans="1:11">
      <c r="A124" s="10">
        <v>303</v>
      </c>
      <c r="B124" s="10" t="str">
        <f>G124&amp;" "&amp;H124</f>
        <v>Kondziela Aleksander</v>
      </c>
      <c r="C124" s="24">
        <v>92</v>
      </c>
      <c r="D124" s="24" t="s">
        <v>16</v>
      </c>
      <c r="E124" s="25">
        <v>44046</v>
      </c>
      <c r="F124" s="24">
        <v>31537</v>
      </c>
      <c r="G124" s="24" t="s">
        <v>382</v>
      </c>
      <c r="H124" s="24" t="s">
        <v>126</v>
      </c>
      <c r="I124" s="24">
        <v>2001</v>
      </c>
      <c r="J124" s="24" t="s">
        <v>225</v>
      </c>
      <c r="K124" s="18" t="str">
        <f>IF(I124="","",IF($N$1-I124&gt;=21,"Senior",IF($N$1-I124&gt;=18,"Młodzieżowiec",IF($N$1-I124&gt;=15,"Junior",IF($N$1-I124&gt;=13,"Kadet",IF($N$1-I124&gt;=11,"Młodzik",IF($N$1-I124&gt;=9,"Żak",IF($N$1-I124&lt;9,"Skrzat"))))))))</f>
        <v>Młodzieżowiec</v>
      </c>
    </row>
    <row r="125" spans="1:11">
      <c r="A125" s="10">
        <v>301</v>
      </c>
      <c r="B125" s="10" t="str">
        <f>G125&amp;" "&amp;H125</f>
        <v>Kondziela Krzysztof</v>
      </c>
      <c r="C125" s="24">
        <v>93</v>
      </c>
      <c r="D125" s="24" t="s">
        <v>16</v>
      </c>
      <c r="E125" s="25">
        <v>44046</v>
      </c>
      <c r="F125" s="24">
        <v>29035</v>
      </c>
      <c r="G125" s="24" t="s">
        <v>382</v>
      </c>
      <c r="H125" s="24" t="s">
        <v>21</v>
      </c>
      <c r="I125" s="24">
        <v>1989</v>
      </c>
      <c r="J125" s="24" t="s">
        <v>225</v>
      </c>
      <c r="K125" s="18" t="str">
        <f>IF(I125="","",IF($N$1-I125&gt;=21,"Senior",IF($N$1-I125&gt;=18,"Młodzieżowiec",IF($N$1-I125&gt;=15,"Junior",IF($N$1-I125&gt;=13,"Kadet",IF($N$1-I125&gt;=11,"Młodzik",IF($N$1-I125&gt;=9,"Żak",IF($N$1-I125&lt;9,"Skrzat"))))))))</f>
        <v>Senior</v>
      </c>
    </row>
    <row r="126" spans="1:11">
      <c r="A126" s="10">
        <v>80</v>
      </c>
      <c r="B126" s="10" t="str">
        <f>G126&amp;" "&amp;H126</f>
        <v>Kopa Oskar</v>
      </c>
      <c r="C126" s="24">
        <v>4118</v>
      </c>
      <c r="D126" s="24" t="s">
        <v>8</v>
      </c>
      <c r="E126" s="25">
        <v>44076</v>
      </c>
      <c r="F126" s="24">
        <v>54554</v>
      </c>
      <c r="G126" s="24" t="s">
        <v>472</v>
      </c>
      <c r="H126" s="24" t="s">
        <v>156</v>
      </c>
      <c r="I126" s="24">
        <v>2008</v>
      </c>
      <c r="J126" s="24" t="s">
        <v>46</v>
      </c>
      <c r="K126" s="18" t="str">
        <f>IF(I126="","",IF($N$1-I126&gt;=21,"Senior",IF($N$1-I126&gt;=18,"Młodzieżowiec",IF($N$1-I126&gt;=15,"Junior",IF($N$1-I126&gt;=13,"Kadet",IF($N$1-I126&gt;=11,"Młodzik",IF($N$1-I126&gt;=9,"Żak",IF($N$1-I126&lt;9,"Skrzat"))))))))</f>
        <v>Młodzik</v>
      </c>
    </row>
    <row r="127" spans="1:11">
      <c r="A127" s="10">
        <v>215</v>
      </c>
      <c r="B127" s="10" t="str">
        <f>G127&amp;" "&amp;H127</f>
        <v>Kopiec Szymon</v>
      </c>
      <c r="C127" s="24">
        <v>1327</v>
      </c>
      <c r="D127" s="24" t="s">
        <v>8</v>
      </c>
      <c r="E127" s="25">
        <v>44061</v>
      </c>
      <c r="F127" s="24">
        <v>54093</v>
      </c>
      <c r="G127" s="24" t="s">
        <v>424</v>
      </c>
      <c r="H127" s="24" t="s">
        <v>51</v>
      </c>
      <c r="I127" s="24">
        <v>2011</v>
      </c>
      <c r="J127" s="24" t="s">
        <v>31</v>
      </c>
      <c r="K127" s="18" t="str">
        <f>IF(I127="","",IF($N$1-I127&gt;=21,"Senior",IF($N$1-I127&gt;=18,"Młodzieżowiec",IF($N$1-I127&gt;=15,"Junior",IF($N$1-I127&gt;=13,"Kadet",IF($N$1-I127&gt;=11,"Młodzik",IF($N$1-I127&gt;=9,"Żak",IF($N$1-I127&lt;9,"Skrzat"))))))))</f>
        <v>Skrzat</v>
      </c>
    </row>
    <row r="128" spans="1:11">
      <c r="A128" s="10">
        <v>125</v>
      </c>
      <c r="B128" s="10" t="str">
        <f>G128&amp;" "&amp;H128</f>
        <v>Kotowicz Bartosz</v>
      </c>
      <c r="C128" s="24">
        <v>2864</v>
      </c>
      <c r="D128" s="24" t="s">
        <v>16</v>
      </c>
      <c r="E128" s="25">
        <v>44073</v>
      </c>
      <c r="F128" s="24">
        <v>47814</v>
      </c>
      <c r="G128" s="24" t="s">
        <v>116</v>
      </c>
      <c r="H128" s="24" t="s">
        <v>80</v>
      </c>
      <c r="I128" s="24">
        <v>2002</v>
      </c>
      <c r="J128" s="24" t="s">
        <v>105</v>
      </c>
      <c r="K128" s="18" t="str">
        <f>IF(I128="","",IF($N$1-I128&gt;=21,"Senior",IF($N$1-I128&gt;=18,"Młodzieżowiec",IF($N$1-I128&gt;=15,"Junior",IF($N$1-I128&gt;=13,"Kadet",IF($N$1-I128&gt;=11,"Młodzik",IF($N$1-I128&gt;=9,"Żak",IF($N$1-I128&lt;9,"Skrzat"))))))))</f>
        <v>Junior</v>
      </c>
    </row>
    <row r="129" spans="1:11">
      <c r="A129" s="10">
        <v>195</v>
      </c>
      <c r="B129" s="10" t="str">
        <f>G129&amp;" "&amp;H129</f>
        <v>Koziol Jakub</v>
      </c>
      <c r="C129" s="24">
        <v>1433</v>
      </c>
      <c r="D129" s="24" t="s">
        <v>16</v>
      </c>
      <c r="E129" s="25">
        <v>44062</v>
      </c>
      <c r="F129" s="24">
        <v>43136</v>
      </c>
      <c r="G129" s="24" t="s">
        <v>232</v>
      </c>
      <c r="H129" s="24" t="s">
        <v>12</v>
      </c>
      <c r="I129" s="24">
        <v>2001</v>
      </c>
      <c r="J129" s="24" t="s">
        <v>28</v>
      </c>
      <c r="K129" s="18" t="str">
        <f>IF(I129="","",IF($N$1-I129&gt;=21,"Senior",IF($N$1-I129&gt;=18,"Młodzieżowiec",IF($N$1-I129&gt;=15,"Junior",IF($N$1-I129&gt;=13,"Kadet",IF($N$1-I129&gt;=11,"Młodzik",IF($N$1-I129&gt;=9,"Żak",IF($N$1-I129&lt;9,"Skrzat"))))))))</f>
        <v>Młodzieżowiec</v>
      </c>
    </row>
    <row r="130" spans="1:11">
      <c r="A130" s="10">
        <v>26</v>
      </c>
      <c r="B130" s="10" t="str">
        <f>G130&amp;" "&amp;H130</f>
        <v>Kozubek Magda</v>
      </c>
      <c r="C130" s="24">
        <v>4660</v>
      </c>
      <c r="D130" s="24" t="s">
        <v>16</v>
      </c>
      <c r="E130" s="25">
        <v>44080</v>
      </c>
      <c r="F130" s="24">
        <v>29059</v>
      </c>
      <c r="G130" s="24" t="s">
        <v>72</v>
      </c>
      <c r="H130" s="24" t="s">
        <v>266</v>
      </c>
      <c r="I130" s="24">
        <v>1999</v>
      </c>
      <c r="J130" s="24" t="s">
        <v>41</v>
      </c>
      <c r="K130" s="18" t="str">
        <f>IF(I130="","",IF($N$1-I130&gt;=21,"Senior",IF($N$1-I130&gt;=18,"Młodzieżowiec",IF($N$1-I130&gt;=15,"Junior",IF($N$1-I130&gt;=13,"Kadet",IF($N$1-I130&gt;=11,"Młodzik",IF($N$1-I130&gt;=9,"Żak",IF($N$1-I130&lt;9,"Skrzat"))))))))</f>
        <v>Młodzieżowiec</v>
      </c>
    </row>
    <row r="131" spans="1:11">
      <c r="A131" s="10">
        <v>278</v>
      </c>
      <c r="B131" s="10" t="str">
        <f>G131&amp;" "&amp;H131</f>
        <v>Kramarczyk Artur</v>
      </c>
      <c r="C131" s="24">
        <v>392</v>
      </c>
      <c r="D131" s="24" t="s">
        <v>16</v>
      </c>
      <c r="E131" s="25">
        <v>44050</v>
      </c>
      <c r="F131" s="24">
        <v>39924</v>
      </c>
      <c r="G131" s="24" t="s">
        <v>369</v>
      </c>
      <c r="H131" s="24" t="s">
        <v>75</v>
      </c>
      <c r="I131" s="24">
        <v>1974</v>
      </c>
      <c r="J131" s="24" t="s">
        <v>363</v>
      </c>
      <c r="K131" s="18" t="str">
        <f>IF(I131="","",IF($N$1-I131&gt;=21,"Senior",IF($N$1-I131&gt;=18,"Młodzieżowiec",IF($N$1-I131&gt;=15,"Junior",IF($N$1-I131&gt;=13,"Kadet",IF($N$1-I131&gt;=11,"Młodzik",IF($N$1-I131&gt;=9,"Żak",IF($N$1-I131&lt;9,"Skrzat"))))))))</f>
        <v>Senior</v>
      </c>
    </row>
    <row r="132" spans="1:11">
      <c r="A132" s="10">
        <v>288</v>
      </c>
      <c r="B132" s="10" t="str">
        <f>G132&amp;" "&amp;H132</f>
        <v>Krawczyk Leon</v>
      </c>
      <c r="C132" s="24">
        <v>298</v>
      </c>
      <c r="D132" s="24" t="s">
        <v>8</v>
      </c>
      <c r="E132" s="25">
        <v>44050</v>
      </c>
      <c r="F132" s="24">
        <v>51734</v>
      </c>
      <c r="G132" s="24" t="s">
        <v>243</v>
      </c>
      <c r="H132" s="24" t="s">
        <v>66</v>
      </c>
      <c r="I132" s="24">
        <v>2011</v>
      </c>
      <c r="J132" s="24" t="s">
        <v>242</v>
      </c>
      <c r="K132" s="18" t="str">
        <f>IF(I132="","",IF($N$1-I132&gt;=21,"Senior",IF($N$1-I132&gt;=18,"Młodzieżowiec",IF($N$1-I132&gt;=15,"Junior",IF($N$1-I132&gt;=13,"Kadet",IF($N$1-I132&gt;=11,"Młodzik",IF($N$1-I132&gt;=9,"Żak",IF($N$1-I132&lt;9,"Skrzat"))))))))</f>
        <v>Skrzat</v>
      </c>
    </row>
    <row r="133" spans="1:11">
      <c r="A133" s="10">
        <v>190</v>
      </c>
      <c r="B133" s="10" t="str">
        <f>G133&amp;" "&amp;H133</f>
        <v>Kreczmer Oliwier</v>
      </c>
      <c r="C133" s="24">
        <v>1437</v>
      </c>
      <c r="D133" s="24" t="s">
        <v>8</v>
      </c>
      <c r="E133" s="25">
        <v>44062</v>
      </c>
      <c r="F133" s="24">
        <v>44952</v>
      </c>
      <c r="G133" s="24" t="s">
        <v>228</v>
      </c>
      <c r="H133" s="24" t="s">
        <v>42</v>
      </c>
      <c r="I133" s="24">
        <v>2005</v>
      </c>
      <c r="J133" s="24" t="s">
        <v>28</v>
      </c>
      <c r="K133" s="18" t="str">
        <f>IF(I133="","",IF($N$1-I133&gt;=21,"Senior",IF($N$1-I133&gt;=18,"Młodzieżowiec",IF($N$1-I133&gt;=15,"Junior",IF($N$1-I133&gt;=13,"Kadet",IF($N$1-I133&gt;=11,"Młodzik",IF($N$1-I133&gt;=9,"Żak",IF($N$1-I133&lt;9,"Skrzat"))))))))</f>
        <v>Kadet</v>
      </c>
    </row>
    <row r="134" spans="1:11">
      <c r="A134" s="10">
        <v>208</v>
      </c>
      <c r="B134" s="10" t="str">
        <f>G134&amp;" "&amp;H134</f>
        <v>Król Paweł</v>
      </c>
      <c r="C134" s="24">
        <v>1336</v>
      </c>
      <c r="D134" s="24" t="s">
        <v>122</v>
      </c>
      <c r="E134" s="25">
        <v>44061</v>
      </c>
      <c r="F134" s="24">
        <v>51544</v>
      </c>
      <c r="G134" s="24" t="s">
        <v>155</v>
      </c>
      <c r="H134" s="24" t="s">
        <v>18</v>
      </c>
      <c r="I134" s="24">
        <v>2013</v>
      </c>
      <c r="J134" s="24" t="s">
        <v>31</v>
      </c>
      <c r="K134" s="18" t="str">
        <f>IF(I134="","",IF($N$1-I134&gt;=21,"Senior",IF($N$1-I134&gt;=18,"Młodzieżowiec",IF($N$1-I134&gt;=15,"Junior",IF($N$1-I134&gt;=13,"Kadet",IF($N$1-I134&gt;=11,"Młodzik",IF($N$1-I134&gt;=9,"Żak",IF($N$1-I134&lt;9,"Skrzat"))))))))</f>
        <v>Skrzat</v>
      </c>
    </row>
    <row r="135" spans="1:11">
      <c r="A135" s="10">
        <v>214</v>
      </c>
      <c r="B135" s="10" t="str">
        <f>G135&amp;" "&amp;H135</f>
        <v>Król Wiktoria</v>
      </c>
      <c r="C135" s="10">
        <v>1328</v>
      </c>
      <c r="D135" s="10" t="s">
        <v>8</v>
      </c>
      <c r="E135" s="10">
        <v>44061</v>
      </c>
      <c r="F135" s="10">
        <v>51538</v>
      </c>
      <c r="G135" s="10" t="s">
        <v>155</v>
      </c>
      <c r="H135" s="10" t="s">
        <v>123</v>
      </c>
      <c r="I135" s="10">
        <v>2009</v>
      </c>
      <c r="J135" s="10" t="s">
        <v>31</v>
      </c>
      <c r="K135" s="18" t="str">
        <f>IF(I135="","",IF($N$1-I135&gt;=21,"Senior",IF($N$1-I135&gt;=18,"Młodzieżowiec",IF($N$1-I135&gt;=15,"Junior",IF($N$1-I135&gt;=13,"Kadet",IF($N$1-I135&gt;=11,"Młodzik",IF($N$1-I135&gt;=9,"Żak",IF($N$1-I135&lt;9,"Skrzat"))))))))</f>
        <v>Żak</v>
      </c>
    </row>
    <row r="136" spans="1:11">
      <c r="A136" s="10">
        <v>159</v>
      </c>
      <c r="B136" s="10" t="str">
        <f>G136&amp;" "&amp;H136</f>
        <v>Krzyżanek Michał</v>
      </c>
      <c r="C136" s="24">
        <v>2587</v>
      </c>
      <c r="D136" s="24" t="s">
        <v>16</v>
      </c>
      <c r="E136" s="25">
        <v>44071</v>
      </c>
      <c r="F136" s="24">
        <v>25328</v>
      </c>
      <c r="G136" s="24" t="s">
        <v>177</v>
      </c>
      <c r="H136" s="24" t="s">
        <v>69</v>
      </c>
      <c r="I136" s="24">
        <v>1991</v>
      </c>
      <c r="J136" s="24" t="s">
        <v>169</v>
      </c>
      <c r="K136" s="18" t="str">
        <f>IF(I136="","",IF($N$1-I136&gt;=21,"Senior",IF($N$1-I136&gt;=18,"Młodzieżowiec",IF($N$1-I136&gt;=15,"Junior",IF($N$1-I136&gt;=13,"Kadet",IF($N$1-I136&gt;=11,"Młodzik",IF($N$1-I136&gt;=9,"Żak",IF($N$1-I136&lt;9,"Skrzat"))))))))</f>
        <v>Senior</v>
      </c>
    </row>
    <row r="137" spans="1:11">
      <c r="A137" s="10">
        <v>21</v>
      </c>
      <c r="B137" s="10" t="str">
        <f>G137&amp;" "&amp;H137</f>
        <v>Księżyk Krystian</v>
      </c>
      <c r="C137" s="24">
        <v>4666</v>
      </c>
      <c r="D137" s="24" t="s">
        <v>8</v>
      </c>
      <c r="E137" s="25">
        <v>44080</v>
      </c>
      <c r="F137" s="24">
        <v>53969</v>
      </c>
      <c r="G137" s="24" t="s">
        <v>335</v>
      </c>
      <c r="H137" s="24" t="s">
        <v>240</v>
      </c>
      <c r="I137" s="24">
        <v>2009</v>
      </c>
      <c r="J137" s="24" t="s">
        <v>41</v>
      </c>
      <c r="K137" s="18" t="str">
        <f>IF(I137="","",IF($N$1-I137&gt;=21,"Senior",IF($N$1-I137&gt;=18,"Młodzieżowiec",IF($N$1-I137&gt;=15,"Junior",IF($N$1-I137&gt;=13,"Kadet",IF($N$1-I137&gt;=11,"Młodzik",IF($N$1-I137&gt;=9,"Żak",IF($N$1-I137&lt;9,"Skrzat"))))))))</f>
        <v>Żak</v>
      </c>
    </row>
    <row r="138" spans="1:11">
      <c r="A138" s="10">
        <v>236</v>
      </c>
      <c r="B138" s="10" t="str">
        <f>G138&amp;" "&amp;H138</f>
        <v>Księżyk Mateusz</v>
      </c>
      <c r="C138" s="24">
        <v>1295</v>
      </c>
      <c r="D138" s="24" t="s">
        <v>8</v>
      </c>
      <c r="E138" s="25">
        <v>44061</v>
      </c>
      <c r="F138" s="24">
        <v>51512</v>
      </c>
      <c r="G138" s="24" t="s">
        <v>335</v>
      </c>
      <c r="H138" s="24" t="s">
        <v>85</v>
      </c>
      <c r="I138" s="24">
        <v>2008</v>
      </c>
      <c r="J138" s="24" t="s">
        <v>332</v>
      </c>
      <c r="K138" s="18" t="str">
        <f>IF(I138="","",IF($N$1-I138&gt;=21,"Senior",IF($N$1-I138&gt;=18,"Młodzieżowiec",IF($N$1-I138&gt;=15,"Junior",IF($N$1-I138&gt;=13,"Kadet",IF($N$1-I138&gt;=11,"Młodzik",IF($N$1-I138&gt;=9,"Żak",IF($N$1-I138&lt;9,"Skrzat"))))))))</f>
        <v>Młodzik</v>
      </c>
    </row>
    <row r="139" spans="1:11">
      <c r="A139" s="10">
        <v>237</v>
      </c>
      <c r="B139" s="10" t="str">
        <f>G139&amp;" "&amp;H139</f>
        <v>Kubiak Aleksander</v>
      </c>
      <c r="C139" s="24">
        <v>1294</v>
      </c>
      <c r="D139" s="24" t="s">
        <v>8</v>
      </c>
      <c r="E139" s="25">
        <v>44061</v>
      </c>
      <c r="F139" s="24">
        <v>51508</v>
      </c>
      <c r="G139" s="24" t="s">
        <v>340</v>
      </c>
      <c r="H139" s="24" t="s">
        <v>126</v>
      </c>
      <c r="I139" s="24">
        <v>2007</v>
      </c>
      <c r="J139" s="24" t="s">
        <v>332</v>
      </c>
      <c r="K139" s="18" t="str">
        <f>IF(I139="","",IF($N$1-I139&gt;=21,"Senior",IF($N$1-I139&gt;=18,"Młodzieżowiec",IF($N$1-I139&gt;=15,"Junior",IF($N$1-I139&gt;=13,"Kadet",IF($N$1-I139&gt;=11,"Młodzik",IF($N$1-I139&gt;=9,"Żak",IF($N$1-I139&lt;9,"Skrzat"))))))))</f>
        <v>Młodzik</v>
      </c>
    </row>
    <row r="140" spans="1:11">
      <c r="A140" s="10">
        <v>233</v>
      </c>
      <c r="B140" s="10" t="str">
        <f>G140&amp;" "&amp;H140</f>
        <v>Kubica Aleks</v>
      </c>
      <c r="C140" s="10">
        <v>1298</v>
      </c>
      <c r="D140" s="10" t="s">
        <v>8</v>
      </c>
      <c r="E140" s="10">
        <v>44061</v>
      </c>
      <c r="F140" s="10">
        <v>51509</v>
      </c>
      <c r="G140" s="10" t="s">
        <v>231</v>
      </c>
      <c r="H140" s="10" t="s">
        <v>339</v>
      </c>
      <c r="I140" s="10">
        <v>2006</v>
      </c>
      <c r="J140" s="10" t="s">
        <v>332</v>
      </c>
      <c r="K140" s="18" t="str">
        <f>IF(I140="","",IF($N$1-I140&gt;=21,"Senior",IF($N$1-I140&gt;=18,"Młodzieżowiec",IF($N$1-I140&gt;=15,"Junior",IF($N$1-I140&gt;=13,"Kadet",IF($N$1-I140&gt;=11,"Młodzik",IF($N$1-I140&gt;=9,"Żak",IF($N$1-I140&lt;9,"Skrzat"))))))))</f>
        <v>Kadet</v>
      </c>
    </row>
    <row r="141" spans="1:11">
      <c r="A141" s="10">
        <v>193</v>
      </c>
      <c r="B141" s="10" t="str">
        <f>G141&amp;" "&amp;H141</f>
        <v>Kubica Jarosław</v>
      </c>
      <c r="C141" s="24">
        <v>1434</v>
      </c>
      <c r="D141" s="24" t="s">
        <v>16</v>
      </c>
      <c r="E141" s="25">
        <v>44062</v>
      </c>
      <c r="F141" s="24">
        <v>30265</v>
      </c>
      <c r="G141" s="24" t="s">
        <v>231</v>
      </c>
      <c r="H141" s="24" t="s">
        <v>101</v>
      </c>
      <c r="I141" s="24">
        <v>1973</v>
      </c>
      <c r="J141" s="24" t="s">
        <v>28</v>
      </c>
      <c r="K141" s="18" t="str">
        <f>IF(I141="","",IF($N$1-I141&gt;=21,"Senior",IF($N$1-I141&gt;=18,"Młodzieżowiec",IF($N$1-I141&gt;=15,"Junior",IF($N$1-I141&gt;=13,"Kadet",IF($N$1-I141&gt;=11,"Młodzik",IF($N$1-I141&gt;=9,"Żak",IF($N$1-I141&lt;9,"Skrzat"))))))))</f>
        <v>Senior</v>
      </c>
    </row>
    <row r="142" spans="1:11">
      <c r="A142" s="10">
        <v>175</v>
      </c>
      <c r="B142" s="10" t="str">
        <f>G142&amp;" "&amp;H142</f>
        <v>Kula Konrad</v>
      </c>
      <c r="C142" s="24">
        <v>1575</v>
      </c>
      <c r="D142" s="24" t="s">
        <v>16</v>
      </c>
      <c r="E142" s="25">
        <v>44064</v>
      </c>
      <c r="F142" s="24">
        <v>30260</v>
      </c>
      <c r="G142" s="24" t="s">
        <v>301</v>
      </c>
      <c r="H142" s="24" t="s">
        <v>90</v>
      </c>
      <c r="I142" s="24">
        <v>1996</v>
      </c>
      <c r="J142" s="24" t="s">
        <v>292</v>
      </c>
      <c r="K142" s="18" t="str">
        <f>IF(I142="","",IF($N$1-I142&gt;=21,"Senior",IF($N$1-I142&gt;=18,"Młodzieżowiec",IF($N$1-I142&gt;=15,"Junior",IF($N$1-I142&gt;=13,"Kadet",IF($N$1-I142&gt;=11,"Młodzik",IF($N$1-I142&gt;=9,"Żak",IF($N$1-I142&lt;9,"Skrzat"))))))))</f>
        <v>Senior</v>
      </c>
    </row>
    <row r="143" spans="1:11">
      <c r="A143" s="10">
        <v>137</v>
      </c>
      <c r="B143" s="10" t="str">
        <f>G143&amp;" "&amp;H143</f>
        <v>Kuliczkowski Piotr</v>
      </c>
      <c r="C143" s="10">
        <v>2755</v>
      </c>
      <c r="D143" s="10" t="s">
        <v>8</v>
      </c>
      <c r="E143" s="10">
        <v>44072</v>
      </c>
      <c r="F143" s="10">
        <v>44387</v>
      </c>
      <c r="G143" s="10" t="s">
        <v>35</v>
      </c>
      <c r="H143" s="10" t="s">
        <v>40</v>
      </c>
      <c r="I143" s="10">
        <v>2004</v>
      </c>
      <c r="J143" s="10" t="s">
        <v>34</v>
      </c>
      <c r="K143" s="18" t="str">
        <f>IF(I143="","",IF($N$1-I143&gt;=21,"Senior",IF($N$1-I143&gt;=18,"Młodzieżowiec",IF($N$1-I143&gt;=15,"Junior",IF($N$1-I143&gt;=13,"Kadet",IF($N$1-I143&gt;=11,"Młodzik",IF($N$1-I143&gt;=9,"Żak",IF($N$1-I143&lt;9,"Skrzat"))))))))</f>
        <v>Junior</v>
      </c>
    </row>
    <row r="144" spans="1:11">
      <c r="A144" s="10">
        <v>122</v>
      </c>
      <c r="B144" s="10" t="str">
        <f>G144&amp;" "&amp;H144</f>
        <v>Kulik Grzegorz</v>
      </c>
      <c r="C144" s="24">
        <v>3196</v>
      </c>
      <c r="D144" s="24" t="s">
        <v>16</v>
      </c>
      <c r="E144" s="25">
        <v>44074</v>
      </c>
      <c r="F144" s="24">
        <v>26506</v>
      </c>
      <c r="G144" s="24" t="s">
        <v>188</v>
      </c>
      <c r="H144" s="24" t="s">
        <v>102</v>
      </c>
      <c r="I144" s="24">
        <v>1973</v>
      </c>
      <c r="J144" s="24" t="s">
        <v>184</v>
      </c>
      <c r="K144" s="18" t="str">
        <f>IF(I144="","",IF($N$1-I144&gt;=21,"Senior",IF($N$1-I144&gt;=18,"Młodzieżowiec",IF($N$1-I144&gt;=15,"Junior",IF($N$1-I144&gt;=13,"Kadet",IF($N$1-I144&gt;=11,"Młodzik",IF($N$1-I144&gt;=9,"Żak",IF($N$1-I144&lt;9,"Skrzat"))))))))</f>
        <v>Senior</v>
      </c>
    </row>
    <row r="145" spans="1:11">
      <c r="A145" s="10">
        <v>99</v>
      </c>
      <c r="B145" s="10" t="str">
        <f>G145&amp;" "&amp;H145</f>
        <v>Kumala Dariusz</v>
      </c>
      <c r="C145" s="24">
        <v>4098</v>
      </c>
      <c r="D145" s="24" t="s">
        <v>16</v>
      </c>
      <c r="E145" s="25">
        <v>44076</v>
      </c>
      <c r="F145" s="24">
        <v>19692</v>
      </c>
      <c r="G145" s="24" t="s">
        <v>95</v>
      </c>
      <c r="H145" s="24" t="s">
        <v>24</v>
      </c>
      <c r="I145" s="24">
        <v>1968</v>
      </c>
      <c r="J145" s="24" t="s">
        <v>46</v>
      </c>
      <c r="K145" s="18" t="str">
        <f>IF(I145="","",IF($N$1-I145&gt;=21,"Senior",IF($N$1-I145&gt;=18,"Młodzieżowiec",IF($N$1-I145&gt;=15,"Junior",IF($N$1-I145&gt;=13,"Kadet",IF($N$1-I145&gt;=11,"Młodzik",IF($N$1-I145&gt;=9,"Żak",IF($N$1-I145&lt;9,"Skrzat"))))))))</f>
        <v>Senior</v>
      </c>
    </row>
    <row r="146" spans="1:11">
      <c r="A146" s="10">
        <v>53</v>
      </c>
      <c r="B146" s="10" t="str">
        <f>G146&amp;" "&amp;H146</f>
        <v>Kunaszewski Leon</v>
      </c>
      <c r="C146" s="24">
        <v>4595</v>
      </c>
      <c r="D146" s="24" t="s">
        <v>16</v>
      </c>
      <c r="E146" s="25">
        <v>44080</v>
      </c>
      <c r="F146" s="24">
        <v>37675</v>
      </c>
      <c r="G146" s="24" t="s">
        <v>36</v>
      </c>
      <c r="H146" s="24" t="s">
        <v>66</v>
      </c>
      <c r="I146" s="24">
        <v>2002</v>
      </c>
      <c r="J146" s="24" t="s">
        <v>457</v>
      </c>
      <c r="K146" s="18" t="str">
        <f>IF(I146="","",IF($N$1-I146&gt;=21,"Senior",IF($N$1-I146&gt;=18,"Młodzieżowiec",IF($N$1-I146&gt;=15,"Junior",IF($N$1-I146&gt;=13,"Kadet",IF($N$1-I146&gt;=11,"Młodzik",IF($N$1-I146&gt;=9,"Żak",IF($N$1-I146&lt;9,"Skrzat"))))))))</f>
        <v>Junior</v>
      </c>
    </row>
    <row r="147" spans="1:11">
      <c r="A147" s="10">
        <v>60</v>
      </c>
      <c r="B147" s="10" t="str">
        <f>G147&amp;" "&amp;H147</f>
        <v>Kurowski Jakub</v>
      </c>
      <c r="C147" s="24">
        <v>4247</v>
      </c>
      <c r="D147" s="24" t="s">
        <v>8</v>
      </c>
      <c r="E147" s="25">
        <v>44078</v>
      </c>
      <c r="F147" s="24">
        <v>42425</v>
      </c>
      <c r="G147" s="24" t="s">
        <v>222</v>
      </c>
      <c r="H147" s="24" t="s">
        <v>12</v>
      </c>
      <c r="I147" s="24">
        <v>2006</v>
      </c>
      <c r="J147" s="24" t="s">
        <v>211</v>
      </c>
      <c r="K147" s="18" t="str">
        <f>IF(I147="","",IF($N$1-I147&gt;=21,"Senior",IF($N$1-I147&gt;=18,"Młodzieżowiec",IF($N$1-I147&gt;=15,"Junior",IF($N$1-I147&gt;=13,"Kadet",IF($N$1-I147&gt;=11,"Młodzik",IF($N$1-I147&gt;=9,"Żak",IF($N$1-I147&lt;9,"Skrzat"))))))))</f>
        <v>Kadet</v>
      </c>
    </row>
    <row r="148" spans="1:11">
      <c r="A148" s="10">
        <v>174</v>
      </c>
      <c r="B148" s="10" t="str">
        <f>G148&amp;" "&amp;H148</f>
        <v>Kurowski Mariusz</v>
      </c>
      <c r="C148" s="24">
        <v>1576</v>
      </c>
      <c r="D148" s="24" t="s">
        <v>16</v>
      </c>
      <c r="E148" s="25">
        <v>44064</v>
      </c>
      <c r="F148" s="24">
        <v>38470</v>
      </c>
      <c r="G148" s="24" t="s">
        <v>222</v>
      </c>
      <c r="H148" s="24" t="s">
        <v>212</v>
      </c>
      <c r="I148" s="24">
        <v>1987</v>
      </c>
      <c r="J148" s="24" t="s">
        <v>292</v>
      </c>
      <c r="K148" s="18" t="str">
        <f>IF(I148="","",IF($N$1-I148&gt;=21,"Senior",IF($N$1-I148&gt;=18,"Młodzieżowiec",IF($N$1-I148&gt;=15,"Junior",IF($N$1-I148&gt;=13,"Kadet",IF($N$1-I148&gt;=11,"Młodzik",IF($N$1-I148&gt;=9,"Żak",IF($N$1-I148&lt;9,"Skrzat"))))))))</f>
        <v>Senior</v>
      </c>
    </row>
    <row r="149" spans="1:11">
      <c r="A149" s="10">
        <v>20</v>
      </c>
      <c r="B149" s="10" t="str">
        <f>G149&amp;" "&amp;H149</f>
        <v>Kurtz Daniel</v>
      </c>
      <c r="C149" s="24">
        <v>4667</v>
      </c>
      <c r="D149" s="24" t="s">
        <v>8</v>
      </c>
      <c r="E149" s="25">
        <v>44080</v>
      </c>
      <c r="F149" s="24">
        <v>41373</v>
      </c>
      <c r="G149" s="24" t="s">
        <v>262</v>
      </c>
      <c r="H149" s="24" t="s">
        <v>99</v>
      </c>
      <c r="I149" s="24">
        <v>2006</v>
      </c>
      <c r="J149" s="24" t="s">
        <v>41</v>
      </c>
      <c r="K149" s="18" t="str">
        <f>IF(I149="","",IF($N$1-I149&gt;=21,"Senior",IF($N$1-I149&gt;=18,"Młodzieżowiec",IF($N$1-I149&gt;=15,"Junior",IF($N$1-I149&gt;=13,"Kadet",IF($N$1-I149&gt;=11,"Młodzik",IF($N$1-I149&gt;=9,"Żak",IF($N$1-I149&lt;9,"Skrzat"))))))))</f>
        <v>Kadet</v>
      </c>
    </row>
    <row r="150" spans="1:11">
      <c r="A150" s="10">
        <v>121</v>
      </c>
      <c r="B150" s="10" t="str">
        <f>G150&amp;" "&amp;H150</f>
        <v>Kutynia Adam</v>
      </c>
      <c r="C150" s="24">
        <v>3197</v>
      </c>
      <c r="D150" s="24" t="s">
        <v>16</v>
      </c>
      <c r="E150" s="25">
        <v>44074</v>
      </c>
      <c r="F150" s="24">
        <v>40525</v>
      </c>
      <c r="G150" s="24" t="s">
        <v>187</v>
      </c>
      <c r="H150" s="24" t="s">
        <v>53</v>
      </c>
      <c r="I150" s="24">
        <v>1977</v>
      </c>
      <c r="J150" s="24" t="s">
        <v>184</v>
      </c>
      <c r="K150" s="18" t="str">
        <f>IF(I150="","",IF($N$1-I150&gt;=21,"Senior",IF($N$1-I150&gt;=18,"Młodzieżowiec",IF($N$1-I150&gt;=15,"Junior",IF($N$1-I150&gt;=13,"Kadet",IF($N$1-I150&gt;=11,"Młodzik",IF($N$1-I150&gt;=9,"Żak",IF($N$1-I150&lt;9,"Skrzat"))))))))</f>
        <v>Senior</v>
      </c>
    </row>
    <row r="151" spans="1:11">
      <c r="A151" s="10">
        <v>76</v>
      </c>
      <c r="B151" s="10" t="str">
        <f>G151&amp;" "&amp;H151</f>
        <v>Kwarciński Tomasz</v>
      </c>
      <c r="C151" s="24">
        <v>4123</v>
      </c>
      <c r="D151" s="24" t="s">
        <v>8</v>
      </c>
      <c r="E151" s="25">
        <v>44076</v>
      </c>
      <c r="F151" s="24">
        <v>54559</v>
      </c>
      <c r="G151" s="24" t="s">
        <v>469</v>
      </c>
      <c r="H151" s="24" t="s">
        <v>19</v>
      </c>
      <c r="I151" s="24">
        <v>2013</v>
      </c>
      <c r="J151" s="24" t="s">
        <v>46</v>
      </c>
      <c r="K151" s="18" t="str">
        <f>IF(I151="","",IF($N$1-I151&gt;=21,"Senior",IF($N$1-I151&gt;=18,"Młodzieżowiec",IF($N$1-I151&gt;=15,"Junior",IF($N$1-I151&gt;=13,"Kadet",IF($N$1-I151&gt;=11,"Młodzik",IF($N$1-I151&gt;=9,"Żak",IF($N$1-I151&lt;9,"Skrzat"))))))))</f>
        <v>Skrzat</v>
      </c>
    </row>
    <row r="152" spans="1:11">
      <c r="A152" s="10">
        <v>155</v>
      </c>
      <c r="B152" s="10" t="str">
        <f>G152&amp;" "&amp;H152</f>
        <v>Kwaśnicki Łukasz</v>
      </c>
      <c r="C152" s="24">
        <v>2593</v>
      </c>
      <c r="D152" s="24" t="s">
        <v>8</v>
      </c>
      <c r="E152" s="25">
        <v>44071</v>
      </c>
      <c r="F152" s="24">
        <v>49802</v>
      </c>
      <c r="G152" s="24" t="s">
        <v>170</v>
      </c>
      <c r="H152" s="24" t="s">
        <v>92</v>
      </c>
      <c r="I152" s="24">
        <v>2006</v>
      </c>
      <c r="J152" s="24" t="s">
        <v>169</v>
      </c>
      <c r="K152" s="18" t="str">
        <f>IF(I152="","",IF($N$1-I152&gt;=21,"Senior",IF($N$1-I152&gt;=18,"Młodzieżowiec",IF($N$1-I152&gt;=15,"Junior",IF($N$1-I152&gt;=13,"Kadet",IF($N$1-I152&gt;=11,"Młodzik",IF($N$1-I152&gt;=9,"Żak",IF($N$1-I152&lt;9,"Skrzat"))))))))</f>
        <v>Kadet</v>
      </c>
    </row>
    <row r="153" spans="1:11">
      <c r="A153" s="10">
        <v>154</v>
      </c>
      <c r="B153" s="10" t="str">
        <f>G153&amp;" "&amp;H153</f>
        <v>Kwaśnicki Tomasz</v>
      </c>
      <c r="C153" s="24">
        <v>2594</v>
      </c>
      <c r="D153" s="24" t="s">
        <v>8</v>
      </c>
      <c r="E153" s="25">
        <v>44071</v>
      </c>
      <c r="F153" s="24">
        <v>45977</v>
      </c>
      <c r="G153" s="24" t="s">
        <v>170</v>
      </c>
      <c r="H153" s="24" t="s">
        <v>19</v>
      </c>
      <c r="I153" s="24">
        <v>2005</v>
      </c>
      <c r="J153" s="24" t="s">
        <v>169</v>
      </c>
      <c r="K153" s="18" t="str">
        <f>IF(I153="","",IF($N$1-I153&gt;=21,"Senior",IF($N$1-I153&gt;=18,"Młodzieżowiec",IF($N$1-I153&gt;=15,"Junior",IF($N$1-I153&gt;=13,"Kadet",IF($N$1-I153&gt;=11,"Młodzik",IF($N$1-I153&gt;=9,"Żak",IF($N$1-I153&lt;9,"Skrzat"))))))))</f>
        <v>Kadet</v>
      </c>
    </row>
    <row r="154" spans="1:11">
      <c r="A154" s="10">
        <v>160</v>
      </c>
      <c r="B154" s="10" t="str">
        <f>G154&amp;" "&amp;H154</f>
        <v>Kwaśnicki Wojciech</v>
      </c>
      <c r="C154" s="24">
        <v>2588</v>
      </c>
      <c r="D154" s="24" t="s">
        <v>16</v>
      </c>
      <c r="E154" s="25">
        <v>44071</v>
      </c>
      <c r="F154" s="24">
        <v>43695</v>
      </c>
      <c r="G154" s="24" t="s">
        <v>170</v>
      </c>
      <c r="H154" s="24" t="s">
        <v>87</v>
      </c>
      <c r="I154" s="24">
        <v>2000</v>
      </c>
      <c r="J154" s="24" t="s">
        <v>169</v>
      </c>
      <c r="K154" s="18" t="str">
        <f>IF(I154="","",IF($N$1-I154&gt;=21,"Senior",IF($N$1-I154&gt;=18,"Młodzieżowiec",IF($N$1-I154&gt;=15,"Junior",IF($N$1-I154&gt;=13,"Kadet",IF($N$1-I154&gt;=11,"Młodzik",IF($N$1-I154&gt;=9,"Żak",IF($N$1-I154&lt;9,"Skrzat"))))))))</f>
        <v>Młodzieżowiec</v>
      </c>
    </row>
    <row r="155" spans="1:11">
      <c r="A155" s="10">
        <v>45</v>
      </c>
      <c r="B155" s="10" t="str">
        <f>G155&amp;" "&amp;H155</f>
        <v>Kwiatek Franciszek</v>
      </c>
      <c r="C155" s="24">
        <v>4602</v>
      </c>
      <c r="D155" s="24" t="s">
        <v>8</v>
      </c>
      <c r="E155" s="25">
        <v>44080</v>
      </c>
      <c r="F155" s="24">
        <v>54602</v>
      </c>
      <c r="G155" s="24" t="s">
        <v>409</v>
      </c>
      <c r="H155" s="24" t="s">
        <v>404</v>
      </c>
      <c r="I155" s="24">
        <v>2009</v>
      </c>
      <c r="J155" s="24" t="s">
        <v>457</v>
      </c>
      <c r="K155" s="18" t="str">
        <f>IF(I155="","",IF($N$1-I155&gt;=21,"Senior",IF($N$1-I155&gt;=18,"Młodzieżowiec",IF($N$1-I155&gt;=15,"Junior",IF($N$1-I155&gt;=13,"Kadet",IF($N$1-I155&gt;=11,"Młodzik",IF($N$1-I155&gt;=9,"Żak",IF($N$1-I155&lt;9,"Skrzat"))))))))</f>
        <v>Żak</v>
      </c>
    </row>
    <row r="156" spans="1:11">
      <c r="A156" s="10">
        <v>430</v>
      </c>
      <c r="B156" s="10" t="str">
        <f>G156&amp;" "&amp;H156</f>
        <v>Kwiatek Karol</v>
      </c>
      <c r="C156" s="10">
        <v>4612</v>
      </c>
      <c r="D156" s="10" t="s">
        <v>8</v>
      </c>
      <c r="E156" s="10">
        <v>44080</v>
      </c>
      <c r="F156" s="10">
        <v>53674</v>
      </c>
      <c r="G156" s="10" t="s">
        <v>409</v>
      </c>
      <c r="H156" s="10" t="s">
        <v>78</v>
      </c>
      <c r="I156" s="10">
        <v>2006</v>
      </c>
      <c r="J156" s="10" t="s">
        <v>457</v>
      </c>
      <c r="K156" s="18" t="str">
        <f>IF(I156="","",IF($N$1-I156&gt;=21,"Senior",IF($N$1-I156&gt;=18,"Młodzieżowiec",IF($N$1-I156&gt;=15,"Junior",IF($N$1-I156&gt;=13,"Kadet",IF($N$1-I156&gt;=11,"Młodzik",IF($N$1-I156&gt;=9,"Żak",IF($N$1-I156&lt;9,"Skrzat"))))))))</f>
        <v>Kadet</v>
      </c>
    </row>
    <row r="157" spans="1:11">
      <c r="A157" s="10">
        <v>31</v>
      </c>
      <c r="B157" s="10" t="str">
        <f>G157&amp;" "&amp;H157</f>
        <v>Kwiatek Łucja</v>
      </c>
      <c r="C157" s="24">
        <v>4618</v>
      </c>
      <c r="D157" s="24" t="s">
        <v>122</v>
      </c>
      <c r="E157" s="25">
        <v>44080</v>
      </c>
      <c r="F157" s="24">
        <v>54604</v>
      </c>
      <c r="G157" s="24" t="s">
        <v>409</v>
      </c>
      <c r="H157" s="24" t="s">
        <v>461</v>
      </c>
      <c r="I157" s="24">
        <v>2012</v>
      </c>
      <c r="J157" s="24" t="s">
        <v>457</v>
      </c>
      <c r="K157" s="18" t="str">
        <f>IF(I157="","",IF($N$1-I157&gt;=21,"Senior",IF($N$1-I157&gt;=18,"Młodzieżowiec",IF($N$1-I157&gt;=15,"Junior",IF($N$1-I157&gt;=13,"Kadet",IF($N$1-I157&gt;=11,"Młodzik",IF($N$1-I157&gt;=9,"Żak",IF($N$1-I157&lt;9,"Skrzat"))))))))</f>
        <v>Skrzat</v>
      </c>
    </row>
    <row r="158" spans="1:11">
      <c r="A158" s="10">
        <v>114</v>
      </c>
      <c r="B158" s="10" t="str">
        <f>G158&amp;" "&amp;H158</f>
        <v>Kwiatkowski Andrzej</v>
      </c>
      <c r="C158" s="24">
        <v>3821</v>
      </c>
      <c r="D158" s="24" t="s">
        <v>16</v>
      </c>
      <c r="E158" s="25">
        <v>44077</v>
      </c>
      <c r="F158" s="24">
        <v>5986</v>
      </c>
      <c r="G158" s="24" t="s">
        <v>158</v>
      </c>
      <c r="H158" s="24" t="s">
        <v>136</v>
      </c>
      <c r="I158" s="24">
        <v>1976</v>
      </c>
      <c r="J158" s="24" t="s">
        <v>25</v>
      </c>
      <c r="K158" s="18" t="str">
        <f>IF(I158="","",IF($N$1-I158&gt;=21,"Senior",IF($N$1-I158&gt;=18,"Młodzieżowiec",IF($N$1-I158&gt;=15,"Junior",IF($N$1-I158&gt;=13,"Kadet",IF($N$1-I158&gt;=11,"Młodzik",IF($N$1-I158&gt;=9,"Żak",IF($N$1-I158&lt;9,"Skrzat"))))))))</f>
        <v>Senior</v>
      </c>
    </row>
    <row r="159" spans="1:11">
      <c r="A159" s="10">
        <v>19</v>
      </c>
      <c r="B159" s="10" t="str">
        <f>G159&amp;" "&amp;H159</f>
        <v>Kwiatkowski Bartosz</v>
      </c>
      <c r="C159" s="24">
        <v>4668</v>
      </c>
      <c r="D159" s="24" t="s">
        <v>8</v>
      </c>
      <c r="E159" s="25">
        <v>44080</v>
      </c>
      <c r="F159" s="24">
        <v>49544</v>
      </c>
      <c r="G159" s="24" t="s">
        <v>158</v>
      </c>
      <c r="H159" s="24" t="s">
        <v>80</v>
      </c>
      <c r="I159" s="24">
        <v>2006</v>
      </c>
      <c r="J159" s="24" t="s">
        <v>41</v>
      </c>
      <c r="K159" s="18" t="str">
        <f>IF(I159="","",IF($N$1-I159&gt;=21,"Senior",IF($N$1-I159&gt;=18,"Młodzieżowiec",IF($N$1-I159&gt;=15,"Junior",IF($N$1-I159&gt;=13,"Kadet",IF($N$1-I159&gt;=11,"Młodzik",IF($N$1-I159&gt;=9,"Żak",IF($N$1-I159&lt;9,"Skrzat"))))))))</f>
        <v>Kadet</v>
      </c>
    </row>
    <row r="160" spans="1:11">
      <c r="A160" s="10">
        <v>124</v>
      </c>
      <c r="B160" s="10" t="str">
        <f>G160&amp;" "&amp;H160</f>
        <v>Lang Dominik</v>
      </c>
      <c r="C160" s="24">
        <v>2865</v>
      </c>
      <c r="D160" s="24" t="s">
        <v>16</v>
      </c>
      <c r="E160" s="25">
        <v>44073</v>
      </c>
      <c r="F160" s="24">
        <v>32261</v>
      </c>
      <c r="G160" s="24" t="s">
        <v>114</v>
      </c>
      <c r="H160" s="24" t="s">
        <v>115</v>
      </c>
      <c r="I160" s="24">
        <v>2002</v>
      </c>
      <c r="J160" s="24" t="s">
        <v>105</v>
      </c>
      <c r="K160" s="18" t="str">
        <f>IF(I160="","",IF($N$1-I160&gt;=21,"Senior",IF($N$1-I160&gt;=18,"Młodzieżowiec",IF($N$1-I160&gt;=15,"Junior",IF($N$1-I160&gt;=13,"Kadet",IF($N$1-I160&gt;=11,"Młodzik",IF($N$1-I160&gt;=9,"Żak",IF($N$1-I160&lt;9,"Skrzat"))))))))</f>
        <v>Junior</v>
      </c>
    </row>
    <row r="161" spans="1:11">
      <c r="A161" s="10">
        <v>285</v>
      </c>
      <c r="B161" s="10" t="str">
        <f>G161&amp;" "&amp;H161</f>
        <v>Lasman Karolina</v>
      </c>
      <c r="C161" s="24">
        <v>299</v>
      </c>
      <c r="D161" s="24" t="s">
        <v>8</v>
      </c>
      <c r="E161" s="25">
        <v>44050</v>
      </c>
      <c r="F161" s="24">
        <v>50311</v>
      </c>
      <c r="G161" s="24" t="s">
        <v>245</v>
      </c>
      <c r="H161" s="24" t="s">
        <v>166</v>
      </c>
      <c r="I161" s="24">
        <v>2005</v>
      </c>
      <c r="J161" s="24" t="s">
        <v>242</v>
      </c>
      <c r="K161" s="18" t="str">
        <f>IF(I161="","",IF($N$1-I161&gt;=21,"Senior",IF($N$1-I161&gt;=18,"Młodzieżowiec",IF($N$1-I161&gt;=15,"Junior",IF($N$1-I161&gt;=13,"Kadet",IF($N$1-I161&gt;=11,"Młodzik",IF($N$1-I161&gt;=9,"Żak",IF($N$1-I161&lt;9,"Skrzat"))))))))</f>
        <v>Kadet</v>
      </c>
    </row>
    <row r="162" spans="1:11">
      <c r="A162" s="10">
        <v>290</v>
      </c>
      <c r="B162" s="10" t="str">
        <f>G162&amp;" "&amp;H162</f>
        <v>Lasman Szymon</v>
      </c>
      <c r="C162" s="24">
        <v>295</v>
      </c>
      <c r="D162" s="24" t="s">
        <v>8</v>
      </c>
      <c r="E162" s="25">
        <v>44050</v>
      </c>
      <c r="F162" s="24">
        <v>54154</v>
      </c>
      <c r="G162" s="24" t="s">
        <v>245</v>
      </c>
      <c r="H162" s="24" t="s">
        <v>51</v>
      </c>
      <c r="I162" s="24">
        <v>2010</v>
      </c>
      <c r="J162" s="24" t="s">
        <v>242</v>
      </c>
      <c r="K162" s="18" t="str">
        <f>IF(I162="","",IF($N$1-I162&gt;=21,"Senior",IF($N$1-I162&gt;=18,"Młodzieżowiec",IF($N$1-I162&gt;=15,"Junior",IF($N$1-I162&gt;=13,"Kadet",IF($N$1-I162&gt;=11,"Młodzik",IF($N$1-I162&gt;=9,"Żak",IF($N$1-I162&lt;9,"Skrzat"))))))))</f>
        <v>Żak</v>
      </c>
    </row>
    <row r="163" spans="1:11">
      <c r="A163" s="10">
        <v>213</v>
      </c>
      <c r="B163" s="10" t="str">
        <f>G163&amp;" "&amp;H163</f>
        <v>Lepich David</v>
      </c>
      <c r="C163" s="24">
        <v>1329</v>
      </c>
      <c r="D163" s="24" t="s">
        <v>8</v>
      </c>
      <c r="E163" s="25">
        <v>44061</v>
      </c>
      <c r="F163" s="24">
        <v>49398</v>
      </c>
      <c r="G163" s="24" t="s">
        <v>29</v>
      </c>
      <c r="H163" s="24" t="s">
        <v>305</v>
      </c>
      <c r="I163" s="24">
        <v>2011</v>
      </c>
      <c r="J163" s="24" t="s">
        <v>31</v>
      </c>
      <c r="K163" s="18" t="str">
        <f>IF(I163="","",IF($N$1-I163&gt;=21,"Senior",IF($N$1-I163&gt;=18,"Młodzieżowiec",IF($N$1-I163&gt;=15,"Junior",IF($N$1-I163&gt;=13,"Kadet",IF($N$1-I163&gt;=11,"Młodzik",IF($N$1-I163&gt;=9,"Żak",IF($N$1-I163&lt;9,"Skrzat"))))))))</f>
        <v>Skrzat</v>
      </c>
    </row>
    <row r="164" spans="1:11">
      <c r="A164" s="10">
        <v>228</v>
      </c>
      <c r="B164" s="10" t="str">
        <f>G164&amp;" "&amp;H164</f>
        <v>Lepich Marcin</v>
      </c>
      <c r="C164" s="24">
        <v>1313</v>
      </c>
      <c r="D164" s="24" t="s">
        <v>16</v>
      </c>
      <c r="E164" s="25">
        <v>44061</v>
      </c>
      <c r="F164" s="24">
        <v>40650</v>
      </c>
      <c r="G164" s="24" t="s">
        <v>29</v>
      </c>
      <c r="H164" s="24" t="s">
        <v>45</v>
      </c>
      <c r="I164" s="24">
        <v>1973</v>
      </c>
      <c r="J164" s="24" t="s">
        <v>31</v>
      </c>
      <c r="K164" s="18" t="str">
        <f>IF(I164="","",IF($N$1-I164&gt;=21,"Senior",IF($N$1-I164&gt;=18,"Młodzieżowiec",IF($N$1-I164&gt;=15,"Junior",IF($N$1-I164&gt;=13,"Kadet",IF($N$1-I164&gt;=11,"Młodzik",IF($N$1-I164&gt;=9,"Żak",IF($N$1-I164&lt;9,"Skrzat"))))))))</f>
        <v>Senior</v>
      </c>
    </row>
    <row r="165" spans="1:11">
      <c r="A165" s="10">
        <v>212</v>
      </c>
      <c r="B165" s="10" t="str">
        <f>G165&amp;" "&amp;H165</f>
        <v>Linek Adam</v>
      </c>
      <c r="C165" s="24">
        <v>1330</v>
      </c>
      <c r="D165" s="24" t="s">
        <v>8</v>
      </c>
      <c r="E165" s="25">
        <v>44061</v>
      </c>
      <c r="F165" s="24">
        <v>41866</v>
      </c>
      <c r="G165" s="24" t="s">
        <v>312</v>
      </c>
      <c r="H165" s="24" t="s">
        <v>53</v>
      </c>
      <c r="I165" s="24">
        <v>2004</v>
      </c>
      <c r="J165" s="24" t="s">
        <v>31</v>
      </c>
      <c r="K165" s="18" t="str">
        <f>IF(I165="","",IF($N$1-I165&gt;=21,"Senior",IF($N$1-I165&gt;=18,"Młodzieżowiec",IF($N$1-I165&gt;=15,"Junior",IF($N$1-I165&gt;=13,"Kadet",IF($N$1-I165&gt;=11,"Młodzik",IF($N$1-I165&gt;=9,"Żak",IF($N$1-I165&lt;9,"Skrzat"))))))))</f>
        <v>Junior</v>
      </c>
    </row>
    <row r="166" spans="1:11">
      <c r="A166" s="10">
        <v>206</v>
      </c>
      <c r="B166" s="10" t="str">
        <f>G166&amp;" "&amp;H166</f>
        <v>Linek Karol</v>
      </c>
      <c r="C166" s="24">
        <v>1337</v>
      </c>
      <c r="D166" s="24" t="s">
        <v>122</v>
      </c>
      <c r="E166" s="25">
        <v>44061</v>
      </c>
      <c r="F166" s="24">
        <v>54094</v>
      </c>
      <c r="G166" s="24" t="s">
        <v>312</v>
      </c>
      <c r="H166" s="24" t="s">
        <v>78</v>
      </c>
      <c r="I166" s="24">
        <v>2012</v>
      </c>
      <c r="J166" s="24" t="s">
        <v>31</v>
      </c>
      <c r="K166" s="18" t="str">
        <f>IF(I166="","",IF($N$1-I166&gt;=21,"Senior",IF($N$1-I166&gt;=18,"Młodzieżowiec",IF($N$1-I166&gt;=15,"Junior",IF($N$1-I166&gt;=13,"Kadet",IF($N$1-I166&gt;=11,"Młodzik",IF($N$1-I166&gt;=9,"Żak",IF($N$1-I166&lt;9,"Skrzat"))))))))</f>
        <v>Skrzat</v>
      </c>
    </row>
    <row r="167" spans="1:11">
      <c r="A167" s="10">
        <v>136</v>
      </c>
      <c r="B167" s="10" t="str">
        <f>G167&amp;" "&amp;H167</f>
        <v>Lisowska Karolina</v>
      </c>
      <c r="C167" s="24">
        <v>2756</v>
      </c>
      <c r="D167" s="24" t="s">
        <v>8</v>
      </c>
      <c r="E167" s="25">
        <v>44072</v>
      </c>
      <c r="F167" s="24">
        <v>46909</v>
      </c>
      <c r="G167" s="24" t="s">
        <v>165</v>
      </c>
      <c r="H167" s="24" t="s">
        <v>166</v>
      </c>
      <c r="I167" s="24">
        <v>2006</v>
      </c>
      <c r="J167" s="24" t="s">
        <v>34</v>
      </c>
      <c r="K167" s="18" t="str">
        <f>IF(I167="","",IF($N$1-I167&gt;=21,"Senior",IF($N$1-I167&gt;=18,"Młodzieżowiec",IF($N$1-I167&gt;=15,"Junior",IF($N$1-I167&gt;=13,"Kadet",IF($N$1-I167&gt;=11,"Młodzik",IF($N$1-I167&gt;=9,"Żak",IF($N$1-I167&lt;9,"Skrzat"))))))))</f>
        <v>Kadet</v>
      </c>
    </row>
    <row r="168" spans="1:11">
      <c r="A168" s="10">
        <v>78</v>
      </c>
      <c r="B168" s="10" t="str">
        <f>G168&amp;" "&amp;H168</f>
        <v>Lukas Stefan</v>
      </c>
      <c r="C168" s="24">
        <v>4119</v>
      </c>
      <c r="D168" s="24" t="s">
        <v>8</v>
      </c>
      <c r="E168" s="25">
        <v>44076</v>
      </c>
      <c r="F168" s="24">
        <v>54555</v>
      </c>
      <c r="G168" s="24" t="s">
        <v>470</v>
      </c>
      <c r="H168" s="24" t="s">
        <v>471</v>
      </c>
      <c r="I168" s="24">
        <v>2010</v>
      </c>
      <c r="J168" s="24" t="s">
        <v>46</v>
      </c>
      <c r="K168" s="18" t="str">
        <f>IF(I168="","",IF($N$1-I168&gt;=21,"Senior",IF($N$1-I168&gt;=18,"Młodzieżowiec",IF($N$1-I168&gt;=15,"Junior",IF($N$1-I168&gt;=13,"Kadet",IF($N$1-I168&gt;=11,"Młodzik",IF($N$1-I168&gt;=9,"Żak",IF($N$1-I168&lt;9,"Skrzat"))))))))</f>
        <v>Żak</v>
      </c>
    </row>
    <row r="169" spans="1:11">
      <c r="A169" s="10">
        <v>254</v>
      </c>
      <c r="B169" s="10" t="str">
        <f>G169&amp;" "&amp;H169</f>
        <v>Łojek Bogusław</v>
      </c>
      <c r="C169" s="24">
        <v>786</v>
      </c>
      <c r="D169" s="24" t="s">
        <v>16</v>
      </c>
      <c r="E169" s="25">
        <v>44056</v>
      </c>
      <c r="F169" s="24">
        <v>27745</v>
      </c>
      <c r="G169" s="24" t="s">
        <v>390</v>
      </c>
      <c r="H169" s="24" t="s">
        <v>391</v>
      </c>
      <c r="I169" s="24">
        <v>1959</v>
      </c>
      <c r="J169" s="24" t="s">
        <v>387</v>
      </c>
      <c r="K169" s="18" t="str">
        <f>IF(I169="","",IF($N$1-I169&gt;=21,"Senior",IF($N$1-I169&gt;=18,"Młodzieżowiec",IF($N$1-I169&gt;=15,"Junior",IF($N$1-I169&gt;=13,"Kadet",IF($N$1-I169&gt;=11,"Młodzik",IF($N$1-I169&gt;=9,"Żak",IF($N$1-I169&lt;9,"Skrzat"))))))))</f>
        <v>Senior</v>
      </c>
    </row>
    <row r="170" spans="1:11">
      <c r="A170" s="10">
        <v>227</v>
      </c>
      <c r="B170" s="10" t="str">
        <f>G170&amp;" "&amp;H170</f>
        <v>Machoń Radosław</v>
      </c>
      <c r="C170" s="24">
        <v>1314</v>
      </c>
      <c r="D170" s="24" t="s">
        <v>16</v>
      </c>
      <c r="E170" s="25">
        <v>44061</v>
      </c>
      <c r="F170" s="24">
        <v>39616</v>
      </c>
      <c r="G170" s="24" t="s">
        <v>324</v>
      </c>
      <c r="H170" s="24" t="s">
        <v>108</v>
      </c>
      <c r="I170" s="24">
        <v>1981</v>
      </c>
      <c r="J170" s="24" t="s">
        <v>31</v>
      </c>
      <c r="K170" s="18" t="str">
        <f>IF(I170="","",IF($N$1-I170&gt;=21,"Senior",IF($N$1-I170&gt;=18,"Młodzieżowiec",IF($N$1-I170&gt;=15,"Junior",IF($N$1-I170&gt;=13,"Kadet",IF($N$1-I170&gt;=11,"Młodzik",IF($N$1-I170&gt;=9,"Żak",IF($N$1-I170&lt;9,"Skrzat"))))))))</f>
        <v>Senior</v>
      </c>
    </row>
    <row r="171" spans="1:11">
      <c r="A171" s="10">
        <v>302</v>
      </c>
      <c r="B171" s="10" t="str">
        <f>G171&amp;" "&amp;H171</f>
        <v>Maczurek Robert</v>
      </c>
      <c r="C171" s="24">
        <v>94</v>
      </c>
      <c r="D171" s="24" t="s">
        <v>16</v>
      </c>
      <c r="E171" s="25">
        <v>44046</v>
      </c>
      <c r="F171" s="24">
        <v>39615</v>
      </c>
      <c r="G171" s="24" t="s">
        <v>381</v>
      </c>
      <c r="H171" s="24" t="s">
        <v>58</v>
      </c>
      <c r="I171" s="24">
        <v>1997</v>
      </c>
      <c r="J171" s="24" t="s">
        <v>225</v>
      </c>
      <c r="K171" s="18" t="str">
        <f>IF(I171="","",IF($N$1-I171&gt;=21,"Senior",IF($N$1-I171&gt;=18,"Młodzieżowiec",IF($N$1-I171&gt;=15,"Junior",IF($N$1-I171&gt;=13,"Kadet",IF($N$1-I171&gt;=11,"Młodzik",IF($N$1-I171&gt;=9,"Żak",IF($N$1-I171&lt;9,"Skrzat"))))))))</f>
        <v>Senior</v>
      </c>
    </row>
    <row r="172" spans="1:11" ht="26.25">
      <c r="A172" s="10">
        <v>5</v>
      </c>
      <c r="B172" s="10" t="str">
        <f>G172&amp;" "&amp;H172</f>
        <v>Maćczak Maksymilian</v>
      </c>
      <c r="C172" s="24">
        <v>4860</v>
      </c>
      <c r="D172" s="24" t="s">
        <v>8</v>
      </c>
      <c r="E172" s="25">
        <v>44081</v>
      </c>
      <c r="F172" s="24">
        <v>52025</v>
      </c>
      <c r="G172" s="24" t="s">
        <v>195</v>
      </c>
      <c r="H172" s="24" t="s">
        <v>196</v>
      </c>
      <c r="I172" s="24">
        <v>2006</v>
      </c>
      <c r="J172" s="24" t="s">
        <v>182</v>
      </c>
      <c r="K172" s="18" t="str">
        <f>IF(I172="","",IF($N$1-I172&gt;=21,"Senior",IF($N$1-I172&gt;=18,"Młodzieżowiec",IF($N$1-I172&gt;=15,"Junior",IF($N$1-I172&gt;=13,"Kadet",IF($N$1-I172&gt;=11,"Młodzik",IF($N$1-I172&gt;=9,"Żak",IF($N$1-I172&lt;9,"Skrzat"))))))))</f>
        <v>Kadet</v>
      </c>
    </row>
    <row r="173" spans="1:11">
      <c r="A173" s="10">
        <v>436</v>
      </c>
      <c r="B173" s="10" t="str">
        <f>G173&amp;" "&amp;H173</f>
        <v>Makosz Oliwer</v>
      </c>
      <c r="C173" s="10">
        <v>1331</v>
      </c>
      <c r="D173" s="10" t="s">
        <v>8</v>
      </c>
      <c r="E173" s="10">
        <v>44061</v>
      </c>
      <c r="F173" s="10">
        <v>51543</v>
      </c>
      <c r="G173" s="10" t="s">
        <v>313</v>
      </c>
      <c r="H173" s="10" t="s">
        <v>314</v>
      </c>
      <c r="I173" s="10">
        <v>2006</v>
      </c>
      <c r="J173" s="10" t="s">
        <v>31</v>
      </c>
      <c r="K173" s="18" t="str">
        <f>IF(I173="","",IF($N$1-I173&gt;=21,"Senior",IF($N$1-I173&gt;=18,"Młodzieżowiec",IF($N$1-I173&gt;=15,"Junior",IF($N$1-I173&gt;=13,"Kadet",IF($N$1-I173&gt;=11,"Młodzik",IF($N$1-I173&gt;=9,"Żak",IF($N$1-I173&lt;9,"Skrzat"))))))))</f>
        <v>Kadet</v>
      </c>
    </row>
    <row r="174" spans="1:11">
      <c r="A174" s="10">
        <v>107</v>
      </c>
      <c r="B174" s="10" t="str">
        <f>G174&amp;" "&amp;H174</f>
        <v>Malec Martyna</v>
      </c>
      <c r="C174" s="24">
        <v>3829</v>
      </c>
      <c r="D174" s="24" t="s">
        <v>8</v>
      </c>
      <c r="E174" s="25">
        <v>44077</v>
      </c>
      <c r="F174" s="24">
        <v>48951</v>
      </c>
      <c r="G174" s="24" t="s">
        <v>421</v>
      </c>
      <c r="H174" s="24" t="s">
        <v>139</v>
      </c>
      <c r="I174" s="24">
        <v>2010</v>
      </c>
      <c r="J174" s="24" t="s">
        <v>25</v>
      </c>
      <c r="K174" s="18" t="str">
        <f>IF(I174="","",IF($N$1-I174&gt;=21,"Senior",IF($N$1-I174&gt;=18,"Młodzieżowiec",IF($N$1-I174&gt;=15,"Junior",IF($N$1-I174&gt;=13,"Kadet",IF($N$1-I174&gt;=11,"Młodzik",IF($N$1-I174&gt;=9,"Żak",IF($N$1-I174&lt;9,"Skrzat"))))))))</f>
        <v>Żak</v>
      </c>
    </row>
    <row r="175" spans="1:11">
      <c r="A175" s="10">
        <v>200</v>
      </c>
      <c r="B175" s="10" t="str">
        <f>G175&amp;" "&amp;H175</f>
        <v>Malecha Maciej</v>
      </c>
      <c r="C175" s="24">
        <v>1427</v>
      </c>
      <c r="D175" s="24" t="s">
        <v>16</v>
      </c>
      <c r="E175" s="25">
        <v>44062</v>
      </c>
      <c r="F175" s="24">
        <v>37670</v>
      </c>
      <c r="G175" s="24" t="s">
        <v>285</v>
      </c>
      <c r="H175" s="24" t="s">
        <v>59</v>
      </c>
      <c r="I175" s="24">
        <v>2001</v>
      </c>
      <c r="J175" s="24" t="s">
        <v>233</v>
      </c>
      <c r="K175" s="18" t="str">
        <f>IF(I175="","",IF($N$1-I175&gt;=21,"Senior",IF($N$1-I175&gt;=18,"Młodzieżowiec",IF($N$1-I175&gt;=15,"Junior",IF($N$1-I175&gt;=13,"Kadet",IF($N$1-I175&gt;=11,"Młodzik",IF($N$1-I175&gt;=9,"Żak",IF($N$1-I175&lt;9,"Skrzat"))))))))</f>
        <v>Młodzieżowiec</v>
      </c>
    </row>
    <row r="176" spans="1:11">
      <c r="A176" s="10">
        <v>51</v>
      </c>
      <c r="B176" s="10" t="str">
        <f>G176&amp;" "&amp;H176</f>
        <v>Małczak Krystian</v>
      </c>
      <c r="C176" s="24">
        <v>4596</v>
      </c>
      <c r="D176" s="24" t="s">
        <v>16</v>
      </c>
      <c r="E176" s="25">
        <v>44080</v>
      </c>
      <c r="F176" s="24">
        <v>22890</v>
      </c>
      <c r="G176" s="24" t="s">
        <v>284</v>
      </c>
      <c r="H176" s="24" t="s">
        <v>240</v>
      </c>
      <c r="I176" s="24">
        <v>1959</v>
      </c>
      <c r="J176" s="24" t="s">
        <v>457</v>
      </c>
      <c r="K176" s="18" t="str">
        <f>IF(I176="","",IF($N$1-I176&gt;=21,"Senior",IF($N$1-I176&gt;=18,"Młodzieżowiec",IF($N$1-I176&gt;=15,"Junior",IF($N$1-I176&gt;=13,"Kadet",IF($N$1-I176&gt;=11,"Młodzik",IF($N$1-I176&gt;=9,"Żak",IF($N$1-I176&lt;9,"Skrzat"))))))))</f>
        <v>Senior</v>
      </c>
    </row>
    <row r="177" spans="1:11">
      <c r="A177" s="10">
        <v>437</v>
      </c>
      <c r="B177" s="10" t="str">
        <f>G177&amp;" "&amp;H177</f>
        <v>Mały Anna</v>
      </c>
      <c r="C177" s="10">
        <v>2589</v>
      </c>
      <c r="D177" s="10" t="s">
        <v>16</v>
      </c>
      <c r="E177" s="10">
        <v>44071</v>
      </c>
      <c r="F177" s="10">
        <v>37677</v>
      </c>
      <c r="G177" s="10" t="s">
        <v>174</v>
      </c>
      <c r="H177" s="10" t="s">
        <v>176</v>
      </c>
      <c r="I177" s="10">
        <v>2001</v>
      </c>
      <c r="J177" s="10" t="s">
        <v>169</v>
      </c>
      <c r="K177" s="18" t="str">
        <f>IF(I177="","",IF($N$1-I177&gt;=21,"Senior",IF($N$1-I177&gt;=18,"Młodzieżowiec",IF($N$1-I177&gt;=15,"Junior",IF($N$1-I177&gt;=13,"Kadet",IF($N$1-I177&gt;=11,"Młodzik",IF($N$1-I177&gt;=9,"Żak",IF($N$1-I177&lt;9,"Skrzat"))))))))</f>
        <v>Młodzieżowiec</v>
      </c>
    </row>
    <row r="178" spans="1:11">
      <c r="A178" s="10">
        <v>158</v>
      </c>
      <c r="B178" s="10" t="str">
        <f>G178&amp;" "&amp;H178</f>
        <v>Mały Szczepan</v>
      </c>
      <c r="C178" s="24">
        <v>2590</v>
      </c>
      <c r="D178" s="24" t="s">
        <v>16</v>
      </c>
      <c r="E178" s="25">
        <v>44071</v>
      </c>
      <c r="F178" s="24">
        <v>29043</v>
      </c>
      <c r="G178" s="24" t="s">
        <v>174</v>
      </c>
      <c r="H178" s="24" t="s">
        <v>175</v>
      </c>
      <c r="I178" s="24">
        <v>1961</v>
      </c>
      <c r="J178" s="24" t="s">
        <v>169</v>
      </c>
      <c r="K178" s="18" t="str">
        <f>IF(I178="","",IF($N$1-I178&gt;=21,"Senior",IF($N$1-I178&gt;=18,"Młodzieżowiec",IF($N$1-I178&gt;=15,"Junior",IF($N$1-I178&gt;=13,"Kadet",IF($N$1-I178&gt;=11,"Młodzik",IF($N$1-I178&gt;=9,"Żak",IF($N$1-I178&lt;9,"Skrzat"))))))))</f>
        <v>Senior</v>
      </c>
    </row>
    <row r="179" spans="1:11">
      <c r="A179" s="10">
        <v>123</v>
      </c>
      <c r="B179" s="10" t="str">
        <f>G179&amp;" "&amp;H179</f>
        <v>Marek Magdalena</v>
      </c>
      <c r="C179" s="24">
        <v>2866</v>
      </c>
      <c r="D179" s="24" t="s">
        <v>16</v>
      </c>
      <c r="E179" s="25">
        <v>44073</v>
      </c>
      <c r="F179" s="24">
        <v>35435</v>
      </c>
      <c r="G179" s="24" t="s">
        <v>109</v>
      </c>
      <c r="H179" s="24" t="s">
        <v>110</v>
      </c>
      <c r="I179" s="24">
        <v>2001</v>
      </c>
      <c r="J179" s="24" t="s">
        <v>105</v>
      </c>
      <c r="K179" s="18" t="str">
        <f>IF(I179="","",IF($N$1-I179&gt;=21,"Senior",IF($N$1-I179&gt;=18,"Młodzieżowiec",IF($N$1-I179&gt;=15,"Junior",IF($N$1-I179&gt;=13,"Kadet",IF($N$1-I179&gt;=11,"Młodzik",IF($N$1-I179&gt;=9,"Żak",IF($N$1-I179&lt;9,"Skrzat"))))))))</f>
        <v>Młodzieżowiec</v>
      </c>
    </row>
    <row r="180" spans="1:11">
      <c r="A180" s="10">
        <v>241</v>
      </c>
      <c r="B180" s="10" t="str">
        <f>G180&amp;" "&amp;H180</f>
        <v>Marzec Agata</v>
      </c>
      <c r="C180" s="24">
        <v>1289</v>
      </c>
      <c r="D180" s="24" t="s">
        <v>8</v>
      </c>
      <c r="E180" s="25">
        <v>44061</v>
      </c>
      <c r="F180" s="24">
        <v>51515</v>
      </c>
      <c r="G180" s="24" t="s">
        <v>330</v>
      </c>
      <c r="H180" s="24" t="s">
        <v>331</v>
      </c>
      <c r="I180" s="24">
        <v>2009</v>
      </c>
      <c r="J180" s="24" t="s">
        <v>332</v>
      </c>
      <c r="K180" s="18" t="str">
        <f>IF(I180="","",IF($N$1-I180&gt;=21,"Senior",IF($N$1-I180&gt;=18,"Młodzieżowiec",IF($N$1-I180&gt;=15,"Junior",IF($N$1-I180&gt;=13,"Kadet",IF($N$1-I180&gt;=11,"Młodzik",IF($N$1-I180&gt;=9,"Żak",IF($N$1-I180&lt;9,"Skrzat"))))))))</f>
        <v>Żak</v>
      </c>
    </row>
    <row r="181" spans="1:11">
      <c r="A181" s="10">
        <v>108</v>
      </c>
      <c r="B181" s="10" t="str">
        <f>G181&amp;" "&amp;H181</f>
        <v>Mastalerz Nataniel</v>
      </c>
      <c r="C181" s="24">
        <v>3828</v>
      </c>
      <c r="D181" s="24" t="s">
        <v>8</v>
      </c>
      <c r="E181" s="25">
        <v>44077</v>
      </c>
      <c r="F181" s="24">
        <v>54486</v>
      </c>
      <c r="G181" s="24" t="s">
        <v>486</v>
      </c>
      <c r="H181" s="24" t="s">
        <v>487</v>
      </c>
      <c r="I181" s="24">
        <v>2005</v>
      </c>
      <c r="J181" s="24" t="s">
        <v>25</v>
      </c>
      <c r="K181" s="18" t="str">
        <f>IF(I181="","",IF($N$1-I181&gt;=21,"Senior",IF($N$1-I181&gt;=18,"Młodzieżowiec",IF($N$1-I181&gt;=15,"Junior",IF($N$1-I181&gt;=13,"Kadet",IF($N$1-I181&gt;=11,"Młodzik",IF($N$1-I181&gt;=9,"Żak",IF($N$1-I181&lt;9,"Skrzat"))))))))</f>
        <v>Kadet</v>
      </c>
    </row>
    <row r="182" spans="1:11">
      <c r="A182" s="10">
        <v>18</v>
      </c>
      <c r="B182" s="10" t="str">
        <f>G182&amp;" "&amp;H182</f>
        <v>Matros Izabela</v>
      </c>
      <c r="C182" s="10">
        <v>4669</v>
      </c>
      <c r="D182" s="10" t="s">
        <v>8</v>
      </c>
      <c r="E182" s="10">
        <v>44080</v>
      </c>
      <c r="F182" s="10">
        <v>45144</v>
      </c>
      <c r="G182" s="10" t="s">
        <v>260</v>
      </c>
      <c r="H182" s="10" t="s">
        <v>261</v>
      </c>
      <c r="I182" s="10">
        <v>2007</v>
      </c>
      <c r="J182" s="10" t="s">
        <v>41</v>
      </c>
      <c r="K182" s="18" t="str">
        <f>IF(I182="","",IF($N$1-I182&gt;=21,"Senior",IF($N$1-I182&gt;=18,"Młodzieżowiec",IF($N$1-I182&gt;=15,"Junior",IF($N$1-I182&gt;=13,"Kadet",IF($N$1-I182&gt;=11,"Młodzik",IF($N$1-I182&gt;=9,"Żak",IF($N$1-I182&lt;9,"Skrzat"))))))))</f>
        <v>Młodzik</v>
      </c>
    </row>
    <row r="183" spans="1:11">
      <c r="A183" s="10">
        <v>253</v>
      </c>
      <c r="B183" s="10" t="str">
        <f>G183&amp;" "&amp;H183</f>
        <v>Meleszko Józef</v>
      </c>
      <c r="C183" s="24">
        <v>787</v>
      </c>
      <c r="D183" s="24" t="s">
        <v>16</v>
      </c>
      <c r="E183" s="25">
        <v>44056</v>
      </c>
      <c r="F183" s="24">
        <v>25385</v>
      </c>
      <c r="G183" s="24" t="s">
        <v>386</v>
      </c>
      <c r="H183" s="24" t="s">
        <v>138</v>
      </c>
      <c r="I183" s="24">
        <v>1969</v>
      </c>
      <c r="J183" s="24" t="s">
        <v>387</v>
      </c>
      <c r="K183" s="18" t="str">
        <f>IF(I183="","",IF($N$1-I183&gt;=21,"Senior",IF($N$1-I183&gt;=18,"Młodzieżowiec",IF($N$1-I183&gt;=15,"Junior",IF($N$1-I183&gt;=13,"Kadet",IF($N$1-I183&gt;=11,"Młodzik",IF($N$1-I183&gt;=9,"Żak",IF($N$1-I183&lt;9,"Skrzat"))))))))</f>
        <v>Senior</v>
      </c>
    </row>
    <row r="184" spans="1:11">
      <c r="A184" s="10">
        <v>4</v>
      </c>
      <c r="B184" s="10" t="str">
        <f>G184&amp;" "&amp;H184</f>
        <v>Mencel Tomasz</v>
      </c>
      <c r="C184" s="24">
        <v>4861</v>
      </c>
      <c r="D184" s="24" t="s">
        <v>8</v>
      </c>
      <c r="E184" s="25">
        <v>44081</v>
      </c>
      <c r="F184" s="24">
        <v>45784</v>
      </c>
      <c r="G184" s="24" t="s">
        <v>194</v>
      </c>
      <c r="H184" s="24" t="s">
        <v>19</v>
      </c>
      <c r="I184" s="24">
        <v>2009</v>
      </c>
      <c r="J184" s="24" t="s">
        <v>182</v>
      </c>
      <c r="K184" s="18" t="str">
        <f>IF(I184="","",IF($N$1-I184&gt;=21,"Senior",IF($N$1-I184&gt;=18,"Młodzieżowiec",IF($N$1-I184&gt;=15,"Junior",IF($N$1-I184&gt;=13,"Kadet",IF($N$1-I184&gt;=11,"Młodzik",IF($N$1-I184&gt;=9,"Żak",IF($N$1-I184&lt;9,"Skrzat"))))))))</f>
        <v>Żak</v>
      </c>
    </row>
    <row r="185" spans="1:11">
      <c r="A185" s="10">
        <v>156</v>
      </c>
      <c r="B185" s="10" t="str">
        <f>G185&amp;" "&amp;H185</f>
        <v>Mędrecki Rafał</v>
      </c>
      <c r="C185" s="24">
        <v>2591</v>
      </c>
      <c r="D185" s="24" t="s">
        <v>16</v>
      </c>
      <c r="E185" s="25">
        <v>44071</v>
      </c>
      <c r="F185" s="24">
        <v>25330</v>
      </c>
      <c r="G185" s="24" t="s">
        <v>173</v>
      </c>
      <c r="H185" s="24" t="s">
        <v>11</v>
      </c>
      <c r="I185" s="24">
        <v>1989</v>
      </c>
      <c r="J185" s="24" t="s">
        <v>169</v>
      </c>
      <c r="K185" s="18" t="str">
        <f>IF(I185="","",IF($N$1-I185&gt;=21,"Senior",IF($N$1-I185&gt;=18,"Młodzieżowiec",IF($N$1-I185&gt;=15,"Junior",IF($N$1-I185&gt;=13,"Kadet",IF($N$1-I185&gt;=11,"Młodzik",IF($N$1-I185&gt;=9,"Żak",IF($N$1-I185&lt;9,"Skrzat"))))))))</f>
        <v>Senior</v>
      </c>
    </row>
    <row r="186" spans="1:11">
      <c r="A186" s="10">
        <v>17</v>
      </c>
      <c r="B186" s="10" t="str">
        <f>G186&amp;" "&amp;H186</f>
        <v>Michno Mateusz</v>
      </c>
      <c r="C186" s="24">
        <v>4670</v>
      </c>
      <c r="D186" s="24" t="s">
        <v>8</v>
      </c>
      <c r="E186" s="25">
        <v>44080</v>
      </c>
      <c r="F186" s="24">
        <v>53968</v>
      </c>
      <c r="G186" s="24" t="s">
        <v>259</v>
      </c>
      <c r="H186" s="24" t="s">
        <v>85</v>
      </c>
      <c r="I186" s="24">
        <v>2009</v>
      </c>
      <c r="J186" s="24" t="s">
        <v>41</v>
      </c>
      <c r="K186" s="18" t="str">
        <f>IF(I186="","",IF($N$1-I186&gt;=21,"Senior",IF($N$1-I186&gt;=18,"Młodzieżowiec",IF($N$1-I186&gt;=15,"Junior",IF($N$1-I186&gt;=13,"Kadet",IF($N$1-I186&gt;=11,"Młodzik",IF($N$1-I186&gt;=9,"Żak",IF($N$1-I186&lt;9,"Skrzat"))))))))</f>
        <v>Żak</v>
      </c>
    </row>
    <row r="187" spans="1:11">
      <c r="A187" s="10">
        <v>266</v>
      </c>
      <c r="B187" s="10" t="str">
        <f>G187&amp;" "&amp;H187</f>
        <v>Mielnik Jakub</v>
      </c>
      <c r="C187" s="24">
        <v>428</v>
      </c>
      <c r="D187" s="24" t="s">
        <v>16</v>
      </c>
      <c r="E187" s="25">
        <v>44052</v>
      </c>
      <c r="F187" s="24">
        <v>45952</v>
      </c>
      <c r="G187" s="24" t="s">
        <v>355</v>
      </c>
      <c r="H187" s="24" t="s">
        <v>12</v>
      </c>
      <c r="I187" s="24">
        <v>2002</v>
      </c>
      <c r="J187" s="24" t="s">
        <v>352</v>
      </c>
      <c r="K187" s="18" t="str">
        <f>IF(I187="","",IF($N$1-I187&gt;=21,"Senior",IF($N$1-I187&gt;=18,"Młodzieżowiec",IF($N$1-I187&gt;=15,"Junior",IF($N$1-I187&gt;=13,"Kadet",IF($N$1-I187&gt;=11,"Młodzik",IF($N$1-I187&gt;=9,"Żak",IF($N$1-I187&lt;9,"Skrzat"))))))))</f>
        <v>Junior</v>
      </c>
    </row>
    <row r="188" spans="1:11">
      <c r="A188" s="10">
        <v>135</v>
      </c>
      <c r="B188" s="10" t="str">
        <f>G188&amp;" "&amp;H188</f>
        <v>Mikoś Zuzanna</v>
      </c>
      <c r="C188" s="24">
        <v>2757</v>
      </c>
      <c r="D188" s="24" t="s">
        <v>8</v>
      </c>
      <c r="E188" s="25">
        <v>44072</v>
      </c>
      <c r="F188" s="24">
        <v>44940</v>
      </c>
      <c r="G188" s="24" t="s">
        <v>202</v>
      </c>
      <c r="H188" s="24" t="s">
        <v>120</v>
      </c>
      <c r="I188" s="24">
        <v>2003</v>
      </c>
      <c r="J188" s="24" t="s">
        <v>34</v>
      </c>
      <c r="K188" s="18" t="str">
        <f>IF(I188="","",IF($N$1-I188&gt;=21,"Senior",IF($N$1-I188&gt;=18,"Młodzieżowiec",IF($N$1-I188&gt;=15,"Junior",IF($N$1-I188&gt;=13,"Kadet",IF($N$1-I188&gt;=11,"Młodzik",IF($N$1-I188&gt;=9,"Żak",IF($N$1-I188&lt;9,"Skrzat"))))))))</f>
        <v>Junior</v>
      </c>
    </row>
    <row r="189" spans="1:11">
      <c r="A189" s="10">
        <v>72</v>
      </c>
      <c r="B189" s="10" t="str">
        <f>G189&amp;" "&amp;H189</f>
        <v>Misz Mateusz</v>
      </c>
      <c r="C189" s="10">
        <v>4126</v>
      </c>
      <c r="D189" s="10" t="s">
        <v>8</v>
      </c>
      <c r="E189" s="10">
        <v>44076</v>
      </c>
      <c r="F189" s="10">
        <v>50732</v>
      </c>
      <c r="G189" s="10" t="s">
        <v>84</v>
      </c>
      <c r="H189" s="10" t="s">
        <v>85</v>
      </c>
      <c r="I189" s="10">
        <v>2004</v>
      </c>
      <c r="J189" s="10" t="s">
        <v>46</v>
      </c>
      <c r="K189" s="18" t="str">
        <f>IF(I189="","",IF($N$1-I189&gt;=21,"Senior",IF($N$1-I189&gt;=18,"Młodzieżowiec",IF($N$1-I189&gt;=15,"Junior",IF($N$1-I189&gt;=13,"Kadet",IF($N$1-I189&gt;=11,"Młodzik",IF($N$1-I189&gt;=9,"Żak",IF($N$1-I189&lt;9,"Skrzat"))))))))</f>
        <v>Junior</v>
      </c>
    </row>
    <row r="190" spans="1:11">
      <c r="A190" s="10">
        <v>239</v>
      </c>
      <c r="B190" s="10" t="str">
        <f>G190&amp;" "&amp;H190</f>
        <v>Mleczko Magdalena</v>
      </c>
      <c r="C190" s="24">
        <v>1291</v>
      </c>
      <c r="D190" s="24" t="s">
        <v>8</v>
      </c>
      <c r="E190" s="25">
        <v>44061</v>
      </c>
      <c r="F190" s="24">
        <v>54240</v>
      </c>
      <c r="G190" s="24" t="s">
        <v>502</v>
      </c>
      <c r="H190" s="24" t="s">
        <v>110</v>
      </c>
      <c r="I190" s="24">
        <v>2005</v>
      </c>
      <c r="J190" s="24" t="s">
        <v>332</v>
      </c>
      <c r="K190" s="18" t="str">
        <f>IF(I190="","",IF($N$1-I190&gt;=21,"Senior",IF($N$1-I190&gt;=18,"Młodzieżowiec",IF($N$1-I190&gt;=15,"Junior",IF($N$1-I190&gt;=13,"Kadet",IF($N$1-I190&gt;=11,"Młodzik",IF($N$1-I190&gt;=9,"Żak",IF($N$1-I190&lt;9,"Skrzat"))))))))</f>
        <v>Kadet</v>
      </c>
    </row>
    <row r="191" spans="1:11">
      <c r="A191" s="10">
        <v>127</v>
      </c>
      <c r="B191" s="10" t="str">
        <f>G191&amp;" "&amp;H191</f>
        <v>Mojzyk Maciej</v>
      </c>
      <c r="C191" s="24">
        <v>2862</v>
      </c>
      <c r="D191" s="24" t="s">
        <v>8</v>
      </c>
      <c r="E191" s="25">
        <v>44073</v>
      </c>
      <c r="F191" s="24">
        <v>44810</v>
      </c>
      <c r="G191" s="24" t="s">
        <v>113</v>
      </c>
      <c r="H191" s="24" t="s">
        <v>59</v>
      </c>
      <c r="I191" s="24">
        <v>2003</v>
      </c>
      <c r="J191" s="24" t="s">
        <v>105</v>
      </c>
      <c r="K191" s="18" t="str">
        <f>IF(I191="","",IF($N$1-I191&gt;=21,"Senior",IF($N$1-I191&gt;=18,"Młodzieżowiec",IF($N$1-I191&gt;=15,"Junior",IF($N$1-I191&gt;=13,"Kadet",IF($N$1-I191&gt;=11,"Młodzik",IF($N$1-I191&gt;=9,"Żak",IF($N$1-I191&lt;9,"Skrzat"))))))))</f>
        <v>Junior</v>
      </c>
    </row>
    <row r="192" spans="1:11">
      <c r="A192" s="10">
        <v>192</v>
      </c>
      <c r="B192" s="10" t="str">
        <f>G192&amp;" "&amp;H192</f>
        <v>Morawiec Daniel</v>
      </c>
      <c r="C192" s="24">
        <v>1435</v>
      </c>
      <c r="D192" s="24" t="s">
        <v>16</v>
      </c>
      <c r="E192" s="25">
        <v>44062</v>
      </c>
      <c r="F192" s="24">
        <v>34629</v>
      </c>
      <c r="G192" s="24" t="s">
        <v>229</v>
      </c>
      <c r="H192" s="24" t="s">
        <v>99</v>
      </c>
      <c r="I192" s="24">
        <v>1998</v>
      </c>
      <c r="J192" s="24" t="s">
        <v>28</v>
      </c>
      <c r="K192" s="18" t="str">
        <f>IF(I192="","",IF($N$1-I192&gt;=21,"Senior",IF($N$1-I192&gt;=18,"Młodzieżowiec",IF($N$1-I192&gt;=15,"Junior",IF($N$1-I192&gt;=13,"Kadet",IF($N$1-I192&gt;=11,"Młodzik",IF($N$1-I192&gt;=9,"Żak",IF($N$1-I192&lt;9,"Skrzat"))))))))</f>
        <v>Senior</v>
      </c>
    </row>
    <row r="193" spans="1:11">
      <c r="A193" s="10">
        <v>191</v>
      </c>
      <c r="B193" s="10" t="str">
        <f>G193&amp;" "&amp;H193</f>
        <v>Morawiec Roman</v>
      </c>
      <c r="C193" s="24">
        <v>1436</v>
      </c>
      <c r="D193" s="24" t="s">
        <v>16</v>
      </c>
      <c r="E193" s="25">
        <v>44062</v>
      </c>
      <c r="F193" s="24">
        <v>33869</v>
      </c>
      <c r="G193" s="24" t="s">
        <v>229</v>
      </c>
      <c r="H193" s="24" t="s">
        <v>230</v>
      </c>
      <c r="I193" s="24">
        <v>1971</v>
      </c>
      <c r="J193" s="24" t="s">
        <v>28</v>
      </c>
      <c r="K193" s="18" t="str">
        <f>IF(I193="","",IF($N$1-I193&gt;=21,"Senior",IF($N$1-I193&gt;=18,"Młodzieżowiec",IF($N$1-I193&gt;=15,"Junior",IF($N$1-I193&gt;=13,"Kadet",IF($N$1-I193&gt;=11,"Młodzik",IF($N$1-I193&gt;=9,"Żak",IF($N$1-I193&lt;9,"Skrzat"))))))))</f>
        <v>Senior</v>
      </c>
    </row>
    <row r="194" spans="1:11">
      <c r="A194" s="10">
        <v>173</v>
      </c>
      <c r="B194" s="10" t="str">
        <f>G194&amp;" "&amp;H194</f>
        <v>Nalepa Dariusz</v>
      </c>
      <c r="C194" s="24">
        <v>1577</v>
      </c>
      <c r="D194" s="24" t="s">
        <v>16</v>
      </c>
      <c r="E194" s="25">
        <v>44064</v>
      </c>
      <c r="F194" s="24">
        <v>27741</v>
      </c>
      <c r="G194" s="24" t="s">
        <v>300</v>
      </c>
      <c r="H194" s="24" t="s">
        <v>24</v>
      </c>
      <c r="I194" s="24">
        <v>1969</v>
      </c>
      <c r="J194" s="24" t="s">
        <v>292</v>
      </c>
      <c r="K194" s="18" t="str">
        <f>IF(I194="","",IF($N$1-I194&gt;=21,"Senior",IF($N$1-I194&gt;=18,"Młodzieżowiec",IF($N$1-I194&gt;=15,"Junior",IF($N$1-I194&gt;=13,"Kadet",IF($N$1-I194&gt;=11,"Młodzik",IF($N$1-I194&gt;=9,"Żak",IF($N$1-I194&lt;9,"Skrzat"))))))))</f>
        <v>Senior</v>
      </c>
    </row>
    <row r="195" spans="1:11">
      <c r="A195" s="10">
        <v>151</v>
      </c>
      <c r="B195" s="10" t="str">
        <f>G195&amp;" "&amp;H195</f>
        <v>Nanko Łukasz</v>
      </c>
      <c r="C195" s="24">
        <v>2741</v>
      </c>
      <c r="D195" s="24" t="s">
        <v>122</v>
      </c>
      <c r="E195" s="25">
        <v>44072</v>
      </c>
      <c r="F195" s="24">
        <v>54368</v>
      </c>
      <c r="G195" s="24" t="s">
        <v>495</v>
      </c>
      <c r="H195" s="24" t="s">
        <v>92</v>
      </c>
      <c r="I195" s="24">
        <v>2014</v>
      </c>
      <c r="J195" s="24" t="s">
        <v>34</v>
      </c>
      <c r="K195" s="18" t="str">
        <f>IF(I195="","",IF($N$1-I195&gt;=21,"Senior",IF($N$1-I195&gt;=18,"Młodzieżowiec",IF($N$1-I195&gt;=15,"Junior",IF($N$1-I195&gt;=13,"Kadet",IF($N$1-I195&gt;=11,"Młodzik",IF($N$1-I195&gt;=9,"Żak",IF($N$1-I195&lt;9,"Skrzat"))))))))</f>
        <v>Skrzat</v>
      </c>
    </row>
    <row r="196" spans="1:11">
      <c r="A196" s="10">
        <v>46</v>
      </c>
      <c r="B196" s="10" t="str">
        <f>G196&amp;" "&amp;H196</f>
        <v>Nawrot Anna</v>
      </c>
      <c r="C196" s="24">
        <v>4601</v>
      </c>
      <c r="D196" s="24" t="s">
        <v>8</v>
      </c>
      <c r="E196" s="25">
        <v>44080</v>
      </c>
      <c r="F196" s="24">
        <v>54601</v>
      </c>
      <c r="G196" s="24" t="s">
        <v>463</v>
      </c>
      <c r="H196" s="24" t="s">
        <v>176</v>
      </c>
      <c r="I196" s="24">
        <v>2011</v>
      </c>
      <c r="J196" s="24" t="s">
        <v>457</v>
      </c>
      <c r="K196" s="18" t="str">
        <f>IF(I196="","",IF($N$1-I196&gt;=21,"Senior",IF($N$1-I196&gt;=18,"Młodzieżowiec",IF($N$1-I196&gt;=15,"Junior",IF($N$1-I196&gt;=13,"Kadet",IF($N$1-I196&gt;=11,"Młodzik",IF($N$1-I196&gt;=9,"Żak",IF($N$1-I196&lt;9,"Skrzat"))))))))</f>
        <v>Skrzat</v>
      </c>
    </row>
    <row r="197" spans="1:11">
      <c r="A197" s="10">
        <v>1</v>
      </c>
      <c r="B197" s="10" t="str">
        <f>G197&amp;" "&amp;H197</f>
        <v>Nazwisko Imię</v>
      </c>
      <c r="C197" s="24" t="s">
        <v>0</v>
      </c>
      <c r="D197" s="24" t="s">
        <v>1</v>
      </c>
      <c r="E197" s="25" t="s">
        <v>2</v>
      </c>
      <c r="F197" s="24" t="s">
        <v>3</v>
      </c>
      <c r="G197" s="24" t="s">
        <v>4</v>
      </c>
      <c r="H197" s="24" t="s">
        <v>5</v>
      </c>
      <c r="I197" s="24" t="s">
        <v>6</v>
      </c>
      <c r="J197" s="24" t="s">
        <v>7</v>
      </c>
      <c r="K197" s="18" t="e">
        <f>IF(I197="","",IF($N$1-I197&gt;=21,"Senior",IF($N$1-I197&gt;=18,"Młodzieżowiec",IF($N$1-I197&gt;=15,"Junior",IF($N$1-I197&gt;=13,"Kadet",IF($N$1-I197&gt;=11,"Młodzik",IF($N$1-I197&gt;=9,"Żak",IF($N$1-I197&lt;9,"Skrzat"))))))))</f>
        <v>#VALUE!</v>
      </c>
    </row>
    <row r="198" spans="1:11">
      <c r="A198" s="10">
        <v>133</v>
      </c>
      <c r="B198" s="10" t="str">
        <f>G198&amp;" "&amp;H198</f>
        <v>Niedworok Patryk</v>
      </c>
      <c r="C198" s="24">
        <v>2758</v>
      </c>
      <c r="D198" s="24" t="s">
        <v>8</v>
      </c>
      <c r="E198" s="25">
        <v>44072</v>
      </c>
      <c r="F198" s="24">
        <v>53883</v>
      </c>
      <c r="G198" s="24" t="s">
        <v>418</v>
      </c>
      <c r="H198" s="24" t="s">
        <v>209</v>
      </c>
      <c r="I198" s="24">
        <v>2005</v>
      </c>
      <c r="J198" s="24" t="s">
        <v>34</v>
      </c>
      <c r="K198" s="18" t="str">
        <f>IF(I198="","",IF($N$1-I198&gt;=21,"Senior",IF($N$1-I198&gt;=18,"Młodzieżowiec",IF($N$1-I198&gt;=15,"Junior",IF($N$1-I198&gt;=13,"Kadet",IF($N$1-I198&gt;=11,"Młodzik",IF($N$1-I198&gt;=9,"Żak",IF($N$1-I198&lt;9,"Skrzat"))))))))</f>
        <v>Kadet</v>
      </c>
    </row>
    <row r="199" spans="1:11">
      <c r="A199" s="10">
        <v>226</v>
      </c>
      <c r="B199" s="10" t="str">
        <f>G199&amp;" "&amp;H199</f>
        <v>Nossol Józef</v>
      </c>
      <c r="C199" s="24">
        <v>1315</v>
      </c>
      <c r="D199" s="24" t="s">
        <v>16</v>
      </c>
      <c r="E199" s="25">
        <v>44061</v>
      </c>
      <c r="F199" s="24">
        <v>40427</v>
      </c>
      <c r="G199" s="24" t="s">
        <v>323</v>
      </c>
      <c r="H199" s="24" t="s">
        <v>138</v>
      </c>
      <c r="I199" s="24">
        <v>1954</v>
      </c>
      <c r="J199" s="24" t="s">
        <v>31</v>
      </c>
      <c r="K199" s="18" t="str">
        <f>IF(I199="","",IF($N$1-I199&gt;=21,"Senior",IF($N$1-I199&gt;=18,"Młodzieżowiec",IF($N$1-I199&gt;=15,"Junior",IF($N$1-I199&gt;=13,"Kadet",IF($N$1-I199&gt;=11,"Młodzik",IF($N$1-I199&gt;=9,"Żak",IF($N$1-I199&lt;9,"Skrzat"))))))))</f>
        <v>Senior</v>
      </c>
    </row>
    <row r="200" spans="1:11">
      <c r="A200" s="10">
        <v>293</v>
      </c>
      <c r="B200" s="10" t="str">
        <f>G200&amp;" "&amp;H200</f>
        <v>Nowak Łukasz</v>
      </c>
      <c r="C200" s="24">
        <v>114</v>
      </c>
      <c r="D200" s="24" t="s">
        <v>8</v>
      </c>
      <c r="E200" s="25">
        <v>44048</v>
      </c>
      <c r="F200" s="24">
        <v>42540</v>
      </c>
      <c r="G200" s="24" t="s">
        <v>373</v>
      </c>
      <c r="H200" s="24" t="s">
        <v>92</v>
      </c>
      <c r="I200" s="24">
        <v>2003</v>
      </c>
      <c r="J200" s="24" t="s">
        <v>225</v>
      </c>
      <c r="K200" s="18" t="str">
        <f>IF(I200="","",IF($N$1-I200&gt;=21,"Senior",IF($N$1-I200&gt;=18,"Młodzieżowiec",IF($N$1-I200&gt;=15,"Junior",IF($N$1-I200&gt;=13,"Kadet",IF($N$1-I200&gt;=11,"Młodzik",IF($N$1-I200&gt;=9,"Żak",IF($N$1-I200&lt;9,"Skrzat"))))))))</f>
        <v>Junior</v>
      </c>
    </row>
    <row r="201" spans="1:11">
      <c r="A201" s="10">
        <v>153</v>
      </c>
      <c r="B201" s="10" t="str">
        <f>G201&amp;" "&amp;H201</f>
        <v>Oberamajer Bartosz</v>
      </c>
      <c r="C201" s="24">
        <v>2595</v>
      </c>
      <c r="D201" s="24" t="s">
        <v>8</v>
      </c>
      <c r="E201" s="25">
        <v>44071</v>
      </c>
      <c r="F201" s="24">
        <v>42463</v>
      </c>
      <c r="G201" s="24" t="s">
        <v>168</v>
      </c>
      <c r="H201" s="24" t="s">
        <v>80</v>
      </c>
      <c r="I201" s="24">
        <v>2006</v>
      </c>
      <c r="J201" s="24" t="s">
        <v>169</v>
      </c>
      <c r="K201" s="18" t="str">
        <f>IF(I201="","",IF($N$1-I201&gt;=21,"Senior",IF($N$1-I201&gt;=18,"Młodzieżowiec",IF($N$1-I201&gt;=15,"Junior",IF($N$1-I201&gt;=13,"Kadet",IF($N$1-I201&gt;=11,"Młodzik",IF($N$1-I201&gt;=9,"Żak",IF($N$1-I201&lt;9,"Skrzat"))))))))</f>
        <v>Kadet</v>
      </c>
    </row>
    <row r="202" spans="1:11">
      <c r="A202" s="10">
        <v>157</v>
      </c>
      <c r="B202" s="10" t="str">
        <f>G202&amp;" "&amp;H202</f>
        <v>Oberamajer Cezary</v>
      </c>
      <c r="C202" s="10">
        <v>2592</v>
      </c>
      <c r="D202" s="10" t="s">
        <v>16</v>
      </c>
      <c r="E202" s="10">
        <v>44071</v>
      </c>
      <c r="F202" s="10">
        <v>25331</v>
      </c>
      <c r="G202" s="10" t="s">
        <v>168</v>
      </c>
      <c r="H202" s="10" t="s">
        <v>172</v>
      </c>
      <c r="I202" s="10">
        <v>1970</v>
      </c>
      <c r="J202" s="10" t="s">
        <v>169</v>
      </c>
      <c r="K202" s="18" t="str">
        <f>IF(I202="","",IF($N$1-I202&gt;=21,"Senior",IF($N$1-I202&gt;=18,"Młodzieżowiec",IF($N$1-I202&gt;=15,"Junior",IF($N$1-I202&gt;=13,"Kadet",IF($N$1-I202&gt;=11,"Młodzik",IF($N$1-I202&gt;=9,"Żak",IF($N$1-I202&lt;9,"Skrzat"))))))))</f>
        <v>Senior</v>
      </c>
    </row>
    <row r="203" spans="1:11">
      <c r="A203" s="10">
        <v>36</v>
      </c>
      <c r="B203" s="10" t="str">
        <f>G203&amp;" "&amp;H203</f>
        <v>Ochwat Grzegorz</v>
      </c>
      <c r="C203" s="24">
        <v>4613</v>
      </c>
      <c r="D203" s="24" t="s">
        <v>8</v>
      </c>
      <c r="E203" s="25">
        <v>44080</v>
      </c>
      <c r="F203" s="24">
        <v>51714</v>
      </c>
      <c r="G203" s="24" t="s">
        <v>276</v>
      </c>
      <c r="H203" s="24" t="s">
        <v>102</v>
      </c>
      <c r="I203" s="24">
        <v>2008</v>
      </c>
      <c r="J203" s="24" t="s">
        <v>457</v>
      </c>
      <c r="K203" s="18" t="str">
        <f>IF(I203="","",IF($N$1-I203&gt;=21,"Senior",IF($N$1-I203&gt;=18,"Młodzieżowiec",IF($N$1-I203&gt;=15,"Junior",IF($N$1-I203&gt;=13,"Kadet",IF($N$1-I203&gt;=11,"Młodzik",IF($N$1-I203&gt;=9,"Żak",IF($N$1-I203&lt;9,"Skrzat"))))))))</f>
        <v>Młodzik</v>
      </c>
    </row>
    <row r="204" spans="1:11">
      <c r="A204" s="10">
        <v>16</v>
      </c>
      <c r="B204" s="10" t="str">
        <f>G204&amp;" "&amp;H204</f>
        <v>Ogrodnik Nikola</v>
      </c>
      <c r="C204" s="24">
        <v>4671</v>
      </c>
      <c r="D204" s="24" t="s">
        <v>8</v>
      </c>
      <c r="E204" s="25">
        <v>44080</v>
      </c>
      <c r="F204" s="24">
        <v>51718</v>
      </c>
      <c r="G204" s="24" t="s">
        <v>251</v>
      </c>
      <c r="H204" s="24" t="s">
        <v>61</v>
      </c>
      <c r="I204" s="24">
        <v>2010</v>
      </c>
      <c r="J204" s="24" t="s">
        <v>41</v>
      </c>
      <c r="K204" s="18" t="str">
        <f>IF(I204="","",IF($N$1-I204&gt;=21,"Senior",IF($N$1-I204&gt;=18,"Młodzieżowiec",IF($N$1-I204&gt;=15,"Junior",IF($N$1-I204&gt;=13,"Kadet",IF($N$1-I204&gt;=11,"Młodzik",IF($N$1-I204&gt;=9,"Żak",IF($N$1-I204&lt;9,"Skrzat"))))))))</f>
        <v>Żak</v>
      </c>
    </row>
    <row r="205" spans="1:11">
      <c r="A205" s="10">
        <v>13</v>
      </c>
      <c r="B205" s="10" t="str">
        <f>G205&amp;" "&amp;H205</f>
        <v>Ogrodnik Olivier</v>
      </c>
      <c r="C205" s="24">
        <v>4674</v>
      </c>
      <c r="D205" s="24" t="s">
        <v>122</v>
      </c>
      <c r="E205" s="25">
        <v>44080</v>
      </c>
      <c r="F205" s="24">
        <v>54608</v>
      </c>
      <c r="G205" s="24" t="s">
        <v>251</v>
      </c>
      <c r="H205" s="24" t="s">
        <v>63</v>
      </c>
      <c r="I205" s="24">
        <v>2012</v>
      </c>
      <c r="J205" s="24" t="s">
        <v>41</v>
      </c>
      <c r="K205" s="18" t="str">
        <f>IF(I205="","",IF($N$1-I205&gt;=21,"Senior",IF($N$1-I205&gt;=18,"Młodzieżowiec",IF($N$1-I205&gt;=15,"Junior",IF($N$1-I205&gt;=13,"Kadet",IF($N$1-I205&gt;=11,"Młodzik",IF($N$1-I205&gt;=9,"Żak",IF($N$1-I205&lt;9,"Skrzat"))))))))</f>
        <v>Skrzat</v>
      </c>
    </row>
    <row r="206" spans="1:11">
      <c r="A206" s="10">
        <v>165</v>
      </c>
      <c r="B206" s="10" t="str">
        <f>G206&amp;" "&amp;H206</f>
        <v>Olczyk Izabella</v>
      </c>
      <c r="C206" s="24">
        <v>1585</v>
      </c>
      <c r="D206" s="24" t="s">
        <v>8</v>
      </c>
      <c r="E206" s="25">
        <v>44064</v>
      </c>
      <c r="F206" s="24">
        <v>45110</v>
      </c>
      <c r="G206" s="24" t="s">
        <v>291</v>
      </c>
      <c r="H206" s="24" t="s">
        <v>497</v>
      </c>
      <c r="I206" s="24">
        <v>2004</v>
      </c>
      <c r="J206" s="24" t="s">
        <v>292</v>
      </c>
      <c r="K206" s="18" t="str">
        <f>IF(I206="","",IF($N$1-I206&gt;=21,"Senior",IF($N$1-I206&gt;=18,"Młodzieżowiec",IF($N$1-I206&gt;=15,"Junior",IF($N$1-I206&gt;=13,"Kadet",IF($N$1-I206&gt;=11,"Młodzik",IF($N$1-I206&gt;=9,"Żak",IF($N$1-I206&lt;9,"Skrzat"))))))))</f>
        <v>Junior</v>
      </c>
    </row>
    <row r="207" spans="1:11">
      <c r="A207" s="10">
        <v>172</v>
      </c>
      <c r="B207" s="10" t="str">
        <f>G207&amp;" "&amp;H207</f>
        <v>Olczyk Michał</v>
      </c>
      <c r="C207" s="24">
        <v>1578</v>
      </c>
      <c r="D207" s="24" t="s">
        <v>16</v>
      </c>
      <c r="E207" s="25">
        <v>44064</v>
      </c>
      <c r="F207" s="24">
        <v>45111</v>
      </c>
      <c r="G207" s="24" t="s">
        <v>291</v>
      </c>
      <c r="H207" s="24" t="s">
        <v>69</v>
      </c>
      <c r="I207" s="24">
        <v>2002</v>
      </c>
      <c r="J207" s="24" t="s">
        <v>292</v>
      </c>
      <c r="K207" s="18" t="str">
        <f>IF(I207="","",IF($N$1-I207&gt;=21,"Senior",IF($N$1-I207&gt;=18,"Młodzieżowiec",IF($N$1-I207&gt;=15,"Junior",IF($N$1-I207&gt;=13,"Kadet",IF($N$1-I207&gt;=11,"Młodzik",IF($N$1-I207&gt;=9,"Żak",IF($N$1-I207&lt;9,"Skrzat"))))))))</f>
        <v>Junior</v>
      </c>
    </row>
    <row r="208" spans="1:11">
      <c r="A208" s="10">
        <v>434</v>
      </c>
      <c r="B208" s="10" t="str">
        <f>G208&amp;" "&amp;H208</f>
        <v>Opała Adam</v>
      </c>
      <c r="C208" s="27">
        <v>1293</v>
      </c>
      <c r="D208" s="27" t="s">
        <v>8</v>
      </c>
      <c r="E208" s="28">
        <v>44061</v>
      </c>
      <c r="F208" s="27">
        <v>51507</v>
      </c>
      <c r="G208" s="27" t="s">
        <v>341</v>
      </c>
      <c r="H208" s="27" t="s">
        <v>53</v>
      </c>
      <c r="I208" s="27">
        <v>2008</v>
      </c>
      <c r="J208" s="27" t="s">
        <v>332</v>
      </c>
      <c r="K208" s="18" t="str">
        <f>IF(I208="","",IF($N$1-I208&gt;=21,"Senior",IF($N$1-I208&gt;=18,"Młodzieżowiec",IF($N$1-I208&gt;=15,"Junior",IF($N$1-I208&gt;=13,"Kadet",IF($N$1-I208&gt;=11,"Młodzik",IF($N$1-I208&gt;=9,"Żak",IF($N$1-I208&lt;9,"Skrzat"))))))))</f>
        <v>Młodzik</v>
      </c>
    </row>
    <row r="209" spans="1:11">
      <c r="A209" s="10">
        <v>224</v>
      </c>
      <c r="B209" s="10" t="str">
        <f>G209&amp;" "&amp;H209</f>
        <v>Orzeł Marek</v>
      </c>
      <c r="C209" s="24">
        <v>1316</v>
      </c>
      <c r="D209" s="24" t="s">
        <v>16</v>
      </c>
      <c r="E209" s="25">
        <v>44061</v>
      </c>
      <c r="F209" s="24">
        <v>42417</v>
      </c>
      <c r="G209" s="24" t="s">
        <v>322</v>
      </c>
      <c r="H209" s="24" t="s">
        <v>109</v>
      </c>
      <c r="I209" s="24">
        <v>1979</v>
      </c>
      <c r="J209" s="24" t="s">
        <v>31</v>
      </c>
      <c r="K209" s="18" t="str">
        <f>IF(I209="","",IF($N$1-I209&gt;=21,"Senior",IF($N$1-I209&gt;=18,"Młodzieżowiec",IF($N$1-I209&gt;=15,"Junior",IF($N$1-I209&gt;=13,"Kadet",IF($N$1-I209&gt;=11,"Młodzik",IF($N$1-I209&gt;=9,"Żak",IF($N$1-I209&lt;9,"Skrzat"))))))))</f>
        <v>Senior</v>
      </c>
    </row>
    <row r="210" spans="1:11">
      <c r="A210" s="10">
        <v>119</v>
      </c>
      <c r="B210" s="10" t="str">
        <f>G210&amp;" "&amp;H210</f>
        <v>Orzeszyna Zbigniew</v>
      </c>
      <c r="C210" s="24">
        <v>3198</v>
      </c>
      <c r="D210" s="24" t="s">
        <v>16</v>
      </c>
      <c r="E210" s="25">
        <v>44074</v>
      </c>
      <c r="F210" s="24">
        <v>25401</v>
      </c>
      <c r="G210" s="24" t="s">
        <v>185</v>
      </c>
      <c r="H210" s="24" t="s">
        <v>186</v>
      </c>
      <c r="I210" s="24">
        <v>1963</v>
      </c>
      <c r="J210" s="24" t="s">
        <v>184</v>
      </c>
      <c r="K210" s="18" t="str">
        <f>IF(I210="","",IF($N$1-I210&gt;=21,"Senior",IF($N$1-I210&gt;=18,"Młodzieżowiec",IF($N$1-I210&gt;=15,"Junior",IF($N$1-I210&gt;=13,"Kadet",IF($N$1-I210&gt;=11,"Młodzik",IF($N$1-I210&gt;=9,"Żak",IF($N$1-I210&lt;9,"Skrzat"))))))))</f>
        <v>Senior</v>
      </c>
    </row>
    <row r="211" spans="1:11">
      <c r="A211" s="10">
        <v>189</v>
      </c>
      <c r="B211" s="10" t="str">
        <f>G211&amp;" "&amp;H211</f>
        <v>Otte Marcin</v>
      </c>
      <c r="C211" s="24">
        <v>1438</v>
      </c>
      <c r="D211" s="24" t="s">
        <v>8</v>
      </c>
      <c r="E211" s="25">
        <v>44062</v>
      </c>
      <c r="F211" s="24">
        <v>43591</v>
      </c>
      <c r="G211" s="24" t="s">
        <v>227</v>
      </c>
      <c r="H211" s="24" t="s">
        <v>45</v>
      </c>
      <c r="I211" s="24">
        <v>2005</v>
      </c>
      <c r="J211" s="24" t="s">
        <v>28</v>
      </c>
      <c r="K211" s="18" t="str">
        <f>IF(I211="","",IF($N$1-I211&gt;=21,"Senior",IF($N$1-I211&gt;=18,"Młodzieżowiec",IF($N$1-I211&gt;=15,"Junior",IF($N$1-I211&gt;=13,"Kadet",IF($N$1-I211&gt;=11,"Młodzik",IF($N$1-I211&gt;=9,"Żak",IF($N$1-I211&lt;9,"Skrzat"))))))))</f>
        <v>Kadet</v>
      </c>
    </row>
    <row r="212" spans="1:11">
      <c r="A212" s="10">
        <v>146</v>
      </c>
      <c r="B212" s="10" t="str">
        <f>G212&amp;" "&amp;H212</f>
        <v>Owsiak Tomasz</v>
      </c>
      <c r="C212" s="24">
        <v>2745</v>
      </c>
      <c r="D212" s="24" t="s">
        <v>122</v>
      </c>
      <c r="E212" s="25">
        <v>44072</v>
      </c>
      <c r="F212" s="24">
        <v>54372</v>
      </c>
      <c r="G212" s="24" t="s">
        <v>493</v>
      </c>
      <c r="H212" s="24" t="s">
        <v>19</v>
      </c>
      <c r="I212" s="24">
        <v>2012</v>
      </c>
      <c r="J212" s="24" t="s">
        <v>34</v>
      </c>
      <c r="K212" s="18" t="str">
        <f>IF(I212="","",IF($N$1-I212&gt;=21,"Senior",IF($N$1-I212&gt;=18,"Młodzieżowiec",IF($N$1-I212&gt;=15,"Junior",IF($N$1-I212&gt;=13,"Kadet",IF($N$1-I212&gt;=11,"Młodzik",IF($N$1-I212&gt;=9,"Żak",IF($N$1-I212&lt;9,"Skrzat"))))))))</f>
        <v>Skrzat</v>
      </c>
    </row>
    <row r="213" spans="1:11">
      <c r="A213" s="10">
        <v>71</v>
      </c>
      <c r="B213" s="10" t="str">
        <f>G213&amp;" "&amp;H213</f>
        <v>Pacan Małgorzata</v>
      </c>
      <c r="C213" s="24">
        <v>4127</v>
      </c>
      <c r="D213" s="24" t="s">
        <v>8</v>
      </c>
      <c r="E213" s="25">
        <v>44076</v>
      </c>
      <c r="F213" s="24">
        <v>48950</v>
      </c>
      <c r="G213" s="24" t="s">
        <v>82</v>
      </c>
      <c r="H213" s="24" t="s">
        <v>83</v>
      </c>
      <c r="I213" s="24">
        <v>2007</v>
      </c>
      <c r="J213" s="24" t="s">
        <v>46</v>
      </c>
      <c r="K213" s="18" t="str">
        <f>IF(I213="","",IF($N$1-I213&gt;=21,"Senior",IF($N$1-I213&gt;=18,"Młodzieżowiec",IF($N$1-I213&gt;=15,"Junior",IF($N$1-I213&gt;=13,"Kadet",IF($N$1-I213&gt;=11,"Młodzik",IF($N$1-I213&gt;=9,"Żak",IF($N$1-I213&lt;9,"Skrzat"))))))))</f>
        <v>Młodzik</v>
      </c>
    </row>
    <row r="214" spans="1:11">
      <c r="A214" s="10">
        <v>300</v>
      </c>
      <c r="B214" s="10" t="str">
        <f>G214&amp;" "&amp;H214</f>
        <v>Pacek Krzysztof</v>
      </c>
      <c r="C214" s="10">
        <v>95</v>
      </c>
      <c r="D214" s="10" t="s">
        <v>16</v>
      </c>
      <c r="E214" s="10">
        <v>44046</v>
      </c>
      <c r="F214" s="10">
        <v>6253</v>
      </c>
      <c r="G214" s="10" t="s">
        <v>380</v>
      </c>
      <c r="H214" s="10" t="s">
        <v>21</v>
      </c>
      <c r="I214" s="10">
        <v>1981</v>
      </c>
      <c r="J214" s="10" t="s">
        <v>225</v>
      </c>
      <c r="K214" s="18" t="str">
        <f>IF(I214="","",IF($N$1-I214&gt;=21,"Senior",IF($N$1-I214&gt;=18,"Młodzieżowiec",IF($N$1-I214&gt;=15,"Junior",IF($N$1-I214&gt;=13,"Kadet",IF($N$1-I214&gt;=11,"Młodzik",IF($N$1-I214&gt;=9,"Żak",IF($N$1-I214&lt;9,"Skrzat"))))))))</f>
        <v>Senior</v>
      </c>
    </row>
    <row r="215" spans="1:11">
      <c r="A215" s="10">
        <v>298</v>
      </c>
      <c r="B215" s="10" t="str">
        <f>G215&amp;" "&amp;H215</f>
        <v>Pacek Paweł</v>
      </c>
      <c r="C215" s="24">
        <v>96</v>
      </c>
      <c r="D215" s="24" t="s">
        <v>16</v>
      </c>
      <c r="E215" s="25">
        <v>44046</v>
      </c>
      <c r="F215" s="24">
        <v>8136</v>
      </c>
      <c r="G215" s="24" t="s">
        <v>380</v>
      </c>
      <c r="H215" s="24" t="s">
        <v>18</v>
      </c>
      <c r="I215" s="24">
        <v>1984</v>
      </c>
      <c r="J215" s="24" t="s">
        <v>225</v>
      </c>
      <c r="K215" s="18" t="str">
        <f>IF(I215="","",IF($N$1-I215&gt;=21,"Senior",IF($N$1-I215&gt;=18,"Młodzieżowiec",IF($N$1-I215&gt;=15,"Junior",IF($N$1-I215&gt;=13,"Kadet",IF($N$1-I215&gt;=11,"Młodzik",IF($N$1-I215&gt;=9,"Żak",IF($N$1-I215&lt;9,"Skrzat"))))))))</f>
        <v>Senior</v>
      </c>
    </row>
    <row r="216" spans="1:11">
      <c r="A216" s="10">
        <v>115</v>
      </c>
      <c r="B216" s="10" t="str">
        <f>G216&amp;" "&amp;H216</f>
        <v>Paliwoda Andrzej</v>
      </c>
      <c r="C216" s="24">
        <v>3822</v>
      </c>
      <c r="D216" s="24" t="s">
        <v>16</v>
      </c>
      <c r="E216" s="25">
        <v>44077</v>
      </c>
      <c r="F216" s="24">
        <v>19693</v>
      </c>
      <c r="G216" s="24" t="s">
        <v>164</v>
      </c>
      <c r="H216" s="24" t="s">
        <v>136</v>
      </c>
      <c r="I216" s="24">
        <v>1970</v>
      </c>
      <c r="J216" s="24" t="s">
        <v>25</v>
      </c>
      <c r="K216" s="18" t="str">
        <f>IF(I216="","",IF($N$1-I216&gt;=21,"Senior",IF($N$1-I216&gt;=18,"Młodzieżowiec",IF($N$1-I216&gt;=15,"Junior",IF($N$1-I216&gt;=13,"Kadet",IF($N$1-I216&gt;=11,"Młodzik",IF($N$1-I216&gt;=9,"Żak",IF($N$1-I216&lt;9,"Skrzat"))))))))</f>
        <v>Senior</v>
      </c>
    </row>
    <row r="217" spans="1:11">
      <c r="A217" s="10">
        <v>50</v>
      </c>
      <c r="B217" s="10" t="str">
        <f>G217&amp;" "&amp;H217</f>
        <v>Pamuła Mikołaj</v>
      </c>
      <c r="C217" s="24">
        <v>4597</v>
      </c>
      <c r="D217" s="24" t="s">
        <v>16</v>
      </c>
      <c r="E217" s="25">
        <v>44080</v>
      </c>
      <c r="F217" s="24">
        <v>45453</v>
      </c>
      <c r="G217" s="24" t="s">
        <v>274</v>
      </c>
      <c r="H217" s="24" t="s">
        <v>275</v>
      </c>
      <c r="I217" s="24">
        <v>2002</v>
      </c>
      <c r="J217" s="24" t="s">
        <v>457</v>
      </c>
      <c r="K217" s="18" t="str">
        <f>IF(I217="","",IF($N$1-I217&gt;=21,"Senior",IF($N$1-I217&gt;=18,"Młodzieżowiec",IF($N$1-I217&gt;=15,"Junior",IF($N$1-I217&gt;=13,"Kadet",IF($N$1-I217&gt;=11,"Młodzik",IF($N$1-I217&gt;=9,"Żak",IF($N$1-I217&lt;9,"Skrzat"))))))))</f>
        <v>Junior</v>
      </c>
    </row>
    <row r="218" spans="1:11">
      <c r="A218" s="10">
        <v>234</v>
      </c>
      <c r="B218" s="10" t="str">
        <f>G218&amp;" "&amp;H218</f>
        <v>Paraszczuk Bartosz</v>
      </c>
      <c r="C218" s="24">
        <v>1297</v>
      </c>
      <c r="D218" s="24" t="s">
        <v>8</v>
      </c>
      <c r="E218" s="25">
        <v>44061</v>
      </c>
      <c r="F218" s="24">
        <v>51511</v>
      </c>
      <c r="G218" s="24" t="s">
        <v>336</v>
      </c>
      <c r="H218" s="24" t="s">
        <v>80</v>
      </c>
      <c r="I218" s="24">
        <v>2008</v>
      </c>
      <c r="J218" s="24" t="s">
        <v>332</v>
      </c>
      <c r="K218" s="18" t="str">
        <f>IF(I218="","",IF($N$1-I218&gt;=21,"Senior",IF($N$1-I218&gt;=18,"Młodzieżowiec",IF($N$1-I218&gt;=15,"Junior",IF($N$1-I218&gt;=13,"Kadet",IF($N$1-I218&gt;=11,"Młodzik",IF($N$1-I218&gt;=9,"Żak",IF($N$1-I218&lt;9,"Skrzat"))))))))</f>
        <v>Młodzik</v>
      </c>
    </row>
    <row r="219" spans="1:11">
      <c r="A219" s="10">
        <v>171</v>
      </c>
      <c r="B219" s="10" t="str">
        <f>G219&amp;" "&amp;H219</f>
        <v>Pasoń Przemysław</v>
      </c>
      <c r="C219" s="24">
        <v>1579</v>
      </c>
      <c r="D219" s="24" t="s">
        <v>16</v>
      </c>
      <c r="E219" s="25">
        <v>44064</v>
      </c>
      <c r="F219" s="24">
        <v>29091</v>
      </c>
      <c r="G219" s="24" t="s">
        <v>299</v>
      </c>
      <c r="H219" s="24" t="s">
        <v>60</v>
      </c>
      <c r="I219" s="24">
        <v>1991</v>
      </c>
      <c r="J219" s="24" t="s">
        <v>292</v>
      </c>
      <c r="K219" s="18" t="str">
        <f>IF(I219="","",IF($N$1-I219&gt;=21,"Senior",IF($N$1-I219&gt;=18,"Młodzieżowiec",IF($N$1-I219&gt;=15,"Junior",IF($N$1-I219&gt;=13,"Kadet",IF($N$1-I219&gt;=11,"Młodzik",IF($N$1-I219&gt;=9,"Żak",IF($N$1-I219&lt;9,"Skrzat"))))))))</f>
        <v>Senior</v>
      </c>
    </row>
    <row r="220" spans="1:11">
      <c r="A220" s="10">
        <v>98</v>
      </c>
      <c r="B220" s="10" t="str">
        <f>G220&amp;" "&amp;H220</f>
        <v>Patrys Marcin</v>
      </c>
      <c r="C220" s="24">
        <v>4099</v>
      </c>
      <c r="D220" s="24" t="s">
        <v>16</v>
      </c>
      <c r="E220" s="25">
        <v>44076</v>
      </c>
      <c r="F220" s="24">
        <v>19030</v>
      </c>
      <c r="G220" s="24" t="s">
        <v>44</v>
      </c>
      <c r="H220" s="24" t="s">
        <v>45</v>
      </c>
      <c r="I220" s="24">
        <v>1991</v>
      </c>
      <c r="J220" s="24" t="s">
        <v>46</v>
      </c>
      <c r="K220" s="18" t="str">
        <f>IF(I220="","",IF($N$1-I220&gt;=21,"Senior",IF($N$1-I220&gt;=18,"Młodzieżowiec",IF($N$1-I220&gt;=15,"Junior",IF($N$1-I220&gt;=13,"Kadet",IF($N$1-I220&gt;=11,"Młodzik",IF($N$1-I220&gt;=9,"Żak",IF($N$1-I220&lt;9,"Skrzat"))))))))</f>
        <v>Senior</v>
      </c>
    </row>
    <row r="221" spans="1:11">
      <c r="A221" s="10">
        <v>25</v>
      </c>
      <c r="B221" s="10" t="str">
        <f>G221&amp;" "&amp;H221</f>
        <v>Pawelec Natalia</v>
      </c>
      <c r="C221" s="24">
        <v>4661</v>
      </c>
      <c r="D221" s="24" t="s">
        <v>16</v>
      </c>
      <c r="E221" s="25">
        <v>44080</v>
      </c>
      <c r="F221" s="24">
        <v>37671</v>
      </c>
      <c r="G221" s="24" t="s">
        <v>256</v>
      </c>
      <c r="H221" s="24" t="s">
        <v>258</v>
      </c>
      <c r="I221" s="24">
        <v>2002</v>
      </c>
      <c r="J221" s="24" t="s">
        <v>41</v>
      </c>
      <c r="K221" s="18" t="str">
        <f>IF(I221="","",IF($N$1-I221&gt;=21,"Senior",IF($N$1-I221&gt;=18,"Młodzieżowiec",IF($N$1-I221&gt;=15,"Junior",IF($N$1-I221&gt;=13,"Kadet",IF($N$1-I221&gt;=11,"Młodzik",IF($N$1-I221&gt;=9,"Żak",IF($N$1-I221&lt;9,"Skrzat"))))))))</f>
        <v>Junior</v>
      </c>
    </row>
    <row r="222" spans="1:11">
      <c r="A222" s="10">
        <v>15</v>
      </c>
      <c r="B222" s="10" t="str">
        <f>G222&amp;" "&amp;H222</f>
        <v>Pawelec Sylwia</v>
      </c>
      <c r="C222" s="24">
        <v>4672</v>
      </c>
      <c r="D222" s="24" t="s">
        <v>8</v>
      </c>
      <c r="E222" s="25">
        <v>44080</v>
      </c>
      <c r="F222" s="24">
        <v>37672</v>
      </c>
      <c r="G222" s="24" t="s">
        <v>256</v>
      </c>
      <c r="H222" s="24" t="s">
        <v>257</v>
      </c>
      <c r="I222" s="24">
        <v>2003</v>
      </c>
      <c r="J222" s="24" t="s">
        <v>41</v>
      </c>
      <c r="K222" s="18" t="str">
        <f>IF(I222="","",IF($N$1-I222&gt;=21,"Senior",IF($N$1-I222&gt;=18,"Młodzieżowiec",IF($N$1-I222&gt;=15,"Junior",IF($N$1-I222&gt;=13,"Kadet",IF($N$1-I222&gt;=11,"Młodzik",IF($N$1-I222&gt;=9,"Żak",IF($N$1-I222&lt;9,"Skrzat"))))))))</f>
        <v>Junior</v>
      </c>
    </row>
    <row r="223" spans="1:11">
      <c r="A223" s="10">
        <v>8</v>
      </c>
      <c r="B223" s="10" t="str">
        <f>G223&amp;" "&amp;H223</f>
        <v>Pawłowski Dariusz</v>
      </c>
      <c r="C223" s="24">
        <v>4857</v>
      </c>
      <c r="D223" s="24" t="s">
        <v>16</v>
      </c>
      <c r="E223" s="25">
        <v>44081</v>
      </c>
      <c r="F223" s="24">
        <v>35532</v>
      </c>
      <c r="G223" s="24" t="s">
        <v>197</v>
      </c>
      <c r="H223" s="24" t="s">
        <v>24</v>
      </c>
      <c r="I223" s="24">
        <v>1961</v>
      </c>
      <c r="J223" s="24" t="s">
        <v>182</v>
      </c>
      <c r="K223" s="18" t="str">
        <f>IF(I223="","",IF($N$1-I223&gt;=21,"Senior",IF($N$1-I223&gt;=18,"Młodzieżowiec",IF($N$1-I223&gt;=15,"Junior",IF($N$1-I223&gt;=13,"Kadet",IF($N$1-I223&gt;=11,"Młodzik",IF($N$1-I223&gt;=9,"Żak",IF($N$1-I223&lt;9,"Skrzat"))))))))</f>
        <v>Senior</v>
      </c>
    </row>
    <row r="224" spans="1:11">
      <c r="A224" s="10">
        <v>286</v>
      </c>
      <c r="B224" s="10" t="str">
        <f>G224&amp;" "&amp;H224</f>
        <v>Perzyna Amelia</v>
      </c>
      <c r="C224" s="24">
        <v>300</v>
      </c>
      <c r="D224" s="24" t="s">
        <v>8</v>
      </c>
      <c r="E224" s="25">
        <v>44050</v>
      </c>
      <c r="F224" s="24">
        <v>45622</v>
      </c>
      <c r="G224" s="24" t="s">
        <v>244</v>
      </c>
      <c r="H224" s="24" t="s">
        <v>9</v>
      </c>
      <c r="I224" s="24">
        <v>2008</v>
      </c>
      <c r="J224" s="24" t="s">
        <v>242</v>
      </c>
      <c r="K224" s="18" t="str">
        <f>IF(I224="","",IF($N$1-I224&gt;=21,"Senior",IF($N$1-I224&gt;=18,"Młodzieżowiec",IF($N$1-I224&gt;=15,"Junior",IF($N$1-I224&gt;=13,"Kadet",IF($N$1-I224&gt;=11,"Młodzik",IF($N$1-I224&gt;=9,"Żak",IF($N$1-I224&lt;9,"Skrzat"))))))))</f>
        <v>Młodzik</v>
      </c>
    </row>
    <row r="225" spans="1:11">
      <c r="A225" s="10">
        <v>79</v>
      </c>
      <c r="B225" s="10" t="str">
        <f>G225&amp;" "&amp;H225</f>
        <v>Pętal Dawid</v>
      </c>
      <c r="C225" s="24">
        <v>4120</v>
      </c>
      <c r="D225" s="24" t="s">
        <v>8</v>
      </c>
      <c r="E225" s="25">
        <v>44076</v>
      </c>
      <c r="F225" s="24">
        <v>54556</v>
      </c>
      <c r="G225" s="24" t="s">
        <v>94</v>
      </c>
      <c r="H225" s="24" t="s">
        <v>125</v>
      </c>
      <c r="I225" s="24">
        <v>2008</v>
      </c>
      <c r="J225" s="24" t="s">
        <v>46</v>
      </c>
      <c r="K225" s="18" t="str">
        <f>IF(I225="","",IF($N$1-I225&gt;=21,"Senior",IF($N$1-I225&gt;=18,"Młodzieżowiec",IF($N$1-I225&gt;=15,"Junior",IF($N$1-I225&gt;=13,"Kadet",IF($N$1-I225&gt;=11,"Młodzik",IF($N$1-I225&gt;=9,"Żak",IF($N$1-I225&lt;9,"Skrzat"))))))))</f>
        <v>Młodzik</v>
      </c>
    </row>
    <row r="226" spans="1:11">
      <c r="A226" s="10">
        <v>75</v>
      </c>
      <c r="B226" s="10" t="str">
        <f>G226&amp;" "&amp;H226</f>
        <v>Pętal Dominika</v>
      </c>
      <c r="C226" s="24">
        <v>4121</v>
      </c>
      <c r="D226" s="24" t="s">
        <v>8</v>
      </c>
      <c r="E226" s="25">
        <v>44076</v>
      </c>
      <c r="F226" s="24">
        <v>54557</v>
      </c>
      <c r="G226" s="24" t="s">
        <v>94</v>
      </c>
      <c r="H226" s="24" t="s">
        <v>131</v>
      </c>
      <c r="I226" s="24">
        <v>2012</v>
      </c>
      <c r="J226" s="24" t="s">
        <v>46</v>
      </c>
      <c r="K226" s="18" t="str">
        <f>IF(I226="","",IF($N$1-I226&gt;=21,"Senior",IF($N$1-I226&gt;=18,"Młodzieżowiec",IF($N$1-I226&gt;=15,"Junior",IF($N$1-I226&gt;=13,"Kadet",IF($N$1-I226&gt;=11,"Młodzik",IF($N$1-I226&gt;=9,"Żak",IF($N$1-I226&lt;9,"Skrzat"))))))))</f>
        <v>Skrzat</v>
      </c>
    </row>
    <row r="227" spans="1:11">
      <c r="A227" s="10">
        <v>97</v>
      </c>
      <c r="B227" s="10" t="str">
        <f>G227&amp;" "&amp;H227</f>
        <v>Pętal Robert</v>
      </c>
      <c r="C227" s="24">
        <v>4100</v>
      </c>
      <c r="D227" s="24" t="s">
        <v>16</v>
      </c>
      <c r="E227" s="25">
        <v>44076</v>
      </c>
      <c r="F227" s="24">
        <v>12994</v>
      </c>
      <c r="G227" s="24" t="s">
        <v>94</v>
      </c>
      <c r="H227" s="24" t="s">
        <v>58</v>
      </c>
      <c r="I227" s="24">
        <v>1980</v>
      </c>
      <c r="J227" s="24" t="s">
        <v>46</v>
      </c>
      <c r="K227" s="18" t="str">
        <f>IF(I227="","",IF($N$1-I227&gt;=21,"Senior",IF($N$1-I227&gt;=18,"Młodzieżowiec",IF($N$1-I227&gt;=15,"Junior",IF($N$1-I227&gt;=13,"Kadet",IF($N$1-I227&gt;=11,"Młodzik",IF($N$1-I227&gt;=9,"Żak",IF($N$1-I227&lt;9,"Skrzat"))))))))</f>
        <v>Senior</v>
      </c>
    </row>
    <row r="228" spans="1:11">
      <c r="A228" s="10">
        <v>225</v>
      </c>
      <c r="B228" s="10" t="str">
        <f>G228&amp;" "&amp;H228</f>
        <v>Piasecki Marek</v>
      </c>
      <c r="C228" s="24">
        <v>1317</v>
      </c>
      <c r="D228" s="24" t="s">
        <v>16</v>
      </c>
      <c r="E228" s="25">
        <v>44061</v>
      </c>
      <c r="F228" s="24">
        <v>42809</v>
      </c>
      <c r="G228" s="24" t="s">
        <v>321</v>
      </c>
      <c r="H228" s="24" t="s">
        <v>109</v>
      </c>
      <c r="I228" s="24">
        <v>1965</v>
      </c>
      <c r="J228" s="24" t="s">
        <v>31</v>
      </c>
      <c r="K228" s="18" t="str">
        <f>IF(I228="","",IF($N$1-I228&gt;=21,"Senior",IF($N$1-I228&gt;=18,"Młodzieżowiec",IF($N$1-I228&gt;=15,"Junior",IF($N$1-I228&gt;=13,"Kadet",IF($N$1-I228&gt;=11,"Młodzik",IF($N$1-I228&gt;=9,"Żak",IF($N$1-I228&lt;9,"Skrzat"))))))))</f>
        <v>Senior</v>
      </c>
    </row>
    <row r="229" spans="1:11">
      <c r="A229" s="10">
        <v>223</v>
      </c>
      <c r="B229" s="10" t="str">
        <f>G229&amp;" "&amp;H229</f>
        <v>Piasecki Piotr</v>
      </c>
      <c r="C229" s="24">
        <v>1318</v>
      </c>
      <c r="D229" s="24" t="s">
        <v>16</v>
      </c>
      <c r="E229" s="25">
        <v>44061</v>
      </c>
      <c r="F229" s="24">
        <v>34690</v>
      </c>
      <c r="G229" s="24" t="s">
        <v>321</v>
      </c>
      <c r="H229" s="24" t="s">
        <v>40</v>
      </c>
      <c r="I229" s="24">
        <v>1991</v>
      </c>
      <c r="J229" s="24" t="s">
        <v>31</v>
      </c>
      <c r="K229" s="18" t="str">
        <f>IF(I229="","",IF($N$1-I229&gt;=21,"Senior",IF($N$1-I229&gt;=18,"Młodzieżowiec",IF($N$1-I229&gt;=15,"Junior",IF($N$1-I229&gt;=13,"Kadet",IF($N$1-I229&gt;=11,"Młodzik",IF($N$1-I229&gt;=9,"Żak",IF($N$1-I229&lt;9,"Skrzat"))))))))</f>
        <v>Senior</v>
      </c>
    </row>
    <row r="230" spans="1:11">
      <c r="A230" s="10">
        <v>185</v>
      </c>
      <c r="B230" s="10" t="str">
        <f>G230&amp;" "&amp;H230</f>
        <v>Piaskowski Janusz</v>
      </c>
      <c r="C230" s="24">
        <v>1442</v>
      </c>
      <c r="D230" s="24" t="s">
        <v>16</v>
      </c>
      <c r="E230" s="25">
        <v>44062</v>
      </c>
      <c r="F230" s="24">
        <v>47988</v>
      </c>
      <c r="G230" s="24" t="s">
        <v>70</v>
      </c>
      <c r="H230" s="24" t="s">
        <v>71</v>
      </c>
      <c r="I230" s="24">
        <v>1959</v>
      </c>
      <c r="J230" s="24" t="s">
        <v>67</v>
      </c>
      <c r="K230" s="18" t="str">
        <f>IF(I230="","",IF($N$1-I230&gt;=21,"Senior",IF($N$1-I230&gt;=18,"Młodzieżowiec",IF($N$1-I230&gt;=15,"Junior",IF($N$1-I230&gt;=13,"Kadet",IF($N$1-I230&gt;=11,"Młodzik",IF($N$1-I230&gt;=9,"Żak",IF($N$1-I230&lt;9,"Skrzat"))))))))</f>
        <v>Senior</v>
      </c>
    </row>
    <row r="231" spans="1:11">
      <c r="A231" s="10">
        <v>120</v>
      </c>
      <c r="B231" s="10" t="str">
        <f>G231&amp;" "&amp;H231</f>
        <v>Piechota Damian</v>
      </c>
      <c r="C231" s="24">
        <v>3199</v>
      </c>
      <c r="D231" s="24" t="s">
        <v>16</v>
      </c>
      <c r="E231" s="25">
        <v>44074</v>
      </c>
      <c r="F231" s="24">
        <v>52086</v>
      </c>
      <c r="G231" s="24" t="s">
        <v>189</v>
      </c>
      <c r="H231" s="24" t="s">
        <v>190</v>
      </c>
      <c r="I231" s="24">
        <v>1977</v>
      </c>
      <c r="J231" s="24" t="s">
        <v>184</v>
      </c>
      <c r="K231" s="18" t="str">
        <f>IF(I231="","",IF($N$1-I231&gt;=21,"Senior",IF($N$1-I231&gt;=18,"Młodzieżowiec",IF($N$1-I231&gt;=15,"Junior",IF($N$1-I231&gt;=13,"Kadet",IF($N$1-I231&gt;=11,"Młodzik",IF($N$1-I231&gt;=9,"Żak",IF($N$1-I231&lt;9,"Skrzat"))))))))</f>
        <v>Senior</v>
      </c>
    </row>
    <row r="232" spans="1:11">
      <c r="A232" s="10">
        <v>428</v>
      </c>
      <c r="B232" s="10" t="str">
        <f>G232&amp;" "&amp;H232</f>
        <v>Piegsa Marcel</v>
      </c>
      <c r="C232" s="10">
        <v>1285</v>
      </c>
      <c r="D232" s="10" t="s">
        <v>8</v>
      </c>
      <c r="E232" s="10">
        <v>44061</v>
      </c>
      <c r="F232" s="10">
        <v>43639</v>
      </c>
      <c r="G232" s="10" t="s">
        <v>344</v>
      </c>
      <c r="H232" s="10" t="s">
        <v>50</v>
      </c>
      <c r="I232" s="10">
        <v>2003</v>
      </c>
      <c r="J232" s="10" t="s">
        <v>332</v>
      </c>
      <c r="K232" s="18" t="str">
        <f>IF(I232="","",IF($N$1-I232&gt;=21,"Senior",IF($N$1-I232&gt;=18,"Młodzieżowiec",IF($N$1-I232&gt;=15,"Junior",IF($N$1-I232&gt;=13,"Kadet",IF($N$1-I232&gt;=11,"Młodzik",IF($N$1-I232&gt;=9,"Żak",IF($N$1-I232&lt;9,"Skrzat"))))))))</f>
        <v>Junior</v>
      </c>
    </row>
    <row r="233" spans="1:11">
      <c r="A233" s="10">
        <v>252</v>
      </c>
      <c r="B233" s="10" t="str">
        <f>G233&amp;" "&amp;H233</f>
        <v>Plewnia Adam</v>
      </c>
      <c r="C233" s="24">
        <v>788</v>
      </c>
      <c r="D233" s="24" t="s">
        <v>16</v>
      </c>
      <c r="E233" s="25">
        <v>44056</v>
      </c>
      <c r="F233" s="24">
        <v>25386</v>
      </c>
      <c r="G233" s="24" t="s">
        <v>388</v>
      </c>
      <c r="H233" s="24" t="s">
        <v>53</v>
      </c>
      <c r="I233" s="24">
        <v>1969</v>
      </c>
      <c r="J233" s="24" t="s">
        <v>387</v>
      </c>
      <c r="K233" s="18" t="str">
        <f>IF(I233="","",IF($N$1-I233&gt;=21,"Senior",IF($N$1-I233&gt;=18,"Młodzieżowiec",IF($N$1-I233&gt;=15,"Junior",IF($N$1-I233&gt;=13,"Kadet",IF($N$1-I233&gt;=11,"Młodzik",IF($N$1-I233&gt;=9,"Żak",IF($N$1-I233&lt;9,"Skrzat"))))))))</f>
        <v>Senior</v>
      </c>
    </row>
    <row r="234" spans="1:11">
      <c r="A234" s="10">
        <v>164</v>
      </c>
      <c r="B234" s="10" t="str">
        <f>G234&amp;" "&amp;H234</f>
        <v>Płóciennik Marek</v>
      </c>
      <c r="C234" s="24">
        <v>2235</v>
      </c>
      <c r="D234" s="24" t="s">
        <v>16</v>
      </c>
      <c r="E234" s="25">
        <v>44069</v>
      </c>
      <c r="F234" s="24">
        <v>9387</v>
      </c>
      <c r="G234" s="24" t="s">
        <v>496</v>
      </c>
      <c r="H234" s="24" t="s">
        <v>109</v>
      </c>
      <c r="I234" s="24">
        <v>1988</v>
      </c>
      <c r="J234" s="24" t="s">
        <v>233</v>
      </c>
      <c r="K234" s="18" t="str">
        <f>IF(I234="","",IF($N$1-I234&gt;=21,"Senior",IF($N$1-I234&gt;=18,"Młodzieżowiec",IF($N$1-I234&gt;=15,"Junior",IF($N$1-I234&gt;=13,"Kadet",IF($N$1-I234&gt;=11,"Młodzik",IF($N$1-I234&gt;=9,"Żak",IF($N$1-I234&lt;9,"Skrzat"))))))))</f>
        <v>Senior</v>
      </c>
    </row>
    <row r="235" spans="1:11">
      <c r="A235" s="10">
        <v>277</v>
      </c>
      <c r="B235" s="10" t="str">
        <f>G235&amp;" "&amp;H235</f>
        <v>POLACZEK JERZY</v>
      </c>
      <c r="C235" s="24">
        <v>391</v>
      </c>
      <c r="D235" s="24" t="s">
        <v>16</v>
      </c>
      <c r="E235" s="25">
        <v>44050</v>
      </c>
      <c r="F235" s="24">
        <v>49441</v>
      </c>
      <c r="G235" s="24" t="s">
        <v>367</v>
      </c>
      <c r="H235" s="24" t="s">
        <v>368</v>
      </c>
      <c r="I235" s="24">
        <v>1973</v>
      </c>
      <c r="J235" s="24" t="s">
        <v>363</v>
      </c>
      <c r="K235" s="18" t="str">
        <f>IF(I235="","",IF($N$1-I235&gt;=21,"Senior",IF($N$1-I235&gt;=18,"Młodzieżowiec",IF($N$1-I235&gt;=15,"Junior",IF($N$1-I235&gt;=13,"Kadet",IF($N$1-I235&gt;=11,"Młodzik",IF($N$1-I235&gt;=9,"Żak",IF($N$1-I235&lt;9,"Skrzat"))))))))</f>
        <v>Senior</v>
      </c>
    </row>
    <row r="236" spans="1:11">
      <c r="A236" s="10">
        <v>113</v>
      </c>
      <c r="B236" s="10" t="str">
        <f>G236&amp;" "&amp;H236</f>
        <v>Politański Dariusz</v>
      </c>
      <c r="C236" s="24">
        <v>3823</v>
      </c>
      <c r="D236" s="24" t="s">
        <v>16</v>
      </c>
      <c r="E236" s="25">
        <v>44077</v>
      </c>
      <c r="F236" s="24">
        <v>16916</v>
      </c>
      <c r="G236" s="24" t="s">
        <v>23</v>
      </c>
      <c r="H236" s="24" t="s">
        <v>24</v>
      </c>
      <c r="I236" s="24">
        <v>1967</v>
      </c>
      <c r="J236" s="24" t="s">
        <v>25</v>
      </c>
      <c r="K236" s="18" t="str">
        <f>IF(I236="","",IF($N$1-I236&gt;=21,"Senior",IF($N$1-I236&gt;=18,"Młodzieżowiec",IF($N$1-I236&gt;=15,"Junior",IF($N$1-I236&gt;=13,"Kadet",IF($N$1-I236&gt;=11,"Młodzik",IF($N$1-I236&gt;=9,"Żak",IF($N$1-I236&lt;9,"Skrzat"))))))))</f>
        <v>Senior</v>
      </c>
    </row>
    <row r="237" spans="1:11">
      <c r="A237" s="10">
        <v>3</v>
      </c>
      <c r="B237" s="10" t="str">
        <f>G237&amp;" "&amp;H237</f>
        <v>Poloczek Mateusz</v>
      </c>
      <c r="C237" s="24">
        <v>4862</v>
      </c>
      <c r="D237" s="24" t="s">
        <v>8</v>
      </c>
      <c r="E237" s="25">
        <v>44081</v>
      </c>
      <c r="F237" s="24">
        <v>45780</v>
      </c>
      <c r="G237" s="24" t="s">
        <v>193</v>
      </c>
      <c r="H237" s="24" t="s">
        <v>85</v>
      </c>
      <c r="I237" s="24">
        <v>2007</v>
      </c>
      <c r="J237" s="24" t="s">
        <v>182</v>
      </c>
      <c r="K237" s="18" t="str">
        <f>IF(I237="","",IF($N$1-I237&gt;=21,"Senior",IF($N$1-I237&gt;=18,"Młodzieżowiec",IF($N$1-I237&gt;=15,"Junior",IF($N$1-I237&gt;=13,"Kadet",IF($N$1-I237&gt;=11,"Młodzik",IF($N$1-I237&gt;=9,"Żak",IF($N$1-I237&lt;9,"Skrzat"))))))))</f>
        <v>Młodzik</v>
      </c>
    </row>
    <row r="238" spans="1:11">
      <c r="A238" s="10">
        <v>2</v>
      </c>
      <c r="B238" s="10" t="str">
        <f>G238&amp;" "&amp;H238</f>
        <v>Poloczek Wiktoria</v>
      </c>
      <c r="C238" s="24">
        <v>4863</v>
      </c>
      <c r="D238" s="24" t="s">
        <v>8</v>
      </c>
      <c r="E238" s="25">
        <v>44081</v>
      </c>
      <c r="F238" s="24">
        <v>45781</v>
      </c>
      <c r="G238" s="24" t="s">
        <v>193</v>
      </c>
      <c r="H238" s="24" t="s">
        <v>123</v>
      </c>
      <c r="I238" s="24">
        <v>2004</v>
      </c>
      <c r="J238" s="24" t="s">
        <v>182</v>
      </c>
      <c r="K238" s="18" t="str">
        <f>IF(I238="","",IF($N$1-I238&gt;=21,"Senior",IF($N$1-I238&gt;=18,"Młodzieżowiec",IF($N$1-I238&gt;=15,"Junior",IF($N$1-I238&gt;=13,"Kadet",IF($N$1-I238&gt;=11,"Młodzik",IF($N$1-I238&gt;=9,"Żak",IF($N$1-I238&lt;9,"Skrzat"))))))))</f>
        <v>Junior</v>
      </c>
    </row>
    <row r="239" spans="1:11">
      <c r="A239" s="10">
        <v>299</v>
      </c>
      <c r="B239" s="10" t="str">
        <f>G239&amp;" "&amp;H239</f>
        <v>Polok Andrzej</v>
      </c>
      <c r="C239" s="24">
        <v>97</v>
      </c>
      <c r="D239" s="24" t="s">
        <v>16</v>
      </c>
      <c r="E239" s="25">
        <v>44046</v>
      </c>
      <c r="F239" s="24">
        <v>31072</v>
      </c>
      <c r="G239" s="24" t="s">
        <v>379</v>
      </c>
      <c r="H239" s="24" t="s">
        <v>136</v>
      </c>
      <c r="I239" s="24">
        <v>1971</v>
      </c>
      <c r="J239" s="24" t="s">
        <v>225</v>
      </c>
      <c r="K239" s="18" t="str">
        <f>IF(I239="","",IF($N$1-I239&gt;=21,"Senior",IF($N$1-I239&gt;=18,"Młodzieżowiec",IF($N$1-I239&gt;=15,"Junior",IF($N$1-I239&gt;=13,"Kadet",IF($N$1-I239&gt;=11,"Młodzik",IF($N$1-I239&gt;=9,"Żak",IF($N$1-I239&lt;9,"Skrzat"))))))))</f>
        <v>Senior</v>
      </c>
    </row>
    <row r="240" spans="1:11">
      <c r="A240" s="10">
        <v>163</v>
      </c>
      <c r="B240" s="10" t="str">
        <f>G240&amp;" "&amp;H240</f>
        <v>Połoszczański Dawid</v>
      </c>
      <c r="C240" s="24">
        <v>2236</v>
      </c>
      <c r="D240" s="24" t="s">
        <v>16</v>
      </c>
      <c r="E240" s="25">
        <v>44069</v>
      </c>
      <c r="F240" s="24">
        <v>32271</v>
      </c>
      <c r="G240" s="24" t="s">
        <v>207</v>
      </c>
      <c r="H240" s="24" t="s">
        <v>125</v>
      </c>
      <c r="I240" s="24">
        <v>1998</v>
      </c>
      <c r="J240" s="24" t="s">
        <v>233</v>
      </c>
      <c r="K240" s="18" t="str">
        <f>IF(I240="","",IF($N$1-I240&gt;=21,"Senior",IF($N$1-I240&gt;=18,"Młodzieżowiec",IF($N$1-I240&gt;=15,"Junior",IF($N$1-I240&gt;=13,"Kadet",IF($N$1-I240&gt;=11,"Młodzik",IF($N$1-I240&gt;=9,"Żak",IF($N$1-I240&lt;9,"Skrzat"))))))))</f>
        <v>Senior</v>
      </c>
    </row>
    <row r="241" spans="1:11">
      <c r="A241" s="10">
        <v>297</v>
      </c>
      <c r="B241" s="10" t="str">
        <f>G241&amp;" "&amp;H241</f>
        <v>Prokop Krzysztof</v>
      </c>
      <c r="C241" s="24">
        <v>98</v>
      </c>
      <c r="D241" s="24" t="s">
        <v>16</v>
      </c>
      <c r="E241" s="25">
        <v>44046</v>
      </c>
      <c r="F241" s="24">
        <v>881</v>
      </c>
      <c r="G241" s="24" t="s">
        <v>378</v>
      </c>
      <c r="H241" s="24" t="s">
        <v>21</v>
      </c>
      <c r="I241" s="24">
        <v>1962</v>
      </c>
      <c r="J241" s="24" t="s">
        <v>225</v>
      </c>
      <c r="K241" s="18" t="str">
        <f>IF(I241="","",IF($N$1-I241&gt;=21,"Senior",IF($N$1-I241&gt;=18,"Młodzieżowiec",IF($N$1-I241&gt;=15,"Junior",IF($N$1-I241&gt;=13,"Kadet",IF($N$1-I241&gt;=11,"Młodzik",IF($N$1-I241&gt;=9,"Żak",IF($N$1-I241&lt;9,"Skrzat"))))))))</f>
        <v>Senior</v>
      </c>
    </row>
    <row r="242" spans="1:11">
      <c r="A242" s="10">
        <v>271</v>
      </c>
      <c r="B242" s="10" t="str">
        <f>G242&amp;" "&amp;H242</f>
        <v>Prudel Leszek</v>
      </c>
      <c r="C242" s="24">
        <v>423</v>
      </c>
      <c r="D242" s="24" t="s">
        <v>16</v>
      </c>
      <c r="E242" s="25">
        <v>44052</v>
      </c>
      <c r="F242" s="24">
        <v>2779</v>
      </c>
      <c r="G242" s="24" t="s">
        <v>511</v>
      </c>
      <c r="H242" s="24" t="s">
        <v>423</v>
      </c>
      <c r="I242" s="24">
        <v>1976</v>
      </c>
      <c r="J242" s="24" t="s">
        <v>352</v>
      </c>
      <c r="K242" s="18" t="str">
        <f>IF(I242="","",IF($N$1-I242&gt;=21,"Senior",IF($N$1-I242&gt;=18,"Młodzieżowiec",IF($N$1-I242&gt;=15,"Junior",IF($N$1-I242&gt;=13,"Kadet",IF($N$1-I242&gt;=11,"Młodzik",IF($N$1-I242&gt;=9,"Żak",IF($N$1-I242&lt;9,"Skrzat"))))))))</f>
        <v>Senior</v>
      </c>
    </row>
    <row r="243" spans="1:11">
      <c r="A243" s="10">
        <v>246</v>
      </c>
      <c r="B243" s="10" t="str">
        <f>G243&amp;" "&amp;H243</f>
        <v>Pruszkowski Jakub</v>
      </c>
      <c r="C243" s="24">
        <v>1284</v>
      </c>
      <c r="D243" s="24" t="s">
        <v>8</v>
      </c>
      <c r="E243" s="25">
        <v>44061</v>
      </c>
      <c r="F243" s="24">
        <v>46865</v>
      </c>
      <c r="G243" s="24" t="s">
        <v>346</v>
      </c>
      <c r="H243" s="24" t="s">
        <v>12</v>
      </c>
      <c r="I243" s="24">
        <v>2004</v>
      </c>
      <c r="J243" s="24" t="s">
        <v>332</v>
      </c>
      <c r="K243" s="18" t="str">
        <f>IF(I243="","",IF($N$1-I243&gt;=21,"Senior",IF($N$1-I243&gt;=18,"Młodzieżowiec",IF($N$1-I243&gt;=15,"Junior",IF($N$1-I243&gt;=13,"Kadet",IF($N$1-I243&gt;=11,"Młodzik",IF($N$1-I243&gt;=9,"Żak",IF($N$1-I243&lt;9,"Skrzat"))))))))</f>
        <v>Junior</v>
      </c>
    </row>
    <row r="244" spans="1:11">
      <c r="A244" s="10">
        <v>70</v>
      </c>
      <c r="B244" s="10" t="str">
        <f>G244&amp;" "&amp;H244</f>
        <v>Przeździecka Marta</v>
      </c>
      <c r="C244" s="24">
        <v>4128</v>
      </c>
      <c r="D244" s="24" t="s">
        <v>8</v>
      </c>
      <c r="E244" s="25">
        <v>44076</v>
      </c>
      <c r="F244" s="24">
        <v>43592</v>
      </c>
      <c r="G244" s="24" t="s">
        <v>468</v>
      </c>
      <c r="H244" s="24" t="s">
        <v>270</v>
      </c>
      <c r="I244" s="24">
        <v>2009</v>
      </c>
      <c r="J244" s="24" t="s">
        <v>46</v>
      </c>
      <c r="K244" s="18" t="str">
        <f>IF(I244="","",IF($N$1-I244&gt;=21,"Senior",IF($N$1-I244&gt;=18,"Młodzieżowiec",IF($N$1-I244&gt;=15,"Junior",IF($N$1-I244&gt;=13,"Kadet",IF($N$1-I244&gt;=11,"Młodzik",IF($N$1-I244&gt;=9,"Żak",IF($N$1-I244&lt;9,"Skrzat"))))))))</f>
        <v>Żak</v>
      </c>
    </row>
    <row r="245" spans="1:11">
      <c r="A245" s="10">
        <v>96</v>
      </c>
      <c r="B245" s="10" t="str">
        <f>G245&amp;" "&amp;H245</f>
        <v>Przeździecki Paweł</v>
      </c>
      <c r="C245" s="24">
        <v>4101</v>
      </c>
      <c r="D245" s="24" t="s">
        <v>16</v>
      </c>
      <c r="E245" s="25">
        <v>44076</v>
      </c>
      <c r="F245" s="24">
        <v>10619</v>
      </c>
      <c r="G245" s="24" t="s">
        <v>93</v>
      </c>
      <c r="H245" s="24" t="s">
        <v>18</v>
      </c>
      <c r="I245" s="24">
        <v>1975</v>
      </c>
      <c r="J245" s="24" t="s">
        <v>46</v>
      </c>
      <c r="K245" s="18" t="str">
        <f>IF(I245="","",IF($N$1-I245&gt;=21,"Senior",IF($N$1-I245&gt;=18,"Młodzieżowiec",IF($N$1-I245&gt;=15,"Junior",IF($N$1-I245&gt;=13,"Kadet",IF($N$1-I245&gt;=11,"Młodzik",IF($N$1-I245&gt;=9,"Żak",IF($N$1-I245&lt;9,"Skrzat"))))))))</f>
        <v>Senior</v>
      </c>
    </row>
    <row r="246" spans="1:11">
      <c r="A246" s="10">
        <v>311</v>
      </c>
      <c r="B246" s="10" t="str">
        <f>G246&amp;" "&amp;H246</f>
        <v>Przeździecki Paweł</v>
      </c>
      <c r="C246" s="24">
        <v>5789</v>
      </c>
      <c r="D246" s="24" t="s">
        <v>16</v>
      </c>
      <c r="E246" s="25">
        <v>43712</v>
      </c>
      <c r="F246" s="24">
        <v>10619</v>
      </c>
      <c r="G246" s="24" t="s">
        <v>93</v>
      </c>
      <c r="H246" s="24" t="s">
        <v>18</v>
      </c>
      <c r="I246" s="24">
        <v>1975</v>
      </c>
      <c r="J246" s="24" t="s">
        <v>46</v>
      </c>
      <c r="K246" s="18" t="str">
        <f>IF(I246="","",IF($N$1-I246&gt;=21,"Senior",IF($N$1-I246&gt;=18,"Młodzieżowiec",IF($N$1-I246&gt;=15,"Junior",IF($N$1-I246&gt;=13,"Kadet",IF($N$1-I246&gt;=11,"Młodzik",IF($N$1-I246&gt;=9,"Żak",IF($N$1-I246&lt;9,"Skrzat"))))))))</f>
        <v>Senior</v>
      </c>
    </row>
    <row r="247" spans="1:11">
      <c r="A247" s="10">
        <v>30</v>
      </c>
      <c r="B247" s="10" t="str">
        <f>G247&amp;" "&amp;H247</f>
        <v>Pyka Maciej</v>
      </c>
      <c r="C247" s="24">
        <v>4619</v>
      </c>
      <c r="D247" s="24" t="s">
        <v>16</v>
      </c>
      <c r="E247" s="25">
        <v>44080</v>
      </c>
      <c r="F247" s="24">
        <v>54605</v>
      </c>
      <c r="G247" s="24" t="s">
        <v>460</v>
      </c>
      <c r="H247" s="24" t="s">
        <v>59</v>
      </c>
      <c r="I247" s="24">
        <v>1990</v>
      </c>
      <c r="J247" s="24" t="s">
        <v>457</v>
      </c>
      <c r="K247" s="18" t="str">
        <f>IF(I247="","",IF($N$1-I247&gt;=21,"Senior",IF($N$1-I247&gt;=18,"Młodzieżowiec",IF($N$1-I247&gt;=15,"Junior",IF($N$1-I247&gt;=13,"Kadet",IF($N$1-I247&gt;=11,"Młodzik",IF($N$1-I247&gt;=9,"Żak",IF($N$1-I247&lt;9,"Skrzat"))))))))</f>
        <v>Senior</v>
      </c>
    </row>
    <row r="248" spans="1:11">
      <c r="A248" s="10">
        <v>83</v>
      </c>
      <c r="B248" s="10" t="str">
        <f>G248&amp;" "&amp;H248</f>
        <v>Raczek Michał</v>
      </c>
      <c r="C248" s="24">
        <v>4114</v>
      </c>
      <c r="D248" s="24" t="s">
        <v>8</v>
      </c>
      <c r="E248" s="25">
        <v>44076</v>
      </c>
      <c r="F248" s="24">
        <v>54550</v>
      </c>
      <c r="G248" s="24" t="s">
        <v>476</v>
      </c>
      <c r="H248" s="24" t="s">
        <v>69</v>
      </c>
      <c r="I248" s="24">
        <v>2006</v>
      </c>
      <c r="J248" s="24" t="s">
        <v>46</v>
      </c>
      <c r="K248" s="18" t="str">
        <f>IF(I248="","",IF($N$1-I248&gt;=21,"Senior",IF($N$1-I248&gt;=18,"Młodzieżowiec",IF($N$1-I248&gt;=15,"Junior",IF($N$1-I248&gt;=13,"Kadet",IF($N$1-I248&gt;=11,"Młodzik",IF($N$1-I248&gt;=9,"Żak",IF($N$1-I248&lt;9,"Skrzat"))))))))</f>
        <v>Kadet</v>
      </c>
    </row>
    <row r="249" spans="1:11">
      <c r="A249" s="10">
        <v>14</v>
      </c>
      <c r="B249" s="10" t="str">
        <f>G249&amp;" "&amp;H249</f>
        <v>Radziej Magdalena</v>
      </c>
      <c r="C249" s="24">
        <v>4673</v>
      </c>
      <c r="D249" s="24" t="s">
        <v>8</v>
      </c>
      <c r="E249" s="25">
        <v>44080</v>
      </c>
      <c r="F249" s="24">
        <v>46753</v>
      </c>
      <c r="G249" s="24" t="s">
        <v>273</v>
      </c>
      <c r="H249" s="24" t="s">
        <v>110</v>
      </c>
      <c r="I249" s="24">
        <v>2006</v>
      </c>
      <c r="J249" s="24" t="s">
        <v>41</v>
      </c>
      <c r="K249" s="18" t="str">
        <f>IF(I249="","",IF($N$1-I249&gt;=21,"Senior",IF($N$1-I249&gt;=18,"Młodzieżowiec",IF($N$1-I249&gt;=15,"Junior",IF($N$1-I249&gt;=13,"Kadet",IF($N$1-I249&gt;=11,"Młodzik",IF($N$1-I249&gt;=9,"Żak",IF($N$1-I249&lt;9,"Skrzat"))))))))</f>
        <v>Kadet</v>
      </c>
    </row>
    <row r="250" spans="1:11">
      <c r="A250" s="10">
        <v>312</v>
      </c>
      <c r="B250" s="10" t="str">
        <f>G250&amp;" "&amp;H250</f>
        <v>Radziej Magdalena</v>
      </c>
      <c r="C250" s="24">
        <v>2367</v>
      </c>
      <c r="D250" s="24" t="s">
        <v>8</v>
      </c>
      <c r="E250" s="25">
        <v>43702</v>
      </c>
      <c r="F250" s="24">
        <v>46753</v>
      </c>
      <c r="G250" s="24" t="s">
        <v>273</v>
      </c>
      <c r="H250" s="24" t="s">
        <v>110</v>
      </c>
      <c r="I250" s="24">
        <v>2006</v>
      </c>
      <c r="J250" s="24" t="s">
        <v>38</v>
      </c>
      <c r="K250" s="18" t="str">
        <f>IF(I250="","",IF($N$1-I250&gt;=21,"Senior",IF($N$1-I250&gt;=18,"Młodzieżowiec",IF($N$1-I250&gt;=15,"Junior",IF($N$1-I250&gt;=13,"Kadet",IF($N$1-I250&gt;=11,"Młodzik",IF($N$1-I250&gt;=9,"Żak",IF($N$1-I250&lt;9,"Skrzat"))))))))</f>
        <v>Kadet</v>
      </c>
    </row>
    <row r="251" spans="1:11">
      <c r="A251" s="10">
        <v>313</v>
      </c>
      <c r="B251" s="10" t="str">
        <f>G251&amp;" "&amp;H251</f>
        <v>Ramza Karol</v>
      </c>
      <c r="C251" s="24">
        <v>5798</v>
      </c>
      <c r="D251" s="24" t="s">
        <v>8</v>
      </c>
      <c r="E251" s="25">
        <v>43712</v>
      </c>
      <c r="F251" s="24">
        <v>42771</v>
      </c>
      <c r="G251" s="24" t="s">
        <v>77</v>
      </c>
      <c r="H251" s="24" t="s">
        <v>78</v>
      </c>
      <c r="I251" s="24">
        <v>2005</v>
      </c>
      <c r="J251" s="24" t="s">
        <v>46</v>
      </c>
      <c r="K251" s="18" t="str">
        <f>IF(I251="","",IF($N$1-I251&gt;=21,"Senior",IF($N$1-I251&gt;=18,"Młodzieżowiec",IF($N$1-I251&gt;=15,"Junior",IF($N$1-I251&gt;=13,"Kadet",IF($N$1-I251&gt;=11,"Młodzik",IF($N$1-I251&gt;=9,"Żak",IF($N$1-I251&lt;9,"Skrzat"))))))))</f>
        <v>Kadet</v>
      </c>
    </row>
    <row r="252" spans="1:11">
      <c r="A252" s="10">
        <v>106</v>
      </c>
      <c r="B252" s="10" t="str">
        <f>G252&amp;" "&amp;H252</f>
        <v>Reh Jakub</v>
      </c>
      <c r="C252" s="24">
        <v>3830</v>
      </c>
      <c r="D252" s="24" t="s">
        <v>8</v>
      </c>
      <c r="E252" s="25">
        <v>44077</v>
      </c>
      <c r="F252" s="24">
        <v>52194</v>
      </c>
      <c r="G252" s="24" t="s">
        <v>154</v>
      </c>
      <c r="H252" s="24" t="s">
        <v>12</v>
      </c>
      <c r="I252" s="24">
        <v>2004</v>
      </c>
      <c r="J252" s="24" t="s">
        <v>25</v>
      </c>
      <c r="K252" s="18" t="str">
        <f>IF(I252="","",IF($N$1-I252&gt;=21,"Senior",IF($N$1-I252&gt;=18,"Młodzieżowiec",IF($N$1-I252&gt;=15,"Junior",IF($N$1-I252&gt;=13,"Kadet",IF($N$1-I252&gt;=11,"Młodzik",IF($N$1-I252&gt;=9,"Żak",IF($N$1-I252&lt;9,"Skrzat"))))))))</f>
        <v>Junior</v>
      </c>
    </row>
    <row r="253" spans="1:11">
      <c r="A253" s="10">
        <v>314</v>
      </c>
      <c r="B253" s="10" t="str">
        <f>G253&amp;" "&amp;H253</f>
        <v>Reh Jakub</v>
      </c>
      <c r="C253" s="24">
        <v>5155</v>
      </c>
      <c r="D253" s="24" t="s">
        <v>8</v>
      </c>
      <c r="E253" s="25">
        <v>43711</v>
      </c>
      <c r="F253" s="24">
        <v>52194</v>
      </c>
      <c r="G253" s="24" t="s">
        <v>154</v>
      </c>
      <c r="H253" s="24" t="s">
        <v>12</v>
      </c>
      <c r="I253" s="24">
        <v>2004</v>
      </c>
      <c r="J253" s="24" t="s">
        <v>25</v>
      </c>
      <c r="K253" s="18" t="str">
        <f>IF(I253="","",IF($N$1-I253&gt;=21,"Senior",IF($N$1-I253&gt;=18,"Młodzieżowiec",IF($N$1-I253&gt;=15,"Junior",IF($N$1-I253&gt;=13,"Kadet",IF($N$1-I253&gt;=11,"Młodzik",IF($N$1-I253&gt;=9,"Żak",IF($N$1-I253&lt;9,"Skrzat"))))))))</f>
        <v>Junior</v>
      </c>
    </row>
    <row r="254" spans="1:11">
      <c r="A254" s="10">
        <v>315</v>
      </c>
      <c r="B254" s="10" t="str">
        <f>G254&amp;" "&amp;H254</f>
        <v>Reinert Maciej</v>
      </c>
      <c r="C254" s="24">
        <v>5486</v>
      </c>
      <c r="D254" s="24" t="s">
        <v>122</v>
      </c>
      <c r="E254" s="25">
        <v>43712</v>
      </c>
      <c r="F254" s="24">
        <v>50884</v>
      </c>
      <c r="G254" s="24" t="s">
        <v>124</v>
      </c>
      <c r="H254" s="24" t="s">
        <v>59</v>
      </c>
      <c r="I254" s="24">
        <v>2011</v>
      </c>
      <c r="J254" s="24" t="s">
        <v>22</v>
      </c>
      <c r="K254" s="18" t="str">
        <f>IF(I254="","",IF($N$1-I254&gt;=21,"Senior",IF($N$1-I254&gt;=18,"Młodzieżowiec",IF($N$1-I254&gt;=15,"Junior",IF($N$1-I254&gt;=13,"Kadet",IF($N$1-I254&gt;=11,"Młodzik",IF($N$1-I254&gt;=9,"Żak",IF($N$1-I254&lt;9,"Skrzat"))))))))</f>
        <v>Skrzat</v>
      </c>
    </row>
    <row r="255" spans="1:11">
      <c r="A255" s="10">
        <v>58</v>
      </c>
      <c r="B255" s="10" t="str">
        <f>G255&amp;" "&amp;H255</f>
        <v>Rogoziński Szymon</v>
      </c>
      <c r="C255" s="24">
        <v>4248</v>
      </c>
      <c r="D255" s="24" t="s">
        <v>8</v>
      </c>
      <c r="E255" s="25">
        <v>44078</v>
      </c>
      <c r="F255" s="24">
        <v>41109</v>
      </c>
      <c r="G255" s="24" t="s">
        <v>223</v>
      </c>
      <c r="H255" s="24" t="s">
        <v>51</v>
      </c>
      <c r="I255" s="24">
        <v>2005</v>
      </c>
      <c r="J255" s="24" t="s">
        <v>211</v>
      </c>
      <c r="K255" s="18" t="str">
        <f>IF(I255="","",IF($N$1-I255&gt;=21,"Senior",IF($N$1-I255&gt;=18,"Młodzieżowiec",IF($N$1-I255&gt;=15,"Junior",IF($N$1-I255&gt;=13,"Kadet",IF($N$1-I255&gt;=11,"Młodzik",IF($N$1-I255&gt;=9,"Żak",IF($N$1-I255&lt;9,"Skrzat"))))))))</f>
        <v>Kadet</v>
      </c>
    </row>
    <row r="256" spans="1:11">
      <c r="A256" s="10">
        <v>316</v>
      </c>
      <c r="B256" s="10" t="str">
        <f>G256&amp;" "&amp;H256</f>
        <v>Rogoziński Szymon</v>
      </c>
      <c r="C256" s="24">
        <v>3405</v>
      </c>
      <c r="D256" s="24" t="s">
        <v>8</v>
      </c>
      <c r="E256" s="25">
        <v>43706</v>
      </c>
      <c r="F256" s="24">
        <v>41109</v>
      </c>
      <c r="G256" s="24" t="s">
        <v>223</v>
      </c>
      <c r="H256" s="24" t="s">
        <v>51</v>
      </c>
      <c r="I256" s="24">
        <v>2005</v>
      </c>
      <c r="J256" s="24" t="s">
        <v>211</v>
      </c>
      <c r="K256" s="18" t="str">
        <f>IF(I256="","",IF($N$1-I256&gt;=21,"Senior",IF($N$1-I256&gt;=18,"Młodzieżowiec",IF($N$1-I256&gt;=15,"Junior",IF($N$1-I256&gt;=13,"Kadet",IF($N$1-I256&gt;=11,"Młodzik",IF($N$1-I256&gt;=9,"Żak",IF($N$1-I256&lt;9,"Skrzat"))))))))</f>
        <v>Kadet</v>
      </c>
    </row>
    <row r="257" spans="1:11">
      <c r="A257" s="10">
        <v>284</v>
      </c>
      <c r="B257" s="10" t="str">
        <f>G257&amp;" "&amp;H257</f>
        <v>Romanowska Aleksandra</v>
      </c>
      <c r="C257" s="10">
        <v>301</v>
      </c>
      <c r="D257" s="10" t="s">
        <v>8</v>
      </c>
      <c r="E257" s="10">
        <v>44050</v>
      </c>
      <c r="F257" s="10">
        <v>49740</v>
      </c>
      <c r="G257" s="10" t="s">
        <v>241</v>
      </c>
      <c r="H257" s="10" t="s">
        <v>236</v>
      </c>
      <c r="I257" s="10">
        <v>2010</v>
      </c>
      <c r="J257" s="10" t="s">
        <v>242</v>
      </c>
      <c r="K257" s="18" t="str">
        <f>IF(I257="","",IF($N$1-I257&gt;=21,"Senior",IF($N$1-I257&gt;=18,"Młodzieżowiec",IF($N$1-I257&gt;=15,"Junior",IF($N$1-I257&gt;=13,"Kadet",IF($N$1-I257&gt;=11,"Młodzik",IF($N$1-I257&gt;=9,"Żak",IF($N$1-I257&lt;9,"Skrzat"))))))))</f>
        <v>Żak</v>
      </c>
    </row>
    <row r="258" spans="1:11">
      <c r="A258" s="10">
        <v>318</v>
      </c>
      <c r="B258" s="10" t="str">
        <f>G258&amp;" "&amp;H258</f>
        <v>Romanowska Aleksandra</v>
      </c>
      <c r="C258" s="24">
        <v>2538</v>
      </c>
      <c r="D258" s="24" t="s">
        <v>8</v>
      </c>
      <c r="E258" s="25">
        <v>43703</v>
      </c>
      <c r="F258" s="24">
        <v>49740</v>
      </c>
      <c r="G258" s="24" t="s">
        <v>241</v>
      </c>
      <c r="H258" s="24" t="s">
        <v>236</v>
      </c>
      <c r="I258" s="24">
        <v>2010</v>
      </c>
      <c r="J258" s="24" t="s">
        <v>242</v>
      </c>
      <c r="K258" s="18" t="str">
        <f>IF(I258="","",IF($N$1-I258&gt;=21,"Senior",IF($N$1-I258&gt;=18,"Młodzieżowiec",IF($N$1-I258&gt;=15,"Junior",IF($N$1-I258&gt;=13,"Kadet",IF($N$1-I258&gt;=11,"Młodzik",IF($N$1-I258&gt;=9,"Żak",IF($N$1-I258&lt;9,"Skrzat"))))))))</f>
        <v>Żak</v>
      </c>
    </row>
    <row r="259" spans="1:11">
      <c r="A259" s="10">
        <v>283</v>
      </c>
      <c r="B259" s="10" t="str">
        <f>G259&amp;" "&amp;H259</f>
        <v>Romanowska Magdalena</v>
      </c>
      <c r="C259" s="24">
        <v>302</v>
      </c>
      <c r="D259" s="24" t="s">
        <v>8</v>
      </c>
      <c r="E259" s="25">
        <v>44050</v>
      </c>
      <c r="F259" s="24">
        <v>45616</v>
      </c>
      <c r="G259" s="24" t="s">
        <v>241</v>
      </c>
      <c r="H259" s="24" t="s">
        <v>110</v>
      </c>
      <c r="I259" s="24">
        <v>2008</v>
      </c>
      <c r="J259" s="24" t="s">
        <v>242</v>
      </c>
      <c r="K259" s="18" t="str">
        <f>IF(I259="","",IF($N$1-I259&gt;=21,"Senior",IF($N$1-I259&gt;=18,"Młodzieżowiec",IF($N$1-I259&gt;=15,"Junior",IF($N$1-I259&gt;=13,"Kadet",IF($N$1-I259&gt;=11,"Młodzik",IF($N$1-I259&gt;=9,"Żak",IF($N$1-I259&lt;9,"Skrzat"))))))))</f>
        <v>Młodzik</v>
      </c>
    </row>
    <row r="260" spans="1:11">
      <c r="A260" s="10">
        <v>317</v>
      </c>
      <c r="B260" s="10" t="str">
        <f>G260&amp;" "&amp;H260</f>
        <v>Romanowska Magdalena</v>
      </c>
      <c r="C260" s="24">
        <v>2541</v>
      </c>
      <c r="D260" s="24" t="s">
        <v>8</v>
      </c>
      <c r="E260" s="25">
        <v>43703</v>
      </c>
      <c r="F260" s="24">
        <v>45616</v>
      </c>
      <c r="G260" s="24" t="s">
        <v>241</v>
      </c>
      <c r="H260" s="24" t="s">
        <v>110</v>
      </c>
      <c r="I260" s="24">
        <v>2008</v>
      </c>
      <c r="J260" s="24" t="s">
        <v>242</v>
      </c>
      <c r="K260" s="18" t="str">
        <f>IF(I260="","",IF($N$1-I260&gt;=21,"Senior",IF($N$1-I260&gt;=18,"Młodzieżowiec",IF($N$1-I260&gt;=15,"Junior",IF($N$1-I260&gt;=13,"Kadet",IF($N$1-I260&gt;=11,"Młodzik",IF($N$1-I260&gt;=9,"Żak",IF($N$1-I260&lt;9,"Skrzat"))))))))</f>
        <v>Młodzik</v>
      </c>
    </row>
    <row r="261" spans="1:11">
      <c r="A261" s="10">
        <v>282</v>
      </c>
      <c r="B261" s="10" t="str">
        <f>G261&amp;" "&amp;H261</f>
        <v>Romanowski Paweł</v>
      </c>
      <c r="C261" s="24">
        <v>303</v>
      </c>
      <c r="D261" s="24" t="s">
        <v>8</v>
      </c>
      <c r="E261" s="25">
        <v>44050</v>
      </c>
      <c r="F261" s="24">
        <v>45625</v>
      </c>
      <c r="G261" s="24" t="s">
        <v>247</v>
      </c>
      <c r="H261" s="24" t="s">
        <v>18</v>
      </c>
      <c r="I261" s="24">
        <v>2006</v>
      </c>
      <c r="J261" s="24" t="s">
        <v>242</v>
      </c>
      <c r="K261" s="18" t="str">
        <f>IF(I261="","",IF($N$1-I261&gt;=21,"Senior",IF($N$1-I261&gt;=18,"Młodzieżowiec",IF($N$1-I261&gt;=15,"Junior",IF($N$1-I261&gt;=13,"Kadet",IF($N$1-I261&gt;=11,"Młodzik",IF($N$1-I261&gt;=9,"Żak",IF($N$1-I261&lt;9,"Skrzat"))))))))</f>
        <v>Kadet</v>
      </c>
    </row>
    <row r="262" spans="1:11">
      <c r="A262" s="10">
        <v>319</v>
      </c>
      <c r="B262" s="10" t="str">
        <f>G262&amp;" "&amp;H262</f>
        <v>Romanowski Paweł</v>
      </c>
      <c r="C262" s="24">
        <v>2534</v>
      </c>
      <c r="D262" s="24" t="s">
        <v>8</v>
      </c>
      <c r="E262" s="25">
        <v>43703</v>
      </c>
      <c r="F262" s="24">
        <v>45625</v>
      </c>
      <c r="G262" s="24" t="s">
        <v>247</v>
      </c>
      <c r="H262" s="24" t="s">
        <v>18</v>
      </c>
      <c r="I262" s="24">
        <v>2006</v>
      </c>
      <c r="J262" s="24" t="s">
        <v>242</v>
      </c>
      <c r="K262" s="18" t="str">
        <f>IF(I262="","",IF($N$1-I262&gt;=21,"Senior",IF($N$1-I262&gt;=18,"Młodzieżowiec",IF($N$1-I262&gt;=15,"Junior",IF($N$1-I262&gt;=13,"Kadet",IF($N$1-I262&gt;=11,"Młodzik",IF($N$1-I262&gt;=9,"Żak",IF($N$1-I262&lt;9,"Skrzat"))))))))</f>
        <v>Kadet</v>
      </c>
    </row>
    <row r="263" spans="1:11">
      <c r="A263" s="10">
        <v>320</v>
      </c>
      <c r="B263" s="10" t="str">
        <f>G263&amp;" "&amp;H263</f>
        <v>Rudy Artur</v>
      </c>
      <c r="C263" s="24">
        <v>5153</v>
      </c>
      <c r="D263" s="24" t="s">
        <v>16</v>
      </c>
      <c r="E263" s="25">
        <v>43711</v>
      </c>
      <c r="F263" s="24">
        <v>10119</v>
      </c>
      <c r="G263" s="24" t="s">
        <v>157</v>
      </c>
      <c r="H263" s="24" t="s">
        <v>75</v>
      </c>
      <c r="I263" s="24">
        <v>1968</v>
      </c>
      <c r="J263" s="24" t="s">
        <v>25</v>
      </c>
      <c r="K263" s="18" t="str">
        <f>IF(I263="","",IF($N$1-I263&gt;=21,"Senior",IF($N$1-I263&gt;=18,"Młodzieżowiec",IF($N$1-I263&gt;=15,"Junior",IF($N$1-I263&gt;=13,"Kadet",IF($N$1-I263&gt;=11,"Młodzik",IF($N$1-I263&gt;=9,"Żak",IF($N$1-I263&lt;9,"Skrzat"))))))))</f>
        <v>Senior</v>
      </c>
    </row>
    <row r="264" spans="1:11">
      <c r="A264" s="10">
        <v>49</v>
      </c>
      <c r="B264" s="10" t="str">
        <f>G264&amp;" "&amp;H264</f>
        <v>Rudzik Magdalena</v>
      </c>
      <c r="C264" s="24">
        <v>4598</v>
      </c>
      <c r="D264" s="24" t="s">
        <v>16</v>
      </c>
      <c r="E264" s="25">
        <v>44080</v>
      </c>
      <c r="F264" s="24">
        <v>39290</v>
      </c>
      <c r="G264" s="24" t="s">
        <v>272</v>
      </c>
      <c r="H264" s="24" t="s">
        <v>110</v>
      </c>
      <c r="I264" s="24">
        <v>2002</v>
      </c>
      <c r="J264" s="24" t="s">
        <v>457</v>
      </c>
      <c r="K264" s="18" t="str">
        <f>IF(I264="","",IF($N$1-I264&gt;=21,"Senior",IF($N$1-I264&gt;=18,"Młodzieżowiec",IF($N$1-I264&gt;=15,"Junior",IF($N$1-I264&gt;=13,"Kadet",IF($N$1-I264&gt;=11,"Młodzik",IF($N$1-I264&gt;=9,"Żak",IF($N$1-I264&lt;9,"Skrzat"))))))))</f>
        <v>Junior</v>
      </c>
    </row>
    <row r="265" spans="1:11">
      <c r="A265" s="10">
        <v>321</v>
      </c>
      <c r="B265" s="10" t="str">
        <f>G265&amp;" "&amp;H265</f>
        <v>Rudzik Magdalena</v>
      </c>
      <c r="C265" s="24">
        <v>2368</v>
      </c>
      <c r="D265" s="24" t="s">
        <v>8</v>
      </c>
      <c r="E265" s="25">
        <v>43702</v>
      </c>
      <c r="F265" s="24">
        <v>39290</v>
      </c>
      <c r="G265" s="24" t="s">
        <v>272</v>
      </c>
      <c r="H265" s="24" t="s">
        <v>110</v>
      </c>
      <c r="I265" s="24">
        <v>2002</v>
      </c>
      <c r="J265" s="24" t="s">
        <v>38</v>
      </c>
      <c r="K265" s="18" t="str">
        <f>IF(I265="","",IF($N$1-I265&gt;=21,"Senior",IF($N$1-I265&gt;=18,"Młodzieżowiec",IF($N$1-I265&gt;=15,"Junior",IF($N$1-I265&gt;=13,"Kadet",IF($N$1-I265&gt;=11,"Młodzik",IF($N$1-I265&gt;=9,"Żak",IF($N$1-I265&lt;9,"Skrzat"))))))))</f>
        <v>Junior</v>
      </c>
    </row>
    <row r="266" spans="1:11">
      <c r="A266" s="10">
        <v>48</v>
      </c>
      <c r="B266" s="10" t="str">
        <f>G266&amp;" "&amp;H266</f>
        <v>Rychlik Nadia</v>
      </c>
      <c r="C266" s="24">
        <v>4599</v>
      </c>
      <c r="D266" s="24" t="s">
        <v>8</v>
      </c>
      <c r="E266" s="25">
        <v>44080</v>
      </c>
      <c r="F266" s="24">
        <v>54599</v>
      </c>
      <c r="G266" s="24" t="s">
        <v>466</v>
      </c>
      <c r="H266" s="24" t="s">
        <v>467</v>
      </c>
      <c r="I266" s="24">
        <v>2011</v>
      </c>
      <c r="J266" s="24" t="s">
        <v>457</v>
      </c>
      <c r="K266" s="18" t="str">
        <f>IF(I266="","",IF($N$1-I266&gt;=21,"Senior",IF($N$1-I266&gt;=18,"Młodzieżowiec",IF($N$1-I266&gt;=15,"Junior",IF($N$1-I266&gt;=13,"Kadet",IF($N$1-I266&gt;=11,"Młodzik",IF($N$1-I266&gt;=9,"Żak",IF($N$1-I266&lt;9,"Skrzat"))))))))</f>
        <v>Skrzat</v>
      </c>
    </row>
    <row r="267" spans="1:11">
      <c r="A267" s="10">
        <v>243</v>
      </c>
      <c r="B267" s="10" t="str">
        <f>G267&amp;" "&amp;H267</f>
        <v>Rydzy Maria</v>
      </c>
      <c r="C267" s="24">
        <v>1287</v>
      </c>
      <c r="D267" s="24" t="s">
        <v>8</v>
      </c>
      <c r="E267" s="25">
        <v>44061</v>
      </c>
      <c r="F267" s="24">
        <v>51510</v>
      </c>
      <c r="G267" s="24" t="s">
        <v>337</v>
      </c>
      <c r="H267" s="24" t="s">
        <v>338</v>
      </c>
      <c r="I267" s="24">
        <v>2007</v>
      </c>
      <c r="J267" s="24" t="s">
        <v>332</v>
      </c>
      <c r="K267" s="18" t="str">
        <f>IF(I267="","",IF($N$1-I267&gt;=21,"Senior",IF($N$1-I267&gt;=18,"Młodzieżowiec",IF($N$1-I267&gt;=15,"Junior",IF($N$1-I267&gt;=13,"Kadet",IF($N$1-I267&gt;=11,"Młodzik",IF($N$1-I267&gt;=9,"Żak",IF($N$1-I267&lt;9,"Skrzat"))))))))</f>
        <v>Młodzik</v>
      </c>
    </row>
    <row r="268" spans="1:11">
      <c r="A268" s="10">
        <v>322</v>
      </c>
      <c r="B268" s="10" t="str">
        <f>G268&amp;" "&amp;H268</f>
        <v>Rydzy Maria</v>
      </c>
      <c r="C268" s="24">
        <v>667</v>
      </c>
      <c r="D268" s="24" t="s">
        <v>8</v>
      </c>
      <c r="E268" s="25">
        <v>43690</v>
      </c>
      <c r="F268" s="24">
        <v>51510</v>
      </c>
      <c r="G268" s="24" t="s">
        <v>337</v>
      </c>
      <c r="H268" s="24" t="s">
        <v>338</v>
      </c>
      <c r="I268" s="24">
        <v>2007</v>
      </c>
      <c r="J268" s="24" t="s">
        <v>332</v>
      </c>
      <c r="K268" s="18" t="str">
        <f>IF(I268="","",IF($N$1-I268&gt;=21,"Senior",IF($N$1-I268&gt;=18,"Młodzieżowiec",IF($N$1-I268&gt;=15,"Junior",IF($N$1-I268&gt;=13,"Kadet",IF($N$1-I268&gt;=11,"Młodzik",IF($N$1-I268&gt;=9,"Żak",IF($N$1-I268&lt;9,"Skrzat"))))))))</f>
        <v>Młodzik</v>
      </c>
    </row>
    <row r="269" spans="1:11">
      <c r="A269" s="10">
        <v>292</v>
      </c>
      <c r="B269" s="10" t="str">
        <f>G269&amp;" "&amp;H269</f>
        <v>Salata Jacek</v>
      </c>
      <c r="C269" s="24">
        <v>293</v>
      </c>
      <c r="D269" s="24" t="s">
        <v>16</v>
      </c>
      <c r="E269" s="25">
        <v>44050</v>
      </c>
      <c r="F269" s="24">
        <v>19032</v>
      </c>
      <c r="G269" s="24" t="s">
        <v>249</v>
      </c>
      <c r="H269" s="24" t="s">
        <v>149</v>
      </c>
      <c r="I269" s="24">
        <v>1973</v>
      </c>
      <c r="J269" s="24" t="s">
        <v>242</v>
      </c>
      <c r="K269" s="18" t="str">
        <f>IF(I269="","",IF($N$1-I269&gt;=21,"Senior",IF($N$1-I269&gt;=18,"Młodzieżowiec",IF($N$1-I269&gt;=15,"Junior",IF($N$1-I269&gt;=13,"Kadet",IF($N$1-I269&gt;=11,"Młodzik",IF($N$1-I269&gt;=9,"Żak",IF($N$1-I269&lt;9,"Skrzat"))))))))</f>
        <v>Senior</v>
      </c>
    </row>
    <row r="270" spans="1:11">
      <c r="A270" s="10">
        <v>323</v>
      </c>
      <c r="B270" s="10" t="str">
        <f>G270&amp;" "&amp;H270</f>
        <v>Salata Jacek</v>
      </c>
      <c r="C270" s="24">
        <v>2528</v>
      </c>
      <c r="D270" s="24" t="s">
        <v>16</v>
      </c>
      <c r="E270" s="25">
        <v>43703</v>
      </c>
      <c r="F270" s="24">
        <v>19032</v>
      </c>
      <c r="G270" s="24" t="s">
        <v>249</v>
      </c>
      <c r="H270" s="24" t="s">
        <v>149</v>
      </c>
      <c r="I270" s="24">
        <v>1973</v>
      </c>
      <c r="J270" s="24" t="s">
        <v>242</v>
      </c>
      <c r="K270" s="18" t="str">
        <f>IF(I270="","",IF($N$1-I270&gt;=21,"Senior",IF($N$1-I270&gt;=18,"Młodzieżowiec",IF($N$1-I270&gt;=15,"Junior",IF($N$1-I270&gt;=13,"Kadet",IF($N$1-I270&gt;=11,"Młodzik",IF($N$1-I270&gt;=9,"Żak",IF($N$1-I270&lt;9,"Skrzat"))))))))</f>
        <v>Senior</v>
      </c>
    </row>
    <row r="271" spans="1:11">
      <c r="A271" s="10">
        <v>134</v>
      </c>
      <c r="B271" s="10" t="str">
        <f>G271&amp;" "&amp;H271</f>
        <v>Samson Zofia</v>
      </c>
      <c r="C271" s="24">
        <v>2759</v>
      </c>
      <c r="D271" s="24" t="s">
        <v>8</v>
      </c>
      <c r="E271" s="25">
        <v>44072</v>
      </c>
      <c r="F271" s="24">
        <v>43257</v>
      </c>
      <c r="G271" s="24" t="s">
        <v>32</v>
      </c>
      <c r="H271" s="24" t="s">
        <v>33</v>
      </c>
      <c r="I271" s="24">
        <v>2007</v>
      </c>
      <c r="J271" s="24" t="s">
        <v>34</v>
      </c>
      <c r="K271" s="18" t="str">
        <f>IF(I271="","",IF($N$1-I271&gt;=21,"Senior",IF($N$1-I271&gt;=18,"Młodzieżowiec",IF($N$1-I271&gt;=15,"Junior",IF($N$1-I271&gt;=13,"Kadet",IF($N$1-I271&gt;=11,"Młodzik",IF($N$1-I271&gt;=9,"Żak",IF($N$1-I271&lt;9,"Skrzat"))))))))</f>
        <v>Młodzik</v>
      </c>
    </row>
    <row r="272" spans="1:11">
      <c r="A272" s="10">
        <v>324</v>
      </c>
      <c r="B272" s="10" t="str">
        <f>G272&amp;" "&amp;H272</f>
        <v>Samson Zofia</v>
      </c>
      <c r="C272" s="24">
        <v>8684</v>
      </c>
      <c r="D272" s="24" t="s">
        <v>8</v>
      </c>
      <c r="E272" s="25">
        <v>43718</v>
      </c>
      <c r="F272" s="24">
        <v>43257</v>
      </c>
      <c r="G272" s="24" t="s">
        <v>32</v>
      </c>
      <c r="H272" s="24" t="s">
        <v>33</v>
      </c>
      <c r="I272" s="24">
        <v>2007</v>
      </c>
      <c r="J272" s="24" t="s">
        <v>34</v>
      </c>
      <c r="K272" s="18" t="str">
        <f>IF(I272="","",IF($N$1-I272&gt;=21,"Senior",IF($N$1-I272&gt;=18,"Młodzieżowiec",IF($N$1-I272&gt;=15,"Junior",IF($N$1-I272&gt;=13,"Kadet",IF($N$1-I272&gt;=11,"Młodzik",IF($N$1-I272&gt;=9,"Żak",IF($N$1-I272&lt;9,"Skrzat"))))))))</f>
        <v>Młodzik</v>
      </c>
    </row>
    <row r="273" spans="1:11">
      <c r="A273" s="10">
        <v>325</v>
      </c>
      <c r="B273" s="10" t="str">
        <f>G273&amp;" "&amp;H273</f>
        <v>Sarnicki Jacek</v>
      </c>
      <c r="C273" s="24">
        <v>1412</v>
      </c>
      <c r="D273" s="24" t="s">
        <v>16</v>
      </c>
      <c r="E273" s="25">
        <v>43697</v>
      </c>
      <c r="F273" s="24">
        <v>33874</v>
      </c>
      <c r="G273" s="24" t="s">
        <v>290</v>
      </c>
      <c r="H273" s="24" t="s">
        <v>149</v>
      </c>
      <c r="I273" s="24">
        <v>1969</v>
      </c>
      <c r="J273" s="24" t="s">
        <v>192</v>
      </c>
      <c r="K273" s="18" t="str">
        <f>IF(I273="","",IF($N$1-I273&gt;=21,"Senior",IF($N$1-I273&gt;=18,"Młodzieżowiec",IF($N$1-I273&gt;=15,"Junior",IF($N$1-I273&gt;=13,"Kadet",IF($N$1-I273&gt;=11,"Młodzik",IF($N$1-I273&gt;=9,"Żak",IF($N$1-I273&lt;9,"Skrzat"))))))))</f>
        <v>Senior</v>
      </c>
    </row>
    <row r="274" spans="1:11">
      <c r="A274" s="10">
        <v>268</v>
      </c>
      <c r="B274" s="10" t="str">
        <f>G274&amp;" "&amp;H274</f>
        <v>Sawicki Grzegorz</v>
      </c>
      <c r="C274" s="24">
        <v>426</v>
      </c>
      <c r="D274" s="24" t="s">
        <v>16</v>
      </c>
      <c r="E274" s="25">
        <v>44052</v>
      </c>
      <c r="F274" s="24">
        <v>47115</v>
      </c>
      <c r="G274" s="24" t="s">
        <v>359</v>
      </c>
      <c r="H274" s="24" t="s">
        <v>102</v>
      </c>
      <c r="I274" s="24">
        <v>1977</v>
      </c>
      <c r="J274" s="24" t="s">
        <v>352</v>
      </c>
      <c r="K274" s="18" t="str">
        <f>IF(I274="","",IF($N$1-I274&gt;=21,"Senior",IF($N$1-I274&gt;=18,"Młodzieżowiec",IF($N$1-I274&gt;=15,"Junior",IF($N$1-I274&gt;=13,"Kadet",IF($N$1-I274&gt;=11,"Młodzik",IF($N$1-I274&gt;=9,"Żak",IF($N$1-I274&lt;9,"Skrzat"))))))))</f>
        <v>Senior</v>
      </c>
    </row>
    <row r="275" spans="1:11">
      <c r="A275" s="10">
        <v>326</v>
      </c>
      <c r="B275" s="10" t="str">
        <f>G275&amp;" "&amp;H275</f>
        <v>Sawicki Grzegorz</v>
      </c>
      <c r="C275" s="24">
        <v>584</v>
      </c>
      <c r="D275" s="24" t="s">
        <v>16</v>
      </c>
      <c r="E275" s="25">
        <v>43688</v>
      </c>
      <c r="F275" s="24">
        <v>47115</v>
      </c>
      <c r="G275" s="24" t="s">
        <v>359</v>
      </c>
      <c r="H275" s="24" t="s">
        <v>102</v>
      </c>
      <c r="I275" s="24">
        <v>1977</v>
      </c>
      <c r="J275" s="24" t="s">
        <v>352</v>
      </c>
      <c r="K275" s="18" t="str">
        <f>IF(I275="","",IF($N$1-I275&gt;=21,"Senior",IF($N$1-I275&gt;=18,"Młodzieżowiec",IF($N$1-I275&gt;=15,"Junior",IF($N$1-I275&gt;=13,"Kadet",IF($N$1-I275&gt;=11,"Młodzik",IF($N$1-I275&gt;=9,"Żak",IF($N$1-I275&lt;9,"Skrzat"))))))))</f>
        <v>Senior</v>
      </c>
    </row>
    <row r="276" spans="1:11">
      <c r="A276" s="10">
        <v>327</v>
      </c>
      <c r="B276" s="10" t="str">
        <f>G276&amp;" "&amp;H276</f>
        <v>Semkowicz Marcin</v>
      </c>
      <c r="C276" s="24">
        <v>948</v>
      </c>
      <c r="D276" s="24" t="s">
        <v>16</v>
      </c>
      <c r="E276" s="25">
        <v>43692</v>
      </c>
      <c r="F276" s="24">
        <v>45574</v>
      </c>
      <c r="G276" s="24" t="s">
        <v>298</v>
      </c>
      <c r="H276" s="24" t="s">
        <v>45</v>
      </c>
      <c r="I276" s="24">
        <v>1982</v>
      </c>
      <c r="J276" s="24" t="s">
        <v>292</v>
      </c>
      <c r="K276" s="18" t="str">
        <f>IF(I276="","",IF($N$1-I276&gt;=21,"Senior",IF($N$1-I276&gt;=18,"Młodzieżowiec",IF($N$1-I276&gt;=15,"Junior",IF($N$1-I276&gt;=13,"Kadet",IF($N$1-I276&gt;=11,"Młodzik",IF($N$1-I276&gt;=9,"Żak",IF($N$1-I276&lt;9,"Skrzat"))))))))</f>
        <v>Senior</v>
      </c>
    </row>
    <row r="277" spans="1:11">
      <c r="A277" s="10">
        <v>69</v>
      </c>
      <c r="B277" s="10" t="str">
        <f>G277&amp;" "&amp;H277</f>
        <v>Sewielski Kacper</v>
      </c>
      <c r="C277" s="24">
        <v>4129</v>
      </c>
      <c r="D277" s="24" t="s">
        <v>8</v>
      </c>
      <c r="E277" s="25">
        <v>44076</v>
      </c>
      <c r="F277" s="24">
        <v>50158</v>
      </c>
      <c r="G277" s="24" t="s">
        <v>81</v>
      </c>
      <c r="H277" s="24" t="s">
        <v>76</v>
      </c>
      <c r="I277" s="24">
        <v>2008</v>
      </c>
      <c r="J277" s="24" t="s">
        <v>46</v>
      </c>
      <c r="K277" s="18" t="str">
        <f>IF(I277="","",IF($N$1-I277&gt;=21,"Senior",IF($N$1-I277&gt;=18,"Młodzieżowiec",IF($N$1-I277&gt;=15,"Junior",IF($N$1-I277&gt;=13,"Kadet",IF($N$1-I277&gt;=11,"Młodzik",IF($N$1-I277&gt;=9,"Żak",IF($N$1-I277&lt;9,"Skrzat"))))))))</f>
        <v>Młodzik</v>
      </c>
    </row>
    <row r="278" spans="1:11">
      <c r="A278" s="10">
        <v>328</v>
      </c>
      <c r="B278" s="10" t="str">
        <f>G278&amp;" "&amp;H278</f>
        <v>Sewielski Kacper</v>
      </c>
      <c r="C278" s="24">
        <v>5796</v>
      </c>
      <c r="D278" s="24" t="s">
        <v>8</v>
      </c>
      <c r="E278" s="25">
        <v>43712</v>
      </c>
      <c r="F278" s="24">
        <v>50158</v>
      </c>
      <c r="G278" s="24" t="s">
        <v>81</v>
      </c>
      <c r="H278" s="24" t="s">
        <v>76</v>
      </c>
      <c r="I278" s="24">
        <v>2008</v>
      </c>
      <c r="J278" s="24" t="s">
        <v>46</v>
      </c>
      <c r="K278" s="18" t="str">
        <f>IF(I278="","",IF($N$1-I278&gt;=21,"Senior",IF($N$1-I278&gt;=18,"Młodzieżowiec",IF($N$1-I278&gt;=15,"Junior",IF($N$1-I278&gt;=13,"Kadet",IF($N$1-I278&gt;=11,"Młodzik",IF($N$1-I278&gt;=9,"Żak",IF($N$1-I278&lt;9,"Skrzat"))))))))</f>
        <v>Młodzik</v>
      </c>
    </row>
    <row r="279" spans="1:11">
      <c r="A279" s="10">
        <v>211</v>
      </c>
      <c r="B279" s="10" t="str">
        <f>G279&amp;" "&amp;H279</f>
        <v>Siekiera Dawid</v>
      </c>
      <c r="C279" s="24">
        <v>1332</v>
      </c>
      <c r="D279" s="24" t="s">
        <v>8</v>
      </c>
      <c r="E279" s="25">
        <v>44061</v>
      </c>
      <c r="F279" s="24">
        <v>51139</v>
      </c>
      <c r="G279" s="24" t="s">
        <v>311</v>
      </c>
      <c r="H279" s="24" t="s">
        <v>125</v>
      </c>
      <c r="I279" s="24">
        <v>2009</v>
      </c>
      <c r="J279" s="24" t="s">
        <v>31</v>
      </c>
      <c r="K279" s="18" t="str">
        <f>IF(I279="","",IF($N$1-I279&gt;=21,"Senior",IF($N$1-I279&gt;=18,"Młodzieżowiec",IF($N$1-I279&gt;=15,"Junior",IF($N$1-I279&gt;=13,"Kadet",IF($N$1-I279&gt;=11,"Młodzik",IF($N$1-I279&gt;=9,"Żak",IF($N$1-I279&lt;9,"Skrzat"))))))))</f>
        <v>Żak</v>
      </c>
    </row>
    <row r="280" spans="1:11">
      <c r="A280" s="10">
        <v>329</v>
      </c>
      <c r="B280" s="10" t="str">
        <f>G280&amp;" "&amp;H280</f>
        <v>Siekiera Dawid</v>
      </c>
      <c r="C280" s="24">
        <v>845</v>
      </c>
      <c r="D280" s="24" t="s">
        <v>8</v>
      </c>
      <c r="E280" s="25">
        <v>43691</v>
      </c>
      <c r="F280" s="24">
        <v>51139</v>
      </c>
      <c r="G280" s="24" t="s">
        <v>311</v>
      </c>
      <c r="H280" s="24" t="s">
        <v>125</v>
      </c>
      <c r="I280" s="24">
        <v>2009</v>
      </c>
      <c r="J280" s="24" t="s">
        <v>31</v>
      </c>
      <c r="K280" s="18" t="str">
        <f>IF(I280="","",IF($N$1-I280&gt;=21,"Senior",IF($N$1-I280&gt;=18,"Młodzieżowiec",IF($N$1-I280&gt;=15,"Junior",IF($N$1-I280&gt;=13,"Kadet",IF($N$1-I280&gt;=11,"Młodzik",IF($N$1-I280&gt;=9,"Żak",IF($N$1-I280&lt;9,"Skrzat"))))))))</f>
        <v>Żak</v>
      </c>
    </row>
    <row r="281" spans="1:11">
      <c r="A281" s="10">
        <v>35</v>
      </c>
      <c r="B281" s="10" t="str">
        <f>G281&amp;" "&amp;H281</f>
        <v>Sier Bartosz</v>
      </c>
      <c r="C281" s="24">
        <v>4614</v>
      </c>
      <c r="D281" s="24" t="s">
        <v>8</v>
      </c>
      <c r="E281" s="25">
        <v>44080</v>
      </c>
      <c r="F281" s="24">
        <v>53672</v>
      </c>
      <c r="G281" s="24" t="s">
        <v>410</v>
      </c>
      <c r="H281" s="24" t="s">
        <v>80</v>
      </c>
      <c r="I281" s="24">
        <v>2009</v>
      </c>
      <c r="J281" s="24" t="s">
        <v>457</v>
      </c>
      <c r="K281" s="18" t="str">
        <f>IF(I281="","",IF($N$1-I281&gt;=21,"Senior",IF($N$1-I281&gt;=18,"Młodzieżowiec",IF($N$1-I281&gt;=15,"Junior",IF($N$1-I281&gt;=13,"Kadet",IF($N$1-I281&gt;=11,"Młodzik",IF($N$1-I281&gt;=9,"Żak",IF($N$1-I281&lt;9,"Skrzat"))))))))</f>
        <v>Żak</v>
      </c>
    </row>
    <row r="282" spans="1:11">
      <c r="A282" s="10">
        <v>330</v>
      </c>
      <c r="B282" s="10" t="str">
        <f>G282&amp;" "&amp;H282</f>
        <v>Sier Bartosz</v>
      </c>
      <c r="C282" s="24">
        <v>10579</v>
      </c>
      <c r="D282" s="24" t="s">
        <v>8</v>
      </c>
      <c r="E282" s="25">
        <v>43794</v>
      </c>
      <c r="F282" s="24">
        <v>53672</v>
      </c>
      <c r="G282" s="24" t="s">
        <v>410</v>
      </c>
      <c r="H282" s="24" t="s">
        <v>80</v>
      </c>
      <c r="I282" s="24">
        <v>2009</v>
      </c>
      <c r="J282" s="24" t="s">
        <v>38</v>
      </c>
      <c r="K282" s="18" t="str">
        <f>IF(I282="","",IF($N$1-I282&gt;=21,"Senior",IF($N$1-I282&gt;=18,"Młodzieżowiec",IF($N$1-I282&gt;=15,"Junior",IF($N$1-I282&gt;=13,"Kadet",IF($N$1-I282&gt;=11,"Młodzik",IF($N$1-I282&gt;=9,"Żak",IF($N$1-I282&lt;9,"Skrzat"))))))))</f>
        <v>Żak</v>
      </c>
    </row>
    <row r="283" spans="1:11">
      <c r="A283" s="10">
        <v>34</v>
      </c>
      <c r="B283" s="10" t="str">
        <f>G283&amp;" "&amp;H283</f>
        <v>Sier Dawid</v>
      </c>
      <c r="C283" s="24">
        <v>4615</v>
      </c>
      <c r="D283" s="24" t="s">
        <v>8</v>
      </c>
      <c r="E283" s="25">
        <v>44080</v>
      </c>
      <c r="F283" s="24">
        <v>53671</v>
      </c>
      <c r="G283" s="24" t="s">
        <v>410</v>
      </c>
      <c r="H283" s="24" t="s">
        <v>125</v>
      </c>
      <c r="I283" s="24">
        <v>2006</v>
      </c>
      <c r="J283" s="24" t="s">
        <v>457</v>
      </c>
      <c r="K283" s="18" t="str">
        <f>IF(I283="","",IF($N$1-I283&gt;=21,"Senior",IF($N$1-I283&gt;=18,"Młodzieżowiec",IF($N$1-I283&gt;=15,"Junior",IF($N$1-I283&gt;=13,"Kadet",IF($N$1-I283&gt;=11,"Młodzik",IF($N$1-I283&gt;=9,"Żak",IF($N$1-I283&lt;9,"Skrzat"))))))))</f>
        <v>Kadet</v>
      </c>
    </row>
    <row r="284" spans="1:11">
      <c r="A284" s="10">
        <v>331</v>
      </c>
      <c r="B284" s="10" t="str">
        <f>G284&amp;" "&amp;H284</f>
        <v>Sier Dawid</v>
      </c>
      <c r="C284" s="24">
        <v>10578</v>
      </c>
      <c r="D284" s="24" t="s">
        <v>8</v>
      </c>
      <c r="E284" s="25">
        <v>43794</v>
      </c>
      <c r="F284" s="24">
        <v>53671</v>
      </c>
      <c r="G284" s="24" t="s">
        <v>410</v>
      </c>
      <c r="H284" s="24" t="s">
        <v>125</v>
      </c>
      <c r="I284" s="24">
        <v>2006</v>
      </c>
      <c r="J284" s="24" t="s">
        <v>38</v>
      </c>
      <c r="K284" s="18" t="str">
        <f>IF(I284="","",IF($N$1-I284&gt;=21,"Senior",IF($N$1-I284&gt;=18,"Młodzieżowiec",IF($N$1-I284&gt;=15,"Junior",IF($N$1-I284&gt;=13,"Kadet",IF($N$1-I284&gt;=11,"Młodzik",IF($N$1-I284&gt;=9,"Żak",IF($N$1-I284&lt;9,"Skrzat"))))))))</f>
        <v>Kadet</v>
      </c>
    </row>
    <row r="285" spans="1:11">
      <c r="A285" s="10">
        <v>126</v>
      </c>
      <c r="B285" s="10" t="str">
        <f>G285&amp;" "&amp;H285</f>
        <v>Sikora Szymon</v>
      </c>
      <c r="C285" s="24">
        <v>2863</v>
      </c>
      <c r="D285" s="24" t="s">
        <v>8</v>
      </c>
      <c r="E285" s="25">
        <v>44073</v>
      </c>
      <c r="F285" s="24">
        <v>47860</v>
      </c>
      <c r="G285" s="24" t="s">
        <v>112</v>
      </c>
      <c r="H285" s="24" t="s">
        <v>51</v>
      </c>
      <c r="I285" s="24">
        <v>2005</v>
      </c>
      <c r="J285" s="24" t="s">
        <v>105</v>
      </c>
      <c r="K285" s="18" t="str">
        <f>IF(I285="","",IF($N$1-I285&gt;=21,"Senior",IF($N$1-I285&gt;=18,"Młodzieżowiec",IF($N$1-I285&gt;=15,"Junior",IF($N$1-I285&gt;=13,"Kadet",IF($N$1-I285&gt;=11,"Młodzik",IF($N$1-I285&gt;=9,"Żak",IF($N$1-I285&lt;9,"Skrzat"))))))))</f>
        <v>Kadet</v>
      </c>
    </row>
    <row r="286" spans="1:11">
      <c r="A286" s="10">
        <v>332</v>
      </c>
      <c r="B286" s="10" t="str">
        <f>G286&amp;" "&amp;H286</f>
        <v>Sikora Szymon</v>
      </c>
      <c r="C286" s="24">
        <v>5642</v>
      </c>
      <c r="D286" s="24" t="s">
        <v>8</v>
      </c>
      <c r="E286" s="25">
        <v>43712</v>
      </c>
      <c r="F286" s="24">
        <v>47860</v>
      </c>
      <c r="G286" s="24" t="s">
        <v>112</v>
      </c>
      <c r="H286" s="24" t="s">
        <v>51</v>
      </c>
      <c r="I286" s="24">
        <v>2005</v>
      </c>
      <c r="J286" s="24" t="s">
        <v>105</v>
      </c>
      <c r="K286" s="18" t="str">
        <f>IF(I286="","",IF($N$1-I286&gt;=21,"Senior",IF($N$1-I286&gt;=18,"Młodzieżowiec",IF($N$1-I286&gt;=15,"Junior",IF($N$1-I286&gt;=13,"Kadet",IF($N$1-I286&gt;=11,"Młodzik",IF($N$1-I286&gt;=9,"Żak",IF($N$1-I286&lt;9,"Skrzat"))))))))</f>
        <v>Kadet</v>
      </c>
    </row>
    <row r="287" spans="1:11">
      <c r="A287" s="10">
        <v>118</v>
      </c>
      <c r="B287" s="10" t="str">
        <f>G287&amp;" "&amp;H287</f>
        <v>Sinicki Maciej</v>
      </c>
      <c r="C287" s="24">
        <v>3770</v>
      </c>
      <c r="D287" s="24" t="s">
        <v>16</v>
      </c>
      <c r="E287" s="25">
        <v>44076</v>
      </c>
      <c r="F287" s="24">
        <v>19006</v>
      </c>
      <c r="G287" s="24" t="s">
        <v>64</v>
      </c>
      <c r="H287" s="24" t="s">
        <v>59</v>
      </c>
      <c r="I287" s="24">
        <v>1993</v>
      </c>
      <c r="J287" s="24" t="s">
        <v>28</v>
      </c>
      <c r="K287" s="18" t="str">
        <f>IF(I287="","",IF($N$1-I287&gt;=21,"Senior",IF($N$1-I287&gt;=18,"Młodzieżowiec",IF($N$1-I287&gt;=15,"Junior",IF($N$1-I287&gt;=13,"Kadet",IF($N$1-I287&gt;=11,"Młodzik",IF($N$1-I287&gt;=9,"Żak",IF($N$1-I287&lt;9,"Skrzat"))))))))</f>
        <v>Senior</v>
      </c>
    </row>
    <row r="288" spans="1:11">
      <c r="A288" s="10">
        <v>333</v>
      </c>
      <c r="B288" s="10" t="str">
        <f>G288&amp;" "&amp;H288</f>
        <v>Sinicki Maciej</v>
      </c>
      <c r="C288" s="24">
        <v>6169</v>
      </c>
      <c r="D288" s="24" t="s">
        <v>16</v>
      </c>
      <c r="E288" s="25">
        <v>43713</v>
      </c>
      <c r="F288" s="24">
        <v>19006</v>
      </c>
      <c r="G288" s="24" t="s">
        <v>64</v>
      </c>
      <c r="H288" s="24" t="s">
        <v>59</v>
      </c>
      <c r="I288" s="24">
        <v>1993</v>
      </c>
      <c r="J288" s="24" t="s">
        <v>22</v>
      </c>
      <c r="K288" s="18" t="str">
        <f>IF(I288="","",IF($N$1-I288&gt;=21,"Senior",IF($N$1-I288&gt;=18,"Młodzieżowiec",IF($N$1-I288&gt;=15,"Junior",IF($N$1-I288&gt;=13,"Kadet",IF($N$1-I288&gt;=11,"Młodzik",IF($N$1-I288&gt;=9,"Żak",IF($N$1-I288&lt;9,"Skrzat"))))))))</f>
        <v>Senior</v>
      </c>
    </row>
    <row r="289" spans="1:11">
      <c r="A289" s="10">
        <v>423</v>
      </c>
      <c r="B289" s="10" t="str">
        <f>G289&amp;" "&amp;H289</f>
        <v>Siudak Oliwer</v>
      </c>
      <c r="C289" s="10">
        <v>10661</v>
      </c>
      <c r="D289" s="10" t="s">
        <v>8</v>
      </c>
      <c r="E289" s="10" t="s">
        <v>413</v>
      </c>
      <c r="F289" s="10">
        <v>53744</v>
      </c>
      <c r="G289" s="10" t="s">
        <v>414</v>
      </c>
      <c r="H289" s="10" t="s">
        <v>314</v>
      </c>
      <c r="I289" s="10">
        <v>2011</v>
      </c>
      <c r="J289" s="10" t="s">
        <v>31</v>
      </c>
      <c r="K289" s="18" t="str">
        <f>IF(I289="","",IF($N$1-I289&gt;=21,"Senior",IF($N$1-I289&gt;=18,"Młodzieżowiec",IF($N$1-I289&gt;=15,"Junior",IF($N$1-I289&gt;=13,"Kadet",IF($N$1-I289&gt;=11,"Młodzik",IF($N$1-I289&gt;=9,"Żak",IF($N$1-I289&lt;9,"Skrzat"))))))))</f>
        <v>Skrzat</v>
      </c>
    </row>
    <row r="290" spans="1:11">
      <c r="A290" s="10">
        <v>64</v>
      </c>
      <c r="B290" s="10" t="str">
        <f>G290&amp;" "&amp;H290</f>
        <v>Siwek Adam</v>
      </c>
      <c r="C290" s="24">
        <v>4243</v>
      </c>
      <c r="D290" s="24" t="s">
        <v>16</v>
      </c>
      <c r="E290" s="25">
        <v>44078</v>
      </c>
      <c r="F290" s="24">
        <v>27261</v>
      </c>
      <c r="G290" s="24" t="s">
        <v>214</v>
      </c>
      <c r="H290" s="24" t="s">
        <v>53</v>
      </c>
      <c r="I290" s="24">
        <v>1966</v>
      </c>
      <c r="J290" s="24" t="s">
        <v>211</v>
      </c>
      <c r="K290" s="18" t="str">
        <f>IF(I290="","",IF($N$1-I290&gt;=21,"Senior",IF($N$1-I290&gt;=18,"Młodzieżowiec",IF($N$1-I290&gt;=15,"Junior",IF($N$1-I290&gt;=13,"Kadet",IF($N$1-I290&gt;=11,"Młodzik",IF($N$1-I290&gt;=9,"Żak",IF($N$1-I290&lt;9,"Skrzat"))))))))</f>
        <v>Senior</v>
      </c>
    </row>
    <row r="291" spans="1:11">
      <c r="A291" s="10">
        <v>334</v>
      </c>
      <c r="B291" s="10" t="str">
        <f>G291&amp;" "&amp;H291</f>
        <v>Siwek Adam</v>
      </c>
      <c r="C291" s="24">
        <v>3413</v>
      </c>
      <c r="D291" s="24" t="s">
        <v>16</v>
      </c>
      <c r="E291" s="25">
        <v>43706</v>
      </c>
      <c r="F291" s="24">
        <v>27261</v>
      </c>
      <c r="G291" s="24" t="s">
        <v>214</v>
      </c>
      <c r="H291" s="24" t="s">
        <v>53</v>
      </c>
      <c r="I291" s="24">
        <v>1966</v>
      </c>
      <c r="J291" s="24" t="s">
        <v>211</v>
      </c>
      <c r="K291" s="18" t="str">
        <f>IF(I291="","",IF($N$1-I291&gt;=21,"Senior",IF($N$1-I291&gt;=18,"Młodzieżowiec",IF($N$1-I291&gt;=15,"Junior",IF($N$1-I291&gt;=13,"Kadet",IF($N$1-I291&gt;=11,"Młodzik",IF($N$1-I291&gt;=9,"Żak",IF($N$1-I291&lt;9,"Skrzat"))))))))</f>
        <v>Senior</v>
      </c>
    </row>
    <row r="292" spans="1:11">
      <c r="A292" s="10">
        <v>335</v>
      </c>
      <c r="B292" s="10" t="str">
        <f>G292&amp;" "&amp;H292</f>
        <v>Skiba Marek</v>
      </c>
      <c r="C292" s="24">
        <v>3410</v>
      </c>
      <c r="D292" s="24" t="s">
        <v>16</v>
      </c>
      <c r="E292" s="25">
        <v>43706</v>
      </c>
      <c r="F292" s="24">
        <v>10614</v>
      </c>
      <c r="G292" s="24" t="s">
        <v>217</v>
      </c>
      <c r="H292" s="24" t="s">
        <v>109</v>
      </c>
      <c r="I292" s="24">
        <v>1960</v>
      </c>
      <c r="J292" s="24" t="s">
        <v>211</v>
      </c>
      <c r="K292" s="18" t="str">
        <f>IF(I292="","",IF($N$1-I292&gt;=21,"Senior",IF($N$1-I292&gt;=18,"Młodzieżowiec",IF($N$1-I292&gt;=15,"Junior",IF($N$1-I292&gt;=13,"Kadet",IF($N$1-I292&gt;=11,"Młodzik",IF($N$1-I292&gt;=9,"Żak",IF($N$1-I292&lt;9,"Skrzat"))))))))</f>
        <v>Senior</v>
      </c>
    </row>
    <row r="293" spans="1:11">
      <c r="A293" s="10">
        <v>170</v>
      </c>
      <c r="B293" s="10" t="str">
        <f>G293&amp;" "&amp;H293</f>
        <v>Skorodzień Tadeusz</v>
      </c>
      <c r="C293" s="24">
        <v>1580</v>
      </c>
      <c r="D293" s="24" t="s">
        <v>16</v>
      </c>
      <c r="E293" s="25">
        <v>44064</v>
      </c>
      <c r="F293" s="24">
        <v>40652</v>
      </c>
      <c r="G293" s="24" t="s">
        <v>297</v>
      </c>
      <c r="H293" s="24" t="s">
        <v>161</v>
      </c>
      <c r="I293" s="24">
        <v>1967</v>
      </c>
      <c r="J293" s="24" t="s">
        <v>292</v>
      </c>
      <c r="K293" s="18" t="str">
        <f>IF(I293="","",IF($N$1-I293&gt;=21,"Senior",IF($N$1-I293&gt;=18,"Młodzieżowiec",IF($N$1-I293&gt;=15,"Junior",IF($N$1-I293&gt;=13,"Kadet",IF($N$1-I293&gt;=11,"Młodzik",IF($N$1-I293&gt;=9,"Żak",IF($N$1-I293&lt;9,"Skrzat"))))))))</f>
        <v>Senior</v>
      </c>
    </row>
    <row r="294" spans="1:11">
      <c r="A294" s="10">
        <v>336</v>
      </c>
      <c r="B294" s="10" t="str">
        <f>G294&amp;" "&amp;H294</f>
        <v>Skorodzień Tadeusz</v>
      </c>
      <c r="C294" s="24">
        <v>949</v>
      </c>
      <c r="D294" s="24" t="s">
        <v>16</v>
      </c>
      <c r="E294" s="25">
        <v>43692</v>
      </c>
      <c r="F294" s="24">
        <v>40652</v>
      </c>
      <c r="G294" s="24" t="s">
        <v>297</v>
      </c>
      <c r="H294" s="24" t="s">
        <v>161</v>
      </c>
      <c r="I294" s="24">
        <v>1967</v>
      </c>
      <c r="J294" s="24" t="s">
        <v>292</v>
      </c>
      <c r="K294" s="18" t="str">
        <f>IF(I294="","",IF($N$1-I294&gt;=21,"Senior",IF($N$1-I294&gt;=18,"Młodzieżowiec",IF($N$1-I294&gt;=15,"Junior",IF($N$1-I294&gt;=13,"Kadet",IF($N$1-I294&gt;=11,"Młodzik",IF($N$1-I294&gt;=9,"Żak",IF($N$1-I294&lt;9,"Skrzat"))))))))</f>
        <v>Senior</v>
      </c>
    </row>
    <row r="295" spans="1:11">
      <c r="A295" s="10">
        <v>337</v>
      </c>
      <c r="B295" s="10" t="str">
        <f>G295&amp;" "&amp;H295</f>
        <v>Skotnik Paweł</v>
      </c>
      <c r="C295" s="24">
        <v>7862</v>
      </c>
      <c r="D295" s="24" t="s">
        <v>16</v>
      </c>
      <c r="E295" s="25">
        <v>43717</v>
      </c>
      <c r="F295" s="24">
        <v>44683</v>
      </c>
      <c r="G295" s="24" t="s">
        <v>47</v>
      </c>
      <c r="H295" s="24" t="s">
        <v>18</v>
      </c>
      <c r="I295" s="24">
        <v>2000</v>
      </c>
      <c r="J295" s="24" t="s">
        <v>48</v>
      </c>
      <c r="K295" s="18" t="str">
        <f>IF(I295="","",IF($N$1-I295&gt;=21,"Senior",IF($N$1-I295&gt;=18,"Młodzieżowiec",IF($N$1-I295&gt;=15,"Junior",IF($N$1-I295&gt;=13,"Kadet",IF($N$1-I295&gt;=11,"Młodzik",IF($N$1-I295&gt;=9,"Żak",IF($N$1-I295&lt;9,"Skrzat"))))))))</f>
        <v>Młodzieżowiec</v>
      </c>
    </row>
    <row r="296" spans="1:11">
      <c r="A296" s="10">
        <v>338</v>
      </c>
      <c r="B296" s="10" t="str">
        <f>G296&amp;" "&amp;H296</f>
        <v>Skotnik Szymon</v>
      </c>
      <c r="C296" s="24">
        <v>7049</v>
      </c>
      <c r="D296" s="24" t="s">
        <v>8</v>
      </c>
      <c r="E296" s="25">
        <v>43714</v>
      </c>
      <c r="F296" s="24">
        <v>45368</v>
      </c>
      <c r="G296" s="24" t="s">
        <v>47</v>
      </c>
      <c r="H296" s="24" t="s">
        <v>51</v>
      </c>
      <c r="I296" s="24">
        <v>2005</v>
      </c>
      <c r="J296" s="24" t="s">
        <v>48</v>
      </c>
      <c r="K296" s="18" t="str">
        <f>IF(I296="","",IF($N$1-I296&gt;=21,"Senior",IF($N$1-I296&gt;=18,"Młodzieżowiec",IF($N$1-I296&gt;=15,"Junior",IF($N$1-I296&gt;=13,"Kadet",IF($N$1-I296&gt;=11,"Młodzik",IF($N$1-I296&gt;=9,"Żak",IF($N$1-I296&lt;9,"Skrzat"))))))))</f>
        <v>Kadet</v>
      </c>
    </row>
    <row r="297" spans="1:11">
      <c r="A297" s="10">
        <v>339</v>
      </c>
      <c r="B297" s="10" t="str">
        <f>G297&amp;" "&amp;H297</f>
        <v>Słaboń Szymon</v>
      </c>
      <c r="C297" s="24">
        <v>5481</v>
      </c>
      <c r="D297" s="24" t="s">
        <v>122</v>
      </c>
      <c r="E297" s="25">
        <v>43712</v>
      </c>
      <c r="F297" s="24">
        <v>50214</v>
      </c>
      <c r="G297" s="24" t="s">
        <v>127</v>
      </c>
      <c r="H297" s="24" t="s">
        <v>51</v>
      </c>
      <c r="I297" s="24">
        <v>2011</v>
      </c>
      <c r="J297" s="24" t="s">
        <v>22</v>
      </c>
      <c r="K297" s="18" t="str">
        <f>IF(I297="","",IF($N$1-I297&gt;=21,"Senior",IF($N$1-I297&gt;=18,"Młodzieżowiec",IF($N$1-I297&gt;=15,"Junior",IF($N$1-I297&gt;=13,"Kadet",IF($N$1-I297&gt;=11,"Młodzik",IF($N$1-I297&gt;=9,"Żak",IF($N$1-I297&lt;9,"Skrzat"))))))))</f>
        <v>Skrzat</v>
      </c>
    </row>
    <row r="298" spans="1:11">
      <c r="A298" s="10">
        <v>340</v>
      </c>
      <c r="B298" s="10" t="str">
        <f>G298&amp;" "&amp;H298</f>
        <v>Słota Igor</v>
      </c>
      <c r="C298" s="24">
        <v>10411</v>
      </c>
      <c r="D298" s="24" t="s">
        <v>8</v>
      </c>
      <c r="E298" s="25">
        <v>43775</v>
      </c>
      <c r="F298" s="24">
        <v>46857</v>
      </c>
      <c r="G298" s="24" t="s">
        <v>14</v>
      </c>
      <c r="H298" s="24" t="s">
        <v>15</v>
      </c>
      <c r="I298" s="24">
        <v>2007</v>
      </c>
      <c r="J298" s="24" t="s">
        <v>10</v>
      </c>
      <c r="K298" s="18" t="str">
        <f>IF(I298="","",IF($N$1-I298&gt;=21,"Senior",IF($N$1-I298&gt;=18,"Młodzieżowiec",IF($N$1-I298&gt;=15,"Junior",IF($N$1-I298&gt;=13,"Kadet",IF($N$1-I298&gt;=11,"Młodzik",IF($N$1-I298&gt;=9,"Żak",IF($N$1-I298&lt;9,"Skrzat"))))))))</f>
        <v>Młodzik</v>
      </c>
    </row>
    <row r="299" spans="1:11">
      <c r="A299" s="10">
        <v>117</v>
      </c>
      <c r="B299" s="10" t="str">
        <f>G299&amp;" "&amp;H299</f>
        <v>Sobczak Sławomir</v>
      </c>
      <c r="C299" s="24">
        <v>3200</v>
      </c>
      <c r="D299" s="24" t="s">
        <v>16</v>
      </c>
      <c r="E299" s="25">
        <v>44074</v>
      </c>
      <c r="F299" s="24">
        <v>25405</v>
      </c>
      <c r="G299" s="24" t="s">
        <v>183</v>
      </c>
      <c r="H299" s="24" t="s">
        <v>150</v>
      </c>
      <c r="I299" s="24">
        <v>1973</v>
      </c>
      <c r="J299" s="24" t="s">
        <v>184</v>
      </c>
      <c r="K299" s="18" t="str">
        <f>IF(I299="","",IF($N$1-I299&gt;=21,"Senior",IF($N$1-I299&gt;=18,"Młodzieżowiec",IF($N$1-I299&gt;=15,"Junior",IF($N$1-I299&gt;=13,"Kadet",IF($N$1-I299&gt;=11,"Młodzik",IF($N$1-I299&gt;=9,"Żak",IF($N$1-I299&lt;9,"Skrzat"))))))))</f>
        <v>Senior</v>
      </c>
    </row>
    <row r="300" spans="1:11">
      <c r="A300" s="10">
        <v>341</v>
      </c>
      <c r="B300" s="10" t="str">
        <f>G300&amp;" "&amp;H300</f>
        <v>Sobczak Sławomir</v>
      </c>
      <c r="C300" s="24">
        <v>4573</v>
      </c>
      <c r="D300" s="24" t="s">
        <v>16</v>
      </c>
      <c r="E300" s="25">
        <v>43709</v>
      </c>
      <c r="F300" s="24">
        <v>25405</v>
      </c>
      <c r="G300" s="24" t="s">
        <v>183</v>
      </c>
      <c r="H300" s="24" t="s">
        <v>150</v>
      </c>
      <c r="I300" s="24">
        <v>1973</v>
      </c>
      <c r="J300" s="24" t="s">
        <v>184</v>
      </c>
      <c r="K300" s="18" t="str">
        <f>IF(I300="","",IF($N$1-I300&gt;=21,"Senior",IF($N$1-I300&gt;=18,"Młodzieżowiec",IF($N$1-I300&gt;=15,"Junior",IF($N$1-I300&gt;=13,"Kadet",IF($N$1-I300&gt;=11,"Młodzik",IF($N$1-I300&gt;=9,"Żak",IF($N$1-I300&lt;9,"Skrzat"))))))))</f>
        <v>Senior</v>
      </c>
    </row>
    <row r="301" spans="1:11">
      <c r="A301" s="10">
        <v>343</v>
      </c>
      <c r="B301" s="10" t="str">
        <f>G301&amp;" "&amp;H301</f>
        <v>Sobczyk Albin</v>
      </c>
      <c r="C301" s="24">
        <v>7045</v>
      </c>
      <c r="D301" s="24" t="s">
        <v>16</v>
      </c>
      <c r="E301" s="25">
        <v>43714</v>
      </c>
      <c r="F301" s="24">
        <v>35387</v>
      </c>
      <c r="G301" s="24" t="s">
        <v>55</v>
      </c>
      <c r="H301" s="24" t="s">
        <v>57</v>
      </c>
      <c r="I301" s="24">
        <v>2000</v>
      </c>
      <c r="J301" s="24" t="s">
        <v>48</v>
      </c>
      <c r="K301" s="18" t="str">
        <f>IF(I301="","",IF($N$1-I301&gt;=21,"Senior",IF($N$1-I301&gt;=18,"Młodzieżowiec",IF($N$1-I301&gt;=15,"Junior",IF($N$1-I301&gt;=13,"Kadet",IF($N$1-I301&gt;=11,"Młodzik",IF($N$1-I301&gt;=9,"Żak",IF($N$1-I301&lt;9,"Skrzat"))))))))</f>
        <v>Młodzieżowiec</v>
      </c>
    </row>
    <row r="302" spans="1:11">
      <c r="A302" s="10">
        <v>342</v>
      </c>
      <c r="B302" s="10" t="str">
        <f>G302&amp;" "&amp;H302</f>
        <v>Sobczyk Tobiasz</v>
      </c>
      <c r="C302" s="24">
        <v>7046</v>
      </c>
      <c r="D302" s="24" t="s">
        <v>16</v>
      </c>
      <c r="E302" s="25">
        <v>43714</v>
      </c>
      <c r="F302" s="24">
        <v>35388</v>
      </c>
      <c r="G302" s="24" t="s">
        <v>55</v>
      </c>
      <c r="H302" s="24" t="s">
        <v>56</v>
      </c>
      <c r="I302" s="24">
        <v>2000</v>
      </c>
      <c r="J302" s="24" t="s">
        <v>48</v>
      </c>
      <c r="K302" s="18" t="str">
        <f>IF(I302="","",IF($N$1-I302&gt;=21,"Senior",IF($N$1-I302&gt;=18,"Młodzieżowiec",IF($N$1-I302&gt;=15,"Junior",IF($N$1-I302&gt;=13,"Kadet",IF($N$1-I302&gt;=11,"Młodzik",IF($N$1-I302&gt;=9,"Żak",IF($N$1-I302&lt;9,"Skrzat"))))))))</f>
        <v>Młodzieżowiec</v>
      </c>
    </row>
    <row r="303" spans="1:11">
      <c r="A303" s="10">
        <v>344</v>
      </c>
      <c r="B303" s="10" t="str">
        <f>G303&amp;" "&amp;H303</f>
        <v>Sobera Julia</v>
      </c>
      <c r="C303" s="24">
        <v>5294</v>
      </c>
      <c r="D303" s="24" t="s">
        <v>8</v>
      </c>
      <c r="E303" s="25">
        <v>43711</v>
      </c>
      <c r="F303" s="24">
        <v>45981</v>
      </c>
      <c r="G303" s="24" t="s">
        <v>142</v>
      </c>
      <c r="H303" s="24" t="s">
        <v>121</v>
      </c>
      <c r="I303" s="24">
        <v>2008</v>
      </c>
      <c r="J303" s="24" t="s">
        <v>43</v>
      </c>
      <c r="K303" s="18" t="str">
        <f>IF(I303="","",IF($N$1-I303&gt;=21,"Senior",IF($N$1-I303&gt;=18,"Młodzieżowiec",IF($N$1-I303&gt;=15,"Junior",IF($N$1-I303&gt;=13,"Kadet",IF($N$1-I303&gt;=11,"Młodzik",IF($N$1-I303&gt;=9,"Żak",IF($N$1-I303&lt;9,"Skrzat"))))))))</f>
        <v>Młodzik</v>
      </c>
    </row>
    <row r="304" spans="1:11">
      <c r="A304" s="10">
        <v>188</v>
      </c>
      <c r="B304" s="10" t="str">
        <f>G304&amp;" "&amp;H304</f>
        <v>Sobkow Szymon</v>
      </c>
      <c r="C304" s="24">
        <v>1439</v>
      </c>
      <c r="D304" s="24" t="s">
        <v>8</v>
      </c>
      <c r="E304" s="25">
        <v>44062</v>
      </c>
      <c r="F304" s="24">
        <v>47317</v>
      </c>
      <c r="G304" s="24" t="s">
        <v>226</v>
      </c>
      <c r="H304" s="24" t="s">
        <v>51</v>
      </c>
      <c r="I304" s="24">
        <v>2006</v>
      </c>
      <c r="J304" s="24" t="s">
        <v>28</v>
      </c>
      <c r="K304" s="18" t="str">
        <f>IF(I304="","",IF($N$1-I304&gt;=21,"Senior",IF($N$1-I304&gt;=18,"Młodzieżowiec",IF($N$1-I304&gt;=15,"Junior",IF($N$1-I304&gt;=13,"Kadet",IF($N$1-I304&gt;=11,"Młodzik",IF($N$1-I304&gt;=9,"Żak",IF($N$1-I304&lt;9,"Skrzat"))))))))</f>
        <v>Kadet</v>
      </c>
    </row>
    <row r="305" spans="1:11">
      <c r="A305" s="10">
        <v>345</v>
      </c>
      <c r="B305" s="10" t="str">
        <f>G305&amp;" "&amp;H305</f>
        <v>Sobkow Szymon</v>
      </c>
      <c r="C305" s="24">
        <v>3043</v>
      </c>
      <c r="D305" s="24" t="s">
        <v>8</v>
      </c>
      <c r="E305" s="25">
        <v>43704</v>
      </c>
      <c r="F305" s="24">
        <v>47317</v>
      </c>
      <c r="G305" s="24" t="s">
        <v>226</v>
      </c>
      <c r="H305" s="24" t="s">
        <v>51</v>
      </c>
      <c r="I305" s="24">
        <v>2006</v>
      </c>
      <c r="J305" s="24" t="s">
        <v>28</v>
      </c>
      <c r="K305" s="18" t="str">
        <f>IF(I305="","",IF($N$1-I305&gt;=21,"Senior",IF($N$1-I305&gt;=18,"Młodzieżowiec",IF($N$1-I305&gt;=15,"Junior",IF($N$1-I305&gt;=13,"Kadet",IF($N$1-I305&gt;=11,"Młodzik",IF($N$1-I305&gt;=9,"Żak",IF($N$1-I305&lt;9,"Skrzat"))))))))</f>
        <v>Kadet</v>
      </c>
    </row>
    <row r="306" spans="1:11">
      <c r="A306" s="10">
        <v>82</v>
      </c>
      <c r="B306" s="10" t="str">
        <f>G306&amp;" "&amp;H306</f>
        <v>Soprych Jakub</v>
      </c>
      <c r="C306" s="24">
        <v>4116</v>
      </c>
      <c r="D306" s="24" t="s">
        <v>8</v>
      </c>
      <c r="E306" s="25">
        <v>44076</v>
      </c>
      <c r="F306" s="24">
        <v>54552</v>
      </c>
      <c r="G306" s="24" t="s">
        <v>474</v>
      </c>
      <c r="H306" s="24" t="s">
        <v>12</v>
      </c>
      <c r="I306" s="24">
        <v>2008</v>
      </c>
      <c r="J306" s="24" t="s">
        <v>46</v>
      </c>
      <c r="K306" s="18" t="str">
        <f>IF(I306="","",IF($N$1-I306&gt;=21,"Senior",IF($N$1-I306&gt;=18,"Młodzieżowiec",IF($N$1-I306&gt;=15,"Junior",IF($N$1-I306&gt;=13,"Kadet",IF($N$1-I306&gt;=11,"Młodzik",IF($N$1-I306&gt;=9,"Żak",IF($N$1-I306&lt;9,"Skrzat"))))))))</f>
        <v>Młodzik</v>
      </c>
    </row>
    <row r="307" spans="1:11">
      <c r="A307" s="10">
        <v>152</v>
      </c>
      <c r="B307" s="10" t="str">
        <f>G307&amp;" "&amp;H307</f>
        <v>Soszyński Bartosz</v>
      </c>
      <c r="C307" s="24">
        <v>2740</v>
      </c>
      <c r="D307" s="24" t="s">
        <v>122</v>
      </c>
      <c r="E307" s="25">
        <v>44072</v>
      </c>
      <c r="F307" s="24">
        <v>54367</v>
      </c>
      <c r="G307" s="24" t="s">
        <v>205</v>
      </c>
      <c r="H307" s="24" t="s">
        <v>80</v>
      </c>
      <c r="I307" s="24">
        <v>2014</v>
      </c>
      <c r="J307" s="24" t="s">
        <v>34</v>
      </c>
      <c r="K307" s="18" t="str">
        <f>IF(I307="","",IF($N$1-I307&gt;=21,"Senior",IF($N$1-I307&gt;=18,"Młodzieżowiec",IF($N$1-I307&gt;=15,"Junior",IF($N$1-I307&gt;=13,"Kadet",IF($N$1-I307&gt;=11,"Młodzik",IF($N$1-I307&gt;=9,"Żak",IF($N$1-I307&lt;9,"Skrzat"))))))))</f>
        <v>Skrzat</v>
      </c>
    </row>
    <row r="308" spans="1:11">
      <c r="A308" s="10">
        <v>132</v>
      </c>
      <c r="B308" s="10" t="str">
        <f>G308&amp;" "&amp;H308</f>
        <v>Soszyński Jakub</v>
      </c>
      <c r="C308" s="24">
        <v>2760</v>
      </c>
      <c r="D308" s="24" t="s">
        <v>8</v>
      </c>
      <c r="E308" s="25">
        <v>44072</v>
      </c>
      <c r="F308" s="24">
        <v>52009</v>
      </c>
      <c r="G308" s="24" t="s">
        <v>205</v>
      </c>
      <c r="H308" s="24" t="s">
        <v>12</v>
      </c>
      <c r="I308" s="24">
        <v>2007</v>
      </c>
      <c r="J308" s="24" t="s">
        <v>34</v>
      </c>
      <c r="K308" s="18" t="str">
        <f>IF(I308="","",IF($N$1-I308&gt;=21,"Senior",IF($N$1-I308&gt;=18,"Młodzieżowiec",IF($N$1-I308&gt;=15,"Junior",IF($N$1-I308&gt;=13,"Kadet",IF($N$1-I308&gt;=11,"Młodzik",IF($N$1-I308&gt;=9,"Żak",IF($N$1-I308&lt;9,"Skrzat"))))))))</f>
        <v>Młodzik</v>
      </c>
    </row>
    <row r="309" spans="1:11">
      <c r="A309" s="10">
        <v>346</v>
      </c>
      <c r="B309" s="10" t="str">
        <f>G309&amp;" "&amp;H309</f>
        <v>Soszyński Jakub</v>
      </c>
      <c r="C309" s="24">
        <v>3916</v>
      </c>
      <c r="D309" s="24" t="s">
        <v>8</v>
      </c>
      <c r="E309" s="25">
        <v>43707</v>
      </c>
      <c r="F309" s="24">
        <v>52009</v>
      </c>
      <c r="G309" s="24" t="s">
        <v>205</v>
      </c>
      <c r="H309" s="24" t="s">
        <v>12</v>
      </c>
      <c r="I309" s="24">
        <v>2007</v>
      </c>
      <c r="J309" s="24" t="s">
        <v>167</v>
      </c>
      <c r="K309" s="18" t="str">
        <f>IF(I309="","",IF($N$1-I309&gt;=21,"Senior",IF($N$1-I309&gt;=18,"Młodzieżowiec",IF($N$1-I309&gt;=15,"Junior",IF($N$1-I309&gt;=13,"Kadet",IF($N$1-I309&gt;=11,"Młodzik",IF($N$1-I309&gt;=9,"Żak",IF($N$1-I309&lt;9,"Skrzat"))))))))</f>
        <v>Młodzik</v>
      </c>
    </row>
    <row r="310" spans="1:11">
      <c r="A310" s="10">
        <v>347</v>
      </c>
      <c r="B310" s="10" t="str">
        <f>G310&amp;" "&amp;H310</f>
        <v>Sójka Alan</v>
      </c>
      <c r="C310" s="24">
        <v>10529</v>
      </c>
      <c r="D310" s="24" t="s">
        <v>122</v>
      </c>
      <c r="E310" s="25">
        <v>43789</v>
      </c>
      <c r="F310" s="24">
        <v>53641</v>
      </c>
      <c r="G310" s="24" t="s">
        <v>401</v>
      </c>
      <c r="H310" s="24" t="s">
        <v>402</v>
      </c>
      <c r="I310" s="24">
        <v>2010</v>
      </c>
      <c r="J310" s="24" t="s">
        <v>22</v>
      </c>
      <c r="K310" s="18" t="str">
        <f>IF(I310="","",IF($N$1-I310&gt;=21,"Senior",IF($N$1-I310&gt;=18,"Młodzieżowiec",IF($N$1-I310&gt;=15,"Junior",IF($N$1-I310&gt;=13,"Kadet",IF($N$1-I310&gt;=11,"Młodzik",IF($N$1-I310&gt;=9,"Żak",IF($N$1-I310&lt;9,"Skrzat"))))))))</f>
        <v>Żak</v>
      </c>
    </row>
    <row r="311" spans="1:11">
      <c r="A311" s="10">
        <v>33</v>
      </c>
      <c r="B311" s="10" t="str">
        <f>G311&amp;" "&amp;H311</f>
        <v>Spałek Olivier</v>
      </c>
      <c r="C311" s="24">
        <v>4616</v>
      </c>
      <c r="D311" s="24" t="s">
        <v>8</v>
      </c>
      <c r="E311" s="25">
        <v>44080</v>
      </c>
      <c r="F311" s="24">
        <v>45461</v>
      </c>
      <c r="G311" s="24" t="s">
        <v>271</v>
      </c>
      <c r="H311" s="24" t="s">
        <v>63</v>
      </c>
      <c r="I311" s="24">
        <v>2008</v>
      </c>
      <c r="J311" s="24" t="s">
        <v>457</v>
      </c>
      <c r="K311" s="18" t="str">
        <f>IF(I311="","",IF($N$1-I311&gt;=21,"Senior",IF($N$1-I311&gt;=18,"Młodzieżowiec",IF($N$1-I311&gt;=15,"Junior",IF($N$1-I311&gt;=13,"Kadet",IF($N$1-I311&gt;=11,"Młodzik",IF($N$1-I311&gt;=9,"Żak",IF($N$1-I311&lt;9,"Skrzat"))))))))</f>
        <v>Młodzik</v>
      </c>
    </row>
    <row r="312" spans="1:11">
      <c r="A312" s="10">
        <v>348</v>
      </c>
      <c r="B312" s="10" t="str">
        <f>G312&amp;" "&amp;H312</f>
        <v>Spałek Olivier</v>
      </c>
      <c r="C312" s="24">
        <v>2369</v>
      </c>
      <c r="D312" s="24" t="s">
        <v>8</v>
      </c>
      <c r="E312" s="25">
        <v>43702</v>
      </c>
      <c r="F312" s="24">
        <v>45461</v>
      </c>
      <c r="G312" s="24" t="s">
        <v>271</v>
      </c>
      <c r="H312" s="24" t="s">
        <v>63</v>
      </c>
      <c r="I312" s="24">
        <v>2008</v>
      </c>
      <c r="J312" s="24" t="s">
        <v>38</v>
      </c>
      <c r="K312" s="18" t="str">
        <f>IF(I312="","",IF($N$1-I312&gt;=21,"Senior",IF($N$1-I312&gt;=18,"Młodzieżowiec",IF($N$1-I312&gt;=15,"Junior",IF($N$1-I312&gt;=13,"Kadet",IF($N$1-I312&gt;=11,"Młodzik",IF($N$1-I312&gt;=9,"Żak",IF($N$1-I312&lt;9,"Skrzat"))))))))</f>
        <v>Młodzik</v>
      </c>
    </row>
    <row r="313" spans="1:11">
      <c r="A313" s="10">
        <v>349</v>
      </c>
      <c r="B313" s="10" t="str">
        <f>G313&amp;" "&amp;H313</f>
        <v>Sporek Gracjan</v>
      </c>
      <c r="C313" s="24">
        <v>5156</v>
      </c>
      <c r="D313" s="24" t="s">
        <v>8</v>
      </c>
      <c r="E313" s="25">
        <v>43711</v>
      </c>
      <c r="F313" s="24">
        <v>38550</v>
      </c>
      <c r="G313" s="24" t="s">
        <v>152</v>
      </c>
      <c r="H313" s="24" t="s">
        <v>153</v>
      </c>
      <c r="I313" s="24">
        <v>2002</v>
      </c>
      <c r="J313" s="24" t="s">
        <v>25</v>
      </c>
      <c r="K313" s="18" t="str">
        <f>IF(I313="","",IF($N$1-I313&gt;=21,"Senior",IF($N$1-I313&gt;=18,"Młodzieżowiec",IF($N$1-I313&gt;=15,"Junior",IF($N$1-I313&gt;=13,"Kadet",IF($N$1-I313&gt;=11,"Młodzik",IF($N$1-I313&gt;=9,"Żak",IF($N$1-I313&lt;9,"Skrzat"))))))))</f>
        <v>Junior</v>
      </c>
    </row>
    <row r="314" spans="1:11">
      <c r="A314" s="10">
        <v>47</v>
      </c>
      <c r="B314" s="10" t="str">
        <f>G314&amp;" "&amp;H314</f>
        <v>Sporyszkiewicz Gloria</v>
      </c>
      <c r="C314" s="24">
        <v>4600</v>
      </c>
      <c r="D314" s="24" t="s">
        <v>8</v>
      </c>
      <c r="E314" s="25">
        <v>44080</v>
      </c>
      <c r="F314" s="24">
        <v>54600</v>
      </c>
      <c r="G314" s="24" t="s">
        <v>464</v>
      </c>
      <c r="H314" s="24" t="s">
        <v>465</v>
      </c>
      <c r="I314" s="24">
        <v>2011</v>
      </c>
      <c r="J314" s="24" t="s">
        <v>457</v>
      </c>
      <c r="K314" s="18" t="str">
        <f>IF(I314="","",IF($N$1-I314&gt;=21,"Senior",IF($N$1-I314&gt;=18,"Młodzieżowiec",IF($N$1-I314&gt;=15,"Junior",IF($N$1-I314&gt;=13,"Kadet",IF($N$1-I314&gt;=11,"Młodzik",IF($N$1-I314&gt;=9,"Żak",IF($N$1-I314&lt;9,"Skrzat"))))))))</f>
        <v>Skrzat</v>
      </c>
    </row>
    <row r="315" spans="1:11">
      <c r="A315" s="10">
        <v>429</v>
      </c>
      <c r="B315" s="10" t="str">
        <f>G315&amp;" "&amp;H315</f>
        <v>Sprancel Jan</v>
      </c>
      <c r="C315" s="10">
        <v>10962</v>
      </c>
      <c r="D315" s="10" t="s">
        <v>122</v>
      </c>
      <c r="E315" s="10">
        <v>43854</v>
      </c>
      <c r="F315" s="10">
        <v>53931</v>
      </c>
      <c r="G315" s="10" t="s">
        <v>419</v>
      </c>
      <c r="H315" s="10" t="s">
        <v>37</v>
      </c>
      <c r="I315" s="10">
        <v>2012</v>
      </c>
      <c r="J315" s="10" t="s">
        <v>22</v>
      </c>
      <c r="K315" s="18" t="str">
        <f>IF(I315="","",IF($N$1-I315&gt;=21,"Senior",IF($N$1-I315&gt;=18,"Młodzieżowiec",IF($N$1-I315&gt;=15,"Junior",IF($N$1-I315&gt;=13,"Kadet",IF($N$1-I315&gt;=11,"Młodzik",IF($N$1-I315&gt;=9,"Żak",IF($N$1-I315&lt;9,"Skrzat"))))))))</f>
        <v>Skrzat</v>
      </c>
    </row>
    <row r="316" spans="1:11">
      <c r="A316" s="10">
        <v>350</v>
      </c>
      <c r="B316" s="10" t="str">
        <f>G316&amp;" "&amp;H316</f>
        <v>Stanikowski Marcel</v>
      </c>
      <c r="C316" s="24">
        <v>7050</v>
      </c>
      <c r="D316" s="24" t="s">
        <v>8</v>
      </c>
      <c r="E316" s="25">
        <v>43714</v>
      </c>
      <c r="F316" s="24">
        <v>49191</v>
      </c>
      <c r="G316" s="24" t="s">
        <v>49</v>
      </c>
      <c r="H316" s="24" t="s">
        <v>50</v>
      </c>
      <c r="I316" s="24">
        <v>2005</v>
      </c>
      <c r="J316" s="24" t="s">
        <v>48</v>
      </c>
      <c r="K316" s="18" t="str">
        <f>IF(I316="","",IF($N$1-I316&gt;=21,"Senior",IF($N$1-I316&gt;=18,"Młodzieżowiec",IF($N$1-I316&gt;=15,"Junior",IF($N$1-I316&gt;=13,"Kadet",IF($N$1-I316&gt;=11,"Młodzik",IF($N$1-I316&gt;=9,"Żak",IF($N$1-I316&lt;9,"Skrzat"))))))))</f>
        <v>Kadet</v>
      </c>
    </row>
    <row r="317" spans="1:11">
      <c r="A317" s="10">
        <v>296</v>
      </c>
      <c r="B317" s="10" t="str">
        <f>G317&amp;" "&amp;H317</f>
        <v>Staniszewski Piotr</v>
      </c>
      <c r="C317" s="24">
        <v>99</v>
      </c>
      <c r="D317" s="24" t="s">
        <v>16</v>
      </c>
      <c r="E317" s="25">
        <v>44046</v>
      </c>
      <c r="F317" s="24">
        <v>24812</v>
      </c>
      <c r="G317" s="24" t="s">
        <v>377</v>
      </c>
      <c r="H317" s="24" t="s">
        <v>40</v>
      </c>
      <c r="I317" s="24">
        <v>1994</v>
      </c>
      <c r="J317" s="24" t="s">
        <v>225</v>
      </c>
      <c r="K317" s="18" t="str">
        <f>IF(I317="","",IF($N$1-I317&gt;=21,"Senior",IF($N$1-I317&gt;=18,"Młodzieżowiec",IF($N$1-I317&gt;=15,"Junior",IF($N$1-I317&gt;=13,"Kadet",IF($N$1-I317&gt;=11,"Młodzik",IF($N$1-I317&gt;=9,"Żak",IF($N$1-I317&lt;9,"Skrzat"))))))))</f>
        <v>Senior</v>
      </c>
    </row>
    <row r="318" spans="1:11">
      <c r="A318" s="10">
        <v>351</v>
      </c>
      <c r="B318" s="10" t="str">
        <f>G318&amp;" "&amp;H318</f>
        <v>Staniszewski Piotr</v>
      </c>
      <c r="C318" s="24">
        <v>126</v>
      </c>
      <c r="D318" s="24" t="s">
        <v>16</v>
      </c>
      <c r="E318" s="25">
        <v>43678</v>
      </c>
      <c r="F318" s="24">
        <v>24812</v>
      </c>
      <c r="G318" s="24" t="s">
        <v>377</v>
      </c>
      <c r="H318" s="24" t="s">
        <v>40</v>
      </c>
      <c r="I318" s="24">
        <v>1994</v>
      </c>
      <c r="J318" s="24" t="s">
        <v>225</v>
      </c>
      <c r="K318" s="18" t="str">
        <f>IF(I318="","",IF($N$1-I318&gt;=21,"Senior",IF($N$1-I318&gt;=18,"Młodzieżowiec",IF($N$1-I318&gt;=15,"Junior",IF($N$1-I318&gt;=13,"Kadet",IF($N$1-I318&gt;=11,"Młodzik",IF($N$1-I318&gt;=9,"Żak",IF($N$1-I318&lt;9,"Skrzat"))))))))</f>
        <v>Senior</v>
      </c>
    </row>
    <row r="319" spans="1:11">
      <c r="A319" s="10">
        <v>352</v>
      </c>
      <c r="B319" s="10" t="str">
        <f>G319&amp;" "&amp;H319</f>
        <v>Stańczyk Jacek</v>
      </c>
      <c r="C319" s="24">
        <v>5166</v>
      </c>
      <c r="D319" s="24" t="s">
        <v>16</v>
      </c>
      <c r="E319" s="25">
        <v>43711</v>
      </c>
      <c r="F319" s="24">
        <v>8457</v>
      </c>
      <c r="G319" s="24" t="s">
        <v>148</v>
      </c>
      <c r="H319" s="24" t="s">
        <v>149</v>
      </c>
      <c r="I319" s="24">
        <v>1968</v>
      </c>
      <c r="J319" s="24" t="s">
        <v>145</v>
      </c>
      <c r="K319" s="18" t="str">
        <f>IF(I319="","",IF($N$1-I319&gt;=21,"Senior",IF($N$1-I319&gt;=18,"Młodzieżowiec",IF($N$1-I319&gt;=15,"Junior",IF($N$1-I319&gt;=13,"Kadet",IF($N$1-I319&gt;=11,"Młodzik",IF($N$1-I319&gt;=9,"Żak",IF($N$1-I319&lt;9,"Skrzat"))))))))</f>
        <v>Senior</v>
      </c>
    </row>
    <row r="320" spans="1:11">
      <c r="A320" s="10">
        <v>94</v>
      </c>
      <c r="B320" s="10" t="str">
        <f>G320&amp;" "&amp;H320</f>
        <v>Starczyński Bartek</v>
      </c>
      <c r="C320" s="24">
        <v>4102</v>
      </c>
      <c r="D320" s="24" t="s">
        <v>8</v>
      </c>
      <c r="E320" s="25">
        <v>44076</v>
      </c>
      <c r="F320" s="24">
        <v>54538</v>
      </c>
      <c r="G320" s="24" t="s">
        <v>484</v>
      </c>
      <c r="H320" s="24" t="s">
        <v>485</v>
      </c>
      <c r="I320" s="24">
        <v>2012</v>
      </c>
      <c r="J320" s="24" t="s">
        <v>46</v>
      </c>
      <c r="K320" s="18" t="str">
        <f>IF(I320="","",IF($N$1-I320&gt;=21,"Senior",IF($N$1-I320&gt;=18,"Młodzieżowiec",IF($N$1-I320&gt;=15,"Junior",IF($N$1-I320&gt;=13,"Kadet",IF($N$1-I320&gt;=11,"Młodzik",IF($N$1-I320&gt;=9,"Żak",IF($N$1-I320&lt;9,"Skrzat"))))))))</f>
        <v>Skrzat</v>
      </c>
    </row>
    <row r="321" spans="1:11">
      <c r="A321" s="10">
        <v>95</v>
      </c>
      <c r="B321" s="10" t="str">
        <f>G321&amp;" "&amp;H321</f>
        <v>Starczyński Jakub</v>
      </c>
      <c r="C321" s="24">
        <v>4103</v>
      </c>
      <c r="D321" s="24" t="s">
        <v>8</v>
      </c>
      <c r="E321" s="25">
        <v>44076</v>
      </c>
      <c r="F321" s="24">
        <v>54539</v>
      </c>
      <c r="G321" s="24" t="s">
        <v>484</v>
      </c>
      <c r="H321" s="24" t="s">
        <v>12</v>
      </c>
      <c r="I321" s="24">
        <v>2009</v>
      </c>
      <c r="J321" s="24" t="s">
        <v>46</v>
      </c>
      <c r="K321" s="18" t="str">
        <f>IF(I321="","",IF($N$1-I321&gt;=21,"Senior",IF($N$1-I321&gt;=18,"Młodzieżowiec",IF($N$1-I321&gt;=15,"Junior",IF($N$1-I321&gt;=13,"Kadet",IF($N$1-I321&gt;=11,"Młodzik",IF($N$1-I321&gt;=9,"Żak",IF($N$1-I321&lt;9,"Skrzat"))))))))</f>
        <v>Żak</v>
      </c>
    </row>
    <row r="322" spans="1:11">
      <c r="A322" s="10">
        <v>353</v>
      </c>
      <c r="B322" s="10" t="str">
        <f>G322&amp;" "&amp;H322</f>
        <v>Stobierski Filip</v>
      </c>
      <c r="C322" s="24">
        <v>5479</v>
      </c>
      <c r="D322" s="24" t="s">
        <v>8</v>
      </c>
      <c r="E322" s="25">
        <v>43712</v>
      </c>
      <c r="F322" s="24">
        <v>41447</v>
      </c>
      <c r="G322" s="24" t="s">
        <v>129</v>
      </c>
      <c r="H322" s="24" t="s">
        <v>130</v>
      </c>
      <c r="I322" s="24">
        <v>2004</v>
      </c>
      <c r="J322" s="24" t="s">
        <v>22</v>
      </c>
      <c r="K322" s="18" t="str">
        <f>IF(I322="","",IF($N$1-I322&gt;=21,"Senior",IF($N$1-I322&gt;=18,"Młodzieżowiec",IF($N$1-I322&gt;=15,"Junior",IF($N$1-I322&gt;=13,"Kadet",IF($N$1-I322&gt;=11,"Młodzik",IF($N$1-I322&gt;=9,"Żak",IF($N$1-I322&lt;9,"Skrzat"))))))))</f>
        <v>Junior</v>
      </c>
    </row>
    <row r="323" spans="1:11">
      <c r="A323" s="10">
        <v>354</v>
      </c>
      <c r="B323" s="10" t="str">
        <f>G323&amp;" "&amp;H323</f>
        <v>Strączek Krzysztof</v>
      </c>
      <c r="C323" s="24">
        <v>2527</v>
      </c>
      <c r="D323" s="24" t="s">
        <v>16</v>
      </c>
      <c r="E323" s="25">
        <v>43703</v>
      </c>
      <c r="F323" s="24">
        <v>32266</v>
      </c>
      <c r="G323" s="24" t="s">
        <v>250</v>
      </c>
      <c r="H323" s="24" t="s">
        <v>21</v>
      </c>
      <c r="I323" s="24">
        <v>1962</v>
      </c>
      <c r="J323" s="24" t="s">
        <v>242</v>
      </c>
      <c r="K323" s="18" t="str">
        <f>IF(I323="","",IF($N$1-I323&gt;=21,"Senior",IF($N$1-I323&gt;=18,"Młodzieżowiec",IF($N$1-I323&gt;=15,"Junior",IF($N$1-I323&gt;=13,"Kadet",IF($N$1-I323&gt;=11,"Młodzik",IF($N$1-I323&gt;=9,"Żak",IF($N$1-I323&lt;9,"Skrzat"))))))))</f>
        <v>Senior</v>
      </c>
    </row>
    <row r="324" spans="1:11">
      <c r="A324" s="10">
        <v>355</v>
      </c>
      <c r="B324" s="10" t="str">
        <f>G324&amp;" "&amp;H324</f>
        <v>Strzeja Andrzej</v>
      </c>
      <c r="C324" s="24">
        <v>5471</v>
      </c>
      <c r="D324" s="24" t="s">
        <v>16</v>
      </c>
      <c r="E324" s="25">
        <v>43712</v>
      </c>
      <c r="F324" s="24">
        <v>31071</v>
      </c>
      <c r="G324" s="24" t="s">
        <v>135</v>
      </c>
      <c r="H324" s="24" t="s">
        <v>136</v>
      </c>
      <c r="I324" s="24">
        <v>1971</v>
      </c>
      <c r="J324" s="24" t="s">
        <v>22</v>
      </c>
      <c r="K324" s="18" t="str">
        <f>IF(I324="","",IF($N$1-I324&gt;=21,"Senior",IF($N$1-I324&gt;=18,"Młodzieżowiec",IF($N$1-I324&gt;=15,"Junior",IF($N$1-I324&gt;=13,"Kadet",IF($N$1-I324&gt;=11,"Młodzik",IF($N$1-I324&gt;=9,"Żak",IF($N$1-I324&lt;9,"Skrzat"))))))))</f>
        <v>Senior</v>
      </c>
    </row>
    <row r="325" spans="1:11">
      <c r="A325" s="10">
        <v>356</v>
      </c>
      <c r="B325" s="10" t="str">
        <f>G325&amp;" "&amp;H325</f>
        <v>Strzeja Dariusz</v>
      </c>
      <c r="C325" s="24">
        <v>5470</v>
      </c>
      <c r="D325" s="24" t="s">
        <v>16</v>
      </c>
      <c r="E325" s="25">
        <v>43712</v>
      </c>
      <c r="F325" s="24">
        <v>31069</v>
      </c>
      <c r="G325" s="24" t="s">
        <v>135</v>
      </c>
      <c r="H325" s="24" t="s">
        <v>24</v>
      </c>
      <c r="I325" s="24">
        <v>1993</v>
      </c>
      <c r="J325" s="24" t="s">
        <v>22</v>
      </c>
      <c r="K325" s="18" t="str">
        <f>IF(I325="","",IF($N$1-I325&gt;=21,"Senior",IF($N$1-I325&gt;=18,"Młodzieżowiec",IF($N$1-I325&gt;=15,"Junior",IF($N$1-I325&gt;=13,"Kadet",IF($N$1-I325&gt;=11,"Młodzik",IF($N$1-I325&gt;=9,"Żak",IF($N$1-I325&lt;9,"Skrzat"))))))))</f>
        <v>Senior</v>
      </c>
    </row>
    <row r="326" spans="1:11">
      <c r="A326" s="10">
        <v>68</v>
      </c>
      <c r="B326" s="10" t="str">
        <f>G326&amp;" "&amp;H326</f>
        <v>Sulikowski Bartosz</v>
      </c>
      <c r="C326" s="24">
        <v>4130</v>
      </c>
      <c r="D326" s="24" t="s">
        <v>8</v>
      </c>
      <c r="E326" s="25">
        <v>44076</v>
      </c>
      <c r="F326" s="24">
        <v>43986</v>
      </c>
      <c r="G326" s="24" t="s">
        <v>79</v>
      </c>
      <c r="H326" s="24" t="s">
        <v>80</v>
      </c>
      <c r="I326" s="24">
        <v>2004</v>
      </c>
      <c r="J326" s="24" t="s">
        <v>46</v>
      </c>
      <c r="K326" s="18" t="str">
        <f>IF(I326="","",IF($N$1-I326&gt;=21,"Senior",IF($N$1-I326&gt;=18,"Młodzieżowiec",IF($N$1-I326&gt;=15,"Junior",IF($N$1-I326&gt;=13,"Kadet",IF($N$1-I326&gt;=11,"Młodzik",IF($N$1-I326&gt;=9,"Żak",IF($N$1-I326&lt;9,"Skrzat"))))))))</f>
        <v>Junior</v>
      </c>
    </row>
    <row r="327" spans="1:11">
      <c r="A327" s="10">
        <v>357</v>
      </c>
      <c r="B327" s="10" t="str">
        <f>G327&amp;" "&amp;H327</f>
        <v>Sulikowski Bartosz</v>
      </c>
      <c r="C327" s="24">
        <v>5797</v>
      </c>
      <c r="D327" s="24" t="s">
        <v>8</v>
      </c>
      <c r="E327" s="25">
        <v>43712</v>
      </c>
      <c r="F327" s="24">
        <v>43986</v>
      </c>
      <c r="G327" s="24" t="s">
        <v>79</v>
      </c>
      <c r="H327" s="24" t="s">
        <v>80</v>
      </c>
      <c r="I327" s="24">
        <v>2004</v>
      </c>
      <c r="J327" s="24" t="s">
        <v>46</v>
      </c>
      <c r="K327" s="18" t="str">
        <f>IF(I327="","",IF($N$1-I327&gt;=21,"Senior",IF($N$1-I327&gt;=18,"Młodzieżowiec",IF($N$1-I327&gt;=15,"Junior",IF($N$1-I327&gt;=13,"Kadet",IF($N$1-I327&gt;=11,"Młodzik",IF($N$1-I327&gt;=9,"Żak",IF($N$1-I327&lt;9,"Skrzat"))))))))</f>
        <v>Junior</v>
      </c>
    </row>
    <row r="328" spans="1:11">
      <c r="A328" s="10">
        <v>251</v>
      </c>
      <c r="B328" s="10" t="str">
        <f>G328&amp;" "&amp;H328</f>
        <v>Swałtek Bogusław</v>
      </c>
      <c r="C328" s="24">
        <v>789</v>
      </c>
      <c r="D328" s="24" t="s">
        <v>16</v>
      </c>
      <c r="E328" s="25">
        <v>44056</v>
      </c>
      <c r="F328" s="24">
        <v>27744</v>
      </c>
      <c r="G328" s="24" t="s">
        <v>395</v>
      </c>
      <c r="H328" s="24" t="s">
        <v>391</v>
      </c>
      <c r="I328" s="24">
        <v>1964</v>
      </c>
      <c r="J328" s="24" t="s">
        <v>387</v>
      </c>
      <c r="K328" s="18" t="str">
        <f>IF(I328="","",IF($N$1-I328&gt;=21,"Senior",IF($N$1-I328&gt;=18,"Młodzieżowiec",IF($N$1-I328&gt;=15,"Junior",IF($N$1-I328&gt;=13,"Kadet",IF($N$1-I328&gt;=11,"Młodzik",IF($N$1-I328&gt;=9,"Żak",IF($N$1-I328&lt;9,"Skrzat"))))))))</f>
        <v>Senior</v>
      </c>
    </row>
    <row r="329" spans="1:11">
      <c r="A329" s="10">
        <v>358</v>
      </c>
      <c r="B329" s="10" t="str">
        <f>G329&amp;" "&amp;H329</f>
        <v>Swałtek Bogusław</v>
      </c>
      <c r="C329" s="10">
        <v>15</v>
      </c>
      <c r="D329" s="10" t="s">
        <v>16</v>
      </c>
      <c r="E329" s="10">
        <v>43676</v>
      </c>
      <c r="F329" s="10">
        <v>27744</v>
      </c>
      <c r="G329" s="10" t="s">
        <v>395</v>
      </c>
      <c r="H329" s="10" t="s">
        <v>391</v>
      </c>
      <c r="I329" s="10">
        <v>1964</v>
      </c>
      <c r="J329" s="10" t="s">
        <v>387</v>
      </c>
      <c r="K329" s="18" t="str">
        <f>IF(I329="","",IF($N$1-I329&gt;=21,"Senior",IF($N$1-I329&gt;=18,"Młodzieżowiec",IF($N$1-I329&gt;=15,"Junior",IF($N$1-I329&gt;=13,"Kadet",IF($N$1-I329&gt;=11,"Młodzik",IF($N$1-I329&gt;=9,"Żak",IF($N$1-I329&lt;9,"Skrzat"))))))))</f>
        <v>Senior</v>
      </c>
    </row>
    <row r="330" spans="1:11">
      <c r="A330" s="10">
        <v>359</v>
      </c>
      <c r="B330" s="10" t="str">
        <f>G330&amp;" "&amp;H330</f>
        <v>Swerhun Jakub</v>
      </c>
      <c r="C330" s="24">
        <v>7047</v>
      </c>
      <c r="D330" s="24" t="s">
        <v>16</v>
      </c>
      <c r="E330" s="25">
        <v>43714</v>
      </c>
      <c r="F330" s="24">
        <v>19696</v>
      </c>
      <c r="G330" s="24" t="s">
        <v>54</v>
      </c>
      <c r="H330" s="24" t="s">
        <v>12</v>
      </c>
      <c r="I330" s="24">
        <v>1989</v>
      </c>
      <c r="J330" s="24" t="s">
        <v>48</v>
      </c>
      <c r="K330" s="18" t="str">
        <f>IF(I330="","",IF($N$1-I330&gt;=21,"Senior",IF($N$1-I330&gt;=18,"Młodzieżowiec",IF($N$1-I330&gt;=15,"Junior",IF($N$1-I330&gt;=13,"Kadet",IF($N$1-I330&gt;=11,"Młodzik",IF($N$1-I330&gt;=9,"Żak",IF($N$1-I330&lt;9,"Skrzat"))))))))</f>
        <v>Senior</v>
      </c>
    </row>
    <row r="331" spans="1:11">
      <c r="A331" s="10">
        <v>360</v>
      </c>
      <c r="B331" s="10" t="str">
        <f>G331&amp;" "&amp;H331</f>
        <v>Synowiec Andrzej</v>
      </c>
      <c r="C331" s="24">
        <v>950</v>
      </c>
      <c r="D331" s="24" t="s">
        <v>16</v>
      </c>
      <c r="E331" s="25">
        <v>43692</v>
      </c>
      <c r="F331" s="24">
        <v>47762</v>
      </c>
      <c r="G331" s="24" t="s">
        <v>296</v>
      </c>
      <c r="H331" s="24" t="s">
        <v>136</v>
      </c>
      <c r="I331" s="24">
        <v>1962</v>
      </c>
      <c r="J331" s="24" t="s">
        <v>292</v>
      </c>
      <c r="K331" s="18" t="str">
        <f>IF(I331="","",IF($N$1-I331&gt;=21,"Senior",IF($N$1-I331&gt;=18,"Młodzieżowiec",IF($N$1-I331&gt;=15,"Junior",IF($N$1-I331&gt;=13,"Kadet",IF($N$1-I331&gt;=11,"Młodzik",IF($N$1-I331&gt;=9,"Żak",IF($N$1-I331&lt;9,"Skrzat"))))))))</f>
        <v>Senior</v>
      </c>
    </row>
    <row r="332" spans="1:11">
      <c r="A332" s="10">
        <v>361</v>
      </c>
      <c r="B332" s="10" t="str">
        <f>G332&amp;" "&amp;H332</f>
        <v>Szandarowski Michał</v>
      </c>
      <c r="C332" s="24">
        <v>3408</v>
      </c>
      <c r="D332" s="24" t="s">
        <v>8</v>
      </c>
      <c r="E332" s="25">
        <v>43706</v>
      </c>
      <c r="F332" s="24">
        <v>43812</v>
      </c>
      <c r="G332" s="24" t="s">
        <v>220</v>
      </c>
      <c r="H332" s="24" t="s">
        <v>69</v>
      </c>
      <c r="I332" s="24">
        <v>2005</v>
      </c>
      <c r="J332" s="24" t="s">
        <v>211</v>
      </c>
      <c r="K332" s="18" t="str">
        <f>IF(I332="","",IF($N$1-I332&gt;=21,"Senior",IF($N$1-I332&gt;=18,"Młodzieżowiec",IF($N$1-I332&gt;=15,"Junior",IF($N$1-I332&gt;=13,"Kadet",IF($N$1-I332&gt;=11,"Młodzik",IF($N$1-I332&gt;=9,"Żak",IF($N$1-I332&lt;9,"Skrzat"))))))))</f>
        <v>Kadet</v>
      </c>
    </row>
    <row r="333" spans="1:11">
      <c r="A333" s="10">
        <v>362</v>
      </c>
      <c r="B333" s="10" t="str">
        <f>G333&amp;" "&amp;H333</f>
        <v>Szarf Radosław</v>
      </c>
      <c r="C333" s="24">
        <v>5648</v>
      </c>
      <c r="D333" s="24" t="s">
        <v>16</v>
      </c>
      <c r="E333" s="25">
        <v>43712</v>
      </c>
      <c r="F333" s="24">
        <v>19018</v>
      </c>
      <c r="G333" s="24" t="s">
        <v>107</v>
      </c>
      <c r="H333" s="24" t="s">
        <v>108</v>
      </c>
      <c r="I333" s="24">
        <v>1966</v>
      </c>
      <c r="J333" s="24" t="s">
        <v>105</v>
      </c>
      <c r="K333" s="18" t="str">
        <f>IF(I333="","",IF($N$1-I333&gt;=21,"Senior",IF($N$1-I333&gt;=18,"Młodzieżowiec",IF($N$1-I333&gt;=15,"Junior",IF($N$1-I333&gt;=13,"Kadet",IF($N$1-I333&gt;=11,"Młodzik",IF($N$1-I333&gt;=9,"Żak",IF($N$1-I333&lt;9,"Skrzat"))))))))</f>
        <v>Senior</v>
      </c>
    </row>
    <row r="334" spans="1:11">
      <c r="A334" s="10">
        <v>363</v>
      </c>
      <c r="B334" s="10" t="str">
        <f>G334&amp;" "&amp;H334</f>
        <v>Szatny Marta</v>
      </c>
      <c r="C334" s="24">
        <v>2370</v>
      </c>
      <c r="D334" s="24" t="s">
        <v>8</v>
      </c>
      <c r="E334" s="25">
        <v>43702</v>
      </c>
      <c r="F334" s="24">
        <v>46844</v>
      </c>
      <c r="G334" s="24" t="s">
        <v>269</v>
      </c>
      <c r="H334" s="24" t="s">
        <v>270</v>
      </c>
      <c r="I334" s="24">
        <v>2002</v>
      </c>
      <c r="J334" s="24" t="s">
        <v>38</v>
      </c>
      <c r="K334" s="18" t="str">
        <f>IF(I334="","",IF($N$1-I334&gt;=21,"Senior",IF($N$1-I334&gt;=18,"Młodzieżowiec",IF($N$1-I334&gt;=15,"Junior",IF($N$1-I334&gt;=13,"Kadet",IF($N$1-I334&gt;=11,"Młodzik",IF($N$1-I334&gt;=9,"Żak",IF($N$1-I334&lt;9,"Skrzat"))))))))</f>
        <v>Junior</v>
      </c>
    </row>
    <row r="335" spans="1:11">
      <c r="A335" s="10">
        <v>210</v>
      </c>
      <c r="B335" s="10" t="str">
        <f>G335&amp;" "&amp;H335</f>
        <v>Szczepanek Błażej</v>
      </c>
      <c r="C335" s="24">
        <v>1333</v>
      </c>
      <c r="D335" s="24" t="s">
        <v>8</v>
      </c>
      <c r="E335" s="25">
        <v>44061</v>
      </c>
      <c r="F335" s="24">
        <v>40987</v>
      </c>
      <c r="G335" s="24" t="s">
        <v>309</v>
      </c>
      <c r="H335" s="24" t="s">
        <v>310</v>
      </c>
      <c r="I335" s="24">
        <v>2003</v>
      </c>
      <c r="J335" s="24" t="s">
        <v>31</v>
      </c>
      <c r="K335" s="18" t="str">
        <f>IF(I335="","",IF($N$1-I335&gt;=21,"Senior",IF($N$1-I335&gt;=18,"Młodzieżowiec",IF($N$1-I335&gt;=15,"Junior",IF($N$1-I335&gt;=13,"Kadet",IF($N$1-I335&gt;=11,"Młodzik",IF($N$1-I335&gt;=9,"Żak",IF($N$1-I335&lt;9,"Skrzat"))))))))</f>
        <v>Junior</v>
      </c>
    </row>
    <row r="336" spans="1:11">
      <c r="A336" s="10">
        <v>365</v>
      </c>
      <c r="B336" s="10" t="str">
        <f>G336&amp;" "&amp;H336</f>
        <v>Szczepanek Błażej</v>
      </c>
      <c r="C336" s="24">
        <v>846</v>
      </c>
      <c r="D336" s="24" t="s">
        <v>8</v>
      </c>
      <c r="E336" s="25">
        <v>43691</v>
      </c>
      <c r="F336" s="24">
        <v>40987</v>
      </c>
      <c r="G336" s="24" t="s">
        <v>309</v>
      </c>
      <c r="H336" s="24" t="s">
        <v>310</v>
      </c>
      <c r="I336" s="24">
        <v>2003</v>
      </c>
      <c r="J336" s="24" t="s">
        <v>31</v>
      </c>
      <c r="K336" s="18" t="str">
        <f>IF(I336="","",IF($N$1-I336&gt;=21,"Senior",IF($N$1-I336&gt;=18,"Młodzieżowiec",IF($N$1-I336&gt;=15,"Junior",IF($N$1-I336&gt;=13,"Kadet",IF($N$1-I336&gt;=11,"Młodzik",IF($N$1-I336&gt;=9,"Żak",IF($N$1-I336&lt;9,"Skrzat"))))))))</f>
        <v>Junior</v>
      </c>
    </row>
    <row r="337" spans="1:11">
      <c r="A337" s="10">
        <v>207</v>
      </c>
      <c r="B337" s="10" t="str">
        <f>G337&amp;" "&amp;H337</f>
        <v>Szczepanek Jan</v>
      </c>
      <c r="C337" s="24">
        <v>1334</v>
      </c>
      <c r="D337" s="24" t="s">
        <v>8</v>
      </c>
      <c r="E337" s="25">
        <v>44061</v>
      </c>
      <c r="F337" s="24">
        <v>45325</v>
      </c>
      <c r="G337" s="24" t="s">
        <v>309</v>
      </c>
      <c r="H337" s="24" t="s">
        <v>37</v>
      </c>
      <c r="I337" s="24">
        <v>2008</v>
      </c>
      <c r="J337" s="24" t="s">
        <v>31</v>
      </c>
      <c r="K337" s="18" t="str">
        <f>IF(I337="","",IF($N$1-I337&gt;=21,"Senior",IF($N$1-I337&gt;=18,"Młodzieżowiec",IF($N$1-I337&gt;=15,"Junior",IF($N$1-I337&gt;=13,"Kadet",IF($N$1-I337&gt;=11,"Młodzik",IF($N$1-I337&gt;=9,"Żak",IF($N$1-I337&lt;9,"Skrzat"))))))))</f>
        <v>Młodzik</v>
      </c>
    </row>
    <row r="338" spans="1:11">
      <c r="A338" s="10">
        <v>364</v>
      </c>
      <c r="B338" s="10" t="str">
        <f>G338&amp;" "&amp;H338</f>
        <v>Szczepanek Jan</v>
      </c>
      <c r="C338" s="24">
        <v>847</v>
      </c>
      <c r="D338" s="24" t="s">
        <v>8</v>
      </c>
      <c r="E338" s="25">
        <v>43691</v>
      </c>
      <c r="F338" s="24">
        <v>45325</v>
      </c>
      <c r="G338" s="24" t="s">
        <v>309</v>
      </c>
      <c r="H338" s="24" t="s">
        <v>37</v>
      </c>
      <c r="I338" s="24">
        <v>2008</v>
      </c>
      <c r="J338" s="24" t="s">
        <v>31</v>
      </c>
      <c r="K338" s="18" t="str">
        <f>IF(I338="","",IF($N$1-I338&gt;=21,"Senior",IF($N$1-I338&gt;=18,"Młodzieżowiec",IF($N$1-I338&gt;=15,"Junior",IF($N$1-I338&gt;=13,"Kadet",IF($N$1-I338&gt;=11,"Młodzik",IF($N$1-I338&gt;=9,"Żak",IF($N$1-I338&lt;9,"Skrzat"))))))))</f>
        <v>Młodzik</v>
      </c>
    </row>
    <row r="339" spans="1:11">
      <c r="A339" s="10">
        <v>222</v>
      </c>
      <c r="B339" s="10" t="str">
        <f>G339&amp;" "&amp;H339</f>
        <v>Szczepanek Karol</v>
      </c>
      <c r="C339" s="24">
        <v>1319</v>
      </c>
      <c r="D339" s="24" t="s">
        <v>16</v>
      </c>
      <c r="E339" s="25">
        <v>44061</v>
      </c>
      <c r="F339" s="24">
        <v>40428</v>
      </c>
      <c r="G339" s="24" t="s">
        <v>309</v>
      </c>
      <c r="H339" s="24" t="s">
        <v>78</v>
      </c>
      <c r="I339" s="24">
        <v>1999</v>
      </c>
      <c r="J339" s="24" t="s">
        <v>31</v>
      </c>
      <c r="K339" s="18" t="str">
        <f>IF(I339="","",IF($N$1-I339&gt;=21,"Senior",IF($N$1-I339&gt;=18,"Młodzieżowiec",IF($N$1-I339&gt;=15,"Junior",IF($N$1-I339&gt;=13,"Kadet",IF($N$1-I339&gt;=11,"Młodzik",IF($N$1-I339&gt;=9,"Żak",IF($N$1-I339&lt;9,"Skrzat"))))))))</f>
        <v>Młodzieżowiec</v>
      </c>
    </row>
    <row r="340" spans="1:11">
      <c r="A340" s="10">
        <v>366</v>
      </c>
      <c r="B340" s="10" t="str">
        <f>G340&amp;" "&amp;H340</f>
        <v>Szczepanek Karol</v>
      </c>
      <c r="C340" s="24">
        <v>831</v>
      </c>
      <c r="D340" s="24" t="s">
        <v>16</v>
      </c>
      <c r="E340" s="25">
        <v>43691</v>
      </c>
      <c r="F340" s="24">
        <v>40428</v>
      </c>
      <c r="G340" s="24" t="s">
        <v>309</v>
      </c>
      <c r="H340" s="24" t="s">
        <v>78</v>
      </c>
      <c r="I340" s="24">
        <v>1999</v>
      </c>
      <c r="J340" s="24" t="s">
        <v>31</v>
      </c>
      <c r="K340" s="18" t="str">
        <f>IF(I340="","",IF($N$1-I340&gt;=21,"Senior",IF($N$1-I340&gt;=18,"Młodzieżowiec",IF($N$1-I340&gt;=15,"Junior",IF($N$1-I340&gt;=13,"Kadet",IF($N$1-I340&gt;=11,"Młodzik",IF($N$1-I340&gt;=9,"Żak",IF($N$1-I340&lt;9,"Skrzat"))))))))</f>
        <v>Młodzieżowiec</v>
      </c>
    </row>
    <row r="341" spans="1:11">
      <c r="A341" s="10">
        <v>274</v>
      </c>
      <c r="B341" s="10" t="str">
        <f>G341&amp;" "&amp;H341</f>
        <v>Szeliga Aleksander</v>
      </c>
      <c r="C341" s="24">
        <v>395</v>
      </c>
      <c r="D341" s="24" t="s">
        <v>16</v>
      </c>
      <c r="E341" s="25">
        <v>44050</v>
      </c>
      <c r="F341" s="24">
        <v>25337</v>
      </c>
      <c r="G341" s="24" t="s">
        <v>366</v>
      </c>
      <c r="H341" s="24" t="s">
        <v>126</v>
      </c>
      <c r="I341" s="24">
        <v>1957</v>
      </c>
      <c r="J341" s="24" t="s">
        <v>363</v>
      </c>
      <c r="K341" s="18" t="str">
        <f>IF(I341="","",IF($N$1-I341&gt;=21,"Senior",IF($N$1-I341&gt;=18,"Młodzieżowiec",IF($N$1-I341&gt;=15,"Junior",IF($N$1-I341&gt;=13,"Kadet",IF($N$1-I341&gt;=11,"Młodzik",IF($N$1-I341&gt;=9,"Żak",IF($N$1-I341&lt;9,"Skrzat"))))))))</f>
        <v>Senior</v>
      </c>
    </row>
    <row r="342" spans="1:11">
      <c r="A342" s="10">
        <v>367</v>
      </c>
      <c r="B342" s="10" t="str">
        <f>G342&amp;" "&amp;H342</f>
        <v>Szeliga Aleksander</v>
      </c>
      <c r="C342" s="24">
        <v>264</v>
      </c>
      <c r="D342" s="24" t="s">
        <v>16</v>
      </c>
      <c r="E342" s="25">
        <v>43680</v>
      </c>
      <c r="F342" s="24">
        <v>25337</v>
      </c>
      <c r="G342" s="24" t="s">
        <v>366</v>
      </c>
      <c r="H342" s="24" t="s">
        <v>126</v>
      </c>
      <c r="I342" s="24">
        <v>1957</v>
      </c>
      <c r="J342" s="24" t="s">
        <v>363</v>
      </c>
      <c r="K342" s="18" t="str">
        <f>IF(I342="","",IF($N$1-I342&gt;=21,"Senior",IF($N$1-I342&gt;=18,"Młodzieżowiec",IF($N$1-I342&gt;=15,"Junior",IF($N$1-I342&gt;=13,"Kadet",IF($N$1-I342&gt;=11,"Młodzik",IF($N$1-I342&gt;=9,"Żak",IF($N$1-I342&lt;9,"Skrzat"))))))))</f>
        <v>Senior</v>
      </c>
    </row>
    <row r="343" spans="1:11">
      <c r="A343" s="10">
        <v>368</v>
      </c>
      <c r="B343" s="10" t="str">
        <f>G343&amp;" "&amp;H343</f>
        <v>Szewczyk Tomasz</v>
      </c>
      <c r="C343" s="24">
        <v>951</v>
      </c>
      <c r="D343" s="24" t="s">
        <v>16</v>
      </c>
      <c r="E343" s="25">
        <v>43692</v>
      </c>
      <c r="F343" s="24">
        <v>40653</v>
      </c>
      <c r="G343" s="24" t="s">
        <v>295</v>
      </c>
      <c r="H343" s="24" t="s">
        <v>19</v>
      </c>
      <c r="I343" s="24">
        <v>1984</v>
      </c>
      <c r="J343" s="24" t="s">
        <v>292</v>
      </c>
      <c r="K343" s="18" t="str">
        <f>IF(I343="","",IF($N$1-I343&gt;=21,"Senior",IF($N$1-I343&gt;=18,"Młodzieżowiec",IF($N$1-I343&gt;=15,"Junior",IF($N$1-I343&gt;=13,"Kadet",IF($N$1-I343&gt;=11,"Młodzik",IF($N$1-I343&gt;=9,"Żak",IF($N$1-I343&lt;9,"Skrzat"))))))))</f>
        <v>Senior</v>
      </c>
    </row>
    <row r="344" spans="1:11">
      <c r="A344" s="10">
        <v>232</v>
      </c>
      <c r="B344" s="10" t="str">
        <f>G344&amp;" "&amp;H344</f>
        <v>Szewczyk Wojciech</v>
      </c>
      <c r="C344" s="24">
        <v>1300</v>
      </c>
      <c r="D344" s="24" t="s">
        <v>8</v>
      </c>
      <c r="E344" s="25">
        <v>44061</v>
      </c>
      <c r="F344" s="24">
        <v>54242</v>
      </c>
      <c r="G344" s="24" t="s">
        <v>295</v>
      </c>
      <c r="H344" s="24" t="s">
        <v>87</v>
      </c>
      <c r="I344" s="24">
        <v>2006</v>
      </c>
      <c r="J344" s="24" t="s">
        <v>332</v>
      </c>
      <c r="K344" s="18" t="str">
        <f>IF(I344="","",IF($N$1-I344&gt;=21,"Senior",IF($N$1-I344&gt;=18,"Młodzieżowiec",IF($N$1-I344&gt;=15,"Junior",IF($N$1-I344&gt;=13,"Kadet",IF($N$1-I344&gt;=11,"Młodzik",IF($N$1-I344&gt;=9,"Żak",IF($N$1-I344&lt;9,"Skrzat"))))))))</f>
        <v>Kadet</v>
      </c>
    </row>
    <row r="345" spans="1:11">
      <c r="A345" s="10">
        <v>240</v>
      </c>
      <c r="B345" s="10" t="str">
        <f>G345&amp;" "&amp;H345</f>
        <v>Szewior Nina</v>
      </c>
      <c r="C345" s="24">
        <v>1290</v>
      </c>
      <c r="D345" s="24" t="s">
        <v>8</v>
      </c>
      <c r="E345" s="25">
        <v>44061</v>
      </c>
      <c r="F345" s="24">
        <v>54239</v>
      </c>
      <c r="G345" s="24" t="s">
        <v>503</v>
      </c>
      <c r="H345" s="24" t="s">
        <v>504</v>
      </c>
      <c r="I345" s="24">
        <v>2007</v>
      </c>
      <c r="J345" s="24" t="s">
        <v>332</v>
      </c>
      <c r="K345" s="18" t="str">
        <f>IF(I345="","",IF($N$1-I345&gt;=21,"Senior",IF($N$1-I345&gt;=18,"Młodzieżowiec",IF($N$1-I345&gt;=15,"Junior",IF($N$1-I345&gt;=13,"Kadet",IF($N$1-I345&gt;=11,"Młodzik",IF($N$1-I345&gt;=9,"Żak",IF($N$1-I345&lt;9,"Skrzat"))))))))</f>
        <v>Młodzik</v>
      </c>
    </row>
    <row r="346" spans="1:11">
      <c r="A346" s="10">
        <v>279</v>
      </c>
      <c r="B346" s="10" t="str">
        <f>G346&amp;" "&amp;H346</f>
        <v>Szimek Ryszard</v>
      </c>
      <c r="C346" s="24">
        <v>390</v>
      </c>
      <c r="D346" s="24" t="s">
        <v>16</v>
      </c>
      <c r="E346" s="25">
        <v>44050</v>
      </c>
      <c r="F346" s="24">
        <v>45303</v>
      </c>
      <c r="G346" s="24" t="s">
        <v>365</v>
      </c>
      <c r="H346" s="24" t="s">
        <v>137</v>
      </c>
      <c r="I346" s="24">
        <v>1973</v>
      </c>
      <c r="J346" s="24" t="s">
        <v>363</v>
      </c>
      <c r="K346" s="18" t="str">
        <f>IF(I346="","",IF($N$1-I346&gt;=21,"Senior",IF($N$1-I346&gt;=18,"Młodzieżowiec",IF($N$1-I346&gt;=15,"Junior",IF($N$1-I346&gt;=13,"Kadet",IF($N$1-I346&gt;=11,"Młodzik",IF($N$1-I346&gt;=9,"Żak",IF($N$1-I346&lt;9,"Skrzat"))))))))</f>
        <v>Senior</v>
      </c>
    </row>
    <row r="347" spans="1:11">
      <c r="A347" s="10">
        <v>369</v>
      </c>
      <c r="B347" s="10" t="str">
        <f>G347&amp;" "&amp;H347</f>
        <v>Szimek Ryszard</v>
      </c>
      <c r="C347" s="24">
        <v>265</v>
      </c>
      <c r="D347" s="24" t="s">
        <v>16</v>
      </c>
      <c r="E347" s="25">
        <v>43680</v>
      </c>
      <c r="F347" s="24">
        <v>45303</v>
      </c>
      <c r="G347" s="24" t="s">
        <v>365</v>
      </c>
      <c r="H347" s="24" t="s">
        <v>137</v>
      </c>
      <c r="I347" s="24">
        <v>1973</v>
      </c>
      <c r="J347" s="24" t="s">
        <v>363</v>
      </c>
      <c r="K347" s="18" t="str">
        <f>IF(I347="","",IF($N$1-I347&gt;=21,"Senior",IF($N$1-I347&gt;=18,"Młodzieżowiec",IF($N$1-I347&gt;=15,"Junior",IF($N$1-I347&gt;=13,"Kadet",IF($N$1-I347&gt;=11,"Młodzik",IF($N$1-I347&gt;=9,"Żak",IF($N$1-I347&lt;9,"Skrzat"))))))))</f>
        <v>Senior</v>
      </c>
    </row>
    <row r="348" spans="1:11">
      <c r="A348" s="10">
        <v>370</v>
      </c>
      <c r="B348" s="10" t="str">
        <f>G348&amp;" "&amp;H348</f>
        <v>Szlempo Zbigniew</v>
      </c>
      <c r="C348" s="24">
        <v>3414</v>
      </c>
      <c r="D348" s="24" t="s">
        <v>16</v>
      </c>
      <c r="E348" s="25">
        <v>43706</v>
      </c>
      <c r="F348" s="24">
        <v>31067</v>
      </c>
      <c r="G348" s="24" t="s">
        <v>213</v>
      </c>
      <c r="H348" s="24" t="s">
        <v>186</v>
      </c>
      <c r="I348" s="24">
        <v>1960</v>
      </c>
      <c r="J348" s="24" t="s">
        <v>211</v>
      </c>
      <c r="K348" s="18" t="str">
        <f>IF(I348="","",IF($N$1-I348&gt;=21,"Senior",IF($N$1-I348&gt;=18,"Młodzieżowiec",IF($N$1-I348&gt;=15,"Junior",IF($N$1-I348&gt;=13,"Kadet",IF($N$1-I348&gt;=11,"Młodzik",IF($N$1-I348&gt;=9,"Żak",IF($N$1-I348&lt;9,"Skrzat"))))))))</f>
        <v>Senior</v>
      </c>
    </row>
    <row r="349" spans="1:11">
      <c r="A349" s="10">
        <v>291</v>
      </c>
      <c r="B349" s="10" t="str">
        <f>G349&amp;" "&amp;H349</f>
        <v>Szmitowicz Antoni</v>
      </c>
      <c r="C349" s="24">
        <v>294</v>
      </c>
      <c r="D349" s="24" t="s">
        <v>8</v>
      </c>
      <c r="E349" s="25">
        <v>44050</v>
      </c>
      <c r="F349" s="24">
        <v>54153</v>
      </c>
      <c r="G349" s="24" t="s">
        <v>516</v>
      </c>
      <c r="H349" s="24" t="s">
        <v>406</v>
      </c>
      <c r="I349" s="24">
        <v>2009</v>
      </c>
      <c r="J349" s="24" t="s">
        <v>242</v>
      </c>
      <c r="K349" s="18" t="str">
        <f>IF(I349="","",IF($N$1-I349&gt;=21,"Senior",IF($N$1-I349&gt;=18,"Młodzieżowiec",IF($N$1-I349&gt;=15,"Junior",IF($N$1-I349&gt;=13,"Kadet",IF($N$1-I349&gt;=11,"Młodzik",IF($N$1-I349&gt;=9,"Żak",IF($N$1-I349&lt;9,"Skrzat"))))))))</f>
        <v>Żak</v>
      </c>
    </row>
    <row r="350" spans="1:11">
      <c r="A350" s="10">
        <v>269</v>
      </c>
      <c r="B350" s="10" t="str">
        <f>G350&amp;" "&amp;H350</f>
        <v>Szołtysek Artur</v>
      </c>
      <c r="C350" s="24">
        <v>425</v>
      </c>
      <c r="D350" s="24" t="s">
        <v>16</v>
      </c>
      <c r="E350" s="25">
        <v>44052</v>
      </c>
      <c r="F350" s="24">
        <v>966</v>
      </c>
      <c r="G350" s="24" t="s">
        <v>509</v>
      </c>
      <c r="H350" s="24" t="s">
        <v>75</v>
      </c>
      <c r="I350" s="24">
        <v>1971</v>
      </c>
      <c r="J350" s="24" t="s">
        <v>352</v>
      </c>
      <c r="K350" s="18" t="str">
        <f>IF(I350="","",IF($N$1-I350&gt;=21,"Senior",IF($N$1-I350&gt;=18,"Młodzieżowiec",IF($N$1-I350&gt;=15,"Junior",IF($N$1-I350&gt;=13,"Kadet",IF($N$1-I350&gt;=11,"Młodzik",IF($N$1-I350&gt;=9,"Żak",IF($N$1-I350&lt;9,"Skrzat"))))))))</f>
        <v>Senior</v>
      </c>
    </row>
    <row r="351" spans="1:11">
      <c r="A351" s="10">
        <v>310</v>
      </c>
      <c r="B351" s="10" t="str">
        <f>G351&amp;" "&amp;H351</f>
        <v>Szostak Bogusław</v>
      </c>
      <c r="C351" s="24">
        <v>85</v>
      </c>
      <c r="D351" s="24" t="s">
        <v>16</v>
      </c>
      <c r="E351" s="25">
        <v>44046</v>
      </c>
      <c r="F351" s="24">
        <v>54146</v>
      </c>
      <c r="G351" s="24" t="s">
        <v>517</v>
      </c>
      <c r="H351" s="24" t="s">
        <v>391</v>
      </c>
      <c r="I351" s="24">
        <v>1974</v>
      </c>
      <c r="J351" s="24" t="s">
        <v>225</v>
      </c>
      <c r="K351" s="18" t="str">
        <f>IF(I351="","",IF($N$1-I351&gt;=21,"Senior",IF($N$1-I351&gt;=18,"Młodzieżowiec",IF($N$1-I351&gt;=15,"Junior",IF($N$1-I351&gt;=13,"Kadet",IF($N$1-I351&gt;=11,"Młodzik",IF($N$1-I351&gt;=9,"Żak",IF($N$1-I351&lt;9,"Skrzat"))))))))</f>
        <v>Senior</v>
      </c>
    </row>
    <row r="352" spans="1:11">
      <c r="A352" s="10">
        <v>372</v>
      </c>
      <c r="B352" s="10" t="str">
        <f>G352&amp;" "&amp;H352</f>
        <v>Szproch Marek</v>
      </c>
      <c r="C352" s="24">
        <v>5472</v>
      </c>
      <c r="D352" s="24" t="s">
        <v>16</v>
      </c>
      <c r="E352" s="25">
        <v>43712</v>
      </c>
      <c r="F352" s="24">
        <v>46665</v>
      </c>
      <c r="G352" s="24" t="s">
        <v>128</v>
      </c>
      <c r="H352" s="24" t="s">
        <v>109</v>
      </c>
      <c r="I352" s="24">
        <v>1967</v>
      </c>
      <c r="J352" s="24" t="s">
        <v>22</v>
      </c>
      <c r="K352" s="18" t="str">
        <f>IF(I352="","",IF($N$1-I352&gt;=21,"Senior",IF($N$1-I352&gt;=18,"Młodzieżowiec",IF($N$1-I352&gt;=15,"Junior",IF($N$1-I352&gt;=13,"Kadet",IF($N$1-I352&gt;=11,"Młodzik",IF($N$1-I352&gt;=9,"Żak",IF($N$1-I352&lt;9,"Skrzat"))))))))</f>
        <v>Senior</v>
      </c>
    </row>
    <row r="353" spans="1:11">
      <c r="A353" s="10">
        <v>371</v>
      </c>
      <c r="B353" s="10" t="str">
        <f>G353&amp;" "&amp;H353</f>
        <v>Szproch Wojciech</v>
      </c>
      <c r="C353" s="24">
        <v>5480</v>
      </c>
      <c r="D353" s="24" t="s">
        <v>8</v>
      </c>
      <c r="E353" s="25">
        <v>43712</v>
      </c>
      <c r="F353" s="24">
        <v>43916</v>
      </c>
      <c r="G353" s="24" t="s">
        <v>128</v>
      </c>
      <c r="H353" s="24" t="s">
        <v>87</v>
      </c>
      <c r="I353" s="24">
        <v>2002</v>
      </c>
      <c r="J353" s="24" t="s">
        <v>22</v>
      </c>
      <c r="K353" s="18" t="str">
        <f>IF(I353="","",IF($N$1-I353&gt;=21,"Senior",IF($N$1-I353&gt;=18,"Młodzieżowiec",IF($N$1-I353&gt;=15,"Junior",IF($N$1-I353&gt;=13,"Kadet",IF($N$1-I353&gt;=11,"Młodzik",IF($N$1-I353&gt;=9,"Żak",IF($N$1-I353&lt;9,"Skrzat"))))))))</f>
        <v>Junior</v>
      </c>
    </row>
    <row r="354" spans="1:11">
      <c r="A354" s="10">
        <v>373</v>
      </c>
      <c r="B354" s="10" t="str">
        <f>G354&amp;" "&amp;H354</f>
        <v>Sztaba Tadeusz</v>
      </c>
      <c r="C354" s="24">
        <v>5149</v>
      </c>
      <c r="D354" s="24" t="s">
        <v>16</v>
      </c>
      <c r="E354" s="25">
        <v>43711</v>
      </c>
      <c r="F354" s="24">
        <v>19694</v>
      </c>
      <c r="G354" s="24" t="s">
        <v>160</v>
      </c>
      <c r="H354" s="24" t="s">
        <v>161</v>
      </c>
      <c r="I354" s="24">
        <v>1966</v>
      </c>
      <c r="J354" s="24" t="s">
        <v>25</v>
      </c>
      <c r="K354" s="18" t="str">
        <f>IF(I354="","",IF($N$1-I354&gt;=21,"Senior",IF($N$1-I354&gt;=18,"Młodzieżowiec",IF($N$1-I354&gt;=15,"Junior",IF($N$1-I354&gt;=13,"Kadet",IF($N$1-I354&gt;=11,"Młodzik",IF($N$1-I354&gt;=9,"Żak",IF($N$1-I354&lt;9,"Skrzat"))))))))</f>
        <v>Senior</v>
      </c>
    </row>
    <row r="355" spans="1:11">
      <c r="A355" s="10">
        <v>179</v>
      </c>
      <c r="B355" s="10" t="str">
        <f>G355&amp;" "&amp;H355</f>
        <v>Szubińska Angelika</v>
      </c>
      <c r="C355" s="24">
        <v>1449</v>
      </c>
      <c r="D355" s="24" t="s">
        <v>8</v>
      </c>
      <c r="E355" s="25">
        <v>44062</v>
      </c>
      <c r="F355" s="24">
        <v>53629</v>
      </c>
      <c r="G355" s="24" t="s">
        <v>407</v>
      </c>
      <c r="H355" s="24" t="s">
        <v>408</v>
      </c>
      <c r="I355" s="24">
        <v>2007</v>
      </c>
      <c r="J355" s="24" t="s">
        <v>67</v>
      </c>
      <c r="K355" s="18" t="str">
        <f>IF(I355="","",IF($N$1-I355&gt;=21,"Senior",IF($N$1-I355&gt;=18,"Młodzieżowiec",IF($N$1-I355&gt;=15,"Junior",IF($N$1-I355&gt;=13,"Kadet",IF($N$1-I355&gt;=11,"Młodzik",IF($N$1-I355&gt;=9,"Żak",IF($N$1-I355&lt;9,"Skrzat"))))))))</f>
        <v>Młodzik</v>
      </c>
    </row>
    <row r="356" spans="1:11">
      <c r="A356" s="10">
        <v>374</v>
      </c>
      <c r="B356" s="10" t="str">
        <f>G356&amp;" "&amp;H356</f>
        <v>Szubińska Angelika</v>
      </c>
      <c r="C356" s="24">
        <v>10516</v>
      </c>
      <c r="D356" s="24" t="s">
        <v>8</v>
      </c>
      <c r="E356" s="25">
        <v>43787</v>
      </c>
      <c r="F356" s="24">
        <v>53629</v>
      </c>
      <c r="G356" s="24" t="s">
        <v>407</v>
      </c>
      <c r="H356" s="24" t="s">
        <v>408</v>
      </c>
      <c r="I356" s="24">
        <v>2007</v>
      </c>
      <c r="J356" s="24" t="s">
        <v>67</v>
      </c>
      <c r="K356" s="18" t="str">
        <f>IF(I356="","",IF($N$1-I356&gt;=21,"Senior",IF($N$1-I356&gt;=18,"Młodzieżowiec",IF($N$1-I356&gt;=15,"Junior",IF($N$1-I356&gt;=13,"Kadet",IF($N$1-I356&gt;=11,"Młodzik",IF($N$1-I356&gt;=9,"Żak",IF($N$1-I356&lt;9,"Skrzat"))))))))</f>
        <v>Młodzik</v>
      </c>
    </row>
    <row r="357" spans="1:11">
      <c r="A357" s="10">
        <v>375</v>
      </c>
      <c r="B357" s="10" t="str">
        <f>G357&amp;" "&amp;H357</f>
        <v>Szyguda Tomasz</v>
      </c>
      <c r="C357" s="24">
        <v>2371</v>
      </c>
      <c r="D357" s="24" t="s">
        <v>8</v>
      </c>
      <c r="E357" s="25">
        <v>43702</v>
      </c>
      <c r="F357" s="24">
        <v>49606</v>
      </c>
      <c r="G357" s="24" t="s">
        <v>268</v>
      </c>
      <c r="H357" s="24" t="s">
        <v>19</v>
      </c>
      <c r="I357" s="24">
        <v>2006</v>
      </c>
      <c r="J357" s="24" t="s">
        <v>38</v>
      </c>
      <c r="K357" s="18" t="str">
        <f>IF(I357="","",IF($N$1-I357&gt;=21,"Senior",IF($N$1-I357&gt;=18,"Młodzieżowiec",IF($N$1-I357&gt;=15,"Junior",IF($N$1-I357&gt;=13,"Kadet",IF($N$1-I357&gt;=11,"Młodzik",IF($N$1-I357&gt;=9,"Żak",IF($N$1-I357&lt;9,"Skrzat"))))))))</f>
        <v>Kadet</v>
      </c>
    </row>
    <row r="358" spans="1:11">
      <c r="A358" s="10">
        <v>273</v>
      </c>
      <c r="B358" s="10" t="str">
        <f>G358&amp;" "&amp;H358</f>
        <v>Szymik Robert</v>
      </c>
      <c r="C358" s="24">
        <v>422</v>
      </c>
      <c r="D358" s="24" t="s">
        <v>16</v>
      </c>
      <c r="E358" s="25">
        <v>44052</v>
      </c>
      <c r="F358" s="24">
        <v>1288</v>
      </c>
      <c r="G358" s="24" t="s">
        <v>512</v>
      </c>
      <c r="H358" s="24" t="s">
        <v>58</v>
      </c>
      <c r="I358" s="24">
        <v>1976</v>
      </c>
      <c r="J358" s="24" t="s">
        <v>352</v>
      </c>
      <c r="K358" s="18" t="str">
        <f>IF(I358="","",IF($N$1-I358&gt;=21,"Senior",IF($N$1-I358&gt;=18,"Młodzieżowiec",IF($N$1-I358&gt;=15,"Junior",IF($N$1-I358&gt;=13,"Kadet",IF($N$1-I358&gt;=11,"Młodzik",IF($N$1-I358&gt;=9,"Żak",IF($N$1-I358&lt;9,"Skrzat"))))))))</f>
        <v>Senior</v>
      </c>
    </row>
    <row r="359" spans="1:11">
      <c r="A359" s="10">
        <v>264</v>
      </c>
      <c r="B359" s="10" t="str">
        <f>G359&amp;" "&amp;H359</f>
        <v>Ślosarczyk Paweł</v>
      </c>
      <c r="C359" s="24">
        <v>430</v>
      </c>
      <c r="D359" s="24" t="s">
        <v>8</v>
      </c>
      <c r="E359" s="25">
        <v>44052</v>
      </c>
      <c r="F359" s="24">
        <v>49301</v>
      </c>
      <c r="G359" s="24" t="s">
        <v>354</v>
      </c>
      <c r="H359" s="24" t="s">
        <v>18</v>
      </c>
      <c r="I359" s="24">
        <v>2007</v>
      </c>
      <c r="J359" s="24" t="s">
        <v>352</v>
      </c>
      <c r="K359" s="18" t="str">
        <f>IF(I359="","",IF($N$1-I359&gt;=21,"Senior",IF($N$1-I359&gt;=18,"Młodzieżowiec",IF($N$1-I359&gt;=15,"Junior",IF($N$1-I359&gt;=13,"Kadet",IF($N$1-I359&gt;=11,"Młodzik",IF($N$1-I359&gt;=9,"Żak",IF($N$1-I359&lt;9,"Skrzat"))))))))</f>
        <v>Młodzik</v>
      </c>
    </row>
    <row r="360" spans="1:11">
      <c r="A360" s="10">
        <v>376</v>
      </c>
      <c r="B360" s="10" t="str">
        <f>G360&amp;" "&amp;H360</f>
        <v>Ślosarczyk Paweł</v>
      </c>
      <c r="C360" s="24">
        <v>590</v>
      </c>
      <c r="D360" s="24" t="s">
        <v>8</v>
      </c>
      <c r="E360" s="25">
        <v>43688</v>
      </c>
      <c r="F360" s="24">
        <v>49301</v>
      </c>
      <c r="G360" s="24" t="s">
        <v>354</v>
      </c>
      <c r="H360" s="24" t="s">
        <v>18</v>
      </c>
      <c r="I360" s="24">
        <v>2007</v>
      </c>
      <c r="J360" s="24" t="s">
        <v>352</v>
      </c>
      <c r="K360" s="18" t="str">
        <f>IF(I360="","",IF($N$1-I360&gt;=21,"Senior",IF($N$1-I360&gt;=18,"Młodzieżowiec",IF($N$1-I360&gt;=15,"Junior",IF($N$1-I360&gt;=13,"Kadet",IF($N$1-I360&gt;=11,"Młodzik",IF($N$1-I360&gt;=9,"Żak",IF($N$1-I360&lt;9,"Skrzat"))))))))</f>
        <v>Młodzik</v>
      </c>
    </row>
    <row r="361" spans="1:11">
      <c r="A361" s="10">
        <v>131</v>
      </c>
      <c r="B361" s="10" t="str">
        <f>G361&amp;" "&amp;H361</f>
        <v>Taraszkiewicz Alicja</v>
      </c>
      <c r="C361" s="24">
        <v>2858</v>
      </c>
      <c r="D361" s="24" t="s">
        <v>8</v>
      </c>
      <c r="E361" s="25">
        <v>44073</v>
      </c>
      <c r="F361" s="24">
        <v>54389</v>
      </c>
      <c r="G361" s="24" t="s">
        <v>106</v>
      </c>
      <c r="H361" s="24" t="s">
        <v>111</v>
      </c>
      <c r="I361" s="24">
        <v>2020</v>
      </c>
      <c r="J361" s="24" t="s">
        <v>105</v>
      </c>
      <c r="K361" s="18" t="str">
        <f>IF(I361="","",IF($N$1-I361&gt;=21,"Senior",IF($N$1-I361&gt;=18,"Młodzieżowiec",IF($N$1-I361&gt;=15,"Junior",IF($N$1-I361&gt;=13,"Kadet",IF($N$1-I361&gt;=11,"Młodzik",IF($N$1-I361&gt;=9,"Żak",IF($N$1-I361&lt;9,"Skrzat"))))))))</f>
        <v>Skrzat</v>
      </c>
    </row>
    <row r="362" spans="1:11">
      <c r="A362" s="10">
        <v>378</v>
      </c>
      <c r="B362" s="10" t="str">
        <f>G362&amp;" "&amp;H362</f>
        <v>Taraszkiewicz Alicja</v>
      </c>
      <c r="C362" s="24">
        <v>5643</v>
      </c>
      <c r="D362" s="24" t="s">
        <v>8</v>
      </c>
      <c r="E362" s="25">
        <v>43712</v>
      </c>
      <c r="F362" s="24">
        <v>35436</v>
      </c>
      <c r="G362" s="24" t="s">
        <v>106</v>
      </c>
      <c r="H362" s="24" t="s">
        <v>111</v>
      </c>
      <c r="I362" s="24">
        <v>2003</v>
      </c>
      <c r="J362" s="24" t="s">
        <v>105</v>
      </c>
      <c r="K362" s="18" t="str">
        <f>IF(I362="","",IF($N$1-I362&gt;=21,"Senior",IF($N$1-I362&gt;=18,"Młodzieżowiec",IF($N$1-I362&gt;=15,"Junior",IF($N$1-I362&gt;=13,"Kadet",IF($N$1-I362&gt;=11,"Młodzik",IF($N$1-I362&gt;=9,"Żak",IF($N$1-I362&lt;9,"Skrzat"))))))))</f>
        <v>Junior</v>
      </c>
    </row>
    <row r="363" spans="1:11">
      <c r="A363" s="10">
        <v>377</v>
      </c>
      <c r="B363" s="10" t="str">
        <f>G363&amp;" "&amp;H363</f>
        <v>Taraszkiewicz Jarosław</v>
      </c>
      <c r="C363" s="24">
        <v>5649</v>
      </c>
      <c r="D363" s="24" t="s">
        <v>16</v>
      </c>
      <c r="E363" s="25">
        <v>43712</v>
      </c>
      <c r="F363" s="24">
        <v>19016</v>
      </c>
      <c r="G363" s="24" t="s">
        <v>106</v>
      </c>
      <c r="H363" s="24" t="s">
        <v>101</v>
      </c>
      <c r="I363" s="24">
        <v>1974</v>
      </c>
      <c r="J363" s="24" t="s">
        <v>105</v>
      </c>
      <c r="K363" s="18" t="str">
        <f>IF(I363="","",IF($N$1-I363&gt;=21,"Senior",IF($N$1-I363&gt;=18,"Młodzieżowiec",IF($N$1-I363&gt;=15,"Junior",IF($N$1-I363&gt;=13,"Kadet",IF($N$1-I363&gt;=11,"Młodzik",IF($N$1-I363&gt;=9,"Żak",IF($N$1-I363&lt;9,"Skrzat"))))))))</f>
        <v>Senior</v>
      </c>
    </row>
    <row r="364" spans="1:11">
      <c r="A364" s="10">
        <v>184</v>
      </c>
      <c r="B364" s="10" t="str">
        <f>G364&amp;" "&amp;H364</f>
        <v>Tobiasz Jan</v>
      </c>
      <c r="C364" s="24">
        <v>1443</v>
      </c>
      <c r="D364" s="24" t="s">
        <v>16</v>
      </c>
      <c r="E364" s="25">
        <v>44062</v>
      </c>
      <c r="F364" s="24">
        <v>16922</v>
      </c>
      <c r="G364" s="24" t="s">
        <v>56</v>
      </c>
      <c r="H364" s="24" t="s">
        <v>37</v>
      </c>
      <c r="I364" s="24">
        <v>1963</v>
      </c>
      <c r="J364" s="24" t="s">
        <v>67</v>
      </c>
      <c r="K364" s="18" t="str">
        <f>IF(I364="","",IF($N$1-I364&gt;=21,"Senior",IF($N$1-I364&gt;=18,"Młodzieżowiec",IF($N$1-I364&gt;=15,"Junior",IF($N$1-I364&gt;=13,"Kadet",IF($N$1-I364&gt;=11,"Młodzik",IF($N$1-I364&gt;=9,"Żak",IF($N$1-I364&lt;9,"Skrzat"))))))))</f>
        <v>Senior</v>
      </c>
    </row>
    <row r="365" spans="1:11">
      <c r="A365" s="10">
        <v>379</v>
      </c>
      <c r="B365" s="10" t="str">
        <f>G365&amp;" "&amp;H365</f>
        <v>Tobiasz Jan</v>
      </c>
      <c r="C365" s="24">
        <v>5963</v>
      </c>
      <c r="D365" s="24" t="s">
        <v>16</v>
      </c>
      <c r="E365" s="25">
        <v>43712</v>
      </c>
      <c r="F365" s="24">
        <v>16922</v>
      </c>
      <c r="G365" s="24" t="s">
        <v>56</v>
      </c>
      <c r="H365" s="24" t="s">
        <v>37</v>
      </c>
      <c r="I365" s="24">
        <v>1963</v>
      </c>
      <c r="J365" s="24" t="s">
        <v>67</v>
      </c>
      <c r="K365" s="18" t="str">
        <f>IF(I365="","",IF($N$1-I365&gt;=21,"Senior",IF($N$1-I365&gt;=18,"Młodzieżowiec",IF($N$1-I365&gt;=15,"Junior",IF($N$1-I365&gt;=13,"Kadet",IF($N$1-I365&gt;=11,"Młodzik",IF($N$1-I365&gt;=9,"Żak",IF($N$1-I365&lt;9,"Skrzat"))))))))</f>
        <v>Senior</v>
      </c>
    </row>
    <row r="366" spans="1:11">
      <c r="A366" s="10">
        <v>183</v>
      </c>
      <c r="B366" s="10" t="str">
        <f>G366&amp;" "&amp;H366</f>
        <v>Tobiasz Wojciech</v>
      </c>
      <c r="C366" s="24">
        <v>1444</v>
      </c>
      <c r="D366" s="24" t="s">
        <v>16</v>
      </c>
      <c r="E366" s="25">
        <v>44062</v>
      </c>
      <c r="F366" s="24">
        <v>16923</v>
      </c>
      <c r="G366" s="24" t="s">
        <v>56</v>
      </c>
      <c r="H366" s="24" t="s">
        <v>87</v>
      </c>
      <c r="I366" s="24">
        <v>1992</v>
      </c>
      <c r="J366" s="24" t="s">
        <v>67</v>
      </c>
      <c r="K366" s="18" t="str">
        <f>IF(I366="","",IF($N$1-I366&gt;=21,"Senior",IF($N$1-I366&gt;=18,"Młodzieżowiec",IF($N$1-I366&gt;=15,"Junior",IF($N$1-I366&gt;=13,"Kadet",IF($N$1-I366&gt;=11,"Młodzik",IF($N$1-I366&gt;=9,"Żak",IF($N$1-I366&lt;9,"Skrzat"))))))))</f>
        <v>Senior</v>
      </c>
    </row>
    <row r="367" spans="1:11">
      <c r="A367" s="10">
        <v>112</v>
      </c>
      <c r="B367" s="10" t="str">
        <f>G367&amp;" "&amp;H367</f>
        <v>Tomaszewski Marcin</v>
      </c>
      <c r="C367" s="24">
        <v>3824</v>
      </c>
      <c r="D367" s="24" t="s">
        <v>16</v>
      </c>
      <c r="E367" s="25">
        <v>44077</v>
      </c>
      <c r="F367" s="24">
        <v>12935</v>
      </c>
      <c r="G367" s="24" t="s">
        <v>159</v>
      </c>
      <c r="H367" s="24" t="s">
        <v>45</v>
      </c>
      <c r="I367" s="24">
        <v>1986</v>
      </c>
      <c r="J367" s="24" t="s">
        <v>25</v>
      </c>
      <c r="K367" s="18" t="str">
        <f>IF(I367="","",IF($N$1-I367&gt;=21,"Senior",IF($N$1-I367&gt;=18,"Młodzieżowiec",IF($N$1-I367&gt;=15,"Junior",IF($N$1-I367&gt;=13,"Kadet",IF($N$1-I367&gt;=11,"Młodzik",IF($N$1-I367&gt;=9,"Żak",IF($N$1-I367&lt;9,"Skrzat"))))))))</f>
        <v>Senior</v>
      </c>
    </row>
    <row r="368" spans="1:11">
      <c r="A368" s="10">
        <v>380</v>
      </c>
      <c r="B368" s="10" t="str">
        <f>G368&amp;" "&amp;H368</f>
        <v>Tomaszewski Marcin</v>
      </c>
      <c r="C368" s="24">
        <v>5150</v>
      </c>
      <c r="D368" s="24" t="s">
        <v>16</v>
      </c>
      <c r="E368" s="25">
        <v>43711</v>
      </c>
      <c r="F368" s="24">
        <v>12935</v>
      </c>
      <c r="G368" s="24" t="s">
        <v>159</v>
      </c>
      <c r="H368" s="24" t="s">
        <v>45</v>
      </c>
      <c r="I368" s="24">
        <v>1986</v>
      </c>
      <c r="J368" s="24" t="s">
        <v>25</v>
      </c>
      <c r="K368" s="18" t="str">
        <f>IF(I368="","",IF($N$1-I368&gt;=21,"Senior",IF($N$1-I368&gt;=18,"Młodzieżowiec",IF($N$1-I368&gt;=15,"Junior",IF($N$1-I368&gt;=13,"Kadet",IF($N$1-I368&gt;=11,"Młodzik",IF($N$1-I368&gt;=9,"Żak",IF($N$1-I368&lt;9,"Skrzat"))))))))</f>
        <v>Senior</v>
      </c>
    </row>
    <row r="369" spans="1:11">
      <c r="A369" s="10">
        <v>63</v>
      </c>
      <c r="B369" s="10" t="str">
        <f>G369&amp;" "&amp;H369</f>
        <v>Trojak Dawid</v>
      </c>
      <c r="C369" s="24">
        <v>4244</v>
      </c>
      <c r="D369" s="24" t="s">
        <v>16</v>
      </c>
      <c r="E369" s="25">
        <v>44078</v>
      </c>
      <c r="F369" s="24">
        <v>21333</v>
      </c>
      <c r="G369" s="24" t="s">
        <v>216</v>
      </c>
      <c r="H369" s="24" t="s">
        <v>125</v>
      </c>
      <c r="I369" s="24">
        <v>1993</v>
      </c>
      <c r="J369" s="24" t="s">
        <v>211</v>
      </c>
      <c r="K369" s="18" t="str">
        <f>IF(I369="","",IF($N$1-I369&gt;=21,"Senior",IF($N$1-I369&gt;=18,"Młodzieżowiec",IF($N$1-I369&gt;=15,"Junior",IF($N$1-I369&gt;=13,"Kadet",IF($N$1-I369&gt;=11,"Młodzik",IF($N$1-I369&gt;=9,"Żak",IF($N$1-I369&lt;9,"Skrzat"))))))))</f>
        <v>Senior</v>
      </c>
    </row>
    <row r="370" spans="1:11">
      <c r="A370" s="10">
        <v>381</v>
      </c>
      <c r="B370" s="10" t="str">
        <f>G370&amp;" "&amp;H370</f>
        <v>Trojak Dawid</v>
      </c>
      <c r="C370" s="24">
        <v>3411</v>
      </c>
      <c r="D370" s="24" t="s">
        <v>16</v>
      </c>
      <c r="E370" s="25">
        <v>43706</v>
      </c>
      <c r="F370" s="24">
        <v>21333</v>
      </c>
      <c r="G370" s="24" t="s">
        <v>216</v>
      </c>
      <c r="H370" s="24" t="s">
        <v>125</v>
      </c>
      <c r="I370" s="24">
        <v>1993</v>
      </c>
      <c r="J370" s="24" t="s">
        <v>211</v>
      </c>
      <c r="K370" s="18" t="str">
        <f>IF(I370="","",IF($N$1-I370&gt;=21,"Senior",IF($N$1-I370&gt;=18,"Młodzieżowiec",IF($N$1-I370&gt;=15,"Junior",IF($N$1-I370&gt;=13,"Kadet",IF($N$1-I370&gt;=11,"Młodzik",IF($N$1-I370&gt;=9,"Żak",IF($N$1-I370&lt;9,"Skrzat"))))))))</f>
        <v>Senior</v>
      </c>
    </row>
    <row r="371" spans="1:11">
      <c r="A371" s="10">
        <v>261</v>
      </c>
      <c r="B371" s="10" t="str">
        <f>G371&amp;" "&amp;H371</f>
        <v>Uhryn Tomasz</v>
      </c>
      <c r="C371" s="24">
        <v>432</v>
      </c>
      <c r="D371" s="24" t="s">
        <v>8</v>
      </c>
      <c r="E371" s="25">
        <v>44052</v>
      </c>
      <c r="F371" s="24">
        <v>51490</v>
      </c>
      <c r="G371" s="24" t="s">
        <v>356</v>
      </c>
      <c r="H371" s="24" t="s">
        <v>19</v>
      </c>
      <c r="I371" s="24">
        <v>2006</v>
      </c>
      <c r="J371" s="24" t="s">
        <v>352</v>
      </c>
      <c r="K371" s="18" t="str">
        <f>IF(I371="","",IF($N$1-I371&gt;=21,"Senior",IF($N$1-I371&gt;=18,"Młodzieżowiec",IF($N$1-I371&gt;=15,"Junior",IF($N$1-I371&gt;=13,"Kadet",IF($N$1-I371&gt;=11,"Młodzik",IF($N$1-I371&gt;=9,"Żak",IF($N$1-I371&lt;9,"Skrzat"))))))))</f>
        <v>Kadet</v>
      </c>
    </row>
    <row r="372" spans="1:11">
      <c r="A372" s="10">
        <v>382</v>
      </c>
      <c r="B372" s="10" t="str">
        <f>G372&amp;" "&amp;H372</f>
        <v>Uhryn Tomasz</v>
      </c>
      <c r="C372" s="24">
        <v>587</v>
      </c>
      <c r="D372" s="24" t="s">
        <v>8</v>
      </c>
      <c r="E372" s="25">
        <v>43688</v>
      </c>
      <c r="F372" s="24">
        <v>51490</v>
      </c>
      <c r="G372" s="24" t="s">
        <v>356</v>
      </c>
      <c r="H372" s="24" t="s">
        <v>19</v>
      </c>
      <c r="I372" s="24">
        <v>2006</v>
      </c>
      <c r="J372" s="24" t="s">
        <v>352</v>
      </c>
      <c r="K372" s="18" t="str">
        <f>IF(I372="","",IF($N$1-I372&gt;=21,"Senior",IF($N$1-I372&gt;=18,"Młodzieżowiec",IF($N$1-I372&gt;=15,"Junior",IF($N$1-I372&gt;=13,"Kadet",IF($N$1-I372&gt;=11,"Młodzik",IF($N$1-I372&gt;=9,"Żak",IF($N$1-I372&lt;9,"Skrzat"))))))))</f>
        <v>Kadet</v>
      </c>
    </row>
    <row r="373" spans="1:11">
      <c r="A373" s="10">
        <v>181</v>
      </c>
      <c r="B373" s="10" t="str">
        <f>G373&amp;" "&amp;H373</f>
        <v>Ulmaniec Marcin</v>
      </c>
      <c r="C373" s="24">
        <v>1445</v>
      </c>
      <c r="D373" s="24" t="s">
        <v>8</v>
      </c>
      <c r="E373" s="25">
        <v>44062</v>
      </c>
      <c r="F373" s="24">
        <v>54258</v>
      </c>
      <c r="G373" s="24" t="s">
        <v>498</v>
      </c>
      <c r="H373" s="24" t="s">
        <v>45</v>
      </c>
      <c r="I373" s="24">
        <v>2007</v>
      </c>
      <c r="J373" s="24" t="s">
        <v>67</v>
      </c>
      <c r="K373" s="18" t="str">
        <f>IF(I373="","",IF($N$1-I373&gt;=21,"Senior",IF($N$1-I373&gt;=18,"Młodzieżowiec",IF($N$1-I373&gt;=15,"Junior",IF($N$1-I373&gt;=13,"Kadet",IF($N$1-I373&gt;=11,"Młodzik",IF($N$1-I373&gt;=9,"Żak",IF($N$1-I373&lt;9,"Skrzat"))))))))</f>
        <v>Młodzik</v>
      </c>
    </row>
    <row r="374" spans="1:11">
      <c r="A374" s="10">
        <v>383</v>
      </c>
      <c r="B374" s="10" t="str">
        <f>G374&amp;" "&amp;H374</f>
        <v>Urban Dariusz</v>
      </c>
      <c r="C374" s="24">
        <v>2372</v>
      </c>
      <c r="D374" s="24" t="s">
        <v>16</v>
      </c>
      <c r="E374" s="25">
        <v>43702</v>
      </c>
      <c r="F374" s="24">
        <v>51716</v>
      </c>
      <c r="G374" s="24" t="s">
        <v>267</v>
      </c>
      <c r="H374" s="24" t="s">
        <v>24</v>
      </c>
      <c r="I374" s="24">
        <v>1971</v>
      </c>
      <c r="J374" s="24" t="s">
        <v>41</v>
      </c>
      <c r="K374" s="18" t="str">
        <f>IF(I374="","",IF($N$1-I374&gt;=21,"Senior",IF($N$1-I374&gt;=18,"Młodzieżowiec",IF($N$1-I374&gt;=15,"Junior",IF($N$1-I374&gt;=13,"Kadet",IF($N$1-I374&gt;=11,"Młodzik",IF($N$1-I374&gt;=9,"Żak",IF($N$1-I374&lt;9,"Skrzat"))))))))</f>
        <v>Senior</v>
      </c>
    </row>
    <row r="375" spans="1:11">
      <c r="A375" s="10">
        <v>384</v>
      </c>
      <c r="B375" s="10" t="str">
        <f>G375&amp;" "&amp;H375</f>
        <v>Urbańczyk Anna</v>
      </c>
      <c r="C375" s="10">
        <v>12</v>
      </c>
      <c r="D375" s="10" t="s">
        <v>16</v>
      </c>
      <c r="E375" s="10">
        <v>43676</v>
      </c>
      <c r="F375" s="10">
        <v>16115</v>
      </c>
      <c r="G375" s="10" t="s">
        <v>397</v>
      </c>
      <c r="H375" s="10" t="s">
        <v>176</v>
      </c>
      <c r="I375" s="10">
        <v>1993</v>
      </c>
      <c r="J375" s="10" t="s">
        <v>211</v>
      </c>
      <c r="K375" s="18" t="str">
        <f>IF(I375="","",IF($N$1-I375&gt;=21,"Senior",IF($N$1-I375&gt;=18,"Młodzieżowiec",IF($N$1-I375&gt;=15,"Junior",IF($N$1-I375&gt;=13,"Kadet",IF($N$1-I375&gt;=11,"Młodzik",IF($N$1-I375&gt;=9,"Żak",IF($N$1-I375&lt;9,"Skrzat"))))))))</f>
        <v>Senior</v>
      </c>
    </row>
    <row r="376" spans="1:11">
      <c r="A376" s="10">
        <v>169</v>
      </c>
      <c r="B376" s="10" t="str">
        <f>G376&amp;" "&amp;H376</f>
        <v>Wala Krzysztof</v>
      </c>
      <c r="C376" s="24">
        <v>1581</v>
      </c>
      <c r="D376" s="24" t="s">
        <v>16</v>
      </c>
      <c r="E376" s="25">
        <v>44064</v>
      </c>
      <c r="F376" s="24">
        <v>22885</v>
      </c>
      <c r="G376" s="24" t="s">
        <v>294</v>
      </c>
      <c r="H376" s="24" t="s">
        <v>21</v>
      </c>
      <c r="I376" s="24">
        <v>1982</v>
      </c>
      <c r="J376" s="24" t="s">
        <v>292</v>
      </c>
      <c r="K376" s="18" t="str">
        <f>IF(I376="","",IF($N$1-I376&gt;=21,"Senior",IF($N$1-I376&gt;=18,"Młodzieżowiec",IF($N$1-I376&gt;=15,"Junior",IF($N$1-I376&gt;=13,"Kadet",IF($N$1-I376&gt;=11,"Młodzik",IF($N$1-I376&gt;=9,"Żak",IF($N$1-I376&lt;9,"Skrzat"))))))))</f>
        <v>Senior</v>
      </c>
    </row>
    <row r="377" spans="1:11">
      <c r="A377" s="10">
        <v>385</v>
      </c>
      <c r="B377" s="10" t="str">
        <f>G377&amp;" "&amp;H377</f>
        <v>Wala Krzysztof</v>
      </c>
      <c r="C377" s="24">
        <v>952</v>
      </c>
      <c r="D377" s="24" t="s">
        <v>16</v>
      </c>
      <c r="E377" s="25">
        <v>43692</v>
      </c>
      <c r="F377" s="24">
        <v>22885</v>
      </c>
      <c r="G377" s="24" t="s">
        <v>294</v>
      </c>
      <c r="H377" s="24" t="s">
        <v>21</v>
      </c>
      <c r="I377" s="24">
        <v>1982</v>
      </c>
      <c r="J377" s="24" t="s">
        <v>292</v>
      </c>
      <c r="K377" s="18" t="str">
        <f>IF(I377="","",IF($N$1-I377&gt;=21,"Senior",IF($N$1-I377&gt;=18,"Młodzieżowiec",IF($N$1-I377&gt;=15,"Junior",IF($N$1-I377&gt;=13,"Kadet",IF($N$1-I377&gt;=11,"Młodzik",IF($N$1-I377&gt;=9,"Żak",IF($N$1-I377&lt;9,"Skrzat"))))))))</f>
        <v>Senior</v>
      </c>
    </row>
    <row r="378" spans="1:11">
      <c r="A378" s="10">
        <v>386</v>
      </c>
      <c r="B378" s="10" t="str">
        <f>G378&amp;" "&amp;H378</f>
        <v>Walo Katarzyna</v>
      </c>
      <c r="C378" s="24">
        <v>266</v>
      </c>
      <c r="D378" s="24" t="s">
        <v>16</v>
      </c>
      <c r="E378" s="25">
        <v>43680</v>
      </c>
      <c r="F378" s="24">
        <v>25338</v>
      </c>
      <c r="G378" s="24" t="s">
        <v>364</v>
      </c>
      <c r="H378" s="24" t="s">
        <v>140</v>
      </c>
      <c r="I378" s="24">
        <v>1980</v>
      </c>
      <c r="J378" s="24" t="s">
        <v>363</v>
      </c>
      <c r="K378" s="18" t="str">
        <f>IF(I378="","",IF($N$1-I378&gt;=21,"Senior",IF($N$1-I378&gt;=18,"Młodzieżowiec",IF($N$1-I378&gt;=15,"Junior",IF($N$1-I378&gt;=13,"Kadet",IF($N$1-I378&gt;=11,"Młodzik",IF($N$1-I378&gt;=9,"Żak",IF($N$1-I378&lt;9,"Skrzat"))))))))</f>
        <v>Senior</v>
      </c>
    </row>
    <row r="379" spans="1:11">
      <c r="A379" s="10">
        <v>110</v>
      </c>
      <c r="B379" s="10" t="str">
        <f>G379&amp;" "&amp;H379</f>
        <v>Wdowik Tomasz</v>
      </c>
      <c r="C379" s="24">
        <v>3826</v>
      </c>
      <c r="D379" s="24" t="s">
        <v>16</v>
      </c>
      <c r="E379" s="25">
        <v>44077</v>
      </c>
      <c r="F379" s="24">
        <v>1222</v>
      </c>
      <c r="G379" s="24" t="s">
        <v>489</v>
      </c>
      <c r="H379" s="24" t="s">
        <v>19</v>
      </c>
      <c r="I379" s="24">
        <v>1980</v>
      </c>
      <c r="J379" s="24" t="s">
        <v>25</v>
      </c>
      <c r="K379" s="18" t="str">
        <f>IF(I379="","",IF($N$1-I379&gt;=21,"Senior",IF($N$1-I379&gt;=18,"Młodzieżowiec",IF($N$1-I379&gt;=15,"Junior",IF($N$1-I379&gt;=13,"Kadet",IF($N$1-I379&gt;=11,"Młodzik",IF($N$1-I379&gt;=9,"Żak",IF($N$1-I379&lt;9,"Skrzat"))))))))</f>
        <v>Senior</v>
      </c>
    </row>
    <row r="380" spans="1:11">
      <c r="A380" s="10">
        <v>149</v>
      </c>
      <c r="B380" s="10" t="str">
        <f>G380&amp;" "&amp;H380</f>
        <v>Wenzke Emilia</v>
      </c>
      <c r="C380" s="24">
        <v>2743</v>
      </c>
      <c r="D380" s="24" t="s">
        <v>122</v>
      </c>
      <c r="E380" s="25">
        <v>44072</v>
      </c>
      <c r="F380" s="24">
        <v>54370</v>
      </c>
      <c r="G380" s="24" t="s">
        <v>494</v>
      </c>
      <c r="H380" s="24" t="s">
        <v>417</v>
      </c>
      <c r="I380" s="24">
        <v>2012</v>
      </c>
      <c r="J380" s="24" t="s">
        <v>34</v>
      </c>
      <c r="K380" s="18" t="str">
        <f>IF(I380="","",IF($N$1-I380&gt;=21,"Senior",IF($N$1-I380&gt;=18,"Młodzieżowiec",IF($N$1-I380&gt;=15,"Junior",IF($N$1-I380&gt;=13,"Kadet",IF($N$1-I380&gt;=11,"Młodzik",IF($N$1-I380&gt;=9,"Żak",IF($N$1-I380&lt;9,"Skrzat"))))))))</f>
        <v>Skrzat</v>
      </c>
    </row>
    <row r="381" spans="1:11">
      <c r="A381" s="10">
        <v>387</v>
      </c>
      <c r="B381" s="10" t="str">
        <f>G381&amp;" "&amp;H381</f>
        <v>Wicher Patryk</v>
      </c>
      <c r="C381" s="24">
        <v>848</v>
      </c>
      <c r="D381" s="24" t="s">
        <v>8</v>
      </c>
      <c r="E381" s="25">
        <v>43691</v>
      </c>
      <c r="F381" s="24">
        <v>42801</v>
      </c>
      <c r="G381" s="24" t="s">
        <v>308</v>
      </c>
      <c r="H381" s="24" t="s">
        <v>209</v>
      </c>
      <c r="I381" s="24">
        <v>2003</v>
      </c>
      <c r="J381" s="24" t="s">
        <v>31</v>
      </c>
      <c r="K381" s="18" t="str">
        <f>IF(I381="","",IF($N$1-I381&gt;=21,"Senior",IF($N$1-I381&gt;=18,"Młodzieżowiec",IF($N$1-I381&gt;=15,"Junior",IF($N$1-I381&gt;=13,"Kadet",IF($N$1-I381&gt;=11,"Młodzik",IF($N$1-I381&gt;=9,"Żak",IF($N$1-I381&lt;9,"Skrzat"))))))))</f>
        <v>Junior</v>
      </c>
    </row>
    <row r="382" spans="1:11">
      <c r="A382" s="10">
        <v>221</v>
      </c>
      <c r="B382" s="10" t="str">
        <f>G382&amp;" "&amp;H382</f>
        <v>Wicher Robert</v>
      </c>
      <c r="C382" s="24">
        <v>1320</v>
      </c>
      <c r="D382" s="24" t="s">
        <v>16</v>
      </c>
      <c r="E382" s="25">
        <v>44061</v>
      </c>
      <c r="F382" s="24">
        <v>41870</v>
      </c>
      <c r="G382" s="24" t="s">
        <v>308</v>
      </c>
      <c r="H382" s="24" t="s">
        <v>58</v>
      </c>
      <c r="I382" s="24">
        <v>1969</v>
      </c>
      <c r="J382" s="24" t="s">
        <v>31</v>
      </c>
      <c r="K382" s="18" t="str">
        <f>IF(I382="","",IF($N$1-I382&gt;=21,"Senior",IF($N$1-I382&gt;=18,"Młodzieżowiec",IF($N$1-I382&gt;=15,"Junior",IF($N$1-I382&gt;=13,"Kadet",IF($N$1-I382&gt;=11,"Młodzik",IF($N$1-I382&gt;=9,"Żak",IF($N$1-I382&lt;9,"Skrzat"))))))))</f>
        <v>Senior</v>
      </c>
    </row>
    <row r="383" spans="1:11">
      <c r="A383" s="10">
        <v>388</v>
      </c>
      <c r="B383" s="10" t="str">
        <f>G383&amp;" "&amp;H383</f>
        <v>Wicher Robert</v>
      </c>
      <c r="C383" s="24">
        <v>832</v>
      </c>
      <c r="D383" s="24" t="s">
        <v>16</v>
      </c>
      <c r="E383" s="25">
        <v>43691</v>
      </c>
      <c r="F383" s="24">
        <v>41870</v>
      </c>
      <c r="G383" s="24" t="s">
        <v>308</v>
      </c>
      <c r="H383" s="24" t="s">
        <v>58</v>
      </c>
      <c r="I383" s="24">
        <v>1969</v>
      </c>
      <c r="J383" s="24" t="s">
        <v>31</v>
      </c>
      <c r="K383" s="18" t="str">
        <f>IF(I383="","",IF($N$1-I383&gt;=21,"Senior",IF($N$1-I383&gt;=18,"Młodzieżowiec",IF($N$1-I383&gt;=15,"Junior",IF($N$1-I383&gt;=13,"Kadet",IF($N$1-I383&gt;=11,"Młodzik",IF($N$1-I383&gt;=9,"Żak",IF($N$1-I383&lt;9,"Skrzat"))))))))</f>
        <v>Senior</v>
      </c>
    </row>
    <row r="384" spans="1:11">
      <c r="A384" s="10">
        <v>389</v>
      </c>
      <c r="B384" s="10" t="str">
        <f>G384&amp;" "&amp;H384</f>
        <v>Wieczorek Dawid</v>
      </c>
      <c r="C384" s="24">
        <v>10532</v>
      </c>
      <c r="D384" s="24" t="s">
        <v>122</v>
      </c>
      <c r="E384" s="25">
        <v>43789</v>
      </c>
      <c r="F384" s="24">
        <v>53644</v>
      </c>
      <c r="G384" s="24" t="s">
        <v>400</v>
      </c>
      <c r="H384" s="24" t="s">
        <v>125</v>
      </c>
      <c r="I384" s="24">
        <v>2010</v>
      </c>
      <c r="J384" s="24" t="s">
        <v>22</v>
      </c>
      <c r="K384" s="18" t="str">
        <f>IF(I384="","",IF($N$1-I384&gt;=21,"Senior",IF($N$1-I384&gt;=18,"Młodzieżowiec",IF($N$1-I384&gt;=15,"Junior",IF($N$1-I384&gt;=13,"Kadet",IF($N$1-I384&gt;=11,"Młodzik",IF($N$1-I384&gt;=9,"Żak",IF($N$1-I384&lt;9,"Skrzat"))))))))</f>
        <v>Żak</v>
      </c>
    </row>
    <row r="385" spans="1:11">
      <c r="A385" s="10">
        <v>390</v>
      </c>
      <c r="B385" s="10" t="str">
        <f>G385&amp;" "&amp;H385</f>
        <v>Wierzbanowski Łukasz</v>
      </c>
      <c r="C385" s="24">
        <v>5790</v>
      </c>
      <c r="D385" s="24" t="s">
        <v>16</v>
      </c>
      <c r="E385" s="25">
        <v>43712</v>
      </c>
      <c r="F385" s="24">
        <v>12992</v>
      </c>
      <c r="G385" s="24" t="s">
        <v>91</v>
      </c>
      <c r="H385" s="24" t="s">
        <v>92</v>
      </c>
      <c r="I385" s="24">
        <v>1988</v>
      </c>
      <c r="J385" s="24" t="s">
        <v>46</v>
      </c>
      <c r="K385" s="18" t="str">
        <f>IF(I385="","",IF($N$1-I385&gt;=21,"Senior",IF($N$1-I385&gt;=18,"Młodzieżowiec",IF($N$1-I385&gt;=15,"Junior",IF($N$1-I385&gt;=13,"Kadet",IF($N$1-I385&gt;=11,"Młodzik",IF($N$1-I385&gt;=9,"Żak",IF($N$1-I385&lt;9,"Skrzat"))))))))</f>
        <v>Senior</v>
      </c>
    </row>
    <row r="386" spans="1:11">
      <c r="A386" s="10">
        <v>391</v>
      </c>
      <c r="B386" s="10" t="str">
        <f>G386&amp;" "&amp;H386</f>
        <v>Wiesiołek Marcel</v>
      </c>
      <c r="C386" s="24">
        <v>10521</v>
      </c>
      <c r="D386" s="24" t="s">
        <v>122</v>
      </c>
      <c r="E386" s="25">
        <v>43789</v>
      </c>
      <c r="F386" s="24">
        <v>53633</v>
      </c>
      <c r="G386" s="24" t="s">
        <v>405</v>
      </c>
      <c r="H386" s="24" t="s">
        <v>50</v>
      </c>
      <c r="I386" s="24">
        <v>2012</v>
      </c>
      <c r="J386" s="24" t="s">
        <v>22</v>
      </c>
      <c r="K386" s="18" t="str">
        <f>IF(I386="","",IF($N$1-I386&gt;=21,"Senior",IF($N$1-I386&gt;=18,"Młodzieżowiec",IF($N$1-I386&gt;=15,"Junior",IF($N$1-I386&gt;=13,"Kadet",IF($N$1-I386&gt;=11,"Młodzik",IF($N$1-I386&gt;=9,"Żak",IF($N$1-I386&lt;9,"Skrzat"))))))))</f>
        <v>Skrzat</v>
      </c>
    </row>
    <row r="387" spans="1:11">
      <c r="A387" s="10">
        <v>89</v>
      </c>
      <c r="B387" s="10" t="str">
        <f>G387&amp;" "&amp;H387</f>
        <v>Wilczek Basia</v>
      </c>
      <c r="C387" s="24">
        <v>4108</v>
      </c>
      <c r="D387" s="24" t="s">
        <v>8</v>
      </c>
      <c r="E387" s="25">
        <v>44076</v>
      </c>
      <c r="F387" s="24">
        <v>54544</v>
      </c>
      <c r="G387" s="24" t="s">
        <v>479</v>
      </c>
      <c r="H387" s="24" t="s">
        <v>480</v>
      </c>
      <c r="I387" s="24">
        <v>2010</v>
      </c>
      <c r="J387" s="24" t="s">
        <v>46</v>
      </c>
      <c r="K387" s="18" t="str">
        <f>IF(I387="","",IF($N$1-I387&gt;=21,"Senior",IF($N$1-I387&gt;=18,"Młodzieżowiec",IF($N$1-I387&gt;=15,"Junior",IF($N$1-I387&gt;=13,"Kadet",IF($N$1-I387&gt;=11,"Młodzik",IF($N$1-I387&gt;=9,"Żak",IF($N$1-I387&lt;9,"Skrzat"))))))))</f>
        <v>Żak</v>
      </c>
    </row>
    <row r="388" spans="1:11">
      <c r="A388" s="10">
        <v>87</v>
      </c>
      <c r="B388" s="10" t="str">
        <f>G388&amp;" "&amp;H388</f>
        <v>Wilczek Katarzyna</v>
      </c>
      <c r="C388" s="10">
        <v>4110</v>
      </c>
      <c r="D388" s="10" t="s">
        <v>8</v>
      </c>
      <c r="E388" s="10">
        <v>44076</v>
      </c>
      <c r="F388" s="10">
        <v>54546</v>
      </c>
      <c r="G388" s="10" t="s">
        <v>479</v>
      </c>
      <c r="H388" s="10" t="s">
        <v>140</v>
      </c>
      <c r="I388" s="10">
        <v>2014</v>
      </c>
      <c r="J388" s="10" t="s">
        <v>46</v>
      </c>
      <c r="K388" s="18" t="str">
        <f>IF(I388="","",IF($N$1-I388&gt;=21,"Senior",IF($N$1-I388&gt;=18,"Młodzieżowiec",IF($N$1-I388&gt;=15,"Junior",IF($N$1-I388&gt;=13,"Kadet",IF($N$1-I388&gt;=11,"Młodzik",IF($N$1-I388&gt;=9,"Żak",IF($N$1-I388&lt;9,"Skrzat"))))))))</f>
        <v>Skrzat</v>
      </c>
    </row>
    <row r="389" spans="1:11">
      <c r="A389" s="10">
        <v>392</v>
      </c>
      <c r="B389" s="10" t="str">
        <f>G389&amp;" "&amp;H389</f>
        <v>Wilińska Olivia</v>
      </c>
      <c r="C389" s="24">
        <v>2389</v>
      </c>
      <c r="D389" s="24" t="s">
        <v>8</v>
      </c>
      <c r="E389" s="25">
        <v>43702</v>
      </c>
      <c r="F389" s="24">
        <v>49545</v>
      </c>
      <c r="G389" s="24" t="s">
        <v>254</v>
      </c>
      <c r="H389" s="24" t="s">
        <v>255</v>
      </c>
      <c r="I389" s="24">
        <v>2007</v>
      </c>
      <c r="J389" s="24" t="s">
        <v>41</v>
      </c>
      <c r="K389" s="18" t="str">
        <f>IF(I389="","",IF($N$1-I389&gt;=21,"Senior",IF($N$1-I389&gt;=18,"Młodzieżowiec",IF($N$1-I389&gt;=15,"Junior",IF($N$1-I389&gt;=13,"Kadet",IF($N$1-I389&gt;=11,"Młodzik",IF($N$1-I389&gt;=9,"Żak",IF($N$1-I389&lt;9,"Skrzat"))))))))</f>
        <v>Młodzik</v>
      </c>
    </row>
    <row r="390" spans="1:11">
      <c r="A390" s="10">
        <v>260</v>
      </c>
      <c r="B390" s="10" t="str">
        <f>G390&amp;" "&amp;H390</f>
        <v>Wilk Lucjan</v>
      </c>
      <c r="C390" s="24">
        <v>618</v>
      </c>
      <c r="D390" s="24" t="s">
        <v>16</v>
      </c>
      <c r="E390" s="25">
        <v>44054</v>
      </c>
      <c r="F390" s="24">
        <v>29199</v>
      </c>
      <c r="G390" s="24" t="s">
        <v>104</v>
      </c>
      <c r="H390" s="24" t="s">
        <v>358</v>
      </c>
      <c r="I390" s="24">
        <v>1953</v>
      </c>
      <c r="J390" s="24" t="s">
        <v>352</v>
      </c>
      <c r="K390" s="18" t="str">
        <f>IF(I390="","",IF($N$1-I390&gt;=21,"Senior",IF($N$1-I390&gt;=18,"Młodzieżowiec",IF($N$1-I390&gt;=15,"Junior",IF($N$1-I390&gt;=13,"Kadet",IF($N$1-I390&gt;=11,"Młodzik",IF($N$1-I390&gt;=9,"Żak",IF($N$1-I390&lt;9,"Skrzat"))))))))</f>
        <v>Senior</v>
      </c>
    </row>
    <row r="391" spans="1:11">
      <c r="A391" s="10">
        <v>395</v>
      </c>
      <c r="B391" s="10" t="str">
        <f>G391&amp;" "&amp;H391</f>
        <v>Wilk Lucjan</v>
      </c>
      <c r="C391" s="24">
        <v>585</v>
      </c>
      <c r="D391" s="24" t="s">
        <v>16</v>
      </c>
      <c r="E391" s="25">
        <v>43688</v>
      </c>
      <c r="F391" s="24">
        <v>29199</v>
      </c>
      <c r="G391" s="24" t="s">
        <v>104</v>
      </c>
      <c r="H391" s="24" t="s">
        <v>358</v>
      </c>
      <c r="I391" s="24">
        <v>1953</v>
      </c>
      <c r="J391" s="24" t="s">
        <v>352</v>
      </c>
      <c r="K391" s="18" t="str">
        <f>IF(I391="","",IF($N$1-I391&gt;=21,"Senior",IF($N$1-I391&gt;=18,"Młodzieżowiec",IF($N$1-I391&gt;=15,"Junior",IF($N$1-I391&gt;=13,"Kadet",IF($N$1-I391&gt;=11,"Młodzik",IF($N$1-I391&gt;=9,"Żak",IF($N$1-I391&lt;9,"Skrzat"))))))))</f>
        <v>Senior</v>
      </c>
    </row>
    <row r="392" spans="1:11">
      <c r="A392" s="10">
        <v>394</v>
      </c>
      <c r="B392" s="10" t="str">
        <f>G392&amp;" "&amp;H392</f>
        <v>Wilk Marek</v>
      </c>
      <c r="C392" s="24">
        <v>5167</v>
      </c>
      <c r="D392" s="24" t="s">
        <v>16</v>
      </c>
      <c r="E392" s="25">
        <v>43711</v>
      </c>
      <c r="F392" s="24">
        <v>40787</v>
      </c>
      <c r="G392" s="24" t="s">
        <v>104</v>
      </c>
      <c r="H392" s="24" t="s">
        <v>109</v>
      </c>
      <c r="I392" s="24">
        <v>1982</v>
      </c>
      <c r="J392" s="24" t="s">
        <v>145</v>
      </c>
      <c r="K392" s="18" t="str">
        <f>IF(I392="","",IF($N$1-I392&gt;=21,"Senior",IF($N$1-I392&gt;=18,"Młodzieżowiec",IF($N$1-I392&gt;=15,"Junior",IF($N$1-I392&gt;=13,"Kadet",IF($N$1-I392&gt;=11,"Młodzik",IF($N$1-I392&gt;=9,"Żak",IF($N$1-I392&lt;9,"Skrzat"))))))))</f>
        <v>Senior</v>
      </c>
    </row>
    <row r="393" spans="1:11">
      <c r="A393" s="10">
        <v>393</v>
      </c>
      <c r="B393" s="10" t="str">
        <f>G393&amp;" "&amp;H393</f>
        <v>Wilk Piotr</v>
      </c>
      <c r="C393" s="24">
        <v>5650</v>
      </c>
      <c r="D393" s="24" t="s">
        <v>16</v>
      </c>
      <c r="E393" s="25">
        <v>43712</v>
      </c>
      <c r="F393" s="24">
        <v>14401</v>
      </c>
      <c r="G393" s="24" t="s">
        <v>104</v>
      </c>
      <c r="H393" s="24" t="s">
        <v>40</v>
      </c>
      <c r="I393" s="24">
        <v>1952</v>
      </c>
      <c r="J393" s="24" t="s">
        <v>105</v>
      </c>
      <c r="K393" s="18" t="str">
        <f>IF(I393="","",IF($N$1-I393&gt;=21,"Senior",IF($N$1-I393&gt;=18,"Młodzieżowiec",IF($N$1-I393&gt;=15,"Junior",IF($N$1-I393&gt;=13,"Kadet",IF($N$1-I393&gt;=11,"Młodzik",IF($N$1-I393&gt;=9,"Żak",IF($N$1-I393&lt;9,"Skrzat"))))))))</f>
        <v>Senior</v>
      </c>
    </row>
    <row r="394" spans="1:11">
      <c r="A394" s="10">
        <v>7</v>
      </c>
      <c r="B394" s="10" t="str">
        <f>G394&amp;" "&amp;H394</f>
        <v>Witczak Filip</v>
      </c>
      <c r="C394" s="24">
        <v>4858</v>
      </c>
      <c r="D394" s="24" t="s">
        <v>16</v>
      </c>
      <c r="E394" s="25">
        <v>44081</v>
      </c>
      <c r="F394" s="24">
        <v>37678</v>
      </c>
      <c r="G394" s="24" t="s">
        <v>181</v>
      </c>
      <c r="H394" s="24" t="s">
        <v>130</v>
      </c>
      <c r="I394" s="24">
        <v>1998</v>
      </c>
      <c r="J394" s="24" t="s">
        <v>182</v>
      </c>
      <c r="K394" s="18" t="str">
        <f>IF(I394="","",IF($N$1-I394&gt;=21,"Senior",IF($N$1-I394&gt;=18,"Młodzieżowiec",IF($N$1-I394&gt;=15,"Junior",IF($N$1-I394&gt;=13,"Kadet",IF($N$1-I394&gt;=11,"Młodzik",IF($N$1-I394&gt;=9,"Żak",IF($N$1-I394&lt;9,"Skrzat"))))))))</f>
        <v>Senior</v>
      </c>
    </row>
    <row r="395" spans="1:11">
      <c r="A395" s="10">
        <v>396</v>
      </c>
      <c r="B395" s="10" t="str">
        <f>G395&amp;" "&amp;H395</f>
        <v>Witczak Filip</v>
      </c>
      <c r="C395" s="24">
        <v>4679</v>
      </c>
      <c r="D395" s="24" t="s">
        <v>16</v>
      </c>
      <c r="E395" s="25">
        <v>43710</v>
      </c>
      <c r="F395" s="24">
        <v>37678</v>
      </c>
      <c r="G395" s="24" t="s">
        <v>181</v>
      </c>
      <c r="H395" s="24" t="s">
        <v>130</v>
      </c>
      <c r="I395" s="24">
        <v>1998</v>
      </c>
      <c r="J395" s="24" t="s">
        <v>182</v>
      </c>
      <c r="K395" s="18" t="str">
        <f>IF(I395="","",IF($N$1-I395&gt;=21,"Senior",IF($N$1-I395&gt;=18,"Młodzieżowiec",IF($N$1-I395&gt;=15,"Junior",IF($N$1-I395&gt;=13,"Kadet",IF($N$1-I395&gt;=11,"Młodzik",IF($N$1-I395&gt;=9,"Żak",IF($N$1-I395&lt;9,"Skrzat"))))))))</f>
        <v>Senior</v>
      </c>
    </row>
    <row r="396" spans="1:11">
      <c r="A396" s="10">
        <v>397</v>
      </c>
      <c r="B396" s="10" t="str">
        <f>G396&amp;" "&amp;H396</f>
        <v>Włoch Karol</v>
      </c>
      <c r="C396" s="24">
        <v>5168</v>
      </c>
      <c r="D396" s="24" t="s">
        <v>16</v>
      </c>
      <c r="E396" s="25">
        <v>43711</v>
      </c>
      <c r="F396" s="24">
        <v>37655</v>
      </c>
      <c r="G396" s="24" t="s">
        <v>147</v>
      </c>
      <c r="H396" s="24" t="s">
        <v>78</v>
      </c>
      <c r="I396" s="24">
        <v>1975</v>
      </c>
      <c r="J396" s="24" t="s">
        <v>145</v>
      </c>
      <c r="K396" s="18" t="str">
        <f>IF(I396="","",IF($N$1-I396&gt;=21,"Senior",IF($N$1-I396&gt;=18,"Młodzieżowiec",IF($N$1-I396&gt;=15,"Junior",IF($N$1-I396&gt;=13,"Kadet",IF($N$1-I396&gt;=11,"Młodzik",IF($N$1-I396&gt;=9,"Żak",IF($N$1-I396&lt;9,"Skrzat"))))))))</f>
        <v>Senior</v>
      </c>
    </row>
    <row r="397" spans="1:11">
      <c r="A397" s="10">
        <v>398</v>
      </c>
      <c r="B397" s="10" t="str">
        <f>G397&amp;" "&amp;H397</f>
        <v>Włuczyńska Ksenia</v>
      </c>
      <c r="C397" s="10">
        <v>8</v>
      </c>
      <c r="D397" s="10" t="s">
        <v>16</v>
      </c>
      <c r="E397" s="10">
        <v>43676</v>
      </c>
      <c r="F397" s="10">
        <v>16468</v>
      </c>
      <c r="G397" s="10" t="s">
        <v>398</v>
      </c>
      <c r="H397" s="10" t="s">
        <v>399</v>
      </c>
      <c r="I397" s="10">
        <v>1994</v>
      </c>
      <c r="J397" s="10" t="s">
        <v>211</v>
      </c>
      <c r="K397" s="18" t="str">
        <f>IF(I397="","",IF($N$1-I397&gt;=21,"Senior",IF($N$1-I397&gt;=18,"Młodzieżowiec",IF($N$1-I397&gt;=15,"Junior",IF($N$1-I397&gt;=13,"Kadet",IF($N$1-I397&gt;=11,"Młodzik",IF($N$1-I397&gt;=9,"Żak",IF($N$1-I397&lt;9,"Skrzat"))))))))</f>
        <v>Senior</v>
      </c>
    </row>
    <row r="398" spans="1:11">
      <c r="A398" s="10">
        <v>432</v>
      </c>
      <c r="B398" s="10" t="str">
        <f>G398&amp;" "&amp;H398</f>
        <v>Wodniak Ireneusz</v>
      </c>
      <c r="C398" s="10">
        <v>1321</v>
      </c>
      <c r="D398" s="10" t="s">
        <v>16</v>
      </c>
      <c r="E398" s="10">
        <v>44061</v>
      </c>
      <c r="F398" s="10">
        <v>40430</v>
      </c>
      <c r="G398" s="10" t="s">
        <v>307</v>
      </c>
      <c r="H398" s="10" t="s">
        <v>320</v>
      </c>
      <c r="I398" s="10">
        <v>1963</v>
      </c>
      <c r="J398" s="10" t="s">
        <v>31</v>
      </c>
      <c r="K398" s="18" t="str">
        <f>IF(I398="","",IF($N$1-I398&gt;=21,"Senior",IF($N$1-I398&gt;=18,"Młodzieżowiec",IF($N$1-I398&gt;=15,"Junior",IF($N$1-I398&gt;=13,"Kadet",IF($N$1-I398&gt;=11,"Młodzik",IF($N$1-I398&gt;=9,"Żak",IF($N$1-I398&lt;9,"Skrzat"))))))))</f>
        <v>Senior</v>
      </c>
    </row>
    <row r="399" spans="1:11">
      <c r="A399" s="10">
        <v>400</v>
      </c>
      <c r="B399" s="10" t="str">
        <f>G399&amp;" "&amp;H399</f>
        <v>Wodniak Ireneusz</v>
      </c>
      <c r="C399" s="24">
        <v>834</v>
      </c>
      <c r="D399" s="24" t="s">
        <v>16</v>
      </c>
      <c r="E399" s="25">
        <v>43691</v>
      </c>
      <c r="F399" s="24">
        <v>40430</v>
      </c>
      <c r="G399" s="24" t="s">
        <v>307</v>
      </c>
      <c r="H399" s="24" t="s">
        <v>320</v>
      </c>
      <c r="I399" s="24">
        <v>1963</v>
      </c>
      <c r="J399" s="24" t="s">
        <v>31</v>
      </c>
      <c r="K399" s="18" t="str">
        <f>IF(I399="","",IF($N$1-I399&gt;=21,"Senior",IF($N$1-I399&gt;=18,"Młodzieżowiec",IF($N$1-I399&gt;=15,"Junior",IF($N$1-I399&gt;=13,"Kadet",IF($N$1-I399&gt;=11,"Młodzik",IF($N$1-I399&gt;=9,"Żak",IF($N$1-I399&lt;9,"Skrzat"))))))))</f>
        <v>Senior</v>
      </c>
    </row>
    <row r="400" spans="1:11">
      <c r="A400" s="10">
        <v>209</v>
      </c>
      <c r="B400" s="10" t="str">
        <f>G400&amp;" "&amp;H400</f>
        <v>Wodniak Michał</v>
      </c>
      <c r="C400" s="24">
        <v>1335</v>
      </c>
      <c r="D400" s="24" t="s">
        <v>8</v>
      </c>
      <c r="E400" s="25">
        <v>44061</v>
      </c>
      <c r="F400" s="24">
        <v>41871</v>
      </c>
      <c r="G400" s="24" t="s">
        <v>307</v>
      </c>
      <c r="H400" s="24" t="s">
        <v>69</v>
      </c>
      <c r="I400" s="24">
        <v>2005</v>
      </c>
      <c r="J400" s="24" t="s">
        <v>31</v>
      </c>
      <c r="K400" s="18" t="str">
        <f>IF(I400="","",IF($N$1-I400&gt;=21,"Senior",IF($N$1-I400&gt;=18,"Młodzieżowiec",IF($N$1-I400&gt;=15,"Junior",IF($N$1-I400&gt;=13,"Kadet",IF($N$1-I400&gt;=11,"Młodzik",IF($N$1-I400&gt;=9,"Żak",IF($N$1-I400&lt;9,"Skrzat"))))))))</f>
        <v>Kadet</v>
      </c>
    </row>
    <row r="401" spans="1:11">
      <c r="A401" s="10">
        <v>399</v>
      </c>
      <c r="B401" s="10" t="str">
        <f>G401&amp;" "&amp;H401</f>
        <v>Wodniak Michał</v>
      </c>
      <c r="C401" s="24">
        <v>849</v>
      </c>
      <c r="D401" s="24" t="s">
        <v>8</v>
      </c>
      <c r="E401" s="25">
        <v>43691</v>
      </c>
      <c r="F401" s="24">
        <v>41871</v>
      </c>
      <c r="G401" s="24" t="s">
        <v>307</v>
      </c>
      <c r="H401" s="24" t="s">
        <v>69</v>
      </c>
      <c r="I401" s="24">
        <v>2005</v>
      </c>
      <c r="J401" s="24" t="s">
        <v>31</v>
      </c>
      <c r="K401" s="18" t="str">
        <f>IF(I401="","",IF($N$1-I401&gt;=21,"Senior",IF($N$1-I401&gt;=18,"Młodzieżowiec",IF($N$1-I401&gt;=15,"Junior",IF($N$1-I401&gt;=13,"Kadet",IF($N$1-I401&gt;=11,"Młodzik",IF($N$1-I401&gt;=9,"Żak",IF($N$1-I401&lt;9,"Skrzat"))))))))</f>
        <v>Kadet</v>
      </c>
    </row>
    <row r="402" spans="1:11">
      <c r="A402" s="10">
        <v>401</v>
      </c>
      <c r="B402" s="10" t="str">
        <f>G402&amp;" "&amp;H402</f>
        <v>Woźnik Aleksandra</v>
      </c>
      <c r="C402" s="24">
        <v>2685</v>
      </c>
      <c r="D402" s="24" t="s">
        <v>16</v>
      </c>
      <c r="E402" s="25">
        <v>43703</v>
      </c>
      <c r="F402" s="24">
        <v>46532</v>
      </c>
      <c r="G402" s="24" t="s">
        <v>235</v>
      </c>
      <c r="H402" s="24" t="s">
        <v>236</v>
      </c>
      <c r="I402" s="24">
        <v>2001</v>
      </c>
      <c r="J402" s="24" t="s">
        <v>233</v>
      </c>
      <c r="K402" s="18" t="str">
        <f>IF(I402="","",IF($N$1-I402&gt;=21,"Senior",IF($N$1-I402&gt;=18,"Młodzieżowiec",IF($N$1-I402&gt;=15,"Junior",IF($N$1-I402&gt;=13,"Kadet",IF($N$1-I402&gt;=11,"Młodzik",IF($N$1-I402&gt;=9,"Żak",IF($N$1-I402&lt;9,"Skrzat"))))))))</f>
        <v>Młodzieżowiec</v>
      </c>
    </row>
    <row r="403" spans="1:11">
      <c r="A403" s="10">
        <v>435</v>
      </c>
      <c r="B403" s="10" t="str">
        <f>G403&amp;" "&amp;H403</f>
        <v>Wójcik Julia</v>
      </c>
      <c r="C403" s="10">
        <v>4662</v>
      </c>
      <c r="D403" s="10" t="s">
        <v>16</v>
      </c>
      <c r="E403" s="10">
        <v>44080</v>
      </c>
      <c r="F403" s="10">
        <v>29060</v>
      </c>
      <c r="G403" s="10" t="s">
        <v>265</v>
      </c>
      <c r="H403" s="10" t="s">
        <v>121</v>
      </c>
      <c r="I403" s="10">
        <v>2000</v>
      </c>
      <c r="J403" s="10" t="s">
        <v>41</v>
      </c>
      <c r="K403" s="18" t="str">
        <f>IF(I403="","",IF($N$1-I403&gt;=21,"Senior",IF($N$1-I403&gt;=18,"Młodzieżowiec",IF($N$1-I403&gt;=15,"Junior",IF($N$1-I403&gt;=13,"Kadet",IF($N$1-I403&gt;=11,"Młodzik",IF($N$1-I403&gt;=9,"Żak",IF($N$1-I403&lt;9,"Skrzat"))))))))</f>
        <v>Młodzieżowiec</v>
      </c>
    </row>
    <row r="404" spans="1:11">
      <c r="A404" s="10">
        <v>402</v>
      </c>
      <c r="B404" s="10" t="str">
        <f>G404&amp;" "&amp;H404</f>
        <v>Wójcik Julia</v>
      </c>
      <c r="C404" s="24">
        <v>2378</v>
      </c>
      <c r="D404" s="24" t="s">
        <v>16</v>
      </c>
      <c r="E404" s="25">
        <v>43702</v>
      </c>
      <c r="F404" s="24">
        <v>29060</v>
      </c>
      <c r="G404" s="24" t="s">
        <v>265</v>
      </c>
      <c r="H404" s="24" t="s">
        <v>121</v>
      </c>
      <c r="I404" s="24">
        <v>2000</v>
      </c>
      <c r="J404" s="24" t="s">
        <v>41</v>
      </c>
      <c r="K404" s="18" t="str">
        <f>IF(I404="","",IF($N$1-I404&gt;=21,"Senior",IF($N$1-I404&gt;=18,"Młodzieżowiec",IF($N$1-I404&gt;=15,"Junior",IF($N$1-I404&gt;=13,"Kadet",IF($N$1-I404&gt;=11,"Młodzik",IF($N$1-I404&gt;=9,"Żak",IF($N$1-I404&lt;9,"Skrzat"))))))))</f>
        <v>Młodzieżowiec</v>
      </c>
    </row>
    <row r="405" spans="1:11">
      <c r="A405" s="10">
        <v>403</v>
      </c>
      <c r="B405" s="10" t="str">
        <f>G405&amp;" "&amp;H405</f>
        <v>Wróbel Adam</v>
      </c>
      <c r="C405" s="24">
        <v>7048</v>
      </c>
      <c r="D405" s="24" t="s">
        <v>8</v>
      </c>
      <c r="E405" s="25">
        <v>43714</v>
      </c>
      <c r="F405" s="24">
        <v>52459</v>
      </c>
      <c r="G405" s="24" t="s">
        <v>52</v>
      </c>
      <c r="H405" s="24" t="s">
        <v>53</v>
      </c>
      <c r="I405" s="24">
        <v>2007</v>
      </c>
      <c r="J405" s="24" t="s">
        <v>48</v>
      </c>
      <c r="K405" s="18" t="str">
        <f>IF(I405="","",IF($N$1-I405&gt;=21,"Senior",IF($N$1-I405&gt;=18,"Młodzieżowiec",IF($N$1-I405&gt;=15,"Junior",IF($N$1-I405&gt;=13,"Kadet",IF($N$1-I405&gt;=11,"Młodzik",IF($N$1-I405&gt;=9,"Żak",IF($N$1-I405&lt;9,"Skrzat"))))))))</f>
        <v>Młodzik</v>
      </c>
    </row>
    <row r="406" spans="1:11">
      <c r="A406" s="10">
        <v>280</v>
      </c>
      <c r="B406" s="10" t="str">
        <f>G406&amp;" "&amp;H406</f>
        <v>Wybiral Jarosław</v>
      </c>
      <c r="C406" s="24">
        <v>389</v>
      </c>
      <c r="D406" s="24" t="s">
        <v>16</v>
      </c>
      <c r="E406" s="25">
        <v>44050</v>
      </c>
      <c r="F406" s="24">
        <v>45304</v>
      </c>
      <c r="G406" s="24" t="s">
        <v>362</v>
      </c>
      <c r="H406" s="24" t="s">
        <v>101</v>
      </c>
      <c r="I406" s="24">
        <v>1950</v>
      </c>
      <c r="J406" s="24" t="s">
        <v>363</v>
      </c>
      <c r="K406" s="18" t="str">
        <f>IF(I406="","",IF($N$1-I406&gt;=21,"Senior",IF($N$1-I406&gt;=18,"Młodzieżowiec",IF($N$1-I406&gt;=15,"Junior",IF($N$1-I406&gt;=13,"Kadet",IF($N$1-I406&gt;=11,"Młodzik",IF($N$1-I406&gt;=9,"Żak",IF($N$1-I406&lt;9,"Skrzat"))))))))</f>
        <v>Senior</v>
      </c>
    </row>
    <row r="407" spans="1:11">
      <c r="A407" s="10">
        <v>404</v>
      </c>
      <c r="B407" s="10" t="str">
        <f>G407&amp;" "&amp;H407</f>
        <v>Wybiral Jarosław</v>
      </c>
      <c r="C407" s="24">
        <v>267</v>
      </c>
      <c r="D407" s="24" t="s">
        <v>16</v>
      </c>
      <c r="E407" s="25">
        <v>43680</v>
      </c>
      <c r="F407" s="24">
        <v>45304</v>
      </c>
      <c r="G407" s="24" t="s">
        <v>362</v>
      </c>
      <c r="H407" s="24" t="s">
        <v>101</v>
      </c>
      <c r="I407" s="24">
        <v>1950</v>
      </c>
      <c r="J407" s="24" t="s">
        <v>363</v>
      </c>
      <c r="K407" s="18" t="str">
        <f>IF(I407="","",IF($N$1-I407&gt;=21,"Senior",IF($N$1-I407&gt;=18,"Młodzieżowiec",IF($N$1-I407&gt;=15,"Junior",IF($N$1-I407&gt;=13,"Kadet",IF($N$1-I407&gt;=11,"Młodzik",IF($N$1-I407&gt;=9,"Żak",IF($N$1-I407&lt;9,"Skrzat"))))))))</f>
        <v>Senior</v>
      </c>
    </row>
    <row r="408" spans="1:11">
      <c r="A408" s="10">
        <v>405</v>
      </c>
      <c r="B408" s="10" t="str">
        <f>G408&amp;" "&amp;H408</f>
        <v>Zając Katarzyna</v>
      </c>
      <c r="C408" s="24">
        <v>5295</v>
      </c>
      <c r="D408" s="24" t="s">
        <v>8</v>
      </c>
      <c r="E408" s="25">
        <v>43711</v>
      </c>
      <c r="F408" s="24">
        <v>44945</v>
      </c>
      <c r="G408" s="24" t="s">
        <v>141</v>
      </c>
      <c r="H408" s="24" t="s">
        <v>140</v>
      </c>
      <c r="I408" s="24">
        <v>2007</v>
      </c>
      <c r="J408" s="24" t="s">
        <v>43</v>
      </c>
      <c r="K408" s="18" t="str">
        <f>IF(I408="","",IF($N$1-I408&gt;=21,"Senior",IF($N$1-I408&gt;=18,"Młodzieżowiec",IF($N$1-I408&gt;=15,"Junior",IF($N$1-I408&gt;=13,"Kadet",IF($N$1-I408&gt;=11,"Młodzik",IF($N$1-I408&gt;=9,"Żak",IF($N$1-I408&lt;9,"Skrzat"))))))))</f>
        <v>Młodzik</v>
      </c>
    </row>
    <row r="409" spans="1:11">
      <c r="A409" s="10">
        <v>250</v>
      </c>
      <c r="B409" s="10" t="str">
        <f>G409&amp;" "&amp;H409</f>
        <v>Zając Stanisław</v>
      </c>
      <c r="C409" s="24">
        <v>790</v>
      </c>
      <c r="D409" s="24" t="s">
        <v>16</v>
      </c>
      <c r="E409" s="25">
        <v>44056</v>
      </c>
      <c r="F409" s="24">
        <v>25387</v>
      </c>
      <c r="G409" s="24" t="s">
        <v>141</v>
      </c>
      <c r="H409" s="24" t="s">
        <v>372</v>
      </c>
      <c r="I409" s="24">
        <v>1959</v>
      </c>
      <c r="J409" s="24" t="s">
        <v>387</v>
      </c>
      <c r="K409" s="18" t="str">
        <f>IF(I409="","",IF($N$1-I409&gt;=21,"Senior",IF($N$1-I409&gt;=18,"Młodzieżowiec",IF($N$1-I409&gt;=15,"Junior",IF($N$1-I409&gt;=13,"Kadet",IF($N$1-I409&gt;=11,"Młodzik",IF($N$1-I409&gt;=9,"Żak",IF($N$1-I409&lt;9,"Skrzat"))))))))</f>
        <v>Senior</v>
      </c>
    </row>
    <row r="410" spans="1:11">
      <c r="A410" s="10">
        <v>406</v>
      </c>
      <c r="B410" s="10" t="str">
        <f>G410&amp;" "&amp;H410</f>
        <v>Zając Stanisław</v>
      </c>
      <c r="C410" s="10">
        <v>14</v>
      </c>
      <c r="D410" s="10" t="s">
        <v>16</v>
      </c>
      <c r="E410" s="10">
        <v>43676</v>
      </c>
      <c r="F410" s="10">
        <v>25387</v>
      </c>
      <c r="G410" s="10" t="s">
        <v>141</v>
      </c>
      <c r="H410" s="10" t="s">
        <v>372</v>
      </c>
      <c r="I410" s="10">
        <v>1959</v>
      </c>
      <c r="J410" s="10" t="s">
        <v>387</v>
      </c>
      <c r="K410" s="18" t="str">
        <f>IF(I410="","",IF($N$1-I410&gt;=21,"Senior",IF($N$1-I410&gt;=18,"Młodzieżowiec",IF($N$1-I410&gt;=15,"Junior",IF($N$1-I410&gt;=13,"Kadet",IF($N$1-I410&gt;=11,"Młodzik",IF($N$1-I410&gt;=9,"Żak",IF($N$1-I410&lt;9,"Skrzat"))))))))</f>
        <v>Senior</v>
      </c>
    </row>
    <row r="411" spans="1:11">
      <c r="A411" s="10">
        <v>407</v>
      </c>
      <c r="B411" s="10" t="str">
        <f>G411&amp;" "&amp;H411</f>
        <v>Zajdel Michał</v>
      </c>
      <c r="C411" s="24">
        <v>591</v>
      </c>
      <c r="D411" s="24" t="s">
        <v>8</v>
      </c>
      <c r="E411" s="25">
        <v>43688</v>
      </c>
      <c r="F411" s="24">
        <v>49300</v>
      </c>
      <c r="G411" s="24" t="s">
        <v>353</v>
      </c>
      <c r="H411" s="24" t="s">
        <v>69</v>
      </c>
      <c r="I411" s="24">
        <v>2006</v>
      </c>
      <c r="J411" s="24" t="s">
        <v>352</v>
      </c>
      <c r="K411" s="18" t="str">
        <f>IF(I411="","",IF($N$1-I411&gt;=21,"Senior",IF($N$1-I411&gt;=18,"Młodzieżowiec",IF($N$1-I411&gt;=15,"Junior",IF($N$1-I411&gt;=13,"Kadet",IF($N$1-I411&gt;=11,"Młodzik",IF($N$1-I411&gt;=9,"Żak",IF($N$1-I411&lt;9,"Skrzat"))))))))</f>
        <v>Kadet</v>
      </c>
    </row>
    <row r="412" spans="1:11">
      <c r="A412" s="10">
        <v>199</v>
      </c>
      <c r="B412" s="10" t="str">
        <f>G412&amp;" "&amp;H412</f>
        <v>Załuski Jakub</v>
      </c>
      <c r="C412" s="24">
        <v>1428</v>
      </c>
      <c r="D412" s="24" t="s">
        <v>16</v>
      </c>
      <c r="E412" s="25">
        <v>44062</v>
      </c>
      <c r="F412" s="24">
        <v>23852</v>
      </c>
      <c r="G412" s="24" t="s">
        <v>234</v>
      </c>
      <c r="H412" s="24" t="s">
        <v>12</v>
      </c>
      <c r="I412" s="24">
        <v>1997</v>
      </c>
      <c r="J412" s="24" t="s">
        <v>233</v>
      </c>
      <c r="K412" s="18" t="str">
        <f>IF(I412="","",IF($N$1-I412&gt;=21,"Senior",IF($N$1-I412&gt;=18,"Młodzieżowiec",IF($N$1-I412&gt;=15,"Junior",IF($N$1-I412&gt;=13,"Kadet",IF($N$1-I412&gt;=11,"Młodzik",IF($N$1-I412&gt;=9,"Żak",IF($N$1-I412&lt;9,"Skrzat"))))))))</f>
        <v>Senior</v>
      </c>
    </row>
    <row r="413" spans="1:11">
      <c r="A413" s="10">
        <v>408</v>
      </c>
      <c r="B413" s="10" t="str">
        <f>G413&amp;" "&amp;H413</f>
        <v>Załuski Jakub</v>
      </c>
      <c r="C413" s="24">
        <v>2686</v>
      </c>
      <c r="D413" s="24" t="s">
        <v>16</v>
      </c>
      <c r="E413" s="25">
        <v>43703</v>
      </c>
      <c r="F413" s="24">
        <v>23852</v>
      </c>
      <c r="G413" s="24" t="s">
        <v>234</v>
      </c>
      <c r="H413" s="24" t="s">
        <v>12</v>
      </c>
      <c r="I413" s="24">
        <v>1997</v>
      </c>
      <c r="J413" s="24" t="s">
        <v>233</v>
      </c>
      <c r="K413" s="18" t="str">
        <f>IF(I413="","",IF($N$1-I413&gt;=21,"Senior",IF($N$1-I413&gt;=18,"Młodzieżowiec",IF($N$1-I413&gt;=15,"Junior",IF($N$1-I413&gt;=13,"Kadet",IF($N$1-I413&gt;=11,"Młodzik",IF($N$1-I413&gt;=9,"Żak",IF($N$1-I413&lt;9,"Skrzat"))))))))</f>
        <v>Senior</v>
      </c>
    </row>
    <row r="414" spans="1:11">
      <c r="A414" s="10">
        <v>105</v>
      </c>
      <c r="B414" s="10" t="str">
        <f>G414&amp;" "&amp;H414</f>
        <v>Zapała Dawid</v>
      </c>
      <c r="C414" s="24">
        <v>3831</v>
      </c>
      <c r="D414" s="24" t="s">
        <v>8</v>
      </c>
      <c r="E414" s="25">
        <v>44077</v>
      </c>
      <c r="F414" s="24">
        <v>52195</v>
      </c>
      <c r="G414" s="24" t="s">
        <v>151</v>
      </c>
      <c r="H414" s="24" t="s">
        <v>125</v>
      </c>
      <c r="I414" s="24">
        <v>2004</v>
      </c>
      <c r="J414" s="24" t="s">
        <v>25</v>
      </c>
      <c r="K414" s="18" t="str">
        <f>IF(I414="","",IF($N$1-I414&gt;=21,"Senior",IF($N$1-I414&gt;=18,"Młodzieżowiec",IF($N$1-I414&gt;=15,"Junior",IF($N$1-I414&gt;=13,"Kadet",IF($N$1-I414&gt;=11,"Młodzik",IF($N$1-I414&gt;=9,"Żak",IF($N$1-I414&lt;9,"Skrzat"))))))))</f>
        <v>Junior</v>
      </c>
    </row>
    <row r="415" spans="1:11">
      <c r="A415" s="10">
        <v>409</v>
      </c>
      <c r="B415" s="10" t="str">
        <f>G415&amp;" "&amp;H415</f>
        <v>Zapała Dawid</v>
      </c>
      <c r="C415" s="24">
        <v>5157</v>
      </c>
      <c r="D415" s="24" t="s">
        <v>8</v>
      </c>
      <c r="E415" s="25">
        <v>43711</v>
      </c>
      <c r="F415" s="24">
        <v>52195</v>
      </c>
      <c r="G415" s="24" t="s">
        <v>151</v>
      </c>
      <c r="H415" s="24" t="s">
        <v>125</v>
      </c>
      <c r="I415" s="24">
        <v>2004</v>
      </c>
      <c r="J415" s="24" t="s">
        <v>25</v>
      </c>
      <c r="K415" s="18" t="str">
        <f>IF(I415="","",IF($N$1-I415&gt;=21,"Senior",IF($N$1-I415&gt;=18,"Młodzieżowiec",IF($N$1-I415&gt;=15,"Junior",IF($N$1-I415&gt;=13,"Kadet",IF($N$1-I415&gt;=11,"Młodzik",IF($N$1-I415&gt;=9,"Żak",IF($N$1-I415&lt;9,"Skrzat"))))))))</f>
        <v>Junior</v>
      </c>
    </row>
    <row r="416" spans="1:11">
      <c r="A416" s="10">
        <v>220</v>
      </c>
      <c r="B416" s="10" t="str">
        <f>G416&amp;" "&amp;H416</f>
        <v>Zaremba Marcin</v>
      </c>
      <c r="C416" s="24">
        <v>1322</v>
      </c>
      <c r="D416" s="24" t="s">
        <v>16</v>
      </c>
      <c r="E416" s="25">
        <v>44061</v>
      </c>
      <c r="F416" s="24">
        <v>40497</v>
      </c>
      <c r="G416" s="24" t="s">
        <v>306</v>
      </c>
      <c r="H416" s="24" t="s">
        <v>45</v>
      </c>
      <c r="I416" s="24">
        <v>2002</v>
      </c>
      <c r="J416" s="24" t="s">
        <v>31</v>
      </c>
      <c r="K416" s="18" t="str">
        <f>IF(I416="","",IF($N$1-I416&gt;=21,"Senior",IF($N$1-I416&gt;=18,"Młodzieżowiec",IF($N$1-I416&gt;=15,"Junior",IF($N$1-I416&gt;=13,"Kadet",IF($N$1-I416&gt;=11,"Młodzik",IF($N$1-I416&gt;=9,"Żak",IF($N$1-I416&lt;9,"Skrzat"))))))))</f>
        <v>Junior</v>
      </c>
    </row>
    <row r="417" spans="1:11">
      <c r="A417" s="10">
        <v>410</v>
      </c>
      <c r="B417" s="10" t="str">
        <f>G417&amp;" "&amp;H417</f>
        <v>Zaremba Marcin</v>
      </c>
      <c r="C417" s="24">
        <v>850</v>
      </c>
      <c r="D417" s="24" t="s">
        <v>8</v>
      </c>
      <c r="E417" s="25">
        <v>43691</v>
      </c>
      <c r="F417" s="24">
        <v>40497</v>
      </c>
      <c r="G417" s="24" t="s">
        <v>306</v>
      </c>
      <c r="H417" s="24" t="s">
        <v>45</v>
      </c>
      <c r="I417" s="24">
        <v>2002</v>
      </c>
      <c r="J417" s="24" t="s">
        <v>31</v>
      </c>
      <c r="K417" s="18" t="str">
        <f>IF(I417="","",IF($N$1-I417&gt;=21,"Senior",IF($N$1-I417&gt;=18,"Młodzieżowiec",IF($N$1-I417&gt;=15,"Junior",IF($N$1-I417&gt;=13,"Kadet",IF($N$1-I417&gt;=11,"Młodzik",IF($N$1-I417&gt;=9,"Żak",IF($N$1-I417&lt;9,"Skrzat"))))))))</f>
        <v>Junior</v>
      </c>
    </row>
    <row r="418" spans="1:11">
      <c r="A418" s="10">
        <v>67</v>
      </c>
      <c r="B418" s="10" t="str">
        <f>G418&amp;" "&amp;H418</f>
        <v>Zaremba Mateusz</v>
      </c>
      <c r="C418" s="24">
        <v>4131</v>
      </c>
      <c r="D418" s="24" t="s">
        <v>8</v>
      </c>
      <c r="E418" s="25">
        <v>44076</v>
      </c>
      <c r="F418" s="24">
        <v>43985</v>
      </c>
      <c r="G418" s="24" t="s">
        <v>306</v>
      </c>
      <c r="H418" s="24" t="s">
        <v>85</v>
      </c>
      <c r="I418" s="24">
        <v>2003</v>
      </c>
      <c r="J418" s="24" t="s">
        <v>46</v>
      </c>
      <c r="K418" s="18" t="str">
        <f>IF(I418="","",IF($N$1-I418&gt;=21,"Senior",IF($N$1-I418&gt;=18,"Młodzieżowiec",IF($N$1-I418&gt;=15,"Junior",IF($N$1-I418&gt;=13,"Kadet",IF($N$1-I418&gt;=11,"Młodzik",IF($N$1-I418&gt;=9,"Żak",IF($N$1-I418&lt;9,"Skrzat"))))))))</f>
        <v>Junior</v>
      </c>
    </row>
    <row r="419" spans="1:11">
      <c r="A419" s="10">
        <v>411</v>
      </c>
      <c r="B419" s="10" t="str">
        <f>G419&amp;" "&amp;H419</f>
        <v>Zatylny Mariusz</v>
      </c>
      <c r="C419" s="24">
        <v>1413</v>
      </c>
      <c r="D419" s="24" t="s">
        <v>16</v>
      </c>
      <c r="E419" s="25">
        <v>43697</v>
      </c>
      <c r="F419" s="24">
        <v>16411</v>
      </c>
      <c r="G419" s="24" t="s">
        <v>289</v>
      </c>
      <c r="H419" s="24" t="s">
        <v>212</v>
      </c>
      <c r="I419" s="24">
        <v>1967</v>
      </c>
      <c r="J419" s="24" t="s">
        <v>192</v>
      </c>
      <c r="K419" s="18" t="str">
        <f>IF(I419="","",IF($N$1-I419&gt;=21,"Senior",IF($N$1-I419&gt;=18,"Młodzieżowiec",IF($N$1-I419&gt;=15,"Junior",IF($N$1-I419&gt;=13,"Kadet",IF($N$1-I419&gt;=11,"Młodzik",IF($N$1-I419&gt;=9,"Żak",IF($N$1-I419&lt;9,"Skrzat"))))))))</f>
        <v>Senior</v>
      </c>
    </row>
    <row r="420" spans="1:11">
      <c r="A420" s="10">
        <v>111</v>
      </c>
      <c r="B420" s="10" t="str">
        <f>G420&amp;" "&amp;H420</f>
        <v>Zenowicz Piotr</v>
      </c>
      <c r="C420" s="24">
        <v>3825</v>
      </c>
      <c r="D420" s="24" t="s">
        <v>16</v>
      </c>
      <c r="E420" s="25">
        <v>44077</v>
      </c>
      <c r="F420" s="24">
        <v>19695</v>
      </c>
      <c r="G420" s="24" t="s">
        <v>163</v>
      </c>
      <c r="H420" s="24" t="s">
        <v>40</v>
      </c>
      <c r="I420" s="24">
        <v>1970</v>
      </c>
      <c r="J420" s="24" t="s">
        <v>25</v>
      </c>
      <c r="K420" s="18" t="str">
        <f>IF(I420="","",IF($N$1-I420&gt;=21,"Senior",IF($N$1-I420&gt;=18,"Młodzieżowiec",IF($N$1-I420&gt;=15,"Junior",IF($N$1-I420&gt;=13,"Kadet",IF($N$1-I420&gt;=11,"Młodzik",IF($N$1-I420&gt;=9,"Żak",IF($N$1-I420&lt;9,"Skrzat"))))))))</f>
        <v>Senior</v>
      </c>
    </row>
    <row r="421" spans="1:11">
      <c r="A421" s="10">
        <v>412</v>
      </c>
      <c r="B421" s="10" t="str">
        <f>G421&amp;" "&amp;H421</f>
        <v>Zenowicz Piotr</v>
      </c>
      <c r="C421" s="24">
        <v>5147</v>
      </c>
      <c r="D421" s="24" t="s">
        <v>16</v>
      </c>
      <c r="E421" s="25">
        <v>43711</v>
      </c>
      <c r="F421" s="24">
        <v>19695</v>
      </c>
      <c r="G421" s="24" t="s">
        <v>163</v>
      </c>
      <c r="H421" s="24" t="s">
        <v>40</v>
      </c>
      <c r="I421" s="24">
        <v>1970</v>
      </c>
      <c r="J421" s="24" t="s">
        <v>25</v>
      </c>
      <c r="K421" s="18" t="str">
        <f>IF(I421="","",IF($N$1-I421&gt;=21,"Senior",IF($N$1-I421&gt;=18,"Młodzieżowiec",IF($N$1-I421&gt;=15,"Junior",IF($N$1-I421&gt;=13,"Kadet",IF($N$1-I421&gt;=11,"Młodzik",IF($N$1-I421&gt;=9,"Żak",IF($N$1-I421&lt;9,"Skrzat"))))))))</f>
        <v>Senior</v>
      </c>
    </row>
    <row r="422" spans="1:11">
      <c r="A422" s="10">
        <v>168</v>
      </c>
      <c r="B422" s="10" t="str">
        <f>G422&amp;" "&amp;H422</f>
        <v>Zięba Rafał</v>
      </c>
      <c r="C422" s="24">
        <v>1582</v>
      </c>
      <c r="D422" s="24" t="s">
        <v>16</v>
      </c>
      <c r="E422" s="25">
        <v>44064</v>
      </c>
      <c r="F422" s="24">
        <v>40658</v>
      </c>
      <c r="G422" s="24" t="s">
        <v>293</v>
      </c>
      <c r="H422" s="24" t="s">
        <v>11</v>
      </c>
      <c r="I422" s="24">
        <v>1975</v>
      </c>
      <c r="J422" s="24" t="s">
        <v>292</v>
      </c>
      <c r="K422" s="18" t="str">
        <f>IF(I422="","",IF($N$1-I422&gt;=21,"Senior",IF($N$1-I422&gt;=18,"Młodzieżowiec",IF($N$1-I422&gt;=15,"Junior",IF($N$1-I422&gt;=13,"Kadet",IF($N$1-I422&gt;=11,"Młodzik",IF($N$1-I422&gt;=9,"Żak",IF($N$1-I422&lt;9,"Skrzat"))))))))</f>
        <v>Senior</v>
      </c>
    </row>
    <row r="423" spans="1:11">
      <c r="A423" s="10">
        <v>413</v>
      </c>
      <c r="B423" s="10" t="str">
        <f>G423&amp;" "&amp;H423</f>
        <v>Zięba Rafał</v>
      </c>
      <c r="C423" s="24">
        <v>953</v>
      </c>
      <c r="D423" s="24" t="s">
        <v>16</v>
      </c>
      <c r="E423" s="25">
        <v>43692</v>
      </c>
      <c r="F423" s="24">
        <v>40658</v>
      </c>
      <c r="G423" s="24" t="s">
        <v>293</v>
      </c>
      <c r="H423" s="24" t="s">
        <v>11</v>
      </c>
      <c r="I423" s="24">
        <v>1975</v>
      </c>
      <c r="J423" s="24" t="s">
        <v>292</v>
      </c>
      <c r="K423" s="18" t="str">
        <f>IF(I423="","",IF($N$1-I423&gt;=21,"Senior",IF($N$1-I423&gt;=18,"Młodzieżowiec",IF($N$1-I423&gt;=15,"Junior",IF($N$1-I423&gt;=13,"Kadet",IF($N$1-I423&gt;=11,"Młodzik",IF($N$1-I423&gt;=9,"Żak",IF($N$1-I423&lt;9,"Skrzat"))))))))</f>
        <v>Senior</v>
      </c>
    </row>
    <row r="424" spans="1:11">
      <c r="A424" s="10">
        <v>414</v>
      </c>
      <c r="B424" s="10" t="str">
        <f>G424&amp;" "&amp;H424</f>
        <v>Zimnowoda Robert</v>
      </c>
      <c r="C424" s="24">
        <v>5169</v>
      </c>
      <c r="D424" s="24" t="s">
        <v>16</v>
      </c>
      <c r="E424" s="25">
        <v>43711</v>
      </c>
      <c r="F424" s="24">
        <v>49618</v>
      </c>
      <c r="G424" s="24" t="s">
        <v>146</v>
      </c>
      <c r="H424" s="24" t="s">
        <v>58</v>
      </c>
      <c r="I424" s="24">
        <v>1969</v>
      </c>
      <c r="J424" s="24" t="s">
        <v>145</v>
      </c>
      <c r="K424" s="18" t="str">
        <f>IF(I424="","",IF($N$1-I424&gt;=21,"Senior",IF($N$1-I424&gt;=18,"Młodzieżowiec",IF($N$1-I424&gt;=15,"Junior",IF($N$1-I424&gt;=13,"Kadet",IF($N$1-I424&gt;=11,"Młodzik",IF($N$1-I424&gt;=9,"Żak",IF($N$1-I424&lt;9,"Skrzat"))))))))</f>
        <v>Senior</v>
      </c>
    </row>
    <row r="425" spans="1:11">
      <c r="A425" s="10">
        <v>415</v>
      </c>
      <c r="B425" s="10" t="str">
        <f>G425&amp;" "&amp;H425</f>
        <v>Złotkowski Tomasz</v>
      </c>
      <c r="C425" s="24">
        <v>5473</v>
      </c>
      <c r="D425" s="24" t="s">
        <v>16</v>
      </c>
      <c r="E425" s="25">
        <v>43712</v>
      </c>
      <c r="F425" s="24">
        <v>39688</v>
      </c>
      <c r="G425" s="24" t="s">
        <v>134</v>
      </c>
      <c r="H425" s="24" t="s">
        <v>19</v>
      </c>
      <c r="I425" s="24">
        <v>2000</v>
      </c>
      <c r="J425" s="24" t="s">
        <v>22</v>
      </c>
      <c r="K425" s="18" t="str">
        <f>IF(I425="","",IF($N$1-I425&gt;=21,"Senior",IF($N$1-I425&gt;=18,"Młodzieżowiec",IF($N$1-I425&gt;=15,"Junior",IF($N$1-I425&gt;=13,"Kadet",IF($N$1-I425&gt;=11,"Młodzik",IF($N$1-I425&gt;=9,"Żak",IF($N$1-I425&lt;9,"Skrzat"))))))))</f>
        <v>Młodzieżowiec</v>
      </c>
    </row>
    <row r="426" spans="1:11">
      <c r="A426" s="10">
        <v>242</v>
      </c>
      <c r="B426" s="10" t="str">
        <f>G426&amp;" "&amp;H426</f>
        <v>Zwadło Amelia</v>
      </c>
      <c r="C426" s="24">
        <v>1288</v>
      </c>
      <c r="D426" s="24" t="s">
        <v>8</v>
      </c>
      <c r="E426" s="25">
        <v>44061</v>
      </c>
      <c r="F426" s="24">
        <v>51514</v>
      </c>
      <c r="G426" s="24" t="s">
        <v>333</v>
      </c>
      <c r="H426" s="24" t="s">
        <v>9</v>
      </c>
      <c r="I426" s="24">
        <v>2008</v>
      </c>
      <c r="J426" s="24" t="s">
        <v>332</v>
      </c>
      <c r="K426" s="18" t="str">
        <f>IF(I426="","",IF($N$1-I426&gt;=21,"Senior",IF($N$1-I426&gt;=18,"Młodzieżowiec",IF($N$1-I426&gt;=15,"Junior",IF($N$1-I426&gt;=13,"Kadet",IF($N$1-I426&gt;=11,"Młodzik",IF($N$1-I426&gt;=9,"Żak",IF($N$1-I426&lt;9,"Skrzat"))))))))</f>
        <v>Młodzik</v>
      </c>
    </row>
    <row r="427" spans="1:11">
      <c r="A427" s="10">
        <v>416</v>
      </c>
      <c r="B427" s="10" t="str">
        <f>G427&amp;" "&amp;H427</f>
        <v>Zwadło Amelia</v>
      </c>
      <c r="C427" s="24">
        <v>671</v>
      </c>
      <c r="D427" s="24" t="s">
        <v>8</v>
      </c>
      <c r="E427" s="25">
        <v>43690</v>
      </c>
      <c r="F427" s="24">
        <v>51514</v>
      </c>
      <c r="G427" s="24" t="s">
        <v>333</v>
      </c>
      <c r="H427" s="24" t="s">
        <v>9</v>
      </c>
      <c r="I427" s="24">
        <v>2008</v>
      </c>
      <c r="J427" s="24" t="s">
        <v>332</v>
      </c>
      <c r="K427" s="18" t="str">
        <f>IF(I427="","",IF($N$1-I427&gt;=21,"Senior",IF($N$1-I427&gt;=18,"Młodzieżowiec",IF($N$1-I427&gt;=15,"Junior",IF($N$1-I427&gt;=13,"Kadet",IF($N$1-I427&gt;=11,"Młodzik",IF($N$1-I427&gt;=9,"Żak",IF($N$1-I427&lt;9,"Skrzat"))))))))</f>
        <v>Młodzik</v>
      </c>
    </row>
    <row r="428" spans="1:11">
      <c r="A428" s="10">
        <v>417</v>
      </c>
      <c r="B428" s="10" t="str">
        <f>G428&amp;" "&amp;H428</f>
        <v>Zwior Kamila</v>
      </c>
      <c r="C428" s="24">
        <v>5474</v>
      </c>
      <c r="D428" s="24" t="s">
        <v>16</v>
      </c>
      <c r="E428" s="25">
        <v>43712</v>
      </c>
      <c r="F428" s="24">
        <v>39609</v>
      </c>
      <c r="G428" s="24" t="s">
        <v>132</v>
      </c>
      <c r="H428" s="24" t="s">
        <v>133</v>
      </c>
      <c r="I428" s="24">
        <v>2001</v>
      </c>
      <c r="J428" s="24" t="s">
        <v>22</v>
      </c>
      <c r="K428" s="18" t="str">
        <f>IF(I428="","",IF($N$1-I428&gt;=21,"Senior",IF($N$1-I428&gt;=18,"Młodzieżowiec",IF($N$1-I428&gt;=15,"Junior",IF($N$1-I428&gt;=13,"Kadet",IF($N$1-I428&gt;=11,"Młodzik",IF($N$1-I428&gt;=9,"Żak",IF($N$1-I428&lt;9,"Skrzat"))))))))</f>
        <v>Młodzieżowiec</v>
      </c>
    </row>
    <row r="429" spans="1:11">
      <c r="A429" s="10">
        <v>270</v>
      </c>
      <c r="B429" s="10" t="str">
        <f>G429&amp;" "&amp;H429</f>
        <v>Zwoliński Mariusz</v>
      </c>
      <c r="C429" s="24">
        <v>424</v>
      </c>
      <c r="D429" s="24" t="s">
        <v>16</v>
      </c>
      <c r="E429" s="25">
        <v>44052</v>
      </c>
      <c r="F429" s="24">
        <v>2714</v>
      </c>
      <c r="G429" s="24" t="s">
        <v>510</v>
      </c>
      <c r="H429" s="24" t="s">
        <v>212</v>
      </c>
      <c r="I429" s="24">
        <v>1978</v>
      </c>
      <c r="J429" s="24" t="s">
        <v>352</v>
      </c>
      <c r="K429" s="18" t="str">
        <f>IF(I429="","",IF($N$1-I429&gt;=21,"Senior",IF($N$1-I429&gt;=18,"Młodzieżowiec",IF($N$1-I429&gt;=15,"Junior",IF($N$1-I429&gt;=13,"Kadet",IF($N$1-I429&gt;=11,"Młodzik",IF($N$1-I429&gt;=9,"Żak",IF($N$1-I429&lt;9,"Skrzat"))))))))</f>
        <v>Senior</v>
      </c>
    </row>
    <row r="430" spans="1:11">
      <c r="A430" s="10">
        <v>418</v>
      </c>
      <c r="B430" s="10" t="str">
        <f>G430&amp;" "&amp;H430</f>
        <v>Zyga Krzysztof</v>
      </c>
      <c r="C430" s="24">
        <v>634</v>
      </c>
      <c r="D430" s="24" t="s">
        <v>16</v>
      </c>
      <c r="E430" s="25">
        <v>43690</v>
      </c>
      <c r="F430" s="24">
        <v>2287</v>
      </c>
      <c r="G430" s="24" t="s">
        <v>350</v>
      </c>
      <c r="H430" s="24" t="s">
        <v>21</v>
      </c>
      <c r="I430" s="24">
        <v>1981</v>
      </c>
      <c r="J430" s="24" t="s">
        <v>351</v>
      </c>
      <c r="K430" s="18" t="str">
        <f>IF(I430="","",IF($N$1-I430&gt;=21,"Senior",IF($N$1-I430&gt;=18,"Młodzieżowiec",IF($N$1-I430&gt;=15,"Junior",IF($N$1-I430&gt;=13,"Kadet",IF($N$1-I430&gt;=11,"Młodzik",IF($N$1-I430&gt;=9,"Żak",IF($N$1-I430&lt;9,"Skrzat"))))))))</f>
        <v>Senior</v>
      </c>
    </row>
    <row r="431" spans="1:11">
      <c r="A431" s="10">
        <v>27</v>
      </c>
      <c r="B431" s="10" t="str">
        <f>G431&amp;" "&amp;H431</f>
        <v>Zyzik Nicole</v>
      </c>
      <c r="C431" s="24">
        <v>4622</v>
      </c>
      <c r="D431" s="24" t="s">
        <v>16</v>
      </c>
      <c r="E431" s="25">
        <v>44080</v>
      </c>
      <c r="F431" s="24">
        <v>26514</v>
      </c>
      <c r="G431" s="24" t="s">
        <v>264</v>
      </c>
      <c r="H431" s="24" t="s">
        <v>30</v>
      </c>
      <c r="I431" s="24">
        <v>1998</v>
      </c>
      <c r="J431" s="24" t="s">
        <v>457</v>
      </c>
      <c r="K431" s="18" t="str">
        <f>IF(I431="","",IF($N$1-I431&gt;=21,"Senior",IF($N$1-I431&gt;=18,"Młodzieżowiec",IF($N$1-I431&gt;=15,"Junior",IF($N$1-I431&gt;=13,"Kadet",IF($N$1-I431&gt;=11,"Młodzik",IF($N$1-I431&gt;=9,"Żak",IF($N$1-I431&lt;9,"Skrzat"))))))))</f>
        <v>Senior</v>
      </c>
    </row>
    <row r="432" spans="1:11">
      <c r="A432" s="10">
        <v>419</v>
      </c>
      <c r="B432" s="10" t="str">
        <f>G432&amp;" "&amp;H432</f>
        <v>Zyzik Nicole</v>
      </c>
      <c r="C432" s="24">
        <v>2379</v>
      </c>
      <c r="D432" s="24" t="s">
        <v>16</v>
      </c>
      <c r="E432" s="25">
        <v>43702</v>
      </c>
      <c r="F432" s="24">
        <v>26514</v>
      </c>
      <c r="G432" s="24" t="s">
        <v>264</v>
      </c>
      <c r="H432" s="24" t="s">
        <v>30</v>
      </c>
      <c r="I432" s="24">
        <v>1998</v>
      </c>
      <c r="J432" s="24" t="s">
        <v>41</v>
      </c>
      <c r="K432" s="18" t="str">
        <f>IF(I432="","",IF($N$1-I432&gt;=21,"Senior",IF($N$1-I432&gt;=18,"Młodzieżowiec",IF($N$1-I432&gt;=15,"Junior",IF($N$1-I432&gt;=13,"Kadet",IF($N$1-I432&gt;=11,"Młodzik",IF($N$1-I432&gt;=9,"Żak",IF($N$1-I432&lt;9,"Skrzat"))))))))</f>
        <v>Senior</v>
      </c>
    </row>
    <row r="433" spans="1:11">
      <c r="A433" s="10">
        <v>145</v>
      </c>
      <c r="B433" s="10" t="str">
        <f>G433&amp;" "&amp;H433</f>
        <v>Żelazko Malwina</v>
      </c>
      <c r="C433" s="24">
        <v>2747</v>
      </c>
      <c r="D433" s="24" t="s">
        <v>122</v>
      </c>
      <c r="E433" s="25">
        <v>44072</v>
      </c>
      <c r="F433" s="24">
        <v>54374</v>
      </c>
      <c r="G433" s="24" t="s">
        <v>491</v>
      </c>
      <c r="H433" s="24" t="s">
        <v>492</v>
      </c>
      <c r="I433" s="24">
        <v>2011</v>
      </c>
      <c r="J433" s="24" t="s">
        <v>34</v>
      </c>
      <c r="K433" s="18" t="str">
        <f>IF(I433="","",IF($N$1-I433&gt;=21,"Senior",IF($N$1-I433&gt;=18,"Młodzieżowiec",IF($N$1-I433&gt;=15,"Junior",IF($N$1-I433&gt;=13,"Kadet",IF($N$1-I433&gt;=11,"Młodzik",IF($N$1-I433&gt;=9,"Żak",IF($N$1-I433&lt;9,"Skrzat"))))))))</f>
        <v>Skrzat</v>
      </c>
    </row>
    <row r="434" spans="1:11">
      <c r="A434" s="10">
        <v>32</v>
      </c>
      <c r="B434" s="10" t="str">
        <f>G434&amp;" "&amp;H434</f>
        <v>Żołnowska Lena</v>
      </c>
      <c r="C434" s="24">
        <v>4617</v>
      </c>
      <c r="D434" s="24" t="s">
        <v>8</v>
      </c>
      <c r="E434" s="25">
        <v>44080</v>
      </c>
      <c r="F434" s="24">
        <v>51711</v>
      </c>
      <c r="G434" s="24" t="s">
        <v>283</v>
      </c>
      <c r="H434" s="24" t="s">
        <v>253</v>
      </c>
      <c r="I434" s="24">
        <v>2009</v>
      </c>
      <c r="J434" s="24" t="s">
        <v>457</v>
      </c>
      <c r="K434" s="18" t="str">
        <f>IF(I434="","",IF($N$1-I434&gt;=21,"Senior",IF($N$1-I434&gt;=18,"Młodzieżowiec",IF($N$1-I434&gt;=15,"Junior",IF($N$1-I434&gt;=13,"Kadet",IF($N$1-I434&gt;=11,"Młodzik",IF($N$1-I434&gt;=9,"Żak",IF($N$1-I434&lt;9,"Skrzat"))))))))</f>
        <v>Żak</v>
      </c>
    </row>
    <row r="435" spans="1:11">
      <c r="A435" s="10">
        <v>420</v>
      </c>
      <c r="B435" s="10" t="str">
        <f>G435&amp;" "&amp;H435</f>
        <v>Żołnowska Lena</v>
      </c>
      <c r="C435" s="24">
        <v>2354</v>
      </c>
      <c r="D435" s="24" t="s">
        <v>8</v>
      </c>
      <c r="E435" s="25">
        <v>43702</v>
      </c>
      <c r="F435" s="24">
        <v>51711</v>
      </c>
      <c r="G435" s="24" t="s">
        <v>283</v>
      </c>
      <c r="H435" s="24" t="s">
        <v>253</v>
      </c>
      <c r="I435" s="24">
        <v>2009</v>
      </c>
      <c r="J435" s="24" t="s">
        <v>38</v>
      </c>
      <c r="K435" s="18" t="str">
        <f>IF(I435="","",IF($N$1-I435&gt;=21,"Senior",IF($N$1-I435&gt;=18,"Młodzieżowiec",IF($N$1-I435&gt;=15,"Junior",IF($N$1-I435&gt;=13,"Kadet",IF($N$1-I435&gt;=11,"Młodzik",IF($N$1-I435&gt;=9,"Żak",IF($N$1-I435&lt;9,"Skrzat"))))))))</f>
        <v>Żak</v>
      </c>
    </row>
    <row r="436" spans="1:11">
      <c r="A436" s="10">
        <v>219</v>
      </c>
      <c r="B436" s="10" t="str">
        <f>G436&amp;" "&amp;H436</f>
        <v>Żółkowski Andrzej</v>
      </c>
      <c r="C436" s="24">
        <v>1323</v>
      </c>
      <c r="D436" s="24" t="s">
        <v>16</v>
      </c>
      <c r="E436" s="25">
        <v>44061</v>
      </c>
      <c r="F436" s="24">
        <v>42418</v>
      </c>
      <c r="G436" s="24" t="s">
        <v>319</v>
      </c>
      <c r="H436" s="24" t="s">
        <v>136</v>
      </c>
      <c r="I436" s="24">
        <v>1970</v>
      </c>
      <c r="J436" s="24" t="s">
        <v>31</v>
      </c>
      <c r="K436" s="18" t="str">
        <f>IF(I436="","",IF($N$1-I436&gt;=21,"Senior",IF($N$1-I436&gt;=18,"Młodzieżowiec",IF($N$1-I436&gt;=15,"Junior",IF($N$1-I436&gt;=13,"Kadet",IF($N$1-I436&gt;=11,"Młodzik",IF($N$1-I436&gt;=9,"Żak",IF($N$1-I436&lt;9,"Skrzat"))))))))</f>
        <v>Senior</v>
      </c>
    </row>
    <row r="437" spans="1:11">
      <c r="A437" s="10">
        <v>421</v>
      </c>
      <c r="B437" s="10" t="str">
        <f>G437&amp;" "&amp;H437</f>
        <v>Żółkowski Andrzej</v>
      </c>
      <c r="C437" s="24">
        <v>835</v>
      </c>
      <c r="D437" s="24" t="s">
        <v>16</v>
      </c>
      <c r="E437" s="25">
        <v>43691</v>
      </c>
      <c r="F437" s="24">
        <v>42418</v>
      </c>
      <c r="G437" s="24" t="s">
        <v>319</v>
      </c>
      <c r="H437" s="24" t="s">
        <v>136</v>
      </c>
      <c r="I437" s="24">
        <v>1970</v>
      </c>
      <c r="J437" s="24" t="s">
        <v>31</v>
      </c>
      <c r="K437" s="18" t="str">
        <f>IF(I437="","",IF($N$1-I437&gt;=21,"Senior",IF($N$1-I437&gt;=18,"Młodzieżowiec",IF($N$1-I437&gt;=15,"Junior",IF($N$1-I437&gt;=13,"Kadet",IF($N$1-I437&gt;=11,"Młodzik",IF($N$1-I437&gt;=9,"Żak",IF($N$1-I437&lt;9,"Skrzat"))))))))</f>
        <v>Senior</v>
      </c>
    </row>
    <row r="438" spans="1:11">
      <c r="A438" s="10">
        <v>422</v>
      </c>
      <c r="B438" s="10" t="str">
        <f>G438&amp;" "&amp;H438</f>
        <v>Żydziak Mateusz</v>
      </c>
      <c r="C438" s="24">
        <v>5170</v>
      </c>
      <c r="D438" s="24" t="s">
        <v>16</v>
      </c>
      <c r="E438" s="25">
        <v>43711</v>
      </c>
      <c r="F438" s="24">
        <v>42354</v>
      </c>
      <c r="G438" s="24" t="s">
        <v>144</v>
      </c>
      <c r="H438" s="24" t="s">
        <v>85</v>
      </c>
      <c r="I438" s="24">
        <v>1991</v>
      </c>
      <c r="J438" s="24" t="s">
        <v>145</v>
      </c>
      <c r="K438" s="18" t="str">
        <f>IF(I438="","",IF($N$1-I438&gt;=21,"Senior",IF($N$1-I438&gt;=18,"Młodzieżowiec",IF($N$1-I438&gt;=15,"Junior",IF($N$1-I438&gt;=13,"Kadet",IF($N$1-I438&gt;=11,"Młodzik",IF($N$1-I438&gt;=9,"Żak",IF($N$1-I438&lt;9,"Skrzat"))))))))</f>
        <v>Senior</v>
      </c>
    </row>
  </sheetData>
  <sortState ref="C2:J397">
    <sortCondition ref="G2:G397"/>
  </sortState>
  <phoneticPr fontId="21" type="noConversion"/>
  <conditionalFormatting sqref="P2:P25">
    <cfRule type="expression" dxfId="28" priority="15">
      <formula>$C3=""</formula>
    </cfRule>
  </conditionalFormatting>
  <conditionalFormatting sqref="P2:P28">
    <cfRule type="cellIs" dxfId="27" priority="13" operator="equal">
      <formula>0</formula>
    </cfRule>
  </conditionalFormatting>
  <conditionalFormatting sqref="P7:P8">
    <cfRule type="expression" dxfId="26" priority="12">
      <formula>#REF!="BRAK"</formula>
    </cfRule>
  </conditionalFormatting>
  <conditionalFormatting sqref="P7:P8">
    <cfRule type="cellIs" dxfId="25" priority="11" operator="equal">
      <formula>0</formula>
    </cfRule>
  </conditionalFormatting>
  <conditionalFormatting sqref="P8">
    <cfRule type="expression" dxfId="24" priority="10">
      <formula>#REF!="BRAK"</formula>
    </cfRule>
  </conditionalFormatting>
  <conditionalFormatting sqref="P8">
    <cfRule type="cellIs" dxfId="23" priority="9" operator="equal">
      <formula>0</formula>
    </cfRule>
  </conditionalFormatting>
  <conditionalFormatting sqref="P9">
    <cfRule type="expression" dxfId="22" priority="8">
      <formula>#REF!="BRAK"</formula>
    </cfRule>
  </conditionalFormatting>
  <conditionalFormatting sqref="P9">
    <cfRule type="cellIs" dxfId="21" priority="7" operator="equal">
      <formula>0</formula>
    </cfRule>
  </conditionalFormatting>
  <conditionalFormatting sqref="P10:P11">
    <cfRule type="cellIs" dxfId="20" priority="6" operator="equal">
      <formula>0</formula>
    </cfRule>
  </conditionalFormatting>
  <conditionalFormatting sqref="P11:P12">
    <cfRule type="cellIs" dxfId="19" priority="5" operator="equal">
      <formula>0</formula>
    </cfRule>
  </conditionalFormatting>
  <conditionalFormatting sqref="P12">
    <cfRule type="cellIs" dxfId="18" priority="4" operator="equal">
      <formula>0</formula>
    </cfRule>
  </conditionalFormatting>
  <conditionalFormatting sqref="P13:P28">
    <cfRule type="cellIs" dxfId="17" priority="3" operator="equal">
      <formula>0</formula>
    </cfRule>
  </conditionalFormatting>
  <conditionalFormatting sqref="P2:P28">
    <cfRule type="expression" dxfId="16" priority="14">
      <formula>#REF!="pusta"</formula>
    </cfRule>
  </conditionalFormatting>
  <conditionalFormatting sqref="P2:P28">
    <cfRule type="expression" dxfId="15" priority="1">
      <formula>$A$10:$A$111="BRAK"</formula>
    </cfRule>
    <cfRule type="expression" dxfId="14" priority="2">
      <formula>$A$10:$A$111="BRAK"</formula>
    </cfRule>
  </conditionalFormatting>
  <conditionalFormatting sqref="P26:P28">
    <cfRule type="expression" dxfId="13" priority="16">
      <formula>$C28=""</formula>
    </cfRule>
  </conditionalFormatting>
  <pageMargins left="3.937007874015748E-2" right="0" top="0" bottom="0" header="0.31496062992125984" footer="0.31496062992125984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29E1-1319-4EAE-82D1-8E8520302F7B}">
  <dimension ref="D3:G13"/>
  <sheetViews>
    <sheetView tabSelected="1" workbookViewId="0">
      <selection activeCell="K20" sqref="K20"/>
    </sheetView>
  </sheetViews>
  <sheetFormatPr defaultRowHeight="15.75"/>
  <cols>
    <col min="1" max="1" width="12" customWidth="1"/>
    <col min="2" max="2" width="37.75" customWidth="1"/>
    <col min="3" max="3" width="8.75" customWidth="1"/>
    <col min="4" max="4" width="21" customWidth="1"/>
  </cols>
  <sheetData>
    <row r="3" spans="4:7">
      <c r="D3" s="1" t="s">
        <v>415</v>
      </c>
      <c r="E3" s="1"/>
      <c r="F3" s="1"/>
      <c r="G3" s="1">
        <v>207</v>
      </c>
    </row>
    <row r="4" spans="4:7">
      <c r="D4" s="2" t="s">
        <v>411</v>
      </c>
      <c r="E4" s="29" t="str">
        <f>INDEX('Licencje zawodnicze'!$B$2:$B$438,Wyszukiwarka!G3)</f>
        <v>Opała Adam</v>
      </c>
      <c r="F4" s="29"/>
      <c r="G4" s="30"/>
    </row>
    <row r="5" spans="4:7">
      <c r="D5" s="5" t="s">
        <v>0</v>
      </c>
      <c r="E5" s="29">
        <f>VLOOKUP(E4,'Licencje zawodnicze'!$B$2:$E$438,2,FALSE)</f>
        <v>1293</v>
      </c>
      <c r="F5" s="29"/>
      <c r="G5" s="30"/>
    </row>
    <row r="6" spans="4:7">
      <c r="D6" s="3" t="s">
        <v>1</v>
      </c>
      <c r="E6" s="29" t="str">
        <f>VLOOKUP(E4,'Licencje zawodnicze'!$B$2:$E$438,3,FALSE)</f>
        <v>M</v>
      </c>
      <c r="F6" s="29"/>
      <c r="G6" s="30"/>
    </row>
    <row r="7" spans="4:7">
      <c r="D7" s="5" t="s">
        <v>2</v>
      </c>
      <c r="E7" s="31">
        <f>VLOOKUP(E4,'Licencje zawodnicze'!$B$2:$E$438,4,FALSE)</f>
        <v>44061</v>
      </c>
      <c r="F7" s="31"/>
      <c r="G7" s="32"/>
    </row>
    <row r="8" spans="4:7">
      <c r="D8" s="3" t="s">
        <v>3</v>
      </c>
      <c r="E8" s="29">
        <f>VLOOKUP(E4,'Licencje zawodnicze'!$B$2:$K$438,5,FALSE)</f>
        <v>51507</v>
      </c>
      <c r="F8" s="29"/>
      <c r="G8" s="30"/>
    </row>
    <row r="9" spans="4:7">
      <c r="D9" s="5" t="s">
        <v>4</v>
      </c>
      <c r="E9" s="29" t="str">
        <f>VLOOKUP(E4,'Licencje zawodnicze'!$B$2:$K$438,6,FALSE)</f>
        <v>Opała</v>
      </c>
      <c r="F9" s="29"/>
      <c r="G9" s="30"/>
    </row>
    <row r="10" spans="4:7">
      <c r="D10" s="3" t="s">
        <v>5</v>
      </c>
      <c r="E10" s="29" t="str">
        <f>VLOOKUP(E4,'Licencje zawodnicze'!$B$2:$K$438,7,FALSE)</f>
        <v>Adam</v>
      </c>
      <c r="F10" s="29"/>
      <c r="G10" s="30"/>
    </row>
    <row r="11" spans="4:7">
      <c r="D11" s="2" t="s">
        <v>6</v>
      </c>
      <c r="E11" s="29">
        <f>VLOOKUP(E4,'Licencje zawodnicze'!$B$2:$K$438,8,FALSE)</f>
        <v>2008</v>
      </c>
      <c r="F11" s="29"/>
      <c r="G11" s="30"/>
    </row>
    <row r="12" spans="4:7">
      <c r="D12" s="5" t="s">
        <v>7</v>
      </c>
      <c r="E12" s="29" t="str">
        <f>VLOOKUP(E4,'Licencje zawodnicze'!$B$2:$K$438,9,FALSE)</f>
        <v>"LZS Zakrzów"</v>
      </c>
      <c r="F12" s="29"/>
      <c r="G12" s="30"/>
    </row>
    <row r="13" spans="4:7">
      <c r="D13" s="4" t="s">
        <v>426</v>
      </c>
      <c r="E13" s="31" t="str">
        <f>IFERROR(VLOOKUP(E4,'Licencje zawodnicze'!$B$2:$K$438,10,FALSE),"BRAK")</f>
        <v>Młodzik</v>
      </c>
      <c r="F13" s="31"/>
      <c r="G13" s="32"/>
    </row>
  </sheetData>
  <mergeCells count="10">
    <mergeCell ref="E10:G10"/>
    <mergeCell ref="E11:G11"/>
    <mergeCell ref="E12:G12"/>
    <mergeCell ref="E13:G13"/>
    <mergeCell ref="E4:G4"/>
    <mergeCell ref="E5:G5"/>
    <mergeCell ref="E6:G6"/>
    <mergeCell ref="E7:G7"/>
    <mergeCell ref="E8:G8"/>
    <mergeCell ref="E9:G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List Box 1">
              <controlPr defaultSize="0" autoLine="0" autoPict="0">
                <anchor moveWithCells="1">
                  <from>
                    <xdr:col>1</xdr:col>
                    <xdr:colOff>466725</xdr:colOff>
                    <xdr:row>3</xdr:row>
                    <xdr:rowOff>9525</xdr:rowOff>
                  </from>
                  <to>
                    <xdr:col>1</xdr:col>
                    <xdr:colOff>2857500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Licencje zawodnicze</vt:lpstr>
      <vt:lpstr>Wyszukiwarka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2019-12-01T20:36:27Z</cp:lastPrinted>
  <dcterms:created xsi:type="dcterms:W3CDTF">2019-11-18T17:53:09Z</dcterms:created>
  <dcterms:modified xsi:type="dcterms:W3CDTF">2020-09-07T18:02:42Z</dcterms:modified>
</cp:coreProperties>
</file>